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75" windowWidth="15195" windowHeight="8130" firstSheet="1" activeTab="3"/>
  </bookViews>
  <sheets>
    <sheet name="REKOD PRESTASI MURID SENI " sheetId="21" r:id="rId1"/>
    <sheet name="LAPORAN MURID (INDIVIDU)" sheetId="22" r:id="rId2"/>
    <sheet name="DATA PERNYATAAN TAHAP PGUASAAN" sheetId="5" r:id="rId3"/>
    <sheet name="GRAF PELAPORAN" sheetId="23" r:id="rId4"/>
  </sheets>
  <calcPr calcId="144525"/>
</workbook>
</file>

<file path=xl/calcChain.xml><?xml version="1.0" encoding="utf-8"?>
<calcChain xmlns="http://schemas.openxmlformats.org/spreadsheetml/2006/main">
  <c r="P148" i="23" l="1"/>
  <c r="O148" i="23"/>
  <c r="N148" i="23"/>
  <c r="M148" i="23"/>
  <c r="L148" i="23"/>
  <c r="K148" i="23"/>
  <c r="H148" i="23"/>
  <c r="G148" i="23"/>
  <c r="F148" i="23"/>
  <c r="E148" i="23"/>
  <c r="D148" i="23"/>
  <c r="C148" i="23"/>
  <c r="P130" i="23"/>
  <c r="O130" i="23"/>
  <c r="N130" i="23"/>
  <c r="M130" i="23"/>
  <c r="L130" i="23"/>
  <c r="K130" i="23"/>
  <c r="H130" i="23"/>
  <c r="G130" i="23"/>
  <c r="F130" i="23"/>
  <c r="E130" i="23"/>
  <c r="D130" i="23"/>
  <c r="C130" i="23"/>
  <c r="O112" i="23"/>
  <c r="P112" i="23"/>
  <c r="N112" i="23"/>
  <c r="M112" i="23"/>
  <c r="L112" i="23"/>
  <c r="K112" i="23"/>
  <c r="H112" i="23"/>
  <c r="G112" i="23"/>
  <c r="F112" i="23"/>
  <c r="E112" i="23"/>
  <c r="D112" i="23"/>
  <c r="C112" i="23"/>
  <c r="P94" i="23"/>
  <c r="O94" i="23"/>
  <c r="N94" i="23"/>
  <c r="M94" i="23"/>
  <c r="L94" i="23"/>
  <c r="K94" i="23"/>
  <c r="H94" i="23"/>
  <c r="G94" i="23"/>
  <c r="F94" i="23"/>
  <c r="E94" i="23"/>
  <c r="D94" i="23"/>
  <c r="C94" i="23"/>
  <c r="P76" i="23"/>
  <c r="O76" i="23"/>
  <c r="N76" i="23"/>
  <c r="M76" i="23"/>
  <c r="L76" i="23"/>
  <c r="K76" i="23"/>
  <c r="H76" i="23"/>
  <c r="G76" i="23"/>
  <c r="F76" i="23"/>
  <c r="E76" i="23"/>
  <c r="D76" i="23"/>
  <c r="C76" i="23"/>
  <c r="M58" i="23"/>
  <c r="P58" i="23"/>
  <c r="O58" i="23"/>
  <c r="N58" i="23"/>
  <c r="L58" i="23"/>
  <c r="K58" i="23"/>
  <c r="H58" i="23"/>
  <c r="G58" i="23"/>
  <c r="F58" i="23"/>
  <c r="E58" i="23"/>
  <c r="D58" i="23"/>
  <c r="C58" i="23"/>
  <c r="P40" i="23"/>
  <c r="O40" i="23"/>
  <c r="N40" i="23"/>
  <c r="M40" i="23"/>
  <c r="L40" i="23"/>
  <c r="K40" i="23"/>
  <c r="H40" i="23"/>
  <c r="G40" i="23"/>
  <c r="F40" i="23"/>
  <c r="E40" i="23"/>
  <c r="D40" i="23"/>
  <c r="C40" i="23"/>
  <c r="P22" i="23"/>
  <c r="O22" i="23"/>
  <c r="N22" i="23"/>
  <c r="M22" i="23"/>
  <c r="L22" i="23"/>
  <c r="K22" i="23"/>
  <c r="H22" i="23"/>
  <c r="G22" i="23"/>
  <c r="F22" i="23"/>
  <c r="E22" i="23"/>
  <c r="D22" i="23"/>
  <c r="C22" i="23"/>
  <c r="P3" i="23"/>
  <c r="O3" i="23"/>
  <c r="N3" i="23"/>
  <c r="M3" i="23"/>
  <c r="L3" i="23"/>
  <c r="K3" i="23"/>
  <c r="H3" i="23"/>
  <c r="G3" i="23"/>
  <c r="F3" i="23"/>
  <c r="E3" i="23"/>
  <c r="D3" i="23"/>
  <c r="C3" i="23"/>
  <c r="G40" i="22"/>
  <c r="H40" i="22" s="1"/>
  <c r="G39" i="22"/>
  <c r="H39" i="22" s="1"/>
  <c r="G38" i="22"/>
  <c r="H38" i="22" s="1"/>
  <c r="G37" i="22"/>
  <c r="H37" i="22" s="1"/>
  <c r="G36" i="22"/>
  <c r="H36" i="22" s="1"/>
  <c r="G35" i="22"/>
  <c r="H35" i="22" s="1"/>
  <c r="G34" i="22"/>
  <c r="H34" i="22" s="1"/>
  <c r="G33" i="22"/>
  <c r="H33" i="22" s="1"/>
  <c r="G32" i="22"/>
  <c r="H32" i="22" s="1"/>
  <c r="G31" i="22"/>
  <c r="H31" i="22" s="1"/>
  <c r="G30" i="22"/>
  <c r="H30" i="22" s="1"/>
  <c r="G29" i="22"/>
  <c r="H29" i="22" s="1"/>
  <c r="G28" i="22"/>
  <c r="H28" i="22" s="1"/>
  <c r="G27" i="22"/>
  <c r="H27" i="22" s="1"/>
  <c r="G26" i="22"/>
  <c r="H26" i="22" s="1"/>
  <c r="G25" i="22"/>
  <c r="H25" i="22" s="1"/>
  <c r="G24" i="22"/>
  <c r="H24" i="22" s="1"/>
  <c r="G23" i="22"/>
  <c r="H23" i="22" s="1"/>
  <c r="D10" i="22"/>
  <c r="D9" i="22"/>
  <c r="D8" i="22"/>
  <c r="L17" i="22"/>
  <c r="L18" i="22"/>
  <c r="L21" i="22"/>
  <c r="L22" i="22"/>
  <c r="L25" i="22"/>
  <c r="L26" i="22"/>
  <c r="L29" i="22"/>
  <c r="L30" i="22"/>
  <c r="L33" i="22"/>
  <c r="L34" i="22"/>
  <c r="L37" i="22"/>
  <c r="L38" i="22"/>
  <c r="L41" i="22"/>
  <c r="L42" i="22"/>
  <c r="L45" i="22"/>
  <c r="L46" i="22"/>
  <c r="L49" i="22"/>
  <c r="L50" i="22"/>
  <c r="L53" i="22"/>
  <c r="L54" i="22"/>
  <c r="K7" i="22"/>
  <c r="L7" i="22" s="1"/>
  <c r="K8" i="22"/>
  <c r="L8" i="22" s="1"/>
  <c r="K9" i="22"/>
  <c r="L9" i="22" s="1"/>
  <c r="K10" i="22"/>
  <c r="L10" i="22" s="1"/>
  <c r="K11" i="22"/>
  <c r="L11" i="22" s="1"/>
  <c r="K12" i="22"/>
  <c r="L12" i="22" s="1"/>
  <c r="K13" i="22"/>
  <c r="L13" i="22" s="1"/>
  <c r="K14" i="22"/>
  <c r="L14" i="22" s="1"/>
  <c r="K15" i="22"/>
  <c r="L15" i="22" s="1"/>
  <c r="K16" i="22"/>
  <c r="L16" i="22" s="1"/>
  <c r="K17" i="22"/>
  <c r="K18" i="22"/>
  <c r="K19" i="22"/>
  <c r="L19" i="22" s="1"/>
  <c r="K20" i="22"/>
  <c r="L20" i="22" s="1"/>
  <c r="K21" i="22"/>
  <c r="K22" i="22"/>
  <c r="K23" i="22"/>
  <c r="L23" i="22" s="1"/>
  <c r="K24" i="22"/>
  <c r="L24" i="22" s="1"/>
  <c r="K25" i="22"/>
  <c r="K26" i="22"/>
  <c r="K27" i="22"/>
  <c r="L27" i="22" s="1"/>
  <c r="K28" i="22"/>
  <c r="L28" i="22" s="1"/>
  <c r="K29" i="22"/>
  <c r="K30" i="22"/>
  <c r="K31" i="22"/>
  <c r="L31" i="22" s="1"/>
  <c r="K32" i="22"/>
  <c r="L32" i="22" s="1"/>
  <c r="K33" i="22"/>
  <c r="K34" i="22"/>
  <c r="K35" i="22"/>
  <c r="L35" i="22" s="1"/>
  <c r="K36" i="22"/>
  <c r="L36" i="22" s="1"/>
  <c r="K37" i="22"/>
  <c r="K38" i="22"/>
  <c r="K39" i="22"/>
  <c r="L39" i="22" s="1"/>
  <c r="K40" i="22"/>
  <c r="L40" i="22" s="1"/>
  <c r="K41" i="22"/>
  <c r="K42" i="22"/>
  <c r="K43" i="22"/>
  <c r="L43" i="22" s="1"/>
  <c r="K44" i="22"/>
  <c r="L44" i="22" s="1"/>
  <c r="K45" i="22"/>
  <c r="K46" i="22"/>
  <c r="K47" i="22"/>
  <c r="L47" i="22" s="1"/>
  <c r="K48" i="22"/>
  <c r="L48" i="22" s="1"/>
  <c r="K49" i="22"/>
  <c r="K50" i="22"/>
  <c r="K51" i="22"/>
  <c r="L51" i="22" s="1"/>
  <c r="K52" i="22"/>
  <c r="L52" i="22" s="1"/>
  <c r="K53" i="22"/>
  <c r="K54" i="22"/>
  <c r="K55" i="22"/>
  <c r="L55" i="22" s="1"/>
  <c r="K56" i="22"/>
  <c r="L56" i="22" s="1"/>
  <c r="F73" i="21"/>
  <c r="P1" i="23" l="1"/>
  <c r="H20" i="23"/>
  <c r="H1" i="23"/>
  <c r="P146" i="23"/>
  <c r="H146" i="23"/>
  <c r="P128" i="23"/>
  <c r="H128" i="23"/>
  <c r="P110" i="23"/>
  <c r="H110" i="23"/>
  <c r="P92" i="23"/>
  <c r="H92" i="23"/>
  <c r="P74" i="23"/>
  <c r="H74" i="23"/>
  <c r="P56" i="23"/>
  <c r="H56" i="23"/>
  <c r="P38" i="23"/>
  <c r="H38" i="23"/>
  <c r="P20" i="23"/>
  <c r="B62" i="22"/>
  <c r="B52" i="22"/>
  <c r="D12" i="22"/>
  <c r="D11" i="22" l="1"/>
  <c r="B64" i="22" l="1"/>
  <c r="B63" i="22"/>
  <c r="A4" i="22" l="1"/>
  <c r="A2" i="22"/>
  <c r="A1" i="22"/>
  <c r="Z39" i="21"/>
  <c r="V39" i="21"/>
  <c r="R39" i="21"/>
  <c r="K39" i="21"/>
  <c r="Z32" i="21"/>
  <c r="V32" i="21"/>
  <c r="R32" i="21"/>
  <c r="K32" i="21"/>
  <c r="Z52" i="21"/>
  <c r="V52" i="21"/>
  <c r="R52" i="21"/>
  <c r="K52" i="21"/>
  <c r="Z53" i="21"/>
  <c r="V53" i="21"/>
  <c r="R53" i="21"/>
  <c r="K53" i="21"/>
  <c r="Z24" i="21"/>
  <c r="V24" i="21"/>
  <c r="R24" i="21"/>
  <c r="K24" i="21"/>
  <c r="Z38" i="21"/>
  <c r="V38" i="21"/>
  <c r="R38" i="21"/>
  <c r="K38" i="21"/>
  <c r="Z49" i="21"/>
  <c r="V49" i="21"/>
  <c r="R49" i="21"/>
  <c r="K49" i="21"/>
  <c r="Z29" i="21"/>
  <c r="V29" i="21"/>
  <c r="R29" i="21"/>
  <c r="K29" i="21"/>
  <c r="Z14" i="21"/>
  <c r="V14" i="21"/>
  <c r="R14" i="21"/>
  <c r="K14" i="21"/>
  <c r="Z26" i="21"/>
  <c r="V26" i="21"/>
  <c r="R26" i="21"/>
  <c r="K26" i="21"/>
  <c r="Z23" i="21"/>
  <c r="V23" i="21"/>
  <c r="R23" i="21"/>
  <c r="K23" i="21"/>
  <c r="Z57" i="21"/>
  <c r="V57" i="21"/>
  <c r="R57" i="21"/>
  <c r="K57" i="21"/>
  <c r="Z30" i="21"/>
  <c r="V30" i="21"/>
  <c r="R30" i="21"/>
  <c r="K30" i="21"/>
  <c r="Z15" i="21"/>
  <c r="V15" i="21"/>
  <c r="R15" i="21"/>
  <c r="K15" i="21"/>
  <c r="Z17" i="21"/>
  <c r="V17" i="21"/>
  <c r="R17" i="21"/>
  <c r="K17" i="21"/>
  <c r="Z43" i="21"/>
  <c r="V43" i="21"/>
  <c r="R43" i="21"/>
  <c r="K43" i="21"/>
  <c r="Z46" i="21"/>
  <c r="V46" i="21"/>
  <c r="R46" i="21"/>
  <c r="K46" i="21"/>
  <c r="Z20" i="21"/>
  <c r="V20" i="21"/>
  <c r="R20" i="21"/>
  <c r="K20" i="21"/>
  <c r="Z48" i="21"/>
  <c r="V48" i="21"/>
  <c r="R48" i="21"/>
  <c r="K48" i="21"/>
  <c r="Z13" i="21"/>
  <c r="V13" i="21"/>
  <c r="R13" i="21"/>
  <c r="K13" i="21"/>
  <c r="Z59" i="21"/>
  <c r="V59" i="21"/>
  <c r="R59" i="21"/>
  <c r="K59" i="21"/>
  <c r="Z50" i="21"/>
  <c r="V50" i="21"/>
  <c r="R50" i="21"/>
  <c r="K50" i="21"/>
  <c r="Z54" i="21"/>
  <c r="V54" i="21"/>
  <c r="R54" i="21"/>
  <c r="K54" i="21"/>
  <c r="Z22" i="21"/>
  <c r="V22" i="21"/>
  <c r="R22" i="21"/>
  <c r="K22" i="21"/>
  <c r="Z45" i="21"/>
  <c r="V45" i="21"/>
  <c r="R45" i="21"/>
  <c r="K45" i="21"/>
  <c r="Z44" i="21"/>
  <c r="V44" i="21"/>
  <c r="R44" i="21"/>
  <c r="K44" i="21"/>
  <c r="Z11" i="21"/>
  <c r="V11" i="21"/>
  <c r="R11" i="21"/>
  <c r="K11" i="21"/>
  <c r="Z47" i="21"/>
  <c r="V47" i="21"/>
  <c r="R47" i="21"/>
  <c r="K47" i="21"/>
  <c r="Z16" i="21"/>
  <c r="V16" i="21"/>
  <c r="R16" i="21"/>
  <c r="K16" i="21"/>
  <c r="Z25" i="21"/>
  <c r="V25" i="21"/>
  <c r="R25" i="21"/>
  <c r="K25" i="21"/>
  <c r="Z35" i="21"/>
  <c r="V35" i="21"/>
  <c r="R35" i="21"/>
  <c r="K35" i="21"/>
  <c r="Z40" i="21"/>
  <c r="V40" i="21"/>
  <c r="R40" i="21"/>
  <c r="K40" i="21"/>
  <c r="Z36" i="21"/>
  <c r="V36" i="21"/>
  <c r="R36" i="21"/>
  <c r="K36" i="21"/>
  <c r="Z12" i="21"/>
  <c r="V12" i="21"/>
  <c r="R12" i="21"/>
  <c r="K12" i="21"/>
  <c r="Z56" i="21"/>
  <c r="V56" i="21"/>
  <c r="R56" i="21"/>
  <c r="K56" i="21"/>
  <c r="Z28" i="21"/>
  <c r="V28" i="21"/>
  <c r="R28" i="21"/>
  <c r="K28" i="21"/>
  <c r="Z42" i="21"/>
  <c r="V42" i="21"/>
  <c r="R42" i="21"/>
  <c r="K42" i="21"/>
  <c r="Z19" i="21"/>
  <c r="V19" i="21"/>
  <c r="R19" i="21"/>
  <c r="K19" i="21"/>
  <c r="Z31" i="21"/>
  <c r="V31" i="21"/>
  <c r="R31" i="21"/>
  <c r="K31" i="21"/>
  <c r="Z41" i="21"/>
  <c r="V41" i="21"/>
  <c r="R41" i="21"/>
  <c r="K41" i="21"/>
  <c r="Z51" i="21"/>
  <c r="V51" i="21"/>
  <c r="R51" i="21"/>
  <c r="K51" i="21"/>
  <c r="Z27" i="21"/>
  <c r="V27" i="21"/>
  <c r="R27" i="21"/>
  <c r="K27" i="21"/>
  <c r="Z58" i="21"/>
  <c r="V58" i="21"/>
  <c r="R58" i="21"/>
  <c r="K58" i="21"/>
  <c r="Z34" i="21"/>
  <c r="V34" i="21"/>
  <c r="R34" i="21"/>
  <c r="K34" i="21"/>
  <c r="Z18" i="21"/>
  <c r="V18" i="21"/>
  <c r="R18" i="21"/>
  <c r="K18" i="21"/>
  <c r="Z37" i="21"/>
  <c r="V37" i="21"/>
  <c r="R37" i="21"/>
  <c r="K37" i="21"/>
  <c r="Z21" i="21"/>
  <c r="V21" i="21"/>
  <c r="R21" i="21"/>
  <c r="K21" i="21"/>
  <c r="Z55" i="21"/>
  <c r="V55" i="21"/>
  <c r="R55" i="21"/>
  <c r="K55" i="21"/>
  <c r="Z10" i="21"/>
  <c r="V10" i="21"/>
  <c r="R10" i="21"/>
  <c r="K10" i="21"/>
  <c r="Z33" i="21"/>
  <c r="V33" i="21"/>
  <c r="R33" i="21"/>
  <c r="K33" i="21"/>
  <c r="AA10" i="21" l="1"/>
  <c r="AA55" i="21"/>
  <c r="AA21" i="21"/>
  <c r="AA37" i="21"/>
  <c r="AA18" i="21"/>
  <c r="AA34" i="21"/>
  <c r="AA58" i="21"/>
  <c r="AA27" i="21"/>
  <c r="AA51" i="21"/>
  <c r="AA41" i="21"/>
  <c r="AA31" i="21"/>
  <c r="AA19" i="21"/>
  <c r="AA42" i="21"/>
  <c r="AA28" i="21"/>
  <c r="AA56" i="21"/>
  <c r="AA12" i="21"/>
  <c r="AA36" i="21"/>
  <c r="AA40" i="21"/>
  <c r="AA35" i="21"/>
  <c r="AA25" i="21"/>
  <c r="AA16" i="21"/>
  <c r="AA47" i="21"/>
  <c r="AA11" i="21"/>
  <c r="AA44" i="21"/>
  <c r="AA45" i="21"/>
  <c r="AA22" i="21"/>
  <c r="AA54" i="21"/>
  <c r="AA50" i="21"/>
  <c r="AA59" i="21"/>
  <c r="AA13" i="21"/>
  <c r="AA48" i="21"/>
  <c r="AA20" i="21"/>
  <c r="AA46" i="21"/>
  <c r="AA43" i="21"/>
  <c r="AA17" i="21"/>
  <c r="AA15" i="21"/>
  <c r="AA30" i="21"/>
  <c r="AA57" i="21"/>
  <c r="AA23" i="21"/>
  <c r="AA26" i="21"/>
  <c r="AA14" i="21"/>
  <c r="AA29" i="21"/>
  <c r="AA49" i="21"/>
  <c r="AA38" i="21"/>
  <c r="AA24" i="21"/>
  <c r="AA53" i="21"/>
  <c r="AA52" i="21"/>
  <c r="AA32" i="21"/>
  <c r="AA39" i="21"/>
  <c r="AA33" i="21"/>
</calcChain>
</file>

<file path=xl/comments1.xml><?xml version="1.0" encoding="utf-8"?>
<comments xmlns="http://schemas.openxmlformats.org/spreadsheetml/2006/main">
  <authors>
    <author>pkm23</author>
    <author>Mohd Shazlan Shahudin</author>
  </authors>
  <commentList>
    <comment ref="B8" authorId="0">
      <text>
        <r>
          <rPr>
            <sz val="9"/>
            <color indexed="81"/>
            <rFont val="Tahoma"/>
            <family val="2"/>
          </rPr>
          <t xml:space="preserve">SILA ISIKAN NAMA MURID DENGAN MENGGUNAKAN HURUF BESAR
</t>
        </r>
      </text>
    </comment>
    <comment ref="C8" authorId="1">
      <text>
        <r>
          <rPr>
            <sz val="9"/>
            <color indexed="81"/>
            <rFont val="Tahoma"/>
            <family val="2"/>
          </rPr>
          <t>SILA ISIKAN NO. SURAT BERANAK ATAU NO. KAD MY KID MURID</t>
        </r>
        <r>
          <rPr>
            <sz val="9"/>
            <color indexed="81"/>
            <rFont val="Tahoma"/>
            <charset val="1"/>
          </rPr>
          <t xml:space="preserve">
</t>
        </r>
      </text>
    </comment>
    <comment ref="E9" authorId="1">
      <text>
        <r>
          <rPr>
            <sz val="9"/>
            <color indexed="81"/>
            <rFont val="Tahoma"/>
            <family val="2"/>
          </rPr>
          <t xml:space="preserve">ISIKAN TAHAP PENGUASAAN LUKISAN PADA LAJUR INI
</t>
        </r>
      </text>
    </comment>
    <comment ref="F9" authorId="1">
      <text>
        <r>
          <rPr>
            <sz val="9"/>
            <color indexed="81"/>
            <rFont val="Tahoma"/>
            <family val="2"/>
          </rPr>
          <t>ISIKAN TAHAP PENGUASAAN  CATAN PADA LAJUR INI</t>
        </r>
      </text>
    </comment>
    <comment ref="G9" authorId="1">
      <text>
        <r>
          <rPr>
            <sz val="9"/>
            <color indexed="81"/>
            <rFont val="Tahoma"/>
            <family val="2"/>
          </rPr>
          <t>ISIKAN TAHAP PENGUASAAN GOSOKAN PADA LAJUR INI</t>
        </r>
      </text>
    </comment>
    <comment ref="H9" authorId="1">
      <text>
        <r>
          <rPr>
            <sz val="9"/>
            <color indexed="81"/>
            <rFont val="Tahoma"/>
            <family val="2"/>
          </rPr>
          <t xml:space="preserve">ISIKAN TAHAP PENGUASAAN  CAPAN PADA LAJUR INI
</t>
        </r>
      </text>
    </comment>
    <comment ref="I9" authorId="1">
      <text>
        <r>
          <rPr>
            <sz val="9"/>
            <color indexed="81"/>
            <rFont val="Tahoma"/>
            <family val="2"/>
          </rPr>
          <t xml:space="preserve">ISIKAN TAHAP PENGUASAAN  MOZEK PADA LAJUR INI
</t>
        </r>
      </text>
    </comment>
    <comment ref="J9" authorId="1">
      <text>
        <r>
          <rPr>
            <sz val="9"/>
            <color indexed="81"/>
            <rFont val="Tahoma"/>
            <family val="2"/>
          </rPr>
          <t>ISIKAN TAHAP PENGUASAAN  POSTER PADA LAJUR INI</t>
        </r>
      </text>
    </comment>
    <comment ref="L9" authorId="1">
      <text>
        <r>
          <rPr>
            <sz val="9"/>
            <color indexed="81"/>
            <rFont val="Tahoma"/>
            <family val="2"/>
          </rPr>
          <t xml:space="preserve">ISIKAN TAHAP PENGUASAAN  LUKISAN PADA LAJUR INI
</t>
        </r>
      </text>
    </comment>
    <comment ref="M9" authorId="1">
      <text>
        <r>
          <rPr>
            <sz val="9"/>
            <color indexed="81"/>
            <rFont val="Tahoma"/>
            <family val="2"/>
          </rPr>
          <t>ISIKAN TAHAP PENGUASAAN  CETAKAN PADA LAJUR INI</t>
        </r>
      </text>
    </comment>
    <comment ref="N9" authorId="1">
      <text>
        <r>
          <rPr>
            <sz val="9"/>
            <color indexed="81"/>
            <rFont val="Tahoma"/>
            <family val="2"/>
          </rPr>
          <t xml:space="preserve">ISIKAN TAHAP PENGUASAAN  RESIS PADA LAJUR INI
</t>
        </r>
      </text>
    </comment>
    <comment ref="O9" authorId="1">
      <text>
        <r>
          <rPr>
            <sz val="9"/>
            <color indexed="81"/>
            <rFont val="Tahoma"/>
            <family val="2"/>
          </rPr>
          <t>ISIKAN TAHAP PENGUASAAN  KALIGRAFI PADA LAJUR INI</t>
        </r>
      </text>
    </comment>
    <comment ref="P9" authorId="1">
      <text>
        <r>
          <rPr>
            <sz val="9"/>
            <color indexed="81"/>
            <rFont val="Tahoma"/>
            <family val="2"/>
          </rPr>
          <t xml:space="preserve">ISIKAN TAHAP PENGUASAAN PUALAMAN PADA LAJUR INI
</t>
        </r>
      </text>
    </comment>
    <comment ref="Q9" authorId="1">
      <text>
        <r>
          <rPr>
            <sz val="9"/>
            <color indexed="81"/>
            <rFont val="Tahoma"/>
            <family val="2"/>
          </rPr>
          <t>ISIKAN TAHAP PENGUASAAN  IKATAN DAN CELUPAN PADA LAJUR INI</t>
        </r>
      </text>
    </comment>
    <comment ref="S9" authorId="1">
      <text>
        <r>
          <rPr>
            <sz val="9"/>
            <color indexed="81"/>
            <rFont val="Tahoma"/>
            <family val="2"/>
          </rPr>
          <t xml:space="preserve">ISIKAN TAHAP PENGUASAAN  ASSEMBLAJ PADA LAJUR INI
</t>
        </r>
      </text>
    </comment>
    <comment ref="T9" authorId="1">
      <text>
        <r>
          <rPr>
            <sz val="9"/>
            <color indexed="81"/>
            <rFont val="Tahoma"/>
            <family val="2"/>
          </rPr>
          <t>ISIKAN TAHAP PENGUASAAN  DIORAMA PADA LAJUR INI</t>
        </r>
      </text>
    </comment>
    <comment ref="U9" authorId="1">
      <text>
        <r>
          <rPr>
            <sz val="9"/>
            <color indexed="81"/>
            <rFont val="Tahoma"/>
            <family val="2"/>
          </rPr>
          <t xml:space="preserve">ISIKAN TAHAP PENGUASAAN  BONEKA PADA LAJUR INI
</t>
        </r>
      </text>
    </comment>
    <comment ref="W9" authorId="1">
      <text>
        <r>
          <rPr>
            <sz val="9"/>
            <color indexed="81"/>
            <rFont val="Tahoma"/>
            <family val="2"/>
          </rPr>
          <t>ISIKAN TAHAP PENGUASAAN  BATIK PADA LAJUR INI</t>
        </r>
      </text>
    </comment>
    <comment ref="X9" authorId="1">
      <text>
        <r>
          <rPr>
            <sz val="9"/>
            <color indexed="81"/>
            <rFont val="Tahoma"/>
            <family val="2"/>
          </rPr>
          <t xml:space="preserve">ISIKAN TAHAP PENGUASAAN  UKIRAN PADA LAJUR INI
</t>
        </r>
      </text>
    </comment>
    <comment ref="Y9" authorId="1">
      <text>
        <r>
          <rPr>
            <sz val="9"/>
            <color indexed="81"/>
            <rFont val="Tahoma"/>
            <family val="2"/>
          </rPr>
          <t xml:space="preserve">ISIKAN TAHAP PENGUASAAN  TEMBIKAR PADA LAJUR INI
</t>
        </r>
      </text>
    </comment>
  </commentList>
</comments>
</file>

<file path=xl/sharedStrings.xml><?xml version="1.0" encoding="utf-8"?>
<sst xmlns="http://schemas.openxmlformats.org/spreadsheetml/2006/main" count="530" uniqueCount="281">
  <si>
    <t>BIL</t>
  </si>
  <si>
    <t>JANTINA</t>
  </si>
  <si>
    <t>DATA PERNYATAAN BAND</t>
  </si>
  <si>
    <t>:</t>
  </si>
  <si>
    <t>Nama Murid</t>
  </si>
  <si>
    <t>No. Surat Beranak</t>
  </si>
  <si>
    <t>Jantina</t>
  </si>
  <si>
    <t>Kelas</t>
  </si>
  <si>
    <t>Tarikh Pelaporan</t>
  </si>
  <si>
    <t>TAFSIRAN</t>
  </si>
  <si>
    <t>GURU BESAR</t>
  </si>
  <si>
    <t>BIL.</t>
  </si>
  <si>
    <t xml:space="preserve"> NAMA MURID</t>
  </si>
  <si>
    <t>LUKISAN</t>
  </si>
  <si>
    <t>CATAN</t>
  </si>
  <si>
    <t>GOSOKAN</t>
  </si>
  <si>
    <t>CAPAN</t>
  </si>
  <si>
    <t>MOZEK</t>
  </si>
  <si>
    <t>POSTER</t>
  </si>
  <si>
    <t>CETAKAN</t>
  </si>
  <si>
    <t>RESIS</t>
  </si>
  <si>
    <t>KALIGRAFI</t>
  </si>
  <si>
    <t>PUALAMAN</t>
  </si>
  <si>
    <t>IKATAN DAN CELUPAN</t>
  </si>
  <si>
    <t>ASSEMBLAJ</t>
  </si>
  <si>
    <t>DIORAMA</t>
  </si>
  <si>
    <t>BONEKA</t>
  </si>
  <si>
    <t>BATIK</t>
  </si>
  <si>
    <t>UKIRAN</t>
  </si>
  <si>
    <t>TEMBIKAR</t>
  </si>
  <si>
    <t>MOHD SHAZLAN BIN SHAHUDIN</t>
  </si>
  <si>
    <t>L</t>
  </si>
  <si>
    <t>NO. SURAT BERANAK / MY KID</t>
  </si>
  <si>
    <t>NAMA GURU MATA PELAJARAN:</t>
  </si>
  <si>
    <t>KELAS:</t>
  </si>
  <si>
    <t>Nama Guru Pendidikan Seni Visual</t>
  </si>
  <si>
    <t>MODUL</t>
  </si>
  <si>
    <t>AKTITIVI</t>
  </si>
  <si>
    <t xml:space="preserve">CAPAN </t>
  </si>
  <si>
    <t>MENGGAMBAR</t>
  </si>
  <si>
    <t>MEMBUAT CORAK DAN REKAAN</t>
  </si>
  <si>
    <t>MEMBENTUK DAN MEMBUAT BINAAN</t>
  </si>
  <si>
    <t>MENGENAL KRAF TRADISIONAL</t>
  </si>
  <si>
    <t>Berikut adalah pernyataan bagi kemahiran yang telah dikuasai</t>
  </si>
  <si>
    <t xml:space="preserve">Keseluruhan Prestasi Pendidikan Seni Visual Tahun 4 </t>
  </si>
  <si>
    <t>GURU MATA PELAJARAN</t>
  </si>
  <si>
    <t>…………………………………………………………………………</t>
  </si>
  <si>
    <t>………………………………………………………………………..</t>
  </si>
  <si>
    <t>PT BETONG MK 7, PARIT RAJA, 86400 BATU PAHAT, JOHOR</t>
  </si>
  <si>
    <t>SEK. KEB. SERI NASIB BAIK</t>
  </si>
  <si>
    <t>Mengenal dan mengetahui bahasa seni visual, media serta proses dan teknik pada karya lukisan.</t>
  </si>
  <si>
    <t>Menyatakan dan memahami bahasa seni visual, media serta proses dan teknik pada karya lukisan.</t>
  </si>
  <si>
    <t>Mengaplikasikan pengetahuan dan kefahaman bahasa seni visual, media serta proses dan teknik dalam penghasilan karya lukisan.</t>
  </si>
  <si>
    <t>Menzahirkan idea, pengetahuan, kefahaman dan kemahiran bahasa seni visual, media serta proses dan teknik dalam penghasilan karya lukisan.</t>
  </si>
  <si>
    <t>Menzahirkan idea, pengetahuan, kefahaman dan kemahiran bahasa seni visual, proses dan teknik serta menggunakan media yang betul dalam penghasilan karya lukisan yang kreatif.</t>
  </si>
  <si>
    <t>Menzahirkan idea kreatif berpandukan kemahiran bahasa seni visual, media, proses dan teknik yang betul dalam penghasilan karya lukisan serta berhujah terhadap hasil karya sendiri dan rakan secara lisan dengan menghubungkaitkan sejarah seni atau tokoh seni atau warisan seni negara.</t>
  </si>
  <si>
    <t>ZAHARI BIN A.HASAN</t>
  </si>
  <si>
    <t>HARLENY BINTI ABDUL ARIF</t>
  </si>
  <si>
    <t>NAWI BIN RAZALI</t>
  </si>
  <si>
    <t>FARIDAH BINTI RAMLY</t>
  </si>
  <si>
    <t>MUHD. NIZAM BIN MOHD. YUSOFF</t>
  </si>
  <si>
    <t>ZAMRUS BIN A.RAHMAN</t>
  </si>
  <si>
    <t>KAMARIAH BINTI YASSIN</t>
  </si>
  <si>
    <t xml:space="preserve">TAN HUEY NING </t>
  </si>
  <si>
    <t>RAMASAMY A/L MUTHUSAMY</t>
  </si>
  <si>
    <t>LIZA BINTI OTHMAN</t>
  </si>
  <si>
    <t>HAFIZ BIN BAHAROM</t>
  </si>
  <si>
    <t>RAMLI BIN SAMAD</t>
  </si>
  <si>
    <t>KARIM DANISH BIN ABU BAKAR</t>
  </si>
  <si>
    <t>ZAHARI DANIAL BIN KAMALUDDIN</t>
  </si>
  <si>
    <t>ARINA ARISSA BINTI MUSA</t>
  </si>
  <si>
    <t>NAGENDRAN A/L MAGENDREN</t>
  </si>
  <si>
    <t>PUSPASAMY A/P PAPASAMY</t>
  </si>
  <si>
    <t>NADIA BINTI HASHIM</t>
  </si>
  <si>
    <t>ISMAIL ALIFF BIN AZIZ</t>
  </si>
  <si>
    <t>CHONG WEY LOON</t>
  </si>
  <si>
    <t>SAM POH TONG</t>
  </si>
  <si>
    <t>AHMAD ISWAZIR BIN KAMARUDDIN ALI</t>
  </si>
  <si>
    <t>ROZAINI BIN SHAHARUDDIN</t>
  </si>
  <si>
    <t>RUDY HARTONO BIN RUDYMAN</t>
  </si>
  <si>
    <t>HARLINA BINTI SARIP</t>
  </si>
  <si>
    <t>YASSIN BIN ABD AZIZ</t>
  </si>
  <si>
    <t>SUHANA BINTI BUDIN</t>
  </si>
  <si>
    <t>AZALI BIN MOHD GHAZI</t>
  </si>
  <si>
    <t>SITI KHASNOR BINTI JAJULI</t>
  </si>
  <si>
    <t>HALIM BIN HARUN</t>
  </si>
  <si>
    <t>SALIM BIN SALEM</t>
  </si>
  <si>
    <t>RINA MAZNAH BIN ALI MAMAK</t>
  </si>
  <si>
    <t>DANIAL IRISH BIN DANIAL RUDIN</t>
  </si>
  <si>
    <t>CHAN KOK MENG</t>
  </si>
  <si>
    <t xml:space="preserve">LAILATUL QARI BINTI KARIM </t>
  </si>
  <si>
    <t xml:space="preserve">ZAINAB BINTI ISMAIL </t>
  </si>
  <si>
    <t>JAMIL BIN JAMALUDIN</t>
  </si>
  <si>
    <t>AZWAN BIN MUSAHAR</t>
  </si>
  <si>
    <t>KHARIL YUSRI BIN TAHUR</t>
  </si>
  <si>
    <t>IRWAN HASHIM BIN MOHD SUHAILY</t>
  </si>
  <si>
    <t>WAN ANIS BINTI WAN KHAIRUL</t>
  </si>
  <si>
    <t>WAN ALIFF EZWAN BIN SHAHRUL NIZAM</t>
  </si>
  <si>
    <t>MOHD ESWARAN BIN EZWAN</t>
  </si>
  <si>
    <t>NUR QURSIAH BINTI HARIS</t>
  </si>
  <si>
    <t>P</t>
  </si>
  <si>
    <t>HAYATI BINTI MUSA</t>
  </si>
  <si>
    <t>SUHAILA ARMANI BINTI SUHAIMI</t>
  </si>
  <si>
    <t>NINA QISTINA BINTI BAHAR</t>
  </si>
  <si>
    <t>Mengenal dan mengetahui bahasa seni visual, media serta proses dan teknik pada karya catan.</t>
  </si>
  <si>
    <t>Menyatakan dan memahami bahasa seni visual, media serta proses dan teknik pada karya catan.</t>
  </si>
  <si>
    <t>Mengaplikasikan pengetahuan dan kefahaman bahasa seni visual, media serta proses dan teknik dalam penghasilan karya catan.</t>
  </si>
  <si>
    <t>Menzahirkan idea, pengetahuan, kefahaman dan kemahiran bahasa seni visual, media serta proses dan teknik dalam penghasilan karya catan.</t>
  </si>
  <si>
    <t>Menzahirkan idea, pengetahuan, kefahaman dan kemahiran bahasa seni visual, proses dan teknik serta menggunakan media yang betul dalam penghasilan karya catan yang kreatif.</t>
  </si>
  <si>
    <t>Menzahirkan idea kreatif berpandukan kemahiran bahasa seni visual, media, proses dan teknik yang betul dalam penghasilan karya catan serta berhujah terhadap hasil karya sendiri dan rakan secara lisan dengan menghubungkaitkan sejarah seni atau tokoh seni atau warisan seni negara.</t>
  </si>
  <si>
    <t>Mengenal dan mengetahui bahasa seni visual, media serta proses dan teknik pada karya gosokan.</t>
  </si>
  <si>
    <t>Menyatakan dan memahami bahasa seni visual, media serta proses dan teknik pada karya gosokan.</t>
  </si>
  <si>
    <t>Mengaplikasikan pengetahuan dan kefahaman bahasa seni visual, media serta proses dan teknik dalam penghasilan karya gosokan.</t>
  </si>
  <si>
    <t>Menzahirkan idea, pengetahuan, kefahaman dan kemahiran bahasa seni visual, media serta proses dan teknik dalam penghasilan karya gosokan.</t>
  </si>
  <si>
    <t>Menzahirkan idea, pengetahuan, kefahaman dan kemahiran bahasa seni visual, proses dan teknik serta menggunakan media yang betul dalam penghasilan karya gosokan yang kreatif.</t>
  </si>
  <si>
    <t>Menzahirkan idea kreatif berpandukan kemahiran bahasa seni visual, media, proses dan teknik yang betul dalam penghasilan karya gosokan serta berhujah terhadap hasil karya sendiri dan rakan secara lisan dengan menghubungkaitkan sejarah seni atau tokoh seni atau warisan seni negara.</t>
  </si>
  <si>
    <t>Mengenal dan mengetahui bahasa seni visual, media serta proses dan teknik pada karya capan.</t>
  </si>
  <si>
    <t>Menyatakan dan memahami bahasa seni visual, media serta proses dan teknik pada karya capan.</t>
  </si>
  <si>
    <t>Mengaplikasikan pengetahuan dan kefahaman bahasa seni visual, media serta proses dan teknik dalam penghasilan karya capan.</t>
  </si>
  <si>
    <t>Menzahirkan idea, pengetahuan, kefahaman dan kemahiran bahasa seni visual, media serta proses dan teknik dalam penghasilan karya capan.</t>
  </si>
  <si>
    <t>Menzahirkan idea, pengetahuan, kefahaman dan kemahiran bahasa seni visual, proses dan teknik serta menggunakan media yang betul dalam penghasilan karya capan yang kreatif.</t>
  </si>
  <si>
    <t>Menzahirkan idea kreatif berpandukan kemahiran bahasa seni visual, media, proses dan teknik yang betul dalam penghasilan karya capan serta berhujah terhadap hasil karya sendiri dan rakan secara lisan dengan menghubungkaitkan sejarah seni atau tokoh seni atau warisan seni negara.</t>
  </si>
  <si>
    <t>Mengenal dan mengetahui bahasa seni visual, media serta proses dan teknik pada karya mozek.</t>
  </si>
  <si>
    <t>Menyatakan dan memahami bahasa seni visual, media serta proses dan teknik pada karya mozek.</t>
  </si>
  <si>
    <t>Mengaplikasikan pengetahuan dan kefahaman bahasa seni visual, media serta proses dan teknik dalam penghasilan karya mozek.</t>
  </si>
  <si>
    <t>Mengenal dan mengetahui bahasa seni visual, media serta proses dan teknik pada karya poster.</t>
  </si>
  <si>
    <t>Menyatakan dan memahami bahasa seni visual, media serta proses dan teknik pada karya poster.</t>
  </si>
  <si>
    <t>Mengaplikasikan pengetahuan dan kefahaman bahasa seni visual, media serta proses dan teknik dalam penghasilan karya poster.</t>
  </si>
  <si>
    <t>Menzahirkan idea, pengetahuan, kefahaman dan kemahiran bahasa seni visual, media serta proses dan teknik dalam penghasilan karya poster.</t>
  </si>
  <si>
    <t>Menzahirkan idea, pengetahuan, kefahaman dan kemahiran bahasa seni visual, proses dan teknik serta menggunakan media yang betul dalam penghasilan karya poster  yang kreatif.</t>
  </si>
  <si>
    <t>Menzahirkan idea kreatif berpandukan kemahiran bahasa seni visual, media, proses dan teknik yang betul dalam penghasilan karya poster serta berhujah terhadap hasil karya sendiri dan rakan secara lisan dengan menghubungkaitkan sejarah seni atau tokoh seni atau warisan seni negara.</t>
  </si>
  <si>
    <t>Mengenal dan mengetahui bahasa seni visual, media serta proses dan teknik pada karya assemblaj.</t>
  </si>
  <si>
    <t>Menyatakan dan memahami bahasa seni visual, media serta proses dan teknik pada karya assemblaj.</t>
  </si>
  <si>
    <t>Mengaplikasikan pengetahuan dan kefahaman bahasa seni visual, media serta proses dan teknik dalam penghasilan karya assemblaj.</t>
  </si>
  <si>
    <t>Menzahirkan idea, pengetahuan, kefahaman dan kemahiran bahasa seni visual, media serta proses dan teknik dalam penghasilan karya assemblaj.</t>
  </si>
  <si>
    <t>Menzahirkan idea, pengetahuan, kefahaman dan kemahiran bahasa seni visual, proses dan teknik serta menggunakan media yang betul dalam penghasilan karya assemblaj yang kreatif.</t>
  </si>
  <si>
    <t>Menzahirkan idea kreatif berpandukan kemahiran bahasa seni visual, media, proses dan teknik yang betul dalam penghasilan karya assemblaj serta berhujah terhadap hasil karya sendiri dan rakan secara lisan dengan menghubungkaitkan sejarah seni atau tokoh seni atau warisan seni negara.</t>
  </si>
  <si>
    <t>Mengenal dan mengetahui bahasa seni visual, media serta proses dan teknik pada karya diorama.</t>
  </si>
  <si>
    <t>Menyatakan dan memahami bahasa seni visual, media serta proses dan teknik pada karya diorama.</t>
  </si>
  <si>
    <t>Mengaplikasikan pengetahuan dan kefahaman bahasa seni visual, media serta proses dan teknik dalam penghasilan karya diorama.</t>
  </si>
  <si>
    <t>Menzahirkan idea, pengetahuan, kefahaman dan kemahiran bahasa seni visual, media serta proses dan teknik dalam penghasilan karya diorama.</t>
  </si>
  <si>
    <t>Menzahirkan idea, pengetahuan, kefahaman dan kemahiran bahasa seni visual, proses dan teknik serta menggunakan media yang betul dalam penghasilan karya diorama yang kreatif.</t>
  </si>
  <si>
    <t>Menzahirkan idea kreatif berpandukan kemahiran bahasa seni visual, media, proses dan teknik yang betul dalam penghasilan karya diorama serta berhujah terhadap hasil karya sendiri dan rakan secara lisan dengan menghubungkaitkan sejarah seni atau tokoh seni atau warisan seni negara.</t>
  </si>
  <si>
    <t>Mengenal dan mengetahui bahasa seni visual, media serta proses dan teknik pada karya boneka.</t>
  </si>
  <si>
    <t>Menyatakan dan memahami bahasa seni visual, media serta proses dan teknik pada karya boneka.</t>
  </si>
  <si>
    <t>Mengaplikasikan pengetahuan dan kefahaman bahasa seni visual, media serta proses dan teknik dalam penghasilan karya boneka.</t>
  </si>
  <si>
    <t>Menzahirkan idea, pengetahuan, kefahaman dan kemahiran bahasa seni visual, media serta proses dan teknik dalam penghasilan karya boneka.</t>
  </si>
  <si>
    <t>Menzahirkan idea, pengetahuan, kefahaman dan kemahiran bahasa seni visual, proses dan teknik serta menggunakan media yang betul dalam penghasilan karya boneka yang kreatif.</t>
  </si>
  <si>
    <t>Menzahirkan idea kreatif berpandukan kemahiran bahasa seni visual, media, proses dan teknik yang betul dalam penghasilan karya boneka serta berhujah terhadap hasil karya sendiri dan rakan secara lisan dengan menghubungkaitkan sejarah seni atau tokoh seni atau warisan seni negara.</t>
  </si>
  <si>
    <t>Mengenal dan mengetahui bahasa seni visual, media serta proses dan teknik pada karya batik.</t>
  </si>
  <si>
    <t>Menyatakan dan memahami bahasa seni visual, media serta proses dan teknik pada karya batik.</t>
  </si>
  <si>
    <t>Mengaplikasikan pengetahuan dan kefahaman bahasa seni visual, media serta proses dan teknik dalam penghasilan karya batik.</t>
  </si>
  <si>
    <t>Menzahirkan idea, pengetahuan, kefahaman dan kemahiran bahasa seni visual, media serta proses dan teknik dalam penghasilan karya batik.</t>
  </si>
  <si>
    <t>Menzahirkan idea, pengetahuan, kefahaman dan kemahiran bahasa seni visual, proses dan teknik serta menggunakan media yang betul dalam penghasilan karya batik yang kreatif.</t>
  </si>
  <si>
    <t>Menzahirkan idea kreatif berpandukan kemahiran bahasa seni visual, media, proses dan teknik yang betul dalam penghasilan karya batik serta berhujah terhadap hasil karya sendiri dan rakan secara lisan dengan menghubungkaitkan sejarah seni atau tokoh seni atau warisan seni negara.</t>
  </si>
  <si>
    <t>Mengenal dan mengetahui bahasa seni visual, media serta proses dan teknik pada karya ukiran.</t>
  </si>
  <si>
    <t>Menyatakan dan memahami bahasa seni visual, media serta proses dan teknik pada karya ukiran.</t>
  </si>
  <si>
    <t>Mengaplikasikan pengetahuan dan kefahaman bahasa seni visual, media serta proses dan teknik dalam penghasilan karya ukiran.</t>
  </si>
  <si>
    <t>Menzahirkan idea, pengetahuan, kefahaman dan kemahiran bahasa seni visual, media serta proses dan teknik dalam penghasilan karya ukiran.</t>
  </si>
  <si>
    <t>Menzahirkan idea, pengetahuan, kefahaman dan kemahiran bahasa seni visual, proses dan teknik serta menggunakan media yang betul dalam penghasilan karya ukiran yang kreatif.</t>
  </si>
  <si>
    <t>Mengenal dan mengetahui bahasa seni visual, media serta proses dan teknik pada karya tembikar.</t>
  </si>
  <si>
    <t>Menyatakan dan memahami bahasa seni visual, media serta proses dan teknik pada karya tembikar.</t>
  </si>
  <si>
    <t>Mengaplikasikan pengetahuan dan kefahaman bahasa seni visual, media serta proses dan teknik dalam penghasilan karya tembikar.</t>
  </si>
  <si>
    <t>Menzahirkan idea, pengetahuan, kefahaman dan kemahiran bahasa seni visual, media serta proses dan teknik dalam penghasilan karya tembikar.</t>
  </si>
  <si>
    <t>Menzahirkan idea, pengetahuan, kefahaman dan kemahiran bahasa seni visual, proses dan teknik serta menggunakan media yang betul dalam penghasilan karya tembikar yang kreatif.</t>
  </si>
  <si>
    <t>Menzahirkan idea kreatif berpandukan kemahiran bahasa seni visual, media, proses dan teknik yang betul dalam penghasilan karya tembikar serta berhujah terhadap hasil karya sendiri dan rakan secara lisan dengan menghubungkaitkan sejarah seni atau tokoh seni atau warisan seni negara.</t>
  </si>
  <si>
    <t>Mengenal dan mengetahui bahasa seni visual, media serta proses dan teknik pada karya corak teknik lukisan.</t>
  </si>
  <si>
    <t>Menyatakan dan memahami bahasa seni visual, media serta proses dan teknik pada karya corak teknik lukisan.</t>
  </si>
  <si>
    <t>Mengaplikasikan pengetahuan dan kefahaman bahasa seni visual, media serta proses dan teknik dalam penghasilan karya corak teknik lukisan.</t>
  </si>
  <si>
    <t>Menzahirkan idea, pengetahuan, kefahaman dan kemahiran bahasa seni visual, media serta proses dan teknik dalam penghasilan karya corak teknik lukisan.</t>
  </si>
  <si>
    <t>Menzahirkan idea, pengetahuan, kefahaman dan kemahiran bahasa seni visual, proses dan teknik serta menggunakan media yang betul dalam penghasilan karya corak teknik lukisan yang kreatif.</t>
  </si>
  <si>
    <t>Menzahirkan idea kreatif berpandukan kemahiran bahasa seni visual, media, proses dan teknik yang betul dalam penghasilan karya corak teknik lukisan serta berhujah terhadap hasil karya sendiri dan rakan secara lisan dengan menghubungkaitkan sejarah seni atau tokoh seni atau warisan seni negara.</t>
  </si>
  <si>
    <t>Mengenal dan mengetahui bahasa seni visual, media serta proses dan teknik pada karya corak teknik cetakan.</t>
  </si>
  <si>
    <t>Menyatakan dan memahami bahasa seni visual, media serta proses dan teknik pada karya corak teknik cetakan.</t>
  </si>
  <si>
    <t>Mengaplikasikan pengetahuan dan kefahaman bahasa seni visual, media serta proses dan teknik dalam penghasilan karya corak teknik cetakan.</t>
  </si>
  <si>
    <t>Menzahirkan idea, pengetahuan, kefahaman dan kemahiran bahasa seni visual, media serta proses dan teknik dalam penghasilan karya corak teknik cetakan.</t>
  </si>
  <si>
    <t>Menzahirkan idea, pengetahuan, kefahaman dan kemahiran bahasa seni visual, proses dan teknik serta menggunakan media yang betul dalam penghasilan karya corak teknik cetakan yang kreatif.</t>
  </si>
  <si>
    <t>Menzahirkan idea kreatif berpandukan kemahiran bahasa seni visual, media, proses dan teknik yang betul dalam penghasilan karya corak teknik cetakan serta berhujah terhadap hasil karya sendiri dan rakan secara lisan dengan menghubungkaitkan sejarah seni atau tokoh seni atau warisan seni negara.</t>
  </si>
  <si>
    <t>Mengenal dan mengetahui bahasa seni visual, media serta proses dan teknik pada karya corak teknik resis.</t>
  </si>
  <si>
    <t>Menyatakan dan memahami bahasa seni visual, media serta proses dan teknik pada karya corak teknik resis.</t>
  </si>
  <si>
    <t>Mengaplikasikan pengetahuan dan kefahaman bahasa seni visual, media serta proses dan teknik dalam penghasilan karya corak teknik resis.</t>
  </si>
  <si>
    <t>Menzahirkan idea, pengetahuan, kefahaman dan kemahiran bahasa seni visual, media serta proses dan teknik dalam penghasilan karya corak teknik resis.</t>
  </si>
  <si>
    <t>Menzahirkan idea, pengetahuan, kefahaman dan kemahiran bahasa seni visual, proses dan teknik serta menggunakan media yang betul dalam penghasilan karya corak teknik resis  yang kreatif.</t>
  </si>
  <si>
    <t>Menzahirkan idea kreatif berpandukan kemahiran bahasa seni visual, media, proses dan teknik yang betul dalam penghasilan karya corak teknik resis serta berhujah terhadap hasil karya sendiri dan rakan secara lisan dengan menghubungkaitkan sejarah seni atau tokoh seni atau warisan seni negara.</t>
  </si>
  <si>
    <t>Mengenal dan mengetahui bahasa seni visual, media serta proses dan teknik pada karya corak teknik kaligrafi.</t>
  </si>
  <si>
    <t>Menyatakan dan memahami bahasa seni visual, media serta proses dan teknik pada karya orak teknik kaligrafi.</t>
  </si>
  <si>
    <t>Mengaplikasikan pengetahuan dan kefahaman bahasa seni visual, media serta proses dan teknik dalam penghasilan karya orak teknik kaligrafi.</t>
  </si>
  <si>
    <t>Menzahirkan idea, pengetahuan, kefahaman dan kemahiran bahasa seni visual, media serta proses dan teknik dalam penghasilan karya orak teknik kaligrafi.</t>
  </si>
  <si>
    <t>Menzahirkan idea, pengetahuan, kefahaman dan kemahiran bahasa seni visual, proses dan teknik serta menggunakan media yang betul dalam penghasilan karya orak teknik kaligrafi  yang kreatif.</t>
  </si>
  <si>
    <t>Menzahirkan idea kreatif berpandukan kemahiran bahasa seni visual, media, proses dan teknik yang betul dalam penghasilan karya orak teknik kaligrafi serta berhujah terhadap hasil karya sendiri dan rakan secara lisan dengan menghubungkaitkan sejarah seni atau tokoh seni atau warisan seni negara.</t>
  </si>
  <si>
    <t>Mengenal dan mengetahui bahasa seni visual, media serta proses dan teknik pada karya corak teknik pualaman.</t>
  </si>
  <si>
    <t>Menyatakan dan memahami bahasa seni visual, media serta proses dan teknik pada karya corak teknik pualaman.</t>
  </si>
  <si>
    <t>Mengaplikasikan pengetahuan dan kefahaman bahasa seni visual, media serta proses dan teknik dalam penghasilan karya corak teknik pualaman.</t>
  </si>
  <si>
    <t>Menzahirkan idea, pengetahuan, kefahaman dan kemahiran bahasa seni visual, media serta proses dan teknik dalam penghasilan karya corak teknik pualaman.</t>
  </si>
  <si>
    <t>Menzahirkan idea, pengetahuan, kefahaman dan kemahiran bahasa seni visual, proses dan teknik serta menggunakan media yang betul dalam penghasilan karya corak teknik pualaman yang kreatif.</t>
  </si>
  <si>
    <t>Menzahirkan idea kreatif berpandukan kemahiran bahasa seni visual, media, proses dan teknik yang betul dalam penghasilan karyacorak teknik pualaman serta berhujah terhadap hasil karya sendiri dan rakan secara lisan dengan menghubungkaitkan sejarah seni atau tokoh seni atau warisan seni negara.</t>
  </si>
  <si>
    <t>Mengenal dan mengetahui bahasa seni visual, media serta proses dan teknik pada karya corak teknik ikatan dan celupan.</t>
  </si>
  <si>
    <t>Menyatakan dan memahami bahasa seni visual, media serta proses dan teknik pada karya corak teknik ikatan dan celupan.</t>
  </si>
  <si>
    <t>Mengaplikasikan pengetahuan dan kefahaman bahasa seni visual, media serta proses dan teknik dalam penghasilan karya corak teknik ikatan dan celupan.</t>
  </si>
  <si>
    <t>Menzahirkan idea, pengetahuan, kefahaman dan kemahiran bahasa seni visual, media serta proses dan teknik dalam penghasilan karya corak teknik ikatan dan celupan.</t>
  </si>
  <si>
    <t>Menzahirkan idea, pengetahuan, kefahaman dan kemahiran bahasa seni visual, proses dan teknik serta menggunakan media yang betul dalam penghasilan karya corak teknik ikatan dan celupan yang kreatif.</t>
  </si>
  <si>
    <t>Menzahirkan idea kreatif berpandukan kemahiran bahasa seni visual, media, proses dan teknik yang betul dalam penghasilan karya corak teknik ikatan dan celupan serta berhujah terhadap hasil karya sendiri dan rakan secara lisan dengan menghubungkaitkan sejarah seni atau tokoh seni atau warisan seni negara.</t>
  </si>
  <si>
    <t>AKTIVITI 1</t>
  </si>
  <si>
    <t>AKTIVITI 2</t>
  </si>
  <si>
    <t>AKTIVITI 3</t>
  </si>
  <si>
    <t>AKTIVITI 4</t>
  </si>
  <si>
    <t>AKTIVITI 5</t>
  </si>
  <si>
    <t>AKTIVITI 6</t>
  </si>
  <si>
    <t>AKTIVITI 7</t>
  </si>
  <si>
    <t xml:space="preserve"> AKTIVITI 8</t>
  </si>
  <si>
    <t>AKTIVITI 9</t>
  </si>
  <si>
    <t xml:space="preserve"> AKTIVITI 10</t>
  </si>
  <si>
    <t xml:space="preserve"> AKTIVITI 11</t>
  </si>
  <si>
    <t>AKTIVITI 12</t>
  </si>
  <si>
    <t xml:space="preserve"> AKTIVITI 13</t>
  </si>
  <si>
    <t>AKTIVITI 14</t>
  </si>
  <si>
    <t>AKTIVITI 15</t>
  </si>
  <si>
    <t>AKTIVITI 16</t>
  </si>
  <si>
    <t>AKTIVITI 17</t>
  </si>
  <si>
    <t>AKTIVITI 18</t>
  </si>
  <si>
    <t>Menzahirkan idea kreatif berpandukan kemahiran bahasa seni visual, media, proses dan teknik yang betul dalam penghasilan karya ukiran serta berhujah terhadap hasil karya sendiri dan rakan secara lisan dengan menghubungkaitkan sejarah seni atau tokoh seni atau warisan seni negara.</t>
  </si>
  <si>
    <t>4 MUTIARA</t>
  </si>
  <si>
    <t>MODUL MENGGAMBAR - LUKISAN</t>
  </si>
  <si>
    <t>MODUL MENGGAMBAR - CATAN</t>
  </si>
  <si>
    <t>MODUL MENGGAMBAR - GOSOKAN</t>
  </si>
  <si>
    <t>MODUL MENGGAMBAR - CAPAN</t>
  </si>
  <si>
    <t>MODUL MENGGAMBAR - MOZEK</t>
  </si>
  <si>
    <t>MODUL MENGGAMBAR - POSTER</t>
  </si>
  <si>
    <t>MODUL MEMBUAT CORAK DAN REKAAN - LUKISAN</t>
  </si>
  <si>
    <t>MODUL MEMBUAT CORAK DAN REKAAN - CETAKAN</t>
  </si>
  <si>
    <t>MODUL MEMBUAT CORAK DAN REKAAN - RESIS</t>
  </si>
  <si>
    <t>MODUL MEMBUAT CORAK DAN REKAAN - KALIGRAFI</t>
  </si>
  <si>
    <t>MODUL MEMBUAT CORAK DAN REKAAN - PUALAMAN</t>
  </si>
  <si>
    <t>MODUL MEMBUAT CORAK DAN REKAAN - IKATAN DAN CELUPAN</t>
  </si>
  <si>
    <t>MODUL MEMBENTUK DAN MEMBUAT BINAAN - DIORAMA</t>
  </si>
  <si>
    <t>MODUL MEMBENTUK DAN MEMBUAT BINAAN - ASSEMBLAJ</t>
  </si>
  <si>
    <t>MODUL MEMBENTUK DAN MEMBUAT BINAAN - BONEKA</t>
  </si>
  <si>
    <t>MODUL MENGENAL KRAF TRADISIONAL - BATIK</t>
  </si>
  <si>
    <t>MODUL MENGENAL KRAF TRADISIONAL - UKIRAN</t>
  </si>
  <si>
    <t>MODUL MENGENAL KRAF TRADISIONAL - TEMBIKAR</t>
  </si>
  <si>
    <t>…………………………………………………</t>
  </si>
  <si>
    <t>1) GRAF LUKISAN</t>
  </si>
  <si>
    <t>2) GRAF CATAN</t>
  </si>
  <si>
    <t>3) GRAF GOSOKAN</t>
  </si>
  <si>
    <t>4) GRAF CAPAN</t>
  </si>
  <si>
    <t>5) GRAF MOZEK</t>
  </si>
  <si>
    <t>6) GRAF POSTER</t>
  </si>
  <si>
    <t>7) GRAF CORAK LUKISAN</t>
  </si>
  <si>
    <t>8) GRAF CORAK CETAKAN</t>
  </si>
  <si>
    <t>9) GRAF CORAK RESIS</t>
  </si>
  <si>
    <t>10) GRAF CORAK KALIGRAFI</t>
  </si>
  <si>
    <t>11) GRAF CORAK PUALAMAN</t>
  </si>
  <si>
    <t>12) GRAF CORAK IKATAN DAN CELUPAN</t>
  </si>
  <si>
    <t>13) GRAF ASSEMBLAJ</t>
  </si>
  <si>
    <t>14) GRAF DIORAMA</t>
  </si>
  <si>
    <t>15) GRAF BONEKA</t>
  </si>
  <si>
    <t>16) GRAF BATIK</t>
  </si>
  <si>
    <t>17) GRAF UKIRAN</t>
  </si>
  <si>
    <t>18) GRAF TEMBIKAR</t>
  </si>
  <si>
    <t>ZAMZURI BIN SHAMSURI</t>
  </si>
  <si>
    <t>TAHAP PENGUASAAN MENGGAMBAR</t>
  </si>
  <si>
    <t>TAHAP PENGUASAAN MEMBUAT CORAK DAN REKAAN</t>
  </si>
  <si>
    <t>TAHAP PENGUASAAN MEMBENTUK DAN MEMBUAT BINAAN</t>
  </si>
  <si>
    <t>TAHAP PENGUASAAN MENGENAL KRAF TRADISIONAL</t>
  </si>
  <si>
    <t>TAHAP PENGUASAAN KESELURUHAN PENDIDIKAN SENI VISUAL</t>
  </si>
  <si>
    <t>TAHAP PENGUASAAN</t>
  </si>
  <si>
    <t>TAHAP  5</t>
  </si>
  <si>
    <t>TAHAP 6</t>
  </si>
  <si>
    <t>TAHAP 4</t>
  </si>
  <si>
    <t xml:space="preserve"> TAHAP 3</t>
  </si>
  <si>
    <t>TAHAP 2</t>
  </si>
  <si>
    <t>TAHAP 1</t>
  </si>
  <si>
    <t>AHMAD ADLI BIN ALI</t>
  </si>
  <si>
    <t>EN. BAHARIN BIN BAHAROM</t>
  </si>
  <si>
    <t>PN. NUR MURIZA BINTI MUSA</t>
  </si>
  <si>
    <t>PERNYATAAN TAFSIRAN</t>
  </si>
  <si>
    <t xml:space="preserve">MENGGAMBAR </t>
  </si>
  <si>
    <t xml:space="preserve">MEMBUAT CORAK DAN REKAAN </t>
  </si>
  <si>
    <t xml:space="preserve">MEMBENTUK DAN MEMBUAT BINAAN </t>
  </si>
  <si>
    <t xml:space="preserve">MENGENAL KRAF TRADISIONAL </t>
  </si>
  <si>
    <t>PENTAKSIRAN BAGI MATA PELAJARAN PENDIDIKAN SENI VISUAL TAHUN 4</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</si>
</sst>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Arial"/>
      <family val="2"/>
    </font>
    <font>
      <b/>
      <sz val="11"/>
      <color theme="1"/>
      <name val="Arial"/>
      <family val="2"/>
    </font>
    <font>
      <sz val="9"/>
      <color indexed="81"/>
      <name val="Tahoma"/>
      <family val="2"/>
    </font>
    <font>
      <sz val="11"/>
      <color theme="1"/>
      <name val="Arial Narrow"/>
      <family val="2"/>
    </font>
    <font>
      <b/>
      <sz val="11"/>
      <color theme="1"/>
      <name val="Arial Narrow"/>
      <family val="2"/>
    </font>
    <font>
      <sz val="12"/>
      <color theme="1"/>
      <name val="Arial Narrow"/>
      <family val="2"/>
    </font>
    <font>
      <sz val="12"/>
      <name val="Arial Narrow"/>
      <family val="2"/>
    </font>
    <font>
      <b/>
      <sz val="12"/>
      <name val="Arial Narrow"/>
      <family val="2"/>
    </font>
    <font>
      <b/>
      <sz val="12"/>
      <color theme="1"/>
      <name val="Arial Narrow"/>
      <family val="2"/>
    </font>
    <font>
      <b/>
      <sz val="12"/>
      <color rgb="FFFF0000"/>
      <name val="Arial Narrow"/>
      <family val="2"/>
    </font>
    <font>
      <b/>
      <sz val="11"/>
      <name val="Arial Narrow"/>
      <family val="2"/>
    </font>
    <font>
      <sz val="12"/>
      <color theme="1"/>
      <name val="Calibri"/>
      <family val="2"/>
      <scheme val="minor"/>
    </font>
    <font>
      <sz val="9"/>
      <color indexed="81"/>
      <name val="Tahoma"/>
      <charset val="1"/>
    </font>
  </fonts>
  <fills count="9">
    <fill>
      <patternFill patternType="none"/>
    </fill>
    <fill>
      <patternFill patternType="gray125"/>
    </fill>
    <fill>
      <patternFill patternType="solid">
        <fgColor theme="3"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16">
    <xf numFmtId="0" fontId="0" fillId="0" borderId="0" xfId="0"/>
    <xf numFmtId="0" fontId="4" fillId="0" borderId="0" xfId="0" applyFont="1"/>
    <xf numFmtId="0" fontId="5" fillId="0" borderId="0" xfId="0" applyFont="1" applyAlignment="1">
      <alignment horizontal="center"/>
    </xf>
    <xf numFmtId="0" fontId="5" fillId="0" borderId="0" xfId="0" applyFont="1" applyBorder="1" applyAlignment="1"/>
    <xf numFmtId="0" fontId="5" fillId="0" borderId="0" xfId="0" applyFont="1" applyAlignment="1"/>
    <xf numFmtId="0" fontId="6" fillId="0" borderId="0" xfId="0" applyFont="1"/>
    <xf numFmtId="0" fontId="5" fillId="0" borderId="0" xfId="0" applyFont="1" applyAlignment="1">
      <alignment horizontal="left"/>
    </xf>
    <xf numFmtId="0" fontId="6" fillId="0" borderId="0" xfId="0" applyFont="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1" fontId="10" fillId="0" borderId="1" xfId="0" applyNumberFormat="1" applyFont="1" applyBorder="1" applyAlignment="1">
      <alignment horizontal="center"/>
    </xf>
    <xf numFmtId="0" fontId="1" fillId="0" borderId="1" xfId="0" applyFont="1" applyBorder="1" applyAlignment="1">
      <alignment horizontal="center" vertical="center" wrapText="1"/>
    </xf>
    <xf numFmtId="0" fontId="1" fillId="0" borderId="0" xfId="0" applyFont="1" applyAlignment="1">
      <alignment vertical="center"/>
    </xf>
    <xf numFmtId="0" fontId="5" fillId="0" borderId="0" xfId="0" applyFont="1" applyBorder="1" applyAlignment="1">
      <alignment horizontal="center"/>
    </xf>
    <xf numFmtId="0" fontId="4" fillId="0" borderId="0" xfId="0" applyFont="1" applyBorder="1" applyAlignment="1"/>
    <xf numFmtId="0" fontId="4" fillId="0" borderId="0" xfId="0" applyFont="1" applyFill="1" applyBorder="1" applyAlignment="1">
      <alignment horizontal="center"/>
    </xf>
    <xf numFmtId="0" fontId="4" fillId="0" borderId="0" xfId="0" applyFont="1" applyFill="1" applyBorder="1"/>
    <xf numFmtId="0" fontId="4" fillId="0" borderId="0" xfId="0" applyFont="1" applyFill="1" applyBorder="1" applyAlignment="1"/>
    <xf numFmtId="0" fontId="4" fillId="0" borderId="0" xfId="0" applyFont="1" applyFill="1" applyBorder="1" applyAlignment="1">
      <alignment horizontal="right"/>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Fill="1" applyBorder="1"/>
    <xf numFmtId="0" fontId="5" fillId="0" borderId="0" xfId="0" applyFont="1" applyFill="1" applyBorder="1" applyAlignment="1">
      <alignment horizontal="center"/>
    </xf>
    <xf numFmtId="0" fontId="5" fillId="0" borderId="0" xfId="0" applyFont="1" applyFill="1" applyBorder="1" applyAlignment="1">
      <alignment horizontal="right"/>
    </xf>
    <xf numFmtId="0" fontId="0" fillId="0" borderId="0" xfId="0" applyAlignment="1">
      <alignment horizontal="center"/>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5" fillId="5" borderId="1" xfId="0" applyFont="1" applyFill="1" applyBorder="1" applyAlignment="1">
      <alignment horizontal="center"/>
    </xf>
    <xf numFmtId="0" fontId="0" fillId="5" borderId="0" xfId="0" applyFill="1"/>
    <xf numFmtId="0" fontId="0" fillId="0" borderId="1" xfId="0"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 fillId="0" borderId="0" xfId="0" applyFont="1" applyBorder="1" applyAlignment="1">
      <alignment vertical="center"/>
    </xf>
    <xf numFmtId="0" fontId="9" fillId="7" borderId="0" xfId="0" applyFont="1" applyFill="1"/>
    <xf numFmtId="0" fontId="6" fillId="6" borderId="0" xfId="0" applyFont="1" applyFill="1"/>
    <xf numFmtId="0" fontId="6" fillId="6" borderId="0" xfId="0" applyFont="1" applyFill="1" applyBorder="1" applyAlignment="1">
      <alignment horizontal="center"/>
    </xf>
    <xf numFmtId="0" fontId="6" fillId="6" borderId="0" xfId="0" applyFont="1" applyFill="1" applyBorder="1"/>
    <xf numFmtId="1" fontId="10" fillId="6" borderId="0" xfId="0" applyNumberFormat="1" applyFont="1" applyFill="1" applyBorder="1" applyAlignment="1">
      <alignment horizontal="center"/>
    </xf>
    <xf numFmtId="0" fontId="9" fillId="6" borderId="0" xfId="0" applyFont="1" applyFill="1" applyBorder="1"/>
    <xf numFmtId="1" fontId="10" fillId="0" borderId="5" xfId="0" applyNumberFormat="1" applyFont="1" applyBorder="1" applyAlignment="1">
      <alignment horizontal="center"/>
    </xf>
    <xf numFmtId="0" fontId="6" fillId="6" borderId="6" xfId="0" applyFont="1" applyFill="1" applyBorder="1" applyAlignment="1">
      <alignment horizontal="center"/>
    </xf>
    <xf numFmtId="0" fontId="6" fillId="6" borderId="9" xfId="0" applyFont="1" applyFill="1" applyBorder="1"/>
    <xf numFmtId="0" fontId="6" fillId="6" borderId="9" xfId="0" applyFont="1" applyFill="1" applyBorder="1" applyAlignment="1">
      <alignment horizontal="center"/>
    </xf>
    <xf numFmtId="1" fontId="10" fillId="6" borderId="9" xfId="0" applyNumberFormat="1" applyFont="1" applyFill="1" applyBorder="1" applyAlignment="1">
      <alignment horizontal="center"/>
    </xf>
    <xf numFmtId="1" fontId="10" fillId="6" borderId="12" xfId="0" applyNumberFormat="1" applyFont="1" applyFill="1" applyBorder="1" applyAlignment="1">
      <alignment horizontal="center"/>
    </xf>
    <xf numFmtId="0" fontId="6" fillId="6" borderId="7" xfId="0" applyFont="1" applyFill="1" applyBorder="1" applyAlignment="1">
      <alignment horizontal="center"/>
    </xf>
    <xf numFmtId="1" fontId="10" fillId="6" borderId="13" xfId="0" applyNumberFormat="1" applyFont="1" applyFill="1" applyBorder="1" applyAlignment="1">
      <alignment horizontal="center"/>
    </xf>
    <xf numFmtId="0" fontId="6" fillId="6" borderId="7" xfId="0" applyFont="1" applyFill="1" applyBorder="1"/>
    <xf numFmtId="0" fontId="9" fillId="6" borderId="13" xfId="0" applyFont="1" applyFill="1" applyBorder="1"/>
    <xf numFmtId="0" fontId="6" fillId="6" borderId="13" xfId="0" applyFont="1" applyFill="1" applyBorder="1"/>
    <xf numFmtId="0" fontId="6" fillId="6" borderId="8" xfId="0" applyFont="1" applyFill="1" applyBorder="1"/>
    <xf numFmtId="0" fontId="6" fillId="6" borderId="10" xfId="0" applyFont="1" applyFill="1" applyBorder="1"/>
    <xf numFmtId="0" fontId="6" fillId="6" borderId="14" xfId="0" applyFont="1" applyFill="1" applyBorder="1"/>
    <xf numFmtId="0" fontId="1" fillId="8" borderId="1" xfId="0" applyFont="1" applyFill="1" applyBorder="1" applyAlignment="1">
      <alignment horizontal="center" vertical="center"/>
    </xf>
    <xf numFmtId="0" fontId="1" fillId="6" borderId="0" xfId="0" applyFont="1" applyFill="1" applyAlignment="1">
      <alignment vertical="center"/>
    </xf>
    <xf numFmtId="0" fontId="1" fillId="6" borderId="0" xfId="0" applyFont="1" applyFill="1" applyAlignment="1">
      <alignment horizontal="lef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0" borderId="1" xfId="0" applyFont="1" applyBorder="1" applyAlignment="1" applyProtection="1">
      <alignment horizontal="center"/>
      <protection locked="0"/>
    </xf>
    <xf numFmtId="0" fontId="6" fillId="0" borderId="1" xfId="0" applyFont="1" applyBorder="1" applyProtection="1">
      <protection locked="0"/>
    </xf>
    <xf numFmtId="0" fontId="6" fillId="0" borderId="5" xfId="0" applyFont="1" applyBorder="1" applyAlignment="1" applyProtection="1">
      <alignment horizontal="center"/>
      <protection locked="0"/>
    </xf>
    <xf numFmtId="0" fontId="6" fillId="0" borderId="5" xfId="0" applyFont="1" applyBorder="1" applyProtection="1">
      <protection locked="0"/>
    </xf>
    <xf numFmtId="0" fontId="4" fillId="0" borderId="0" xfId="0" applyFont="1" applyProtection="1">
      <protection locked="0"/>
    </xf>
    <xf numFmtId="0" fontId="12" fillId="0" borderId="1" xfId="0" applyFont="1" applyBorder="1" applyAlignment="1">
      <alignment horizontal="center"/>
    </xf>
    <xf numFmtId="0" fontId="6" fillId="6" borderId="0" xfId="0" applyFont="1" applyFill="1" applyBorder="1" applyAlignment="1" applyProtection="1">
      <alignment horizontal="center"/>
      <protection locked="0"/>
    </xf>
    <xf numFmtId="0" fontId="6" fillId="6" borderId="0" xfId="0" applyFont="1" applyFill="1" applyBorder="1" applyAlignment="1">
      <alignment horizontal="center"/>
    </xf>
    <xf numFmtId="0" fontId="6"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7" borderId="0" xfId="0" applyFont="1" applyFill="1" applyAlignment="1" applyProtection="1">
      <alignment horizontal="center"/>
      <protection locked="0"/>
    </xf>
    <xf numFmtId="0" fontId="6" fillId="4" borderId="5"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6" borderId="0" xfId="0" applyFont="1" applyFill="1" applyAlignment="1">
      <alignment horizontal="right"/>
    </xf>
    <xf numFmtId="0" fontId="6" fillId="6" borderId="2" xfId="0" applyFont="1" applyFill="1" applyBorder="1" applyAlignment="1" applyProtection="1">
      <alignment horizontal="center"/>
      <protection locked="0"/>
    </xf>
    <xf numFmtId="0" fontId="6" fillId="6" borderId="4" xfId="0" applyFont="1" applyFill="1" applyBorder="1" applyAlignment="1" applyProtection="1">
      <alignment horizontal="center"/>
      <protection locked="0"/>
    </xf>
    <xf numFmtId="0" fontId="6" fillId="6" borderId="3" xfId="0" applyFont="1" applyFill="1" applyBorder="1" applyAlignment="1" applyProtection="1">
      <alignment horizontal="center"/>
      <protection locked="0"/>
    </xf>
    <xf numFmtId="0" fontId="6" fillId="6" borderId="1" xfId="0" applyFont="1" applyFill="1" applyBorder="1" applyAlignment="1" applyProtection="1">
      <alignment horizontal="center" wrapText="1"/>
      <protection locked="0"/>
    </xf>
    <xf numFmtId="0" fontId="6" fillId="6" borderId="0" xfId="0" applyFont="1" applyFill="1" applyAlignment="1">
      <alignment horizontal="right" wrapText="1"/>
    </xf>
    <xf numFmtId="0" fontId="4" fillId="0" borderId="0" xfId="0" applyFont="1" applyFill="1" applyBorder="1" applyAlignment="1">
      <alignment horizontal="left"/>
    </xf>
    <xf numFmtId="0" fontId="4" fillId="0" borderId="0" xfId="0" applyFont="1" applyFill="1" applyBorder="1" applyAlignment="1">
      <alignment horizontal="center"/>
    </xf>
    <xf numFmtId="0" fontId="11" fillId="5" borderId="0" xfId="0" applyFont="1" applyFill="1" applyBorder="1" applyAlignment="1">
      <alignment horizont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4" fillId="0" borderId="0" xfId="0" applyFont="1" applyAlignment="1">
      <alignment horizontal="center"/>
    </xf>
    <xf numFmtId="0" fontId="5" fillId="5" borderId="1" xfId="0" applyFont="1" applyFill="1" applyBorder="1" applyAlignment="1">
      <alignment horizontal="center"/>
    </xf>
    <xf numFmtId="0" fontId="6" fillId="8" borderId="6"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6" fillId="8" borderId="0"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6"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2" fillId="7" borderId="0" xfId="0" applyFont="1" applyFill="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9900"/>
      <color rgb="FF000099"/>
      <color rgb="FF00FFFF"/>
      <color rgb="FFFFFF66"/>
      <color rgb="FFE45AD4"/>
      <color rgb="FFCC3399"/>
      <color rgb="FF00CC99"/>
      <color rgb="FFFF3399"/>
      <color rgb="FF009900"/>
      <color rgb="FFC7D8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MY"/>
              <a:t>GRAF AKTIVITI</a:t>
            </a:r>
            <a:r>
              <a:rPr lang="en-MY" baseline="0"/>
              <a:t> </a:t>
            </a:r>
            <a:r>
              <a:rPr lang="en-MY"/>
              <a:t>LUKISAN</a:t>
            </a:r>
          </a:p>
        </c:rich>
      </c:tx>
      <c:layout/>
      <c:overlay val="0"/>
    </c:title>
    <c:autoTitleDeleted val="0"/>
    <c:plotArea>
      <c:layout/>
      <c:barChart>
        <c:barDir val="col"/>
        <c:grouping val="clustered"/>
        <c:varyColors val="0"/>
        <c:ser>
          <c:idx val="0"/>
          <c:order val="0"/>
          <c:invertIfNegative val="0"/>
          <c:cat>
            <c:strRef>
              <c:f>'GRAF PELAPORAN'!$C$2:$H$2</c:f>
              <c:strCache>
                <c:ptCount val="6"/>
                <c:pt idx="0">
                  <c:v>TAHAP 1</c:v>
                </c:pt>
                <c:pt idx="1">
                  <c:v>TAHAP 2</c:v>
                </c:pt>
                <c:pt idx="2">
                  <c:v> TAHAP 3</c:v>
                </c:pt>
                <c:pt idx="3">
                  <c:v>TAHAP 4</c:v>
                </c:pt>
                <c:pt idx="4">
                  <c:v>TAHAP  5</c:v>
                </c:pt>
                <c:pt idx="5">
                  <c:v>TAHAP 6</c:v>
                </c:pt>
              </c:strCache>
            </c:strRef>
          </c:cat>
          <c:val>
            <c:numRef>
              <c:f>'GRAF PELAPORAN'!$C$3:$H$3</c:f>
              <c:numCache>
                <c:formatCode>General</c:formatCode>
                <c:ptCount val="6"/>
                <c:pt idx="0">
                  <c:v>0</c:v>
                </c:pt>
                <c:pt idx="1">
                  <c:v>5</c:v>
                </c:pt>
                <c:pt idx="2">
                  <c:v>12</c:v>
                </c:pt>
                <c:pt idx="3">
                  <c:v>19</c:v>
                </c:pt>
                <c:pt idx="4">
                  <c:v>6</c:v>
                </c:pt>
                <c:pt idx="5">
                  <c:v>8</c:v>
                </c:pt>
              </c:numCache>
            </c:numRef>
          </c:val>
        </c:ser>
        <c:dLbls>
          <c:showLegendKey val="0"/>
          <c:showVal val="1"/>
          <c:showCatName val="0"/>
          <c:showSerName val="0"/>
          <c:showPercent val="0"/>
          <c:showBubbleSize val="0"/>
        </c:dLbls>
        <c:gapWidth val="150"/>
        <c:overlap val="-25"/>
        <c:axId val="93671808"/>
        <c:axId val="93673344"/>
      </c:barChart>
      <c:catAx>
        <c:axId val="93671808"/>
        <c:scaling>
          <c:orientation val="minMax"/>
        </c:scaling>
        <c:delete val="0"/>
        <c:axPos val="b"/>
        <c:majorTickMark val="none"/>
        <c:minorTickMark val="none"/>
        <c:tickLblPos val="nextTo"/>
        <c:crossAx val="93673344"/>
        <c:crosses val="autoZero"/>
        <c:auto val="1"/>
        <c:lblAlgn val="ctr"/>
        <c:lblOffset val="100"/>
        <c:noMultiLvlLbl val="0"/>
      </c:catAx>
      <c:valAx>
        <c:axId val="93673344"/>
        <c:scaling>
          <c:orientation val="minMax"/>
        </c:scaling>
        <c:delete val="1"/>
        <c:axPos val="l"/>
        <c:numFmt formatCode="General" sourceLinked="1"/>
        <c:majorTickMark val="none"/>
        <c:minorTickMark val="none"/>
        <c:tickLblPos val="nextTo"/>
        <c:crossAx val="93671808"/>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CORAK TEKNIK KALIGRAFI</a:t>
            </a:r>
          </a:p>
        </c:rich>
      </c:tx>
      <c:layout/>
      <c:overlay val="0"/>
    </c:title>
    <c:autoTitleDeleted val="0"/>
    <c:plotArea>
      <c:layout/>
      <c:barChart>
        <c:barDir val="col"/>
        <c:grouping val="clustered"/>
        <c:varyColors val="0"/>
        <c:ser>
          <c:idx val="0"/>
          <c:order val="0"/>
          <c:tx>
            <c:strRef>
              <c:f>'GRAF PELAPORAN'!$J$76</c:f>
              <c:strCache>
                <c:ptCount val="1"/>
                <c:pt idx="0">
                  <c:v>BIL</c:v>
                </c:pt>
              </c:strCache>
            </c:strRef>
          </c:tx>
          <c:spPr>
            <a:solidFill>
              <a:srgbClr val="FF3399"/>
            </a:solidFill>
          </c:spPr>
          <c:invertIfNegative val="0"/>
          <c:cat>
            <c:strRef>
              <c:f>'GRAF PELAPORAN'!$K$75:$P$75</c:f>
              <c:strCache>
                <c:ptCount val="6"/>
                <c:pt idx="0">
                  <c:v>TAHAP 1</c:v>
                </c:pt>
                <c:pt idx="1">
                  <c:v>TAHAP 2</c:v>
                </c:pt>
                <c:pt idx="2">
                  <c:v> TAHAP 3</c:v>
                </c:pt>
                <c:pt idx="3">
                  <c:v>TAHAP 4</c:v>
                </c:pt>
                <c:pt idx="4">
                  <c:v>TAHAP  5</c:v>
                </c:pt>
                <c:pt idx="5">
                  <c:v>TAHAP 6</c:v>
                </c:pt>
              </c:strCache>
            </c:strRef>
          </c:cat>
          <c:val>
            <c:numRef>
              <c:f>'GRAF PELAPORAN'!$K$76:$P$76</c:f>
              <c:numCache>
                <c:formatCode>General</c:formatCode>
                <c:ptCount val="6"/>
                <c:pt idx="0">
                  <c:v>0</c:v>
                </c:pt>
                <c:pt idx="1">
                  <c:v>1</c:v>
                </c:pt>
                <c:pt idx="2">
                  <c:v>14</c:v>
                </c:pt>
                <c:pt idx="3">
                  <c:v>7</c:v>
                </c:pt>
                <c:pt idx="4">
                  <c:v>20</c:v>
                </c:pt>
                <c:pt idx="5">
                  <c:v>8</c:v>
                </c:pt>
              </c:numCache>
            </c:numRef>
          </c:val>
        </c:ser>
        <c:dLbls>
          <c:showLegendKey val="0"/>
          <c:showVal val="0"/>
          <c:showCatName val="0"/>
          <c:showSerName val="0"/>
          <c:showPercent val="0"/>
          <c:showBubbleSize val="0"/>
        </c:dLbls>
        <c:gapWidth val="150"/>
        <c:axId val="96569216"/>
        <c:axId val="96570752"/>
      </c:barChart>
      <c:catAx>
        <c:axId val="96569216"/>
        <c:scaling>
          <c:orientation val="minMax"/>
        </c:scaling>
        <c:delete val="0"/>
        <c:axPos val="b"/>
        <c:majorTickMark val="out"/>
        <c:minorTickMark val="none"/>
        <c:tickLblPos val="nextTo"/>
        <c:crossAx val="96570752"/>
        <c:crosses val="autoZero"/>
        <c:auto val="1"/>
        <c:lblAlgn val="ctr"/>
        <c:lblOffset val="100"/>
        <c:noMultiLvlLbl val="0"/>
      </c:catAx>
      <c:valAx>
        <c:axId val="96570752"/>
        <c:scaling>
          <c:orientation val="minMax"/>
        </c:scaling>
        <c:delete val="0"/>
        <c:axPos val="l"/>
        <c:majorGridlines/>
        <c:numFmt formatCode="General" sourceLinked="1"/>
        <c:majorTickMark val="out"/>
        <c:minorTickMark val="none"/>
        <c:tickLblPos val="nextTo"/>
        <c:crossAx val="9656921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CORAK TEKNIK PUALAMAN</a:t>
            </a:r>
          </a:p>
        </c:rich>
      </c:tx>
      <c:layout/>
      <c:overlay val="0"/>
    </c:title>
    <c:autoTitleDeleted val="0"/>
    <c:plotArea>
      <c:layout/>
      <c:barChart>
        <c:barDir val="col"/>
        <c:grouping val="clustered"/>
        <c:varyColors val="0"/>
        <c:ser>
          <c:idx val="0"/>
          <c:order val="0"/>
          <c:tx>
            <c:strRef>
              <c:f>'GRAF PELAPORAN'!$B$94</c:f>
              <c:strCache>
                <c:ptCount val="1"/>
                <c:pt idx="0">
                  <c:v>BIL</c:v>
                </c:pt>
              </c:strCache>
            </c:strRef>
          </c:tx>
          <c:spPr>
            <a:solidFill>
              <a:srgbClr val="00CC99"/>
            </a:solidFill>
          </c:spPr>
          <c:invertIfNegative val="0"/>
          <c:cat>
            <c:strRef>
              <c:f>'GRAF PELAPORAN'!$C$93:$H$93</c:f>
              <c:strCache>
                <c:ptCount val="6"/>
                <c:pt idx="0">
                  <c:v>TAHAP 1</c:v>
                </c:pt>
                <c:pt idx="1">
                  <c:v>TAHAP 2</c:v>
                </c:pt>
                <c:pt idx="2">
                  <c:v> TAHAP 3</c:v>
                </c:pt>
                <c:pt idx="3">
                  <c:v>TAHAP 4</c:v>
                </c:pt>
                <c:pt idx="4">
                  <c:v>TAHAP  5</c:v>
                </c:pt>
                <c:pt idx="5">
                  <c:v>TAHAP 6</c:v>
                </c:pt>
              </c:strCache>
            </c:strRef>
          </c:cat>
          <c:val>
            <c:numRef>
              <c:f>'GRAF PELAPORAN'!$C$94:$H$94</c:f>
              <c:numCache>
                <c:formatCode>General</c:formatCode>
                <c:ptCount val="6"/>
                <c:pt idx="0">
                  <c:v>0</c:v>
                </c:pt>
                <c:pt idx="1">
                  <c:v>2</c:v>
                </c:pt>
                <c:pt idx="2">
                  <c:v>14</c:v>
                </c:pt>
                <c:pt idx="3">
                  <c:v>7</c:v>
                </c:pt>
                <c:pt idx="4">
                  <c:v>16</c:v>
                </c:pt>
                <c:pt idx="5">
                  <c:v>11</c:v>
                </c:pt>
              </c:numCache>
            </c:numRef>
          </c:val>
        </c:ser>
        <c:dLbls>
          <c:showLegendKey val="0"/>
          <c:showVal val="0"/>
          <c:showCatName val="0"/>
          <c:showSerName val="0"/>
          <c:showPercent val="0"/>
          <c:showBubbleSize val="0"/>
        </c:dLbls>
        <c:gapWidth val="150"/>
        <c:axId val="96587136"/>
        <c:axId val="96994432"/>
      </c:barChart>
      <c:catAx>
        <c:axId val="96587136"/>
        <c:scaling>
          <c:orientation val="minMax"/>
        </c:scaling>
        <c:delete val="0"/>
        <c:axPos val="b"/>
        <c:majorTickMark val="out"/>
        <c:minorTickMark val="none"/>
        <c:tickLblPos val="nextTo"/>
        <c:crossAx val="96994432"/>
        <c:crosses val="autoZero"/>
        <c:auto val="1"/>
        <c:lblAlgn val="ctr"/>
        <c:lblOffset val="100"/>
        <c:noMultiLvlLbl val="0"/>
      </c:catAx>
      <c:valAx>
        <c:axId val="96994432"/>
        <c:scaling>
          <c:orientation val="minMax"/>
        </c:scaling>
        <c:delete val="0"/>
        <c:axPos val="l"/>
        <c:majorGridlines/>
        <c:numFmt formatCode="General" sourceLinked="1"/>
        <c:majorTickMark val="out"/>
        <c:minorTickMark val="none"/>
        <c:tickLblPos val="nextTo"/>
        <c:crossAx val="9658713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CORAK TEKNIK IKATAN DAN CELUPAN</a:t>
            </a:r>
          </a:p>
        </c:rich>
      </c:tx>
      <c:layout/>
      <c:overlay val="0"/>
    </c:title>
    <c:autoTitleDeleted val="0"/>
    <c:plotArea>
      <c:layout/>
      <c:barChart>
        <c:barDir val="col"/>
        <c:grouping val="clustered"/>
        <c:varyColors val="0"/>
        <c:ser>
          <c:idx val="0"/>
          <c:order val="0"/>
          <c:tx>
            <c:strRef>
              <c:f>'GRAF PELAPORAN'!$J$94</c:f>
              <c:strCache>
                <c:ptCount val="1"/>
                <c:pt idx="0">
                  <c:v>BIL</c:v>
                </c:pt>
              </c:strCache>
            </c:strRef>
          </c:tx>
          <c:spPr>
            <a:solidFill>
              <a:srgbClr val="CC3399"/>
            </a:solidFill>
          </c:spPr>
          <c:invertIfNegative val="0"/>
          <c:cat>
            <c:strRef>
              <c:f>'GRAF PELAPORAN'!$K$93:$P$93</c:f>
              <c:strCache>
                <c:ptCount val="6"/>
                <c:pt idx="0">
                  <c:v>TAHAP 1</c:v>
                </c:pt>
                <c:pt idx="1">
                  <c:v>TAHAP 2</c:v>
                </c:pt>
                <c:pt idx="2">
                  <c:v> TAHAP 3</c:v>
                </c:pt>
                <c:pt idx="3">
                  <c:v>TAHAP 4</c:v>
                </c:pt>
                <c:pt idx="4">
                  <c:v>TAHAP  5</c:v>
                </c:pt>
                <c:pt idx="5">
                  <c:v>TAHAP 6</c:v>
                </c:pt>
              </c:strCache>
            </c:strRef>
          </c:cat>
          <c:val>
            <c:numRef>
              <c:f>'GRAF PELAPORAN'!$K$94:$P$94</c:f>
              <c:numCache>
                <c:formatCode>General</c:formatCode>
                <c:ptCount val="6"/>
                <c:pt idx="0">
                  <c:v>0</c:v>
                </c:pt>
                <c:pt idx="1">
                  <c:v>1</c:v>
                </c:pt>
                <c:pt idx="2">
                  <c:v>13</c:v>
                </c:pt>
                <c:pt idx="3">
                  <c:v>13</c:v>
                </c:pt>
                <c:pt idx="4">
                  <c:v>14</c:v>
                </c:pt>
                <c:pt idx="5">
                  <c:v>9</c:v>
                </c:pt>
              </c:numCache>
            </c:numRef>
          </c:val>
        </c:ser>
        <c:dLbls>
          <c:showLegendKey val="0"/>
          <c:showVal val="0"/>
          <c:showCatName val="0"/>
          <c:showSerName val="0"/>
          <c:showPercent val="0"/>
          <c:showBubbleSize val="0"/>
        </c:dLbls>
        <c:gapWidth val="150"/>
        <c:axId val="97035392"/>
        <c:axId val="97036928"/>
      </c:barChart>
      <c:catAx>
        <c:axId val="97035392"/>
        <c:scaling>
          <c:orientation val="minMax"/>
        </c:scaling>
        <c:delete val="0"/>
        <c:axPos val="b"/>
        <c:majorTickMark val="out"/>
        <c:minorTickMark val="none"/>
        <c:tickLblPos val="nextTo"/>
        <c:crossAx val="97036928"/>
        <c:crosses val="autoZero"/>
        <c:auto val="1"/>
        <c:lblAlgn val="ctr"/>
        <c:lblOffset val="100"/>
        <c:noMultiLvlLbl val="0"/>
      </c:catAx>
      <c:valAx>
        <c:axId val="97036928"/>
        <c:scaling>
          <c:orientation val="minMax"/>
        </c:scaling>
        <c:delete val="0"/>
        <c:axPos val="l"/>
        <c:majorGridlines/>
        <c:numFmt formatCode="General" sourceLinked="1"/>
        <c:majorTickMark val="out"/>
        <c:minorTickMark val="none"/>
        <c:tickLblPos val="nextTo"/>
        <c:crossAx val="9703539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AKTIVITI</a:t>
            </a:r>
            <a:r>
              <a:rPr lang="en-US" baseline="0"/>
              <a:t> ASSEMBLAJ</a:t>
            </a:r>
            <a:endParaRPr lang="en-US"/>
          </a:p>
        </c:rich>
      </c:tx>
      <c:layout/>
      <c:overlay val="0"/>
    </c:title>
    <c:autoTitleDeleted val="0"/>
    <c:plotArea>
      <c:layout/>
      <c:barChart>
        <c:barDir val="col"/>
        <c:grouping val="clustered"/>
        <c:varyColors val="0"/>
        <c:ser>
          <c:idx val="0"/>
          <c:order val="0"/>
          <c:tx>
            <c:strRef>
              <c:f>'GRAF PELAPORAN'!$B$112</c:f>
              <c:strCache>
                <c:ptCount val="1"/>
                <c:pt idx="0">
                  <c:v>BIL</c:v>
                </c:pt>
              </c:strCache>
            </c:strRef>
          </c:tx>
          <c:spPr>
            <a:solidFill>
              <a:schemeClr val="bg2">
                <a:lumMod val="50000"/>
              </a:schemeClr>
            </a:solidFill>
          </c:spPr>
          <c:invertIfNegative val="0"/>
          <c:cat>
            <c:strRef>
              <c:f>'GRAF PELAPORAN'!$C$111:$H$111</c:f>
              <c:strCache>
                <c:ptCount val="6"/>
                <c:pt idx="0">
                  <c:v>TAHAP 1</c:v>
                </c:pt>
                <c:pt idx="1">
                  <c:v>TAHAP 2</c:v>
                </c:pt>
                <c:pt idx="2">
                  <c:v> TAHAP 3</c:v>
                </c:pt>
                <c:pt idx="3">
                  <c:v>TAHAP 4</c:v>
                </c:pt>
                <c:pt idx="4">
                  <c:v>TAHAP  5</c:v>
                </c:pt>
                <c:pt idx="5">
                  <c:v>TAHAP 6</c:v>
                </c:pt>
              </c:strCache>
            </c:strRef>
          </c:cat>
          <c:val>
            <c:numRef>
              <c:f>'GRAF PELAPORAN'!$C$112:$H$112</c:f>
              <c:numCache>
                <c:formatCode>General</c:formatCode>
                <c:ptCount val="6"/>
                <c:pt idx="0">
                  <c:v>0</c:v>
                </c:pt>
                <c:pt idx="1">
                  <c:v>1</c:v>
                </c:pt>
                <c:pt idx="2">
                  <c:v>13</c:v>
                </c:pt>
                <c:pt idx="3">
                  <c:v>9</c:v>
                </c:pt>
                <c:pt idx="4">
                  <c:v>17</c:v>
                </c:pt>
                <c:pt idx="5">
                  <c:v>10</c:v>
                </c:pt>
              </c:numCache>
            </c:numRef>
          </c:val>
        </c:ser>
        <c:dLbls>
          <c:showLegendKey val="0"/>
          <c:showVal val="0"/>
          <c:showCatName val="0"/>
          <c:showSerName val="0"/>
          <c:showPercent val="0"/>
          <c:showBubbleSize val="0"/>
        </c:dLbls>
        <c:gapWidth val="150"/>
        <c:axId val="97053312"/>
        <c:axId val="97071488"/>
      </c:barChart>
      <c:catAx>
        <c:axId val="97053312"/>
        <c:scaling>
          <c:orientation val="minMax"/>
        </c:scaling>
        <c:delete val="0"/>
        <c:axPos val="b"/>
        <c:majorTickMark val="out"/>
        <c:minorTickMark val="none"/>
        <c:tickLblPos val="nextTo"/>
        <c:crossAx val="97071488"/>
        <c:crosses val="autoZero"/>
        <c:auto val="1"/>
        <c:lblAlgn val="ctr"/>
        <c:lblOffset val="100"/>
        <c:noMultiLvlLbl val="0"/>
      </c:catAx>
      <c:valAx>
        <c:axId val="97071488"/>
        <c:scaling>
          <c:orientation val="minMax"/>
        </c:scaling>
        <c:delete val="0"/>
        <c:axPos val="l"/>
        <c:majorGridlines/>
        <c:numFmt formatCode="General" sourceLinked="1"/>
        <c:majorTickMark val="out"/>
        <c:minorTickMark val="none"/>
        <c:tickLblPos val="nextTo"/>
        <c:crossAx val="9705331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AKTIVITI DIORAMA</a:t>
            </a:r>
          </a:p>
        </c:rich>
      </c:tx>
      <c:layout/>
      <c:overlay val="0"/>
    </c:title>
    <c:autoTitleDeleted val="0"/>
    <c:plotArea>
      <c:layout/>
      <c:barChart>
        <c:barDir val="col"/>
        <c:grouping val="clustered"/>
        <c:varyColors val="0"/>
        <c:ser>
          <c:idx val="0"/>
          <c:order val="0"/>
          <c:tx>
            <c:strRef>
              <c:f>'GRAF PELAPORAN'!$J$112</c:f>
              <c:strCache>
                <c:ptCount val="1"/>
                <c:pt idx="0">
                  <c:v>BIL</c:v>
                </c:pt>
              </c:strCache>
            </c:strRef>
          </c:tx>
          <c:spPr>
            <a:solidFill>
              <a:srgbClr val="E45AD4"/>
            </a:solidFill>
          </c:spPr>
          <c:invertIfNegative val="0"/>
          <c:cat>
            <c:strRef>
              <c:f>'GRAF PELAPORAN'!$K$111:$P$111</c:f>
              <c:strCache>
                <c:ptCount val="6"/>
                <c:pt idx="0">
                  <c:v>TAHAP 1</c:v>
                </c:pt>
                <c:pt idx="1">
                  <c:v>TAHAP 2</c:v>
                </c:pt>
                <c:pt idx="2">
                  <c:v> TAHAP 3</c:v>
                </c:pt>
                <c:pt idx="3">
                  <c:v>TAHAP 4</c:v>
                </c:pt>
                <c:pt idx="4">
                  <c:v>TAHAP  5</c:v>
                </c:pt>
                <c:pt idx="5">
                  <c:v>TAHAP 6</c:v>
                </c:pt>
              </c:strCache>
            </c:strRef>
          </c:cat>
          <c:val>
            <c:numRef>
              <c:f>'GRAF PELAPORAN'!$K$112:$P$112</c:f>
              <c:numCache>
                <c:formatCode>General</c:formatCode>
                <c:ptCount val="6"/>
                <c:pt idx="0">
                  <c:v>0</c:v>
                </c:pt>
                <c:pt idx="1">
                  <c:v>2</c:v>
                </c:pt>
                <c:pt idx="2">
                  <c:v>15</c:v>
                </c:pt>
                <c:pt idx="3">
                  <c:v>6</c:v>
                </c:pt>
                <c:pt idx="4">
                  <c:v>15</c:v>
                </c:pt>
                <c:pt idx="5">
                  <c:v>12</c:v>
                </c:pt>
              </c:numCache>
            </c:numRef>
          </c:val>
        </c:ser>
        <c:dLbls>
          <c:showLegendKey val="0"/>
          <c:showVal val="0"/>
          <c:showCatName val="0"/>
          <c:showSerName val="0"/>
          <c:showPercent val="0"/>
          <c:showBubbleSize val="0"/>
        </c:dLbls>
        <c:gapWidth val="150"/>
        <c:axId val="97083776"/>
        <c:axId val="97085312"/>
      </c:barChart>
      <c:catAx>
        <c:axId val="97083776"/>
        <c:scaling>
          <c:orientation val="minMax"/>
        </c:scaling>
        <c:delete val="0"/>
        <c:axPos val="b"/>
        <c:majorTickMark val="out"/>
        <c:minorTickMark val="none"/>
        <c:tickLblPos val="nextTo"/>
        <c:crossAx val="97085312"/>
        <c:crosses val="autoZero"/>
        <c:auto val="1"/>
        <c:lblAlgn val="ctr"/>
        <c:lblOffset val="100"/>
        <c:noMultiLvlLbl val="0"/>
      </c:catAx>
      <c:valAx>
        <c:axId val="97085312"/>
        <c:scaling>
          <c:orientation val="minMax"/>
        </c:scaling>
        <c:delete val="0"/>
        <c:axPos val="l"/>
        <c:majorGridlines/>
        <c:numFmt formatCode="General" sourceLinked="1"/>
        <c:majorTickMark val="out"/>
        <c:minorTickMark val="none"/>
        <c:tickLblPos val="nextTo"/>
        <c:crossAx val="9708377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BONEKA</a:t>
            </a:r>
          </a:p>
        </c:rich>
      </c:tx>
      <c:layout/>
      <c:overlay val="0"/>
    </c:title>
    <c:autoTitleDeleted val="0"/>
    <c:plotArea>
      <c:layout/>
      <c:barChart>
        <c:barDir val="col"/>
        <c:grouping val="clustered"/>
        <c:varyColors val="0"/>
        <c:ser>
          <c:idx val="0"/>
          <c:order val="0"/>
          <c:tx>
            <c:strRef>
              <c:f>'GRAF PELAPORAN'!$B$130</c:f>
              <c:strCache>
                <c:ptCount val="1"/>
                <c:pt idx="0">
                  <c:v>BIL</c:v>
                </c:pt>
              </c:strCache>
            </c:strRef>
          </c:tx>
          <c:spPr>
            <a:solidFill>
              <a:srgbClr val="FFFF66"/>
            </a:solidFill>
          </c:spPr>
          <c:invertIfNegative val="0"/>
          <c:cat>
            <c:strRef>
              <c:f>'GRAF PELAPORAN'!$C$129:$H$129</c:f>
              <c:strCache>
                <c:ptCount val="6"/>
                <c:pt idx="0">
                  <c:v>TAHAP 1</c:v>
                </c:pt>
                <c:pt idx="1">
                  <c:v>TAHAP 2</c:v>
                </c:pt>
                <c:pt idx="2">
                  <c:v> TAHAP 3</c:v>
                </c:pt>
                <c:pt idx="3">
                  <c:v>TAHAP 4</c:v>
                </c:pt>
                <c:pt idx="4">
                  <c:v>TAHAP  5</c:v>
                </c:pt>
                <c:pt idx="5">
                  <c:v>TAHAP 6</c:v>
                </c:pt>
              </c:strCache>
            </c:strRef>
          </c:cat>
          <c:val>
            <c:numRef>
              <c:f>'GRAF PELAPORAN'!$C$130:$H$130</c:f>
              <c:numCache>
                <c:formatCode>General</c:formatCode>
                <c:ptCount val="6"/>
                <c:pt idx="0">
                  <c:v>0</c:v>
                </c:pt>
                <c:pt idx="1">
                  <c:v>1</c:v>
                </c:pt>
                <c:pt idx="2">
                  <c:v>14</c:v>
                </c:pt>
                <c:pt idx="3">
                  <c:v>13</c:v>
                </c:pt>
                <c:pt idx="4">
                  <c:v>14</c:v>
                </c:pt>
                <c:pt idx="5">
                  <c:v>8</c:v>
                </c:pt>
              </c:numCache>
            </c:numRef>
          </c:val>
        </c:ser>
        <c:dLbls>
          <c:showLegendKey val="0"/>
          <c:showVal val="0"/>
          <c:showCatName val="0"/>
          <c:showSerName val="0"/>
          <c:showPercent val="0"/>
          <c:showBubbleSize val="0"/>
        </c:dLbls>
        <c:gapWidth val="150"/>
        <c:axId val="97118080"/>
        <c:axId val="97119616"/>
      </c:barChart>
      <c:catAx>
        <c:axId val="97118080"/>
        <c:scaling>
          <c:orientation val="minMax"/>
        </c:scaling>
        <c:delete val="0"/>
        <c:axPos val="b"/>
        <c:majorTickMark val="out"/>
        <c:minorTickMark val="none"/>
        <c:tickLblPos val="nextTo"/>
        <c:crossAx val="97119616"/>
        <c:crosses val="autoZero"/>
        <c:auto val="1"/>
        <c:lblAlgn val="ctr"/>
        <c:lblOffset val="100"/>
        <c:noMultiLvlLbl val="0"/>
      </c:catAx>
      <c:valAx>
        <c:axId val="97119616"/>
        <c:scaling>
          <c:orientation val="minMax"/>
        </c:scaling>
        <c:delete val="0"/>
        <c:axPos val="l"/>
        <c:majorGridlines/>
        <c:numFmt formatCode="General" sourceLinked="1"/>
        <c:majorTickMark val="out"/>
        <c:minorTickMark val="none"/>
        <c:tickLblPos val="nextTo"/>
        <c:crossAx val="971180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BATIK</a:t>
            </a:r>
          </a:p>
        </c:rich>
      </c:tx>
      <c:layout/>
      <c:overlay val="0"/>
    </c:title>
    <c:autoTitleDeleted val="0"/>
    <c:plotArea>
      <c:layout/>
      <c:barChart>
        <c:barDir val="col"/>
        <c:grouping val="clustered"/>
        <c:varyColors val="0"/>
        <c:ser>
          <c:idx val="0"/>
          <c:order val="0"/>
          <c:tx>
            <c:strRef>
              <c:f>'GRAF PELAPORAN'!$J$130</c:f>
              <c:strCache>
                <c:ptCount val="1"/>
                <c:pt idx="0">
                  <c:v>BIL</c:v>
                </c:pt>
              </c:strCache>
            </c:strRef>
          </c:tx>
          <c:spPr>
            <a:solidFill>
              <a:srgbClr val="00FFFF"/>
            </a:solidFill>
          </c:spPr>
          <c:invertIfNegative val="0"/>
          <c:cat>
            <c:strRef>
              <c:f>'GRAF PELAPORAN'!$K$129:$P$129</c:f>
              <c:strCache>
                <c:ptCount val="6"/>
                <c:pt idx="0">
                  <c:v>TAHAP 1</c:v>
                </c:pt>
                <c:pt idx="1">
                  <c:v>TAHAP 2</c:v>
                </c:pt>
                <c:pt idx="2">
                  <c:v> TAHAP 3</c:v>
                </c:pt>
                <c:pt idx="3">
                  <c:v>TAHAP 4</c:v>
                </c:pt>
                <c:pt idx="4">
                  <c:v>TAHAP  5</c:v>
                </c:pt>
                <c:pt idx="5">
                  <c:v>TAHAP 6</c:v>
                </c:pt>
              </c:strCache>
            </c:strRef>
          </c:cat>
          <c:val>
            <c:numRef>
              <c:f>'GRAF PELAPORAN'!$K$130:$P$130</c:f>
              <c:numCache>
                <c:formatCode>General</c:formatCode>
                <c:ptCount val="6"/>
                <c:pt idx="0">
                  <c:v>0</c:v>
                </c:pt>
                <c:pt idx="1">
                  <c:v>3</c:v>
                </c:pt>
                <c:pt idx="2">
                  <c:v>12</c:v>
                </c:pt>
                <c:pt idx="3">
                  <c:v>7</c:v>
                </c:pt>
                <c:pt idx="4">
                  <c:v>16</c:v>
                </c:pt>
                <c:pt idx="5">
                  <c:v>12</c:v>
                </c:pt>
              </c:numCache>
            </c:numRef>
          </c:val>
        </c:ser>
        <c:dLbls>
          <c:showLegendKey val="0"/>
          <c:showVal val="0"/>
          <c:showCatName val="0"/>
          <c:showSerName val="0"/>
          <c:showPercent val="0"/>
          <c:showBubbleSize val="0"/>
        </c:dLbls>
        <c:gapWidth val="150"/>
        <c:axId val="97127808"/>
        <c:axId val="97154176"/>
      </c:barChart>
      <c:catAx>
        <c:axId val="97127808"/>
        <c:scaling>
          <c:orientation val="minMax"/>
        </c:scaling>
        <c:delete val="0"/>
        <c:axPos val="b"/>
        <c:majorTickMark val="out"/>
        <c:minorTickMark val="none"/>
        <c:tickLblPos val="nextTo"/>
        <c:crossAx val="97154176"/>
        <c:crosses val="autoZero"/>
        <c:auto val="1"/>
        <c:lblAlgn val="ctr"/>
        <c:lblOffset val="100"/>
        <c:noMultiLvlLbl val="0"/>
      </c:catAx>
      <c:valAx>
        <c:axId val="97154176"/>
        <c:scaling>
          <c:orientation val="minMax"/>
        </c:scaling>
        <c:delete val="0"/>
        <c:axPos val="l"/>
        <c:majorGridlines/>
        <c:numFmt formatCode="General" sourceLinked="1"/>
        <c:majorTickMark val="out"/>
        <c:minorTickMark val="none"/>
        <c:tickLblPos val="nextTo"/>
        <c:crossAx val="9712780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UKIRAN</a:t>
            </a:r>
          </a:p>
        </c:rich>
      </c:tx>
      <c:layout/>
      <c:overlay val="0"/>
    </c:title>
    <c:autoTitleDeleted val="0"/>
    <c:plotArea>
      <c:layout/>
      <c:barChart>
        <c:barDir val="col"/>
        <c:grouping val="clustered"/>
        <c:varyColors val="0"/>
        <c:ser>
          <c:idx val="0"/>
          <c:order val="0"/>
          <c:tx>
            <c:strRef>
              <c:f>'GRAF PELAPORAN'!$B$148</c:f>
              <c:strCache>
                <c:ptCount val="1"/>
                <c:pt idx="0">
                  <c:v>BIL</c:v>
                </c:pt>
              </c:strCache>
            </c:strRef>
          </c:tx>
          <c:spPr>
            <a:solidFill>
              <a:srgbClr val="000099"/>
            </a:solidFill>
          </c:spPr>
          <c:invertIfNegative val="0"/>
          <c:cat>
            <c:strRef>
              <c:f>'GRAF PELAPORAN'!$C$147:$H$147</c:f>
              <c:strCache>
                <c:ptCount val="6"/>
                <c:pt idx="0">
                  <c:v>TAHAP 1</c:v>
                </c:pt>
                <c:pt idx="1">
                  <c:v>TAHAP 2</c:v>
                </c:pt>
                <c:pt idx="2">
                  <c:v> TAHAP 3</c:v>
                </c:pt>
                <c:pt idx="3">
                  <c:v>TAHAP 4</c:v>
                </c:pt>
                <c:pt idx="4">
                  <c:v>TAHAP  5</c:v>
                </c:pt>
                <c:pt idx="5">
                  <c:v>TAHAP 6</c:v>
                </c:pt>
              </c:strCache>
            </c:strRef>
          </c:cat>
          <c:val>
            <c:numRef>
              <c:f>'GRAF PELAPORAN'!$C$148:$H$148</c:f>
              <c:numCache>
                <c:formatCode>General</c:formatCode>
                <c:ptCount val="6"/>
                <c:pt idx="0">
                  <c:v>0</c:v>
                </c:pt>
                <c:pt idx="1">
                  <c:v>3</c:v>
                </c:pt>
                <c:pt idx="2">
                  <c:v>14</c:v>
                </c:pt>
                <c:pt idx="3">
                  <c:v>6</c:v>
                </c:pt>
                <c:pt idx="4">
                  <c:v>14</c:v>
                </c:pt>
                <c:pt idx="5">
                  <c:v>13</c:v>
                </c:pt>
              </c:numCache>
            </c:numRef>
          </c:val>
        </c:ser>
        <c:dLbls>
          <c:showLegendKey val="0"/>
          <c:showVal val="0"/>
          <c:showCatName val="0"/>
          <c:showSerName val="0"/>
          <c:showPercent val="0"/>
          <c:showBubbleSize val="0"/>
        </c:dLbls>
        <c:gapWidth val="150"/>
        <c:axId val="97182848"/>
        <c:axId val="97184384"/>
      </c:barChart>
      <c:catAx>
        <c:axId val="97182848"/>
        <c:scaling>
          <c:orientation val="minMax"/>
        </c:scaling>
        <c:delete val="0"/>
        <c:axPos val="b"/>
        <c:majorTickMark val="out"/>
        <c:minorTickMark val="none"/>
        <c:tickLblPos val="nextTo"/>
        <c:crossAx val="97184384"/>
        <c:crosses val="autoZero"/>
        <c:auto val="1"/>
        <c:lblAlgn val="ctr"/>
        <c:lblOffset val="100"/>
        <c:noMultiLvlLbl val="0"/>
      </c:catAx>
      <c:valAx>
        <c:axId val="97184384"/>
        <c:scaling>
          <c:orientation val="minMax"/>
        </c:scaling>
        <c:delete val="0"/>
        <c:axPos val="l"/>
        <c:majorGridlines/>
        <c:numFmt formatCode="General" sourceLinked="1"/>
        <c:majorTickMark val="out"/>
        <c:minorTickMark val="none"/>
        <c:tickLblPos val="nextTo"/>
        <c:crossAx val="9718284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TEMBIKAR</a:t>
            </a:r>
          </a:p>
        </c:rich>
      </c:tx>
      <c:layout/>
      <c:overlay val="0"/>
    </c:title>
    <c:autoTitleDeleted val="0"/>
    <c:plotArea>
      <c:layout/>
      <c:barChart>
        <c:barDir val="col"/>
        <c:grouping val="clustered"/>
        <c:varyColors val="0"/>
        <c:ser>
          <c:idx val="0"/>
          <c:order val="0"/>
          <c:tx>
            <c:strRef>
              <c:f>'GRAF PELAPORAN'!$J$148</c:f>
              <c:strCache>
                <c:ptCount val="1"/>
                <c:pt idx="0">
                  <c:v>BIL</c:v>
                </c:pt>
              </c:strCache>
            </c:strRef>
          </c:tx>
          <c:spPr>
            <a:solidFill>
              <a:srgbClr val="FF9900"/>
            </a:solidFill>
          </c:spPr>
          <c:invertIfNegative val="0"/>
          <c:cat>
            <c:strRef>
              <c:f>'GRAF PELAPORAN'!$K$147:$P$147</c:f>
              <c:strCache>
                <c:ptCount val="6"/>
                <c:pt idx="0">
                  <c:v>TAHAP 1</c:v>
                </c:pt>
                <c:pt idx="1">
                  <c:v>TAHAP 2</c:v>
                </c:pt>
                <c:pt idx="2">
                  <c:v> TAHAP 3</c:v>
                </c:pt>
                <c:pt idx="3">
                  <c:v>TAHAP 4</c:v>
                </c:pt>
                <c:pt idx="4">
                  <c:v>TAHAP  5</c:v>
                </c:pt>
                <c:pt idx="5">
                  <c:v>TAHAP 6</c:v>
                </c:pt>
              </c:strCache>
            </c:strRef>
          </c:cat>
          <c:val>
            <c:numRef>
              <c:f>'GRAF PELAPORAN'!$K$148:$P$148</c:f>
              <c:numCache>
                <c:formatCode>General</c:formatCode>
                <c:ptCount val="6"/>
                <c:pt idx="0">
                  <c:v>0</c:v>
                </c:pt>
                <c:pt idx="1">
                  <c:v>0</c:v>
                </c:pt>
                <c:pt idx="2">
                  <c:v>13</c:v>
                </c:pt>
                <c:pt idx="3">
                  <c:v>13</c:v>
                </c:pt>
                <c:pt idx="4">
                  <c:v>12</c:v>
                </c:pt>
                <c:pt idx="5">
                  <c:v>12</c:v>
                </c:pt>
              </c:numCache>
            </c:numRef>
          </c:val>
        </c:ser>
        <c:dLbls>
          <c:showLegendKey val="0"/>
          <c:showVal val="0"/>
          <c:showCatName val="0"/>
          <c:showSerName val="0"/>
          <c:showPercent val="0"/>
          <c:showBubbleSize val="0"/>
        </c:dLbls>
        <c:gapWidth val="150"/>
        <c:axId val="97270400"/>
        <c:axId val="97288576"/>
      </c:barChart>
      <c:catAx>
        <c:axId val="97270400"/>
        <c:scaling>
          <c:orientation val="minMax"/>
        </c:scaling>
        <c:delete val="0"/>
        <c:axPos val="b"/>
        <c:majorTickMark val="out"/>
        <c:minorTickMark val="none"/>
        <c:tickLblPos val="nextTo"/>
        <c:crossAx val="97288576"/>
        <c:crosses val="autoZero"/>
        <c:auto val="1"/>
        <c:lblAlgn val="ctr"/>
        <c:lblOffset val="100"/>
        <c:noMultiLvlLbl val="0"/>
      </c:catAx>
      <c:valAx>
        <c:axId val="97288576"/>
        <c:scaling>
          <c:orientation val="minMax"/>
        </c:scaling>
        <c:delete val="0"/>
        <c:axPos val="l"/>
        <c:majorGridlines/>
        <c:numFmt formatCode="General" sourceLinked="1"/>
        <c:majorTickMark val="out"/>
        <c:minorTickMark val="none"/>
        <c:tickLblPos val="nextTo"/>
        <c:crossAx val="9727040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AKTIVITI GOSOKAN</a:t>
            </a:r>
          </a:p>
        </c:rich>
      </c:tx>
      <c:layout/>
      <c:overlay val="0"/>
    </c:title>
    <c:autoTitleDeleted val="0"/>
    <c:plotArea>
      <c:layout/>
      <c:barChart>
        <c:barDir val="col"/>
        <c:grouping val="clustered"/>
        <c:varyColors val="0"/>
        <c:ser>
          <c:idx val="0"/>
          <c:order val="0"/>
          <c:tx>
            <c:strRef>
              <c:f>'GRAF PELAPORAN'!$B$22</c:f>
              <c:strCache>
                <c:ptCount val="1"/>
                <c:pt idx="0">
                  <c:v>BIL</c:v>
                </c:pt>
              </c:strCache>
            </c:strRef>
          </c:tx>
          <c:spPr>
            <a:solidFill>
              <a:srgbClr val="FFC000"/>
            </a:solidFill>
          </c:spPr>
          <c:invertIfNegative val="0"/>
          <c:cat>
            <c:strRef>
              <c:f>'GRAF PELAPORAN'!$C$21:$H$21</c:f>
              <c:strCache>
                <c:ptCount val="6"/>
                <c:pt idx="0">
                  <c:v>TAHAP 1</c:v>
                </c:pt>
                <c:pt idx="1">
                  <c:v>TAHAP 2</c:v>
                </c:pt>
                <c:pt idx="2">
                  <c:v> TAHAP 3</c:v>
                </c:pt>
                <c:pt idx="3">
                  <c:v>TAHAP 4</c:v>
                </c:pt>
                <c:pt idx="4">
                  <c:v>TAHAP  5</c:v>
                </c:pt>
                <c:pt idx="5">
                  <c:v>TAHAP 6</c:v>
                </c:pt>
              </c:strCache>
            </c:strRef>
          </c:cat>
          <c:val>
            <c:numRef>
              <c:f>'GRAF PELAPORAN'!$C$22:$H$22</c:f>
              <c:numCache>
                <c:formatCode>General</c:formatCode>
                <c:ptCount val="6"/>
                <c:pt idx="0">
                  <c:v>2</c:v>
                </c:pt>
                <c:pt idx="1">
                  <c:v>4</c:v>
                </c:pt>
                <c:pt idx="2">
                  <c:v>11</c:v>
                </c:pt>
                <c:pt idx="3">
                  <c:v>12</c:v>
                </c:pt>
                <c:pt idx="4">
                  <c:v>10</c:v>
                </c:pt>
                <c:pt idx="5">
                  <c:v>11</c:v>
                </c:pt>
              </c:numCache>
            </c:numRef>
          </c:val>
        </c:ser>
        <c:dLbls>
          <c:showLegendKey val="0"/>
          <c:showVal val="0"/>
          <c:showCatName val="0"/>
          <c:showSerName val="0"/>
          <c:showPercent val="0"/>
          <c:showBubbleSize val="0"/>
        </c:dLbls>
        <c:gapWidth val="150"/>
        <c:axId val="93713920"/>
        <c:axId val="93715456"/>
      </c:barChart>
      <c:catAx>
        <c:axId val="93713920"/>
        <c:scaling>
          <c:orientation val="minMax"/>
        </c:scaling>
        <c:delete val="0"/>
        <c:axPos val="b"/>
        <c:majorTickMark val="out"/>
        <c:minorTickMark val="none"/>
        <c:tickLblPos val="nextTo"/>
        <c:crossAx val="93715456"/>
        <c:crosses val="autoZero"/>
        <c:auto val="1"/>
        <c:lblAlgn val="ctr"/>
        <c:lblOffset val="100"/>
        <c:noMultiLvlLbl val="0"/>
      </c:catAx>
      <c:valAx>
        <c:axId val="93715456"/>
        <c:scaling>
          <c:orientation val="minMax"/>
        </c:scaling>
        <c:delete val="0"/>
        <c:axPos val="l"/>
        <c:majorGridlines/>
        <c:numFmt formatCode="General" sourceLinked="1"/>
        <c:majorTickMark val="out"/>
        <c:minorTickMark val="none"/>
        <c:tickLblPos val="nextTo"/>
        <c:crossAx val="9371392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AKTIVITI CATAN</a:t>
            </a:r>
          </a:p>
        </c:rich>
      </c:tx>
      <c:layout/>
      <c:overlay val="0"/>
    </c:title>
    <c:autoTitleDeleted val="0"/>
    <c:plotArea>
      <c:layout/>
      <c:barChart>
        <c:barDir val="col"/>
        <c:grouping val="clustered"/>
        <c:varyColors val="0"/>
        <c:ser>
          <c:idx val="0"/>
          <c:order val="0"/>
          <c:tx>
            <c:strRef>
              <c:f>'GRAF PELAPORAN'!$J$3</c:f>
              <c:strCache>
                <c:ptCount val="1"/>
                <c:pt idx="0">
                  <c:v>BIL</c:v>
                </c:pt>
              </c:strCache>
            </c:strRef>
          </c:tx>
          <c:spPr>
            <a:solidFill>
              <a:srgbClr val="FF0000"/>
            </a:solidFill>
          </c:spPr>
          <c:invertIfNegative val="0"/>
          <c:cat>
            <c:strRef>
              <c:f>'GRAF PELAPORAN'!$K$2:$P$2</c:f>
              <c:strCache>
                <c:ptCount val="6"/>
                <c:pt idx="0">
                  <c:v>TAHAP 1</c:v>
                </c:pt>
                <c:pt idx="1">
                  <c:v>TAHAP 2</c:v>
                </c:pt>
                <c:pt idx="2">
                  <c:v> TAHAP 3</c:v>
                </c:pt>
                <c:pt idx="3">
                  <c:v>TAHAP 4</c:v>
                </c:pt>
                <c:pt idx="4">
                  <c:v>TAHAP  5</c:v>
                </c:pt>
                <c:pt idx="5">
                  <c:v>TAHAP 6</c:v>
                </c:pt>
              </c:strCache>
            </c:strRef>
          </c:cat>
          <c:val>
            <c:numRef>
              <c:f>'GRAF PELAPORAN'!$K$3:$P$3</c:f>
              <c:numCache>
                <c:formatCode>General</c:formatCode>
                <c:ptCount val="6"/>
                <c:pt idx="0">
                  <c:v>0</c:v>
                </c:pt>
                <c:pt idx="1">
                  <c:v>3</c:v>
                </c:pt>
                <c:pt idx="2">
                  <c:v>11</c:v>
                </c:pt>
                <c:pt idx="3">
                  <c:v>17</c:v>
                </c:pt>
                <c:pt idx="4">
                  <c:v>12</c:v>
                </c:pt>
                <c:pt idx="5">
                  <c:v>7</c:v>
                </c:pt>
              </c:numCache>
            </c:numRef>
          </c:val>
        </c:ser>
        <c:dLbls>
          <c:showLegendKey val="0"/>
          <c:showVal val="0"/>
          <c:showCatName val="0"/>
          <c:showSerName val="0"/>
          <c:showPercent val="0"/>
          <c:showBubbleSize val="0"/>
        </c:dLbls>
        <c:gapWidth val="150"/>
        <c:axId val="94182400"/>
        <c:axId val="94192384"/>
      </c:barChart>
      <c:catAx>
        <c:axId val="94182400"/>
        <c:scaling>
          <c:orientation val="minMax"/>
        </c:scaling>
        <c:delete val="0"/>
        <c:axPos val="b"/>
        <c:majorTickMark val="out"/>
        <c:minorTickMark val="none"/>
        <c:tickLblPos val="nextTo"/>
        <c:crossAx val="94192384"/>
        <c:crosses val="autoZero"/>
        <c:auto val="1"/>
        <c:lblAlgn val="ctr"/>
        <c:lblOffset val="100"/>
        <c:noMultiLvlLbl val="0"/>
      </c:catAx>
      <c:valAx>
        <c:axId val="94192384"/>
        <c:scaling>
          <c:orientation val="minMax"/>
        </c:scaling>
        <c:delete val="0"/>
        <c:axPos val="l"/>
        <c:majorGridlines/>
        <c:numFmt formatCode="General" sourceLinked="1"/>
        <c:majorTickMark val="out"/>
        <c:minorTickMark val="none"/>
        <c:tickLblPos val="nextTo"/>
        <c:crossAx val="9418240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AKTIVITI CAPAN</a:t>
            </a:r>
          </a:p>
        </c:rich>
      </c:tx>
      <c:layout/>
      <c:overlay val="0"/>
    </c:title>
    <c:autoTitleDeleted val="0"/>
    <c:plotArea>
      <c:layout/>
      <c:barChart>
        <c:barDir val="col"/>
        <c:grouping val="clustered"/>
        <c:varyColors val="0"/>
        <c:ser>
          <c:idx val="0"/>
          <c:order val="0"/>
          <c:tx>
            <c:strRef>
              <c:f>'GRAF PELAPORAN'!$J$22</c:f>
              <c:strCache>
                <c:ptCount val="1"/>
                <c:pt idx="0">
                  <c:v>BIL</c:v>
                </c:pt>
              </c:strCache>
            </c:strRef>
          </c:tx>
          <c:spPr>
            <a:solidFill>
              <a:srgbClr val="92D050"/>
            </a:solidFill>
          </c:spPr>
          <c:invertIfNegative val="0"/>
          <c:cat>
            <c:strRef>
              <c:f>'GRAF PELAPORAN'!$K$21:$P$21</c:f>
              <c:strCache>
                <c:ptCount val="6"/>
                <c:pt idx="0">
                  <c:v>TAHAP 1</c:v>
                </c:pt>
                <c:pt idx="1">
                  <c:v>TAHAP 2</c:v>
                </c:pt>
                <c:pt idx="2">
                  <c:v> TAHAP 3</c:v>
                </c:pt>
                <c:pt idx="3">
                  <c:v>TAHAP 4</c:v>
                </c:pt>
                <c:pt idx="4">
                  <c:v>TAHAP  5</c:v>
                </c:pt>
                <c:pt idx="5">
                  <c:v>TAHAP 6</c:v>
                </c:pt>
              </c:strCache>
            </c:strRef>
          </c:cat>
          <c:val>
            <c:numRef>
              <c:f>'GRAF PELAPORAN'!$K$22:$P$22</c:f>
              <c:numCache>
                <c:formatCode>General</c:formatCode>
                <c:ptCount val="6"/>
                <c:pt idx="0">
                  <c:v>0</c:v>
                </c:pt>
                <c:pt idx="1">
                  <c:v>6</c:v>
                </c:pt>
                <c:pt idx="2">
                  <c:v>10</c:v>
                </c:pt>
                <c:pt idx="3">
                  <c:v>7</c:v>
                </c:pt>
                <c:pt idx="4">
                  <c:v>15</c:v>
                </c:pt>
                <c:pt idx="5">
                  <c:v>12</c:v>
                </c:pt>
              </c:numCache>
            </c:numRef>
          </c:val>
        </c:ser>
        <c:dLbls>
          <c:showLegendKey val="0"/>
          <c:showVal val="0"/>
          <c:showCatName val="0"/>
          <c:showSerName val="0"/>
          <c:showPercent val="0"/>
          <c:showBubbleSize val="0"/>
        </c:dLbls>
        <c:gapWidth val="150"/>
        <c:axId val="94225152"/>
        <c:axId val="94226688"/>
      </c:barChart>
      <c:catAx>
        <c:axId val="94225152"/>
        <c:scaling>
          <c:orientation val="minMax"/>
        </c:scaling>
        <c:delete val="0"/>
        <c:axPos val="b"/>
        <c:majorTickMark val="out"/>
        <c:minorTickMark val="none"/>
        <c:tickLblPos val="nextTo"/>
        <c:crossAx val="94226688"/>
        <c:crosses val="autoZero"/>
        <c:auto val="1"/>
        <c:lblAlgn val="ctr"/>
        <c:lblOffset val="100"/>
        <c:noMultiLvlLbl val="0"/>
      </c:catAx>
      <c:valAx>
        <c:axId val="94226688"/>
        <c:scaling>
          <c:orientation val="minMax"/>
        </c:scaling>
        <c:delete val="0"/>
        <c:axPos val="l"/>
        <c:majorGridlines/>
        <c:numFmt formatCode="General" sourceLinked="1"/>
        <c:majorTickMark val="out"/>
        <c:minorTickMark val="none"/>
        <c:tickLblPos val="nextTo"/>
        <c:crossAx val="9422515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a:t>
            </a:r>
            <a:r>
              <a:rPr lang="en-US" baseline="0"/>
              <a:t> AKTIVITI MOZEK</a:t>
            </a:r>
            <a:endParaRPr lang="en-US"/>
          </a:p>
        </c:rich>
      </c:tx>
      <c:layout/>
      <c:overlay val="0"/>
    </c:title>
    <c:autoTitleDeleted val="0"/>
    <c:plotArea>
      <c:layout/>
      <c:barChart>
        <c:barDir val="col"/>
        <c:grouping val="clustered"/>
        <c:varyColors val="0"/>
        <c:ser>
          <c:idx val="0"/>
          <c:order val="0"/>
          <c:tx>
            <c:strRef>
              <c:f>'GRAF PELAPORAN'!$B$40</c:f>
              <c:strCache>
                <c:ptCount val="1"/>
                <c:pt idx="0">
                  <c:v>BIL</c:v>
                </c:pt>
              </c:strCache>
            </c:strRef>
          </c:tx>
          <c:spPr>
            <a:solidFill>
              <a:srgbClr val="00B0F0"/>
            </a:solidFill>
          </c:spPr>
          <c:invertIfNegative val="0"/>
          <c:cat>
            <c:strRef>
              <c:f>'GRAF PELAPORAN'!$C$39:$H$39</c:f>
              <c:strCache>
                <c:ptCount val="6"/>
                <c:pt idx="0">
                  <c:v>TAHAP 1</c:v>
                </c:pt>
                <c:pt idx="1">
                  <c:v>TAHAP 2</c:v>
                </c:pt>
                <c:pt idx="2">
                  <c:v> TAHAP 3</c:v>
                </c:pt>
                <c:pt idx="3">
                  <c:v>TAHAP 4</c:v>
                </c:pt>
                <c:pt idx="4">
                  <c:v>TAHAP  5</c:v>
                </c:pt>
                <c:pt idx="5">
                  <c:v>TAHAP 6</c:v>
                </c:pt>
              </c:strCache>
            </c:strRef>
          </c:cat>
          <c:val>
            <c:numRef>
              <c:f>'GRAF PELAPORAN'!$C$40:$H$40</c:f>
              <c:numCache>
                <c:formatCode>General</c:formatCode>
                <c:ptCount val="6"/>
                <c:pt idx="0">
                  <c:v>0</c:v>
                </c:pt>
                <c:pt idx="1">
                  <c:v>3</c:v>
                </c:pt>
                <c:pt idx="2">
                  <c:v>12</c:v>
                </c:pt>
                <c:pt idx="3">
                  <c:v>7</c:v>
                </c:pt>
                <c:pt idx="4">
                  <c:v>15</c:v>
                </c:pt>
                <c:pt idx="5">
                  <c:v>13</c:v>
                </c:pt>
              </c:numCache>
            </c:numRef>
          </c:val>
        </c:ser>
        <c:dLbls>
          <c:showLegendKey val="0"/>
          <c:showVal val="0"/>
          <c:showCatName val="0"/>
          <c:showSerName val="0"/>
          <c:showPercent val="0"/>
          <c:showBubbleSize val="0"/>
        </c:dLbls>
        <c:gapWidth val="150"/>
        <c:axId val="94255744"/>
        <c:axId val="94257536"/>
      </c:barChart>
      <c:catAx>
        <c:axId val="94255744"/>
        <c:scaling>
          <c:orientation val="minMax"/>
        </c:scaling>
        <c:delete val="0"/>
        <c:axPos val="b"/>
        <c:majorTickMark val="out"/>
        <c:minorTickMark val="none"/>
        <c:tickLblPos val="nextTo"/>
        <c:crossAx val="94257536"/>
        <c:crosses val="autoZero"/>
        <c:auto val="1"/>
        <c:lblAlgn val="ctr"/>
        <c:lblOffset val="100"/>
        <c:noMultiLvlLbl val="0"/>
      </c:catAx>
      <c:valAx>
        <c:axId val="94257536"/>
        <c:scaling>
          <c:orientation val="minMax"/>
        </c:scaling>
        <c:delete val="0"/>
        <c:axPos val="l"/>
        <c:majorGridlines/>
        <c:numFmt formatCode="General" sourceLinked="1"/>
        <c:majorTickMark val="out"/>
        <c:minorTickMark val="none"/>
        <c:tickLblPos val="nextTo"/>
        <c:crossAx val="9425574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MY"/>
              <a:t>GRAF AKTIVITI POSTER</a:t>
            </a:r>
          </a:p>
        </c:rich>
      </c:tx>
      <c:layout/>
      <c:overlay val="0"/>
    </c:title>
    <c:autoTitleDeleted val="0"/>
    <c:plotArea>
      <c:layout/>
      <c:barChart>
        <c:barDir val="col"/>
        <c:grouping val="clustered"/>
        <c:varyColors val="0"/>
        <c:ser>
          <c:idx val="0"/>
          <c:order val="0"/>
          <c:tx>
            <c:strRef>
              <c:f>'GRAF PELAPORAN'!$J$40</c:f>
              <c:strCache>
                <c:ptCount val="1"/>
                <c:pt idx="0">
                  <c:v>BIL</c:v>
                </c:pt>
              </c:strCache>
            </c:strRef>
          </c:tx>
          <c:spPr>
            <a:solidFill>
              <a:schemeClr val="accent2">
                <a:lumMod val="60000"/>
                <a:lumOff val="40000"/>
              </a:schemeClr>
            </a:solidFill>
          </c:spPr>
          <c:invertIfNegative val="0"/>
          <c:cat>
            <c:strRef>
              <c:f>'GRAF PELAPORAN'!$K$39:$P$39</c:f>
              <c:strCache>
                <c:ptCount val="6"/>
                <c:pt idx="0">
                  <c:v>TAHAP 1</c:v>
                </c:pt>
                <c:pt idx="1">
                  <c:v>TAHAP 2</c:v>
                </c:pt>
                <c:pt idx="2">
                  <c:v> TAHAP 3</c:v>
                </c:pt>
                <c:pt idx="3">
                  <c:v>TAHAP 4</c:v>
                </c:pt>
                <c:pt idx="4">
                  <c:v>TAHAP  5</c:v>
                </c:pt>
                <c:pt idx="5">
                  <c:v>TAHAP 6</c:v>
                </c:pt>
              </c:strCache>
            </c:strRef>
          </c:cat>
          <c:val>
            <c:numRef>
              <c:f>'GRAF PELAPORAN'!$K$40:$P$40</c:f>
              <c:numCache>
                <c:formatCode>General</c:formatCode>
                <c:ptCount val="6"/>
                <c:pt idx="0">
                  <c:v>1</c:v>
                </c:pt>
                <c:pt idx="1">
                  <c:v>2</c:v>
                </c:pt>
                <c:pt idx="2">
                  <c:v>11</c:v>
                </c:pt>
                <c:pt idx="3">
                  <c:v>12</c:v>
                </c:pt>
                <c:pt idx="4">
                  <c:v>13</c:v>
                </c:pt>
                <c:pt idx="5">
                  <c:v>11</c:v>
                </c:pt>
              </c:numCache>
            </c:numRef>
          </c:val>
        </c:ser>
        <c:dLbls>
          <c:showLegendKey val="0"/>
          <c:showVal val="0"/>
          <c:showCatName val="0"/>
          <c:showSerName val="0"/>
          <c:showPercent val="0"/>
          <c:showBubbleSize val="0"/>
        </c:dLbls>
        <c:gapWidth val="150"/>
        <c:axId val="94294016"/>
        <c:axId val="94295552"/>
      </c:barChart>
      <c:catAx>
        <c:axId val="94294016"/>
        <c:scaling>
          <c:orientation val="minMax"/>
        </c:scaling>
        <c:delete val="0"/>
        <c:axPos val="b"/>
        <c:majorTickMark val="out"/>
        <c:minorTickMark val="none"/>
        <c:tickLblPos val="nextTo"/>
        <c:crossAx val="94295552"/>
        <c:crosses val="autoZero"/>
        <c:auto val="1"/>
        <c:lblAlgn val="ctr"/>
        <c:lblOffset val="100"/>
        <c:noMultiLvlLbl val="0"/>
      </c:catAx>
      <c:valAx>
        <c:axId val="94295552"/>
        <c:scaling>
          <c:orientation val="minMax"/>
        </c:scaling>
        <c:delete val="0"/>
        <c:axPos val="l"/>
        <c:majorGridlines/>
        <c:numFmt formatCode="General" sourceLinked="1"/>
        <c:majorTickMark val="out"/>
        <c:minorTickMark val="none"/>
        <c:tickLblPos val="nextTo"/>
        <c:crossAx val="9429401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MY"/>
              <a:t>GRAF</a:t>
            </a:r>
            <a:r>
              <a:rPr lang="en-MY" baseline="0"/>
              <a:t> AKTIVITI TEKNIK CORAK LUKISAN</a:t>
            </a:r>
            <a:endParaRPr lang="en-MY"/>
          </a:p>
        </c:rich>
      </c:tx>
      <c:layout/>
      <c:overlay val="0"/>
    </c:title>
    <c:autoTitleDeleted val="0"/>
    <c:plotArea>
      <c:layout/>
      <c:barChart>
        <c:barDir val="col"/>
        <c:grouping val="clustered"/>
        <c:varyColors val="0"/>
        <c:ser>
          <c:idx val="0"/>
          <c:order val="0"/>
          <c:tx>
            <c:strRef>
              <c:f>'GRAF PELAPORAN'!$B$58</c:f>
              <c:strCache>
                <c:ptCount val="1"/>
                <c:pt idx="0">
                  <c:v>BIL</c:v>
                </c:pt>
              </c:strCache>
            </c:strRef>
          </c:tx>
          <c:spPr>
            <a:solidFill>
              <a:schemeClr val="accent6">
                <a:lumMod val="60000"/>
                <a:lumOff val="40000"/>
              </a:schemeClr>
            </a:solidFill>
          </c:spPr>
          <c:invertIfNegative val="0"/>
          <c:cat>
            <c:strRef>
              <c:f>'GRAF PELAPORAN'!$C$57:$H$57</c:f>
              <c:strCache>
                <c:ptCount val="6"/>
                <c:pt idx="0">
                  <c:v>TAHAP 1</c:v>
                </c:pt>
                <c:pt idx="1">
                  <c:v>TAHAP 2</c:v>
                </c:pt>
                <c:pt idx="2">
                  <c:v> TAHAP 3</c:v>
                </c:pt>
                <c:pt idx="3">
                  <c:v>TAHAP 4</c:v>
                </c:pt>
                <c:pt idx="4">
                  <c:v>TAHAP  5</c:v>
                </c:pt>
                <c:pt idx="5">
                  <c:v>TAHAP 6</c:v>
                </c:pt>
              </c:strCache>
            </c:strRef>
          </c:cat>
          <c:val>
            <c:numRef>
              <c:f>'GRAF PELAPORAN'!$C$58:$H$58</c:f>
              <c:numCache>
                <c:formatCode>General</c:formatCode>
                <c:ptCount val="6"/>
                <c:pt idx="0">
                  <c:v>1</c:v>
                </c:pt>
                <c:pt idx="1">
                  <c:v>5</c:v>
                </c:pt>
                <c:pt idx="2">
                  <c:v>14</c:v>
                </c:pt>
                <c:pt idx="3">
                  <c:v>19</c:v>
                </c:pt>
                <c:pt idx="4">
                  <c:v>7</c:v>
                </c:pt>
                <c:pt idx="5">
                  <c:v>4</c:v>
                </c:pt>
              </c:numCache>
            </c:numRef>
          </c:val>
        </c:ser>
        <c:dLbls>
          <c:showLegendKey val="0"/>
          <c:showVal val="0"/>
          <c:showCatName val="0"/>
          <c:showSerName val="0"/>
          <c:showPercent val="0"/>
          <c:showBubbleSize val="0"/>
        </c:dLbls>
        <c:gapWidth val="150"/>
        <c:axId val="96474624"/>
        <c:axId val="96476160"/>
      </c:barChart>
      <c:catAx>
        <c:axId val="96474624"/>
        <c:scaling>
          <c:orientation val="minMax"/>
        </c:scaling>
        <c:delete val="0"/>
        <c:axPos val="b"/>
        <c:majorTickMark val="out"/>
        <c:minorTickMark val="none"/>
        <c:tickLblPos val="nextTo"/>
        <c:crossAx val="96476160"/>
        <c:crosses val="autoZero"/>
        <c:auto val="1"/>
        <c:lblAlgn val="ctr"/>
        <c:lblOffset val="100"/>
        <c:noMultiLvlLbl val="0"/>
      </c:catAx>
      <c:valAx>
        <c:axId val="96476160"/>
        <c:scaling>
          <c:orientation val="minMax"/>
        </c:scaling>
        <c:delete val="0"/>
        <c:axPos val="l"/>
        <c:majorGridlines/>
        <c:numFmt formatCode="General" sourceLinked="1"/>
        <c:majorTickMark val="out"/>
        <c:minorTickMark val="none"/>
        <c:tickLblPos val="nextTo"/>
        <c:crossAx val="9647462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GRAF CORAK CORAK TEKNIK CETAKAN</a:t>
            </a:r>
          </a:p>
        </c:rich>
      </c:tx>
      <c:layout/>
      <c:overlay val="0"/>
    </c:title>
    <c:autoTitleDeleted val="0"/>
    <c:plotArea>
      <c:layout/>
      <c:barChart>
        <c:barDir val="col"/>
        <c:grouping val="clustered"/>
        <c:varyColors val="0"/>
        <c:ser>
          <c:idx val="0"/>
          <c:order val="0"/>
          <c:tx>
            <c:strRef>
              <c:f>'GRAF PELAPORAN'!$J$58</c:f>
              <c:strCache>
                <c:ptCount val="1"/>
                <c:pt idx="0">
                  <c:v>BIL</c:v>
                </c:pt>
              </c:strCache>
            </c:strRef>
          </c:tx>
          <c:spPr>
            <a:solidFill>
              <a:schemeClr val="accent2"/>
            </a:solidFill>
          </c:spPr>
          <c:invertIfNegative val="0"/>
          <c:cat>
            <c:strRef>
              <c:f>'GRAF PELAPORAN'!$K$57:$P$57</c:f>
              <c:strCache>
                <c:ptCount val="6"/>
                <c:pt idx="0">
                  <c:v>TAHAP 1</c:v>
                </c:pt>
                <c:pt idx="1">
                  <c:v>TAHAP 2</c:v>
                </c:pt>
                <c:pt idx="2">
                  <c:v> TAHAP 3</c:v>
                </c:pt>
                <c:pt idx="3">
                  <c:v>TAHAP 4</c:v>
                </c:pt>
                <c:pt idx="4">
                  <c:v>TAHAP  5</c:v>
                </c:pt>
                <c:pt idx="5">
                  <c:v>TAHAP 6</c:v>
                </c:pt>
              </c:strCache>
            </c:strRef>
          </c:cat>
          <c:val>
            <c:numRef>
              <c:f>'GRAF PELAPORAN'!$K$58:$P$58</c:f>
              <c:numCache>
                <c:formatCode>General</c:formatCode>
                <c:ptCount val="6"/>
                <c:pt idx="0">
                  <c:v>0</c:v>
                </c:pt>
                <c:pt idx="1">
                  <c:v>1</c:v>
                </c:pt>
                <c:pt idx="2">
                  <c:v>12</c:v>
                </c:pt>
                <c:pt idx="3">
                  <c:v>17</c:v>
                </c:pt>
                <c:pt idx="4">
                  <c:v>12</c:v>
                </c:pt>
                <c:pt idx="5">
                  <c:v>8</c:v>
                </c:pt>
              </c:numCache>
            </c:numRef>
          </c:val>
        </c:ser>
        <c:dLbls>
          <c:showLegendKey val="0"/>
          <c:showVal val="0"/>
          <c:showCatName val="0"/>
          <c:showSerName val="0"/>
          <c:showPercent val="0"/>
          <c:showBubbleSize val="0"/>
        </c:dLbls>
        <c:gapWidth val="150"/>
        <c:axId val="96492160"/>
        <c:axId val="96506240"/>
      </c:barChart>
      <c:catAx>
        <c:axId val="96492160"/>
        <c:scaling>
          <c:orientation val="minMax"/>
        </c:scaling>
        <c:delete val="0"/>
        <c:axPos val="b"/>
        <c:majorTickMark val="out"/>
        <c:minorTickMark val="none"/>
        <c:tickLblPos val="nextTo"/>
        <c:crossAx val="96506240"/>
        <c:crosses val="autoZero"/>
        <c:auto val="1"/>
        <c:lblAlgn val="ctr"/>
        <c:lblOffset val="100"/>
        <c:noMultiLvlLbl val="0"/>
      </c:catAx>
      <c:valAx>
        <c:axId val="96506240"/>
        <c:scaling>
          <c:orientation val="minMax"/>
        </c:scaling>
        <c:delete val="0"/>
        <c:axPos val="l"/>
        <c:majorGridlines/>
        <c:numFmt formatCode="General" sourceLinked="1"/>
        <c:majorTickMark val="out"/>
        <c:minorTickMark val="none"/>
        <c:tickLblPos val="nextTo"/>
        <c:crossAx val="9649216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MY"/>
              <a:t>GRAF CORAK TEKNIK RESIS</a:t>
            </a:r>
          </a:p>
        </c:rich>
      </c:tx>
      <c:layout/>
      <c:overlay val="0"/>
    </c:title>
    <c:autoTitleDeleted val="0"/>
    <c:plotArea>
      <c:layout/>
      <c:barChart>
        <c:barDir val="col"/>
        <c:grouping val="clustered"/>
        <c:varyColors val="0"/>
        <c:ser>
          <c:idx val="0"/>
          <c:order val="0"/>
          <c:tx>
            <c:strRef>
              <c:f>'GRAF PELAPORAN'!$B$76</c:f>
              <c:strCache>
                <c:ptCount val="1"/>
                <c:pt idx="0">
                  <c:v>BIL</c:v>
                </c:pt>
              </c:strCache>
            </c:strRef>
          </c:tx>
          <c:spPr>
            <a:solidFill>
              <a:srgbClr val="009900"/>
            </a:solidFill>
          </c:spPr>
          <c:invertIfNegative val="0"/>
          <c:cat>
            <c:strRef>
              <c:f>'GRAF PELAPORAN'!$C$75:$H$75</c:f>
              <c:strCache>
                <c:ptCount val="6"/>
                <c:pt idx="0">
                  <c:v>TAHAP 1</c:v>
                </c:pt>
                <c:pt idx="1">
                  <c:v>TAHAP 2</c:v>
                </c:pt>
                <c:pt idx="2">
                  <c:v> TAHAP 3</c:v>
                </c:pt>
                <c:pt idx="3">
                  <c:v>TAHAP 4</c:v>
                </c:pt>
                <c:pt idx="4">
                  <c:v>TAHAP  5</c:v>
                </c:pt>
                <c:pt idx="5">
                  <c:v>TAHAP 6</c:v>
                </c:pt>
              </c:strCache>
            </c:strRef>
          </c:cat>
          <c:val>
            <c:numRef>
              <c:f>'GRAF PELAPORAN'!$C$76:$H$76</c:f>
              <c:numCache>
                <c:formatCode>General</c:formatCode>
                <c:ptCount val="6"/>
                <c:pt idx="0">
                  <c:v>0</c:v>
                </c:pt>
                <c:pt idx="1">
                  <c:v>3</c:v>
                </c:pt>
                <c:pt idx="2">
                  <c:v>11</c:v>
                </c:pt>
                <c:pt idx="3">
                  <c:v>16</c:v>
                </c:pt>
                <c:pt idx="4">
                  <c:v>11</c:v>
                </c:pt>
                <c:pt idx="5">
                  <c:v>9</c:v>
                </c:pt>
              </c:numCache>
            </c:numRef>
          </c:val>
        </c:ser>
        <c:dLbls>
          <c:showLegendKey val="0"/>
          <c:showVal val="0"/>
          <c:showCatName val="0"/>
          <c:showSerName val="0"/>
          <c:showPercent val="0"/>
          <c:showBubbleSize val="0"/>
        </c:dLbls>
        <c:gapWidth val="150"/>
        <c:axId val="96547200"/>
        <c:axId val="96548736"/>
      </c:barChart>
      <c:catAx>
        <c:axId val="96547200"/>
        <c:scaling>
          <c:orientation val="minMax"/>
        </c:scaling>
        <c:delete val="0"/>
        <c:axPos val="b"/>
        <c:majorTickMark val="out"/>
        <c:minorTickMark val="none"/>
        <c:tickLblPos val="nextTo"/>
        <c:crossAx val="96548736"/>
        <c:crosses val="autoZero"/>
        <c:auto val="1"/>
        <c:lblAlgn val="ctr"/>
        <c:lblOffset val="100"/>
        <c:noMultiLvlLbl val="0"/>
      </c:catAx>
      <c:valAx>
        <c:axId val="96548736"/>
        <c:scaling>
          <c:orientation val="minMax"/>
        </c:scaling>
        <c:delete val="0"/>
        <c:axPos val="l"/>
        <c:majorGridlines/>
        <c:numFmt formatCode="General" sourceLinked="1"/>
        <c:majorTickMark val="out"/>
        <c:minorTickMark val="none"/>
        <c:tickLblPos val="nextTo"/>
        <c:crossAx val="9654720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16" fmlaLink="$K$6" fmlaRange="$L$7:$L$56" sel="4" val="3"/>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2228850</xdr:colOff>
          <xdr:row>5</xdr:row>
          <xdr:rowOff>142875</xdr:rowOff>
        </xdr:from>
        <xdr:to>
          <xdr:col>7</xdr:col>
          <xdr:colOff>4791075</xdr:colOff>
          <xdr:row>6</xdr:row>
          <xdr:rowOff>152400</xdr:rowOff>
        </xdr:to>
        <xdr:sp macro="" textlink="">
          <xdr:nvSpPr>
            <xdr:cNvPr id="14337" name="Drop Down 1" hidden="1">
              <a:extLst>
                <a:ext uri="{63B3BB69-23CF-44E3-9099-C40C66FF867C}">
                  <a14:compatExt spid="_x0000_s1433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33337</xdr:rowOff>
    </xdr:from>
    <xdr:to>
      <xdr:col>8</xdr:col>
      <xdr:colOff>9525</xdr:colOff>
      <xdr:row>14</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23</xdr:row>
      <xdr:rowOff>0</xdr:rowOff>
    </xdr:from>
    <xdr:to>
      <xdr:col>8</xdr:col>
      <xdr:colOff>0</xdr:colOff>
      <xdr:row>33</xdr:row>
      <xdr:rowOff>161925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600075</xdr:colOff>
      <xdr:row>4</xdr:row>
      <xdr:rowOff>52387</xdr:rowOff>
    </xdr:from>
    <xdr:to>
      <xdr:col>15</xdr:col>
      <xdr:colOff>600075</xdr:colOff>
      <xdr:row>14</xdr:row>
      <xdr:rowOff>123825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19049</xdr:colOff>
      <xdr:row>23</xdr:row>
      <xdr:rowOff>33337</xdr:rowOff>
    </xdr:from>
    <xdr:to>
      <xdr:col>15</xdr:col>
      <xdr:colOff>581024</xdr:colOff>
      <xdr:row>33</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41</xdr:row>
      <xdr:rowOff>4762</xdr:rowOff>
    </xdr:from>
    <xdr:to>
      <xdr:col>8</xdr:col>
      <xdr:colOff>9525</xdr:colOff>
      <xdr:row>51</xdr:row>
      <xdr:rowOff>180975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609599</xdr:colOff>
      <xdr:row>41</xdr:row>
      <xdr:rowOff>4761</xdr:rowOff>
    </xdr:from>
    <xdr:to>
      <xdr:col>15</xdr:col>
      <xdr:colOff>600074</xdr:colOff>
      <xdr:row>51</xdr:row>
      <xdr:rowOff>180974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600074</xdr:colOff>
      <xdr:row>59</xdr:row>
      <xdr:rowOff>4762</xdr:rowOff>
    </xdr:from>
    <xdr:to>
      <xdr:col>7</xdr:col>
      <xdr:colOff>609599</xdr:colOff>
      <xdr:row>69</xdr:row>
      <xdr:rowOff>171450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19049</xdr:colOff>
      <xdr:row>59</xdr:row>
      <xdr:rowOff>4762</xdr:rowOff>
    </xdr:from>
    <xdr:to>
      <xdr:col>15</xdr:col>
      <xdr:colOff>600075</xdr:colOff>
      <xdr:row>70</xdr:row>
      <xdr:rowOff>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609599</xdr:colOff>
      <xdr:row>77</xdr:row>
      <xdr:rowOff>14287</xdr:rowOff>
    </xdr:from>
    <xdr:to>
      <xdr:col>7</xdr:col>
      <xdr:colOff>600074</xdr:colOff>
      <xdr:row>87</xdr:row>
      <xdr:rowOff>171450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77</xdr:row>
      <xdr:rowOff>4762</xdr:rowOff>
    </xdr:from>
    <xdr:to>
      <xdr:col>15</xdr:col>
      <xdr:colOff>600075</xdr:colOff>
      <xdr:row>87</xdr:row>
      <xdr:rowOff>180975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600075</xdr:colOff>
      <xdr:row>95</xdr:row>
      <xdr:rowOff>23811</xdr:rowOff>
    </xdr:from>
    <xdr:to>
      <xdr:col>8</xdr:col>
      <xdr:colOff>1</xdr:colOff>
      <xdr:row>105</xdr:row>
      <xdr:rowOff>180974</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19050</xdr:colOff>
      <xdr:row>95</xdr:row>
      <xdr:rowOff>14287</xdr:rowOff>
    </xdr:from>
    <xdr:to>
      <xdr:col>16</xdr:col>
      <xdr:colOff>0</xdr:colOff>
      <xdr:row>105</xdr:row>
      <xdr:rowOff>171450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9525</xdr:colOff>
      <xdr:row>113</xdr:row>
      <xdr:rowOff>23812</xdr:rowOff>
    </xdr:from>
    <xdr:to>
      <xdr:col>8</xdr:col>
      <xdr:colOff>1</xdr:colOff>
      <xdr:row>123</xdr:row>
      <xdr:rowOff>180975</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9526</xdr:colOff>
      <xdr:row>113</xdr:row>
      <xdr:rowOff>14287</xdr:rowOff>
    </xdr:from>
    <xdr:to>
      <xdr:col>15</xdr:col>
      <xdr:colOff>600076</xdr:colOff>
      <xdr:row>123</xdr:row>
      <xdr:rowOff>180975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19050</xdr:colOff>
      <xdr:row>130</xdr:row>
      <xdr:rowOff>185737</xdr:rowOff>
    </xdr:from>
    <xdr:to>
      <xdr:col>7</xdr:col>
      <xdr:colOff>600075</xdr:colOff>
      <xdr:row>141</xdr:row>
      <xdr:rowOff>161925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131</xdr:row>
      <xdr:rowOff>14286</xdr:rowOff>
    </xdr:from>
    <xdr:to>
      <xdr:col>16</xdr:col>
      <xdr:colOff>0</xdr:colOff>
      <xdr:row>141</xdr:row>
      <xdr:rowOff>171450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9525</xdr:colOff>
      <xdr:row>148</xdr:row>
      <xdr:rowOff>185737</xdr:rowOff>
    </xdr:from>
    <xdr:to>
      <xdr:col>7</xdr:col>
      <xdr:colOff>581025</xdr:colOff>
      <xdr:row>160</xdr:row>
      <xdr:rowOff>0</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19050</xdr:colOff>
      <xdr:row>148</xdr:row>
      <xdr:rowOff>185737</xdr:rowOff>
    </xdr:from>
    <xdr:to>
      <xdr:col>16</xdr:col>
      <xdr:colOff>19050</xdr:colOff>
      <xdr:row>159</xdr:row>
      <xdr:rowOff>180975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78"/>
  <sheetViews>
    <sheetView zoomScale="80" zoomScaleNormal="80" workbookViewId="0">
      <selection activeCell="C6" sqref="C6"/>
    </sheetView>
  </sheetViews>
  <sheetFormatPr defaultRowHeight="15.75" x14ac:dyDescent="0.25"/>
  <cols>
    <col min="1" max="1" width="5" style="5" customWidth="1"/>
    <col min="2" max="2" width="38.140625" style="5" customWidth="1"/>
    <col min="3" max="3" width="20.7109375" style="5" customWidth="1"/>
    <col min="4" max="4" width="8.5703125" style="5" customWidth="1"/>
    <col min="5" max="10" width="12.7109375" style="5" customWidth="1"/>
    <col min="11" max="11" width="16.7109375" style="5" customWidth="1"/>
    <col min="12" max="17" width="12.7109375" style="5" customWidth="1"/>
    <col min="18" max="18" width="16.7109375" style="5" customWidth="1"/>
    <col min="19" max="21" width="12.7109375" style="5" customWidth="1"/>
    <col min="22" max="22" width="16.7109375" style="5" customWidth="1"/>
    <col min="23" max="25" width="12.7109375" style="5" customWidth="1"/>
    <col min="26" max="26" width="16.7109375" style="5" customWidth="1"/>
    <col min="27" max="27" width="20.7109375" style="5" customWidth="1"/>
    <col min="28" max="16384" width="9.140625" style="5"/>
  </cols>
  <sheetData>
    <row r="1" spans="1:27" x14ac:dyDescent="0.25">
      <c r="A1" s="74" t="s">
        <v>49</v>
      </c>
      <c r="B1" s="74"/>
      <c r="C1" s="74"/>
      <c r="D1" s="74"/>
      <c r="E1" s="74"/>
      <c r="F1" s="74"/>
      <c r="G1" s="74"/>
      <c r="H1" s="74"/>
      <c r="I1" s="74"/>
      <c r="J1" s="74"/>
      <c r="K1" s="74"/>
      <c r="L1" s="74"/>
      <c r="M1" s="74"/>
      <c r="N1" s="74"/>
      <c r="O1" s="74"/>
      <c r="P1" s="74"/>
      <c r="Q1" s="74"/>
      <c r="R1" s="74"/>
      <c r="S1" s="74"/>
      <c r="T1" s="74"/>
      <c r="U1" s="74"/>
      <c r="V1" s="74"/>
      <c r="W1" s="74"/>
      <c r="X1" s="74"/>
      <c r="Y1" s="74"/>
      <c r="Z1" s="74"/>
      <c r="AA1" s="74"/>
    </row>
    <row r="2" spans="1:27" x14ac:dyDescent="0.25">
      <c r="A2" s="74" t="s">
        <v>48</v>
      </c>
      <c r="B2" s="74"/>
      <c r="C2" s="74"/>
      <c r="D2" s="74"/>
      <c r="E2" s="74"/>
      <c r="F2" s="74"/>
      <c r="G2" s="74"/>
      <c r="H2" s="74"/>
      <c r="I2" s="74"/>
      <c r="J2" s="74"/>
      <c r="K2" s="74"/>
      <c r="L2" s="74"/>
      <c r="M2" s="74"/>
      <c r="N2" s="74"/>
      <c r="O2" s="74"/>
      <c r="P2" s="74"/>
      <c r="Q2" s="74"/>
      <c r="R2" s="74"/>
      <c r="S2" s="74"/>
      <c r="T2" s="74"/>
      <c r="U2" s="74"/>
      <c r="V2" s="74"/>
      <c r="W2" s="74"/>
      <c r="X2" s="74"/>
      <c r="Y2" s="74"/>
      <c r="Z2" s="74"/>
      <c r="AA2" s="74"/>
    </row>
    <row r="3" spans="1:27" x14ac:dyDescent="0.25">
      <c r="A3" s="37"/>
      <c r="B3" s="37"/>
      <c r="C3" s="37"/>
      <c r="D3" s="37"/>
      <c r="E3" s="37"/>
      <c r="F3" s="37"/>
      <c r="G3" s="37"/>
      <c r="H3" s="37"/>
      <c r="I3" s="37"/>
      <c r="J3" s="37"/>
      <c r="K3" s="37"/>
      <c r="L3" s="37"/>
      <c r="M3" s="37"/>
      <c r="N3" s="37"/>
      <c r="O3" s="37"/>
      <c r="P3" s="37"/>
      <c r="Q3" s="37"/>
      <c r="R3" s="37"/>
      <c r="S3" s="37"/>
      <c r="T3" s="37"/>
      <c r="U3" s="37"/>
      <c r="V3" s="37"/>
      <c r="W3" s="37"/>
      <c r="X3" s="37"/>
      <c r="Y3" s="37"/>
      <c r="Z3" s="37"/>
      <c r="AA3" s="37"/>
    </row>
    <row r="4" spans="1:27" x14ac:dyDescent="0.25">
      <c r="A4" s="74" t="s">
        <v>280</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7" x14ac:dyDescent="0.25">
      <c r="A5" s="38"/>
      <c r="B5" s="38"/>
      <c r="C5" s="38"/>
      <c r="D5" s="38"/>
      <c r="E5" s="38"/>
      <c r="F5" s="38"/>
      <c r="G5" s="38"/>
      <c r="H5" s="38"/>
      <c r="I5" s="38"/>
      <c r="J5" s="38"/>
      <c r="K5" s="38"/>
      <c r="L5" s="38"/>
      <c r="M5" s="38"/>
      <c r="N5" s="38"/>
      <c r="O5" s="38"/>
      <c r="P5" s="38"/>
      <c r="Q5" s="38"/>
      <c r="R5" s="38"/>
      <c r="S5" s="38"/>
      <c r="T5" s="38"/>
      <c r="U5" s="38"/>
      <c r="V5" s="38"/>
      <c r="W5" s="38"/>
      <c r="X5" s="38"/>
      <c r="Y5" s="38"/>
      <c r="Z5" s="38"/>
      <c r="AA5" s="38"/>
    </row>
    <row r="6" spans="1:27" ht="15" customHeight="1" x14ac:dyDescent="0.25">
      <c r="A6" s="38"/>
      <c r="B6" s="38"/>
      <c r="C6" s="38"/>
      <c r="D6" s="83" t="s">
        <v>33</v>
      </c>
      <c r="E6" s="83"/>
      <c r="F6" s="83"/>
      <c r="G6" s="83"/>
      <c r="H6" s="82" t="s">
        <v>274</v>
      </c>
      <c r="I6" s="82"/>
      <c r="J6" s="82"/>
      <c r="K6" s="82"/>
      <c r="L6" s="82"/>
      <c r="M6" s="38"/>
      <c r="N6" s="78" t="s">
        <v>34</v>
      </c>
      <c r="O6" s="78"/>
      <c r="P6" s="79" t="s">
        <v>221</v>
      </c>
      <c r="Q6" s="80"/>
      <c r="R6" s="81"/>
      <c r="S6" s="38"/>
      <c r="T6" s="38"/>
      <c r="U6" s="38"/>
      <c r="V6" s="38"/>
      <c r="W6" s="38"/>
      <c r="X6" s="38"/>
      <c r="Y6" s="38"/>
      <c r="Z6" s="38"/>
      <c r="AA6" s="38"/>
    </row>
    <row r="7" spans="1:27" x14ac:dyDescent="0.25">
      <c r="A7" s="38"/>
      <c r="B7" s="38"/>
      <c r="C7" s="38"/>
      <c r="D7" s="38"/>
      <c r="E7" s="38"/>
      <c r="F7" s="38"/>
      <c r="G7" s="38"/>
      <c r="H7" s="38"/>
      <c r="I7" s="38"/>
      <c r="J7" s="38"/>
      <c r="K7" s="38"/>
      <c r="L7" s="38"/>
      <c r="M7" s="38"/>
      <c r="N7" s="38"/>
      <c r="O7" s="38"/>
      <c r="P7" s="38"/>
      <c r="Q7" s="38"/>
      <c r="R7" s="38"/>
      <c r="S7" s="38"/>
      <c r="T7" s="38"/>
      <c r="U7" s="38"/>
      <c r="V7" s="38"/>
      <c r="W7" s="38"/>
      <c r="X7" s="38"/>
      <c r="Y7" s="38"/>
      <c r="Z7" s="38"/>
      <c r="AA7" s="38"/>
    </row>
    <row r="8" spans="1:27" ht="20.100000000000001" customHeight="1" x14ac:dyDescent="0.25">
      <c r="A8" s="75" t="s">
        <v>11</v>
      </c>
      <c r="B8" s="72" t="s">
        <v>12</v>
      </c>
      <c r="C8" s="77" t="s">
        <v>32</v>
      </c>
      <c r="D8" s="72" t="s">
        <v>1</v>
      </c>
      <c r="E8" s="72" t="s">
        <v>276</v>
      </c>
      <c r="F8" s="72"/>
      <c r="G8" s="72"/>
      <c r="H8" s="72"/>
      <c r="I8" s="72"/>
      <c r="J8" s="72"/>
      <c r="K8" s="72"/>
      <c r="L8" s="72" t="s">
        <v>277</v>
      </c>
      <c r="M8" s="72"/>
      <c r="N8" s="72"/>
      <c r="O8" s="72"/>
      <c r="P8" s="72"/>
      <c r="Q8" s="72"/>
      <c r="R8" s="72"/>
      <c r="S8" s="72" t="s">
        <v>278</v>
      </c>
      <c r="T8" s="72"/>
      <c r="U8" s="72"/>
      <c r="V8" s="72"/>
      <c r="W8" s="72" t="s">
        <v>279</v>
      </c>
      <c r="X8" s="72"/>
      <c r="Y8" s="72"/>
      <c r="Z8" s="72"/>
      <c r="AA8" s="73" t="s">
        <v>264</v>
      </c>
    </row>
    <row r="9" spans="1:27" ht="78.75" x14ac:dyDescent="0.25">
      <c r="A9" s="76"/>
      <c r="B9" s="72"/>
      <c r="C9" s="77"/>
      <c r="D9" s="72"/>
      <c r="E9" s="10" t="s">
        <v>13</v>
      </c>
      <c r="F9" s="10" t="s">
        <v>14</v>
      </c>
      <c r="G9" s="10" t="s">
        <v>15</v>
      </c>
      <c r="H9" s="10" t="s">
        <v>16</v>
      </c>
      <c r="I9" s="10" t="s">
        <v>17</v>
      </c>
      <c r="J9" s="10" t="s">
        <v>18</v>
      </c>
      <c r="K9" s="28" t="s">
        <v>260</v>
      </c>
      <c r="L9" s="10" t="s">
        <v>13</v>
      </c>
      <c r="M9" s="10" t="s">
        <v>19</v>
      </c>
      <c r="N9" s="10" t="s">
        <v>20</v>
      </c>
      <c r="O9" s="10" t="s">
        <v>21</v>
      </c>
      <c r="P9" s="10" t="s">
        <v>22</v>
      </c>
      <c r="Q9" s="11" t="s">
        <v>23</v>
      </c>
      <c r="R9" s="29" t="s">
        <v>261</v>
      </c>
      <c r="S9" s="10" t="s">
        <v>24</v>
      </c>
      <c r="T9" s="10" t="s">
        <v>25</v>
      </c>
      <c r="U9" s="10" t="s">
        <v>26</v>
      </c>
      <c r="V9" s="29" t="s">
        <v>262</v>
      </c>
      <c r="W9" s="10" t="s">
        <v>27</v>
      </c>
      <c r="X9" s="10" t="s">
        <v>28</v>
      </c>
      <c r="Y9" s="10" t="s">
        <v>29</v>
      </c>
      <c r="Z9" s="28" t="s">
        <v>263</v>
      </c>
      <c r="AA9" s="73"/>
    </row>
    <row r="10" spans="1:27" ht="15" customHeight="1" x14ac:dyDescent="0.25">
      <c r="A10" s="64">
        <v>1</v>
      </c>
      <c r="B10" s="65" t="s">
        <v>272</v>
      </c>
      <c r="C10" s="65">
        <v>2342345235</v>
      </c>
      <c r="D10" s="64" t="s">
        <v>31</v>
      </c>
      <c r="E10" s="64">
        <v>6</v>
      </c>
      <c r="F10" s="64">
        <v>6</v>
      </c>
      <c r="G10" s="64">
        <v>6</v>
      </c>
      <c r="H10" s="64">
        <v>6</v>
      </c>
      <c r="I10" s="64">
        <v>6</v>
      </c>
      <c r="J10" s="64">
        <v>6</v>
      </c>
      <c r="K10" s="12">
        <f t="shared" ref="K10:K41" si="0">SUM(E10:J10)/36*2.5</f>
        <v>2.5</v>
      </c>
      <c r="L10" s="64">
        <v>4</v>
      </c>
      <c r="M10" s="64">
        <v>4</v>
      </c>
      <c r="N10" s="64">
        <v>4</v>
      </c>
      <c r="O10" s="64">
        <v>5</v>
      </c>
      <c r="P10" s="64">
        <v>5</v>
      </c>
      <c r="Q10" s="64">
        <v>5</v>
      </c>
      <c r="R10" s="12">
        <f t="shared" ref="R10:R41" si="1">SUM(L10:Q10)/36*2.5</f>
        <v>1.875</v>
      </c>
      <c r="S10" s="64">
        <v>4</v>
      </c>
      <c r="T10" s="64">
        <v>3</v>
      </c>
      <c r="U10" s="64">
        <v>4</v>
      </c>
      <c r="V10" s="12">
        <f t="shared" ref="V10:V41" si="2">SUM(S10:U10)/18*2.5</f>
        <v>1.5277777777777779</v>
      </c>
      <c r="W10" s="64">
        <v>6</v>
      </c>
      <c r="X10" s="64">
        <v>6</v>
      </c>
      <c r="Y10" s="64">
        <v>6</v>
      </c>
      <c r="Z10" s="12">
        <f t="shared" ref="Z10:Z41" si="3">SUM(W10:Y10)/18*2.5</f>
        <v>2.5</v>
      </c>
      <c r="AA10" s="12">
        <f t="shared" ref="AA10:AA41" si="4" xml:space="preserve"> ROUND((SUM(K10,R10,V10,Z10)/10*6),0)</f>
        <v>5</v>
      </c>
    </row>
    <row r="11" spans="1:27" ht="15" customHeight="1" x14ac:dyDescent="0.25">
      <c r="A11" s="64">
        <v>2</v>
      </c>
      <c r="B11" s="65" t="s">
        <v>77</v>
      </c>
      <c r="C11" s="65">
        <v>1234423344</v>
      </c>
      <c r="D11" s="64" t="s">
        <v>31</v>
      </c>
      <c r="E11" s="64">
        <v>4</v>
      </c>
      <c r="F11" s="64">
        <v>4</v>
      </c>
      <c r="G11" s="64">
        <v>4</v>
      </c>
      <c r="H11" s="64">
        <v>5</v>
      </c>
      <c r="I11" s="64">
        <v>5</v>
      </c>
      <c r="J11" s="64">
        <v>5</v>
      </c>
      <c r="K11" s="12">
        <f t="shared" si="0"/>
        <v>1.875</v>
      </c>
      <c r="L11" s="64">
        <v>4</v>
      </c>
      <c r="M11" s="64">
        <v>4</v>
      </c>
      <c r="N11" s="64">
        <v>4</v>
      </c>
      <c r="O11" s="64">
        <v>5</v>
      </c>
      <c r="P11" s="64">
        <v>5</v>
      </c>
      <c r="Q11" s="64">
        <v>5</v>
      </c>
      <c r="R11" s="12">
        <f t="shared" si="1"/>
        <v>1.875</v>
      </c>
      <c r="S11" s="64">
        <v>5</v>
      </c>
      <c r="T11" s="64">
        <v>5</v>
      </c>
      <c r="U11" s="64">
        <v>5</v>
      </c>
      <c r="V11" s="12">
        <f t="shared" si="2"/>
        <v>2.0833333333333335</v>
      </c>
      <c r="W11" s="64">
        <v>5</v>
      </c>
      <c r="X11" s="64">
        <v>5</v>
      </c>
      <c r="Y11" s="64">
        <v>5</v>
      </c>
      <c r="Z11" s="12">
        <f t="shared" si="3"/>
        <v>2.0833333333333335</v>
      </c>
      <c r="AA11" s="12">
        <f t="shared" si="4"/>
        <v>5</v>
      </c>
    </row>
    <row r="12" spans="1:27" ht="15" customHeight="1" x14ac:dyDescent="0.25">
      <c r="A12" s="64">
        <v>3</v>
      </c>
      <c r="B12" s="65" t="s">
        <v>70</v>
      </c>
      <c r="C12" s="65">
        <v>2222223333</v>
      </c>
      <c r="D12" s="64" t="s">
        <v>100</v>
      </c>
      <c r="E12" s="64">
        <v>4</v>
      </c>
      <c r="F12" s="64">
        <v>4</v>
      </c>
      <c r="G12" s="64">
        <v>4</v>
      </c>
      <c r="H12" s="64">
        <v>5</v>
      </c>
      <c r="I12" s="64">
        <v>5</v>
      </c>
      <c r="J12" s="64">
        <v>5</v>
      </c>
      <c r="K12" s="12">
        <f t="shared" si="0"/>
        <v>1.875</v>
      </c>
      <c r="L12" s="64">
        <v>4</v>
      </c>
      <c r="M12" s="64">
        <v>4</v>
      </c>
      <c r="N12" s="64">
        <v>4</v>
      </c>
      <c r="O12" s="64">
        <v>5</v>
      </c>
      <c r="P12" s="64">
        <v>5</v>
      </c>
      <c r="Q12" s="64">
        <v>5</v>
      </c>
      <c r="R12" s="12">
        <f t="shared" si="1"/>
        <v>1.875</v>
      </c>
      <c r="S12" s="64">
        <v>5</v>
      </c>
      <c r="T12" s="64">
        <v>5</v>
      </c>
      <c r="U12" s="64">
        <v>5</v>
      </c>
      <c r="V12" s="12">
        <f t="shared" si="2"/>
        <v>2.0833333333333335</v>
      </c>
      <c r="W12" s="64">
        <v>5</v>
      </c>
      <c r="X12" s="64">
        <v>5</v>
      </c>
      <c r="Y12" s="64">
        <v>5</v>
      </c>
      <c r="Z12" s="12">
        <f t="shared" si="3"/>
        <v>2.0833333333333335</v>
      </c>
      <c r="AA12" s="12">
        <f t="shared" si="4"/>
        <v>5</v>
      </c>
    </row>
    <row r="13" spans="1:27" ht="15" customHeight="1" x14ac:dyDescent="0.25">
      <c r="A13" s="64">
        <v>4</v>
      </c>
      <c r="B13" s="65" t="s">
        <v>83</v>
      </c>
      <c r="C13" s="65">
        <v>7567567651</v>
      </c>
      <c r="D13" s="64" t="s">
        <v>31</v>
      </c>
      <c r="E13" s="64">
        <v>4</v>
      </c>
      <c r="F13" s="64">
        <v>4</v>
      </c>
      <c r="G13" s="64">
        <v>4</v>
      </c>
      <c r="H13" s="64">
        <v>6</v>
      </c>
      <c r="I13" s="64">
        <v>6</v>
      </c>
      <c r="J13" s="64">
        <v>5</v>
      </c>
      <c r="K13" s="12">
        <f t="shared" si="0"/>
        <v>2.0138888888888888</v>
      </c>
      <c r="L13" s="64">
        <v>4</v>
      </c>
      <c r="M13" s="64">
        <v>4</v>
      </c>
      <c r="N13" s="64">
        <v>4</v>
      </c>
      <c r="O13" s="64">
        <v>6</v>
      </c>
      <c r="P13" s="64">
        <v>6</v>
      </c>
      <c r="Q13" s="64">
        <v>5</v>
      </c>
      <c r="R13" s="12">
        <f t="shared" si="1"/>
        <v>2.0138888888888888</v>
      </c>
      <c r="S13" s="64">
        <v>6</v>
      </c>
      <c r="T13" s="64">
        <v>6</v>
      </c>
      <c r="U13" s="64">
        <v>5</v>
      </c>
      <c r="V13" s="12">
        <f t="shared" si="2"/>
        <v>2.3611111111111112</v>
      </c>
      <c r="W13" s="64">
        <v>6</v>
      </c>
      <c r="X13" s="64">
        <v>6</v>
      </c>
      <c r="Y13" s="64">
        <v>5</v>
      </c>
      <c r="Z13" s="12">
        <f t="shared" si="3"/>
        <v>2.3611111111111112</v>
      </c>
      <c r="AA13" s="12">
        <f t="shared" si="4"/>
        <v>5</v>
      </c>
    </row>
    <row r="14" spans="1:27" ht="15" customHeight="1" x14ac:dyDescent="0.25">
      <c r="A14" s="64">
        <v>5</v>
      </c>
      <c r="B14" s="65" t="s">
        <v>93</v>
      </c>
      <c r="C14" s="65">
        <v>6456456546</v>
      </c>
      <c r="D14" s="64" t="s">
        <v>31</v>
      </c>
      <c r="E14" s="64">
        <v>3</v>
      </c>
      <c r="F14" s="64">
        <v>5</v>
      </c>
      <c r="G14" s="64">
        <v>6</v>
      </c>
      <c r="H14" s="64">
        <v>6</v>
      </c>
      <c r="I14" s="64">
        <v>6</v>
      </c>
      <c r="J14" s="64">
        <v>4</v>
      </c>
      <c r="K14" s="12">
        <f t="shared" si="0"/>
        <v>2.0833333333333335</v>
      </c>
      <c r="L14" s="64">
        <v>3</v>
      </c>
      <c r="M14" s="64">
        <v>5</v>
      </c>
      <c r="N14" s="64">
        <v>6</v>
      </c>
      <c r="O14" s="64">
        <v>6</v>
      </c>
      <c r="P14" s="64">
        <v>6</v>
      </c>
      <c r="Q14" s="64">
        <v>4</v>
      </c>
      <c r="R14" s="12">
        <f t="shared" si="1"/>
        <v>2.0833333333333335</v>
      </c>
      <c r="S14" s="64">
        <v>6</v>
      </c>
      <c r="T14" s="64">
        <v>6</v>
      </c>
      <c r="U14" s="64">
        <v>4</v>
      </c>
      <c r="V14" s="12">
        <f t="shared" si="2"/>
        <v>2.2222222222222223</v>
      </c>
      <c r="W14" s="64">
        <v>6</v>
      </c>
      <c r="X14" s="64">
        <v>6</v>
      </c>
      <c r="Y14" s="64">
        <v>4</v>
      </c>
      <c r="Z14" s="12">
        <f t="shared" si="3"/>
        <v>2.2222222222222223</v>
      </c>
      <c r="AA14" s="12">
        <f t="shared" si="4"/>
        <v>5</v>
      </c>
    </row>
    <row r="15" spans="1:27" ht="15" customHeight="1" x14ac:dyDescent="0.25">
      <c r="A15" s="64">
        <v>6</v>
      </c>
      <c r="B15" s="65" t="s">
        <v>89</v>
      </c>
      <c r="C15" s="65">
        <v>8987978911</v>
      </c>
      <c r="D15" s="64" t="s">
        <v>31</v>
      </c>
      <c r="E15" s="64">
        <v>6</v>
      </c>
      <c r="F15" s="64">
        <v>6</v>
      </c>
      <c r="G15" s="64">
        <v>6</v>
      </c>
      <c r="H15" s="64">
        <v>6</v>
      </c>
      <c r="I15" s="64">
        <v>6</v>
      </c>
      <c r="J15" s="64">
        <v>6</v>
      </c>
      <c r="K15" s="12">
        <f t="shared" si="0"/>
        <v>2.5</v>
      </c>
      <c r="L15" s="64">
        <v>3</v>
      </c>
      <c r="M15" s="64">
        <v>3</v>
      </c>
      <c r="N15" s="64">
        <v>3</v>
      </c>
      <c r="O15" s="64">
        <v>3</v>
      </c>
      <c r="P15" s="64">
        <v>3</v>
      </c>
      <c r="Q15" s="64">
        <v>3</v>
      </c>
      <c r="R15" s="12">
        <f t="shared" si="1"/>
        <v>1.25</v>
      </c>
      <c r="S15" s="64">
        <v>3</v>
      </c>
      <c r="T15" s="64">
        <v>3</v>
      </c>
      <c r="U15" s="64">
        <v>3</v>
      </c>
      <c r="V15" s="12">
        <f t="shared" si="2"/>
        <v>1.25</v>
      </c>
      <c r="W15" s="64">
        <v>3</v>
      </c>
      <c r="X15" s="64">
        <v>3</v>
      </c>
      <c r="Y15" s="64">
        <v>3</v>
      </c>
      <c r="Z15" s="12">
        <f t="shared" si="3"/>
        <v>1.25</v>
      </c>
      <c r="AA15" s="12">
        <f t="shared" si="4"/>
        <v>4</v>
      </c>
    </row>
    <row r="16" spans="1:27" ht="15" customHeight="1" x14ac:dyDescent="0.25">
      <c r="A16" s="64">
        <v>7</v>
      </c>
      <c r="B16" s="65" t="s">
        <v>75</v>
      </c>
      <c r="C16" s="65">
        <v>1122223434</v>
      </c>
      <c r="D16" s="64" t="s">
        <v>31</v>
      </c>
      <c r="E16" s="64">
        <v>5</v>
      </c>
      <c r="F16" s="64">
        <v>5</v>
      </c>
      <c r="G16" s="64">
        <v>5</v>
      </c>
      <c r="H16" s="64">
        <v>5</v>
      </c>
      <c r="I16" s="64">
        <v>5</v>
      </c>
      <c r="J16" s="64">
        <v>5</v>
      </c>
      <c r="K16" s="12">
        <f t="shared" si="0"/>
        <v>2.0833333333333335</v>
      </c>
      <c r="L16" s="64">
        <v>5</v>
      </c>
      <c r="M16" s="64">
        <v>5</v>
      </c>
      <c r="N16" s="64">
        <v>5</v>
      </c>
      <c r="O16" s="64">
        <v>5</v>
      </c>
      <c r="P16" s="64">
        <v>5</v>
      </c>
      <c r="Q16" s="64">
        <v>5</v>
      </c>
      <c r="R16" s="12">
        <f t="shared" si="1"/>
        <v>2.0833333333333335</v>
      </c>
      <c r="S16" s="64">
        <v>5</v>
      </c>
      <c r="T16" s="64">
        <v>5</v>
      </c>
      <c r="U16" s="64">
        <v>5</v>
      </c>
      <c r="V16" s="12">
        <f t="shared" si="2"/>
        <v>2.0833333333333335</v>
      </c>
      <c r="W16" s="64">
        <v>5</v>
      </c>
      <c r="X16" s="64">
        <v>5</v>
      </c>
      <c r="Y16" s="64">
        <v>5</v>
      </c>
      <c r="Z16" s="12">
        <f t="shared" si="3"/>
        <v>2.0833333333333335</v>
      </c>
      <c r="AA16" s="12">
        <f t="shared" si="4"/>
        <v>5</v>
      </c>
    </row>
    <row r="17" spans="1:27" ht="15" customHeight="1" x14ac:dyDescent="0.25">
      <c r="A17" s="64">
        <v>8</v>
      </c>
      <c r="B17" s="65" t="s">
        <v>88</v>
      </c>
      <c r="C17" s="65">
        <v>5676575676</v>
      </c>
      <c r="D17" s="64" t="s">
        <v>31</v>
      </c>
      <c r="E17" s="64">
        <v>6</v>
      </c>
      <c r="F17" s="64">
        <v>6</v>
      </c>
      <c r="G17" s="64">
        <v>6</v>
      </c>
      <c r="H17" s="64">
        <v>6</v>
      </c>
      <c r="I17" s="64">
        <v>6</v>
      </c>
      <c r="J17" s="64">
        <v>6</v>
      </c>
      <c r="K17" s="12">
        <f t="shared" si="0"/>
        <v>2.5</v>
      </c>
      <c r="L17" s="64">
        <v>5</v>
      </c>
      <c r="M17" s="64">
        <v>6</v>
      </c>
      <c r="N17" s="64">
        <v>4</v>
      </c>
      <c r="O17" s="64">
        <v>3</v>
      </c>
      <c r="P17" s="64">
        <v>3</v>
      </c>
      <c r="Q17" s="64">
        <v>6</v>
      </c>
      <c r="R17" s="12">
        <f t="shared" si="1"/>
        <v>1.875</v>
      </c>
      <c r="S17" s="64">
        <v>3</v>
      </c>
      <c r="T17" s="64">
        <v>6</v>
      </c>
      <c r="U17" s="64">
        <v>3</v>
      </c>
      <c r="V17" s="12">
        <f t="shared" si="2"/>
        <v>1.6666666666666665</v>
      </c>
      <c r="W17" s="64">
        <v>6</v>
      </c>
      <c r="X17" s="64">
        <v>2</v>
      </c>
      <c r="Y17" s="64">
        <v>6</v>
      </c>
      <c r="Z17" s="12">
        <f t="shared" si="3"/>
        <v>1.9444444444444444</v>
      </c>
      <c r="AA17" s="12">
        <f t="shared" si="4"/>
        <v>5</v>
      </c>
    </row>
    <row r="18" spans="1:27" ht="15" customHeight="1" x14ac:dyDescent="0.25">
      <c r="A18" s="64">
        <v>9</v>
      </c>
      <c r="B18" s="65" t="s">
        <v>59</v>
      </c>
      <c r="C18" s="65">
        <v>1098765323</v>
      </c>
      <c r="D18" s="64" t="s">
        <v>100</v>
      </c>
      <c r="E18" s="64">
        <v>5</v>
      </c>
      <c r="F18" s="64">
        <v>5</v>
      </c>
      <c r="G18" s="64">
        <v>5</v>
      </c>
      <c r="H18" s="64">
        <v>5</v>
      </c>
      <c r="I18" s="64">
        <v>5</v>
      </c>
      <c r="J18" s="64">
        <v>5</v>
      </c>
      <c r="K18" s="12">
        <f t="shared" si="0"/>
        <v>2.0833333333333335</v>
      </c>
      <c r="L18" s="64">
        <v>5</v>
      </c>
      <c r="M18" s="64">
        <v>5</v>
      </c>
      <c r="N18" s="64">
        <v>5</v>
      </c>
      <c r="O18" s="64">
        <v>5</v>
      </c>
      <c r="P18" s="64">
        <v>5</v>
      </c>
      <c r="Q18" s="64">
        <v>5</v>
      </c>
      <c r="R18" s="12">
        <f t="shared" si="1"/>
        <v>2.0833333333333335</v>
      </c>
      <c r="S18" s="64">
        <v>5</v>
      </c>
      <c r="T18" s="64">
        <v>5</v>
      </c>
      <c r="U18" s="64">
        <v>5</v>
      </c>
      <c r="V18" s="12">
        <f t="shared" si="2"/>
        <v>2.0833333333333335</v>
      </c>
      <c r="W18" s="64">
        <v>5</v>
      </c>
      <c r="X18" s="64">
        <v>5</v>
      </c>
      <c r="Y18" s="64">
        <v>5</v>
      </c>
      <c r="Z18" s="12">
        <f t="shared" si="3"/>
        <v>2.0833333333333335</v>
      </c>
      <c r="AA18" s="12">
        <f t="shared" si="4"/>
        <v>5</v>
      </c>
    </row>
    <row r="19" spans="1:27" ht="15" customHeight="1" x14ac:dyDescent="0.25">
      <c r="A19" s="64">
        <v>10</v>
      </c>
      <c r="B19" s="65" t="s">
        <v>66</v>
      </c>
      <c r="C19" s="65">
        <v>9665555550</v>
      </c>
      <c r="D19" s="64" t="s">
        <v>31</v>
      </c>
      <c r="E19" s="64">
        <v>3</v>
      </c>
      <c r="F19" s="64">
        <v>4</v>
      </c>
      <c r="G19" s="64">
        <v>3</v>
      </c>
      <c r="H19" s="64">
        <v>4</v>
      </c>
      <c r="I19" s="64">
        <v>3</v>
      </c>
      <c r="J19" s="64">
        <v>4</v>
      </c>
      <c r="K19" s="12">
        <f t="shared" si="0"/>
        <v>1.4583333333333335</v>
      </c>
      <c r="L19" s="64">
        <v>3</v>
      </c>
      <c r="M19" s="64">
        <v>4</v>
      </c>
      <c r="N19" s="64">
        <v>3</v>
      </c>
      <c r="O19" s="64">
        <v>4</v>
      </c>
      <c r="P19" s="64">
        <v>3</v>
      </c>
      <c r="Q19" s="64">
        <v>4</v>
      </c>
      <c r="R19" s="12">
        <f t="shared" si="1"/>
        <v>1.4583333333333335</v>
      </c>
      <c r="S19" s="64">
        <v>4</v>
      </c>
      <c r="T19" s="64">
        <v>3</v>
      </c>
      <c r="U19" s="64">
        <v>4</v>
      </c>
      <c r="V19" s="12">
        <f t="shared" si="2"/>
        <v>1.5277777777777779</v>
      </c>
      <c r="W19" s="64">
        <v>4</v>
      </c>
      <c r="X19" s="64">
        <v>3</v>
      </c>
      <c r="Y19" s="64">
        <v>4</v>
      </c>
      <c r="Z19" s="12">
        <f t="shared" si="3"/>
        <v>1.5277777777777779</v>
      </c>
      <c r="AA19" s="12">
        <f t="shared" si="4"/>
        <v>4</v>
      </c>
    </row>
    <row r="20" spans="1:27" ht="15" customHeight="1" x14ac:dyDescent="0.25">
      <c r="A20" s="64">
        <v>11</v>
      </c>
      <c r="B20" s="65" t="s">
        <v>85</v>
      </c>
      <c r="C20" s="65">
        <v>3453453453</v>
      </c>
      <c r="D20" s="64" t="s">
        <v>31</v>
      </c>
      <c r="E20" s="64">
        <v>2</v>
      </c>
      <c r="F20" s="64">
        <v>2</v>
      </c>
      <c r="G20" s="64">
        <v>2</v>
      </c>
      <c r="H20" s="64">
        <v>2</v>
      </c>
      <c r="I20" s="64">
        <v>3</v>
      </c>
      <c r="J20" s="64">
        <v>3</v>
      </c>
      <c r="K20" s="12">
        <f t="shared" si="0"/>
        <v>0.97222222222222221</v>
      </c>
      <c r="L20" s="64">
        <v>2</v>
      </c>
      <c r="M20" s="64">
        <v>2</v>
      </c>
      <c r="N20" s="64">
        <v>2</v>
      </c>
      <c r="O20" s="64">
        <v>3</v>
      </c>
      <c r="P20" s="64">
        <v>3</v>
      </c>
      <c r="Q20" s="64">
        <v>3</v>
      </c>
      <c r="R20" s="12">
        <f t="shared" si="1"/>
        <v>1.0416666666666667</v>
      </c>
      <c r="S20" s="64">
        <v>3</v>
      </c>
      <c r="T20" s="64">
        <v>3</v>
      </c>
      <c r="U20" s="64">
        <v>3</v>
      </c>
      <c r="V20" s="12">
        <f t="shared" si="2"/>
        <v>1.25</v>
      </c>
      <c r="W20" s="64">
        <v>3</v>
      </c>
      <c r="X20" s="64">
        <v>3</v>
      </c>
      <c r="Y20" s="64">
        <v>3</v>
      </c>
      <c r="Z20" s="12">
        <f t="shared" si="3"/>
        <v>1.25</v>
      </c>
      <c r="AA20" s="12">
        <f t="shared" si="4"/>
        <v>3</v>
      </c>
    </row>
    <row r="21" spans="1:27" ht="15" customHeight="1" x14ac:dyDescent="0.25">
      <c r="A21" s="64">
        <v>12</v>
      </c>
      <c r="B21" s="65" t="s">
        <v>57</v>
      </c>
      <c r="C21" s="65">
        <v>9744343229</v>
      </c>
      <c r="D21" s="64" t="s">
        <v>100</v>
      </c>
      <c r="E21" s="64">
        <v>3</v>
      </c>
      <c r="F21" s="64">
        <v>3</v>
      </c>
      <c r="G21" s="64">
        <v>3</v>
      </c>
      <c r="H21" s="64">
        <v>3</v>
      </c>
      <c r="I21" s="64">
        <v>3</v>
      </c>
      <c r="J21" s="64">
        <v>3</v>
      </c>
      <c r="K21" s="12">
        <f t="shared" si="0"/>
        <v>1.25</v>
      </c>
      <c r="L21" s="64">
        <v>3</v>
      </c>
      <c r="M21" s="64">
        <v>3</v>
      </c>
      <c r="N21" s="64">
        <v>3</v>
      </c>
      <c r="O21" s="64">
        <v>3</v>
      </c>
      <c r="P21" s="64">
        <v>3</v>
      </c>
      <c r="Q21" s="64">
        <v>3</v>
      </c>
      <c r="R21" s="12">
        <f t="shared" si="1"/>
        <v>1.25</v>
      </c>
      <c r="S21" s="64">
        <v>3</v>
      </c>
      <c r="T21" s="64">
        <v>3</v>
      </c>
      <c r="U21" s="64">
        <v>3</v>
      </c>
      <c r="V21" s="12">
        <f t="shared" si="2"/>
        <v>1.25</v>
      </c>
      <c r="W21" s="64">
        <v>3</v>
      </c>
      <c r="X21" s="64">
        <v>3</v>
      </c>
      <c r="Y21" s="64">
        <v>3</v>
      </c>
      <c r="Z21" s="12">
        <f t="shared" si="3"/>
        <v>1.25</v>
      </c>
      <c r="AA21" s="12">
        <f t="shared" si="4"/>
        <v>3</v>
      </c>
    </row>
    <row r="22" spans="1:27" ht="15" customHeight="1" x14ac:dyDescent="0.25">
      <c r="A22" s="64">
        <v>13</v>
      </c>
      <c r="B22" s="65" t="s">
        <v>80</v>
      </c>
      <c r="C22" s="65">
        <v>1231231132</v>
      </c>
      <c r="D22" s="64" t="s">
        <v>100</v>
      </c>
      <c r="E22" s="64">
        <v>4</v>
      </c>
      <c r="F22" s="64">
        <v>4</v>
      </c>
      <c r="G22" s="64">
        <v>4</v>
      </c>
      <c r="H22" s="64">
        <v>4</v>
      </c>
      <c r="I22" s="64">
        <v>4</v>
      </c>
      <c r="J22" s="64">
        <v>4</v>
      </c>
      <c r="K22" s="12">
        <f t="shared" si="0"/>
        <v>1.6666666666666665</v>
      </c>
      <c r="L22" s="64">
        <v>4</v>
      </c>
      <c r="M22" s="64">
        <v>4</v>
      </c>
      <c r="N22" s="64">
        <v>4</v>
      </c>
      <c r="O22" s="64">
        <v>4</v>
      </c>
      <c r="P22" s="64">
        <v>4</v>
      </c>
      <c r="Q22" s="64">
        <v>4</v>
      </c>
      <c r="R22" s="12">
        <f t="shared" si="1"/>
        <v>1.6666666666666665</v>
      </c>
      <c r="S22" s="64">
        <v>4</v>
      </c>
      <c r="T22" s="64">
        <v>4</v>
      </c>
      <c r="U22" s="64">
        <v>4</v>
      </c>
      <c r="V22" s="12">
        <f t="shared" si="2"/>
        <v>1.6666666666666665</v>
      </c>
      <c r="W22" s="64">
        <v>4</v>
      </c>
      <c r="X22" s="64">
        <v>4</v>
      </c>
      <c r="Y22" s="64">
        <v>4</v>
      </c>
      <c r="Z22" s="12">
        <f t="shared" si="3"/>
        <v>1.6666666666666665</v>
      </c>
      <c r="AA22" s="12">
        <f t="shared" si="4"/>
        <v>4</v>
      </c>
    </row>
    <row r="23" spans="1:27" ht="15" customHeight="1" x14ac:dyDescent="0.25">
      <c r="A23" s="64">
        <v>14</v>
      </c>
      <c r="B23" s="65" t="s">
        <v>101</v>
      </c>
      <c r="C23" s="65">
        <v>5645654456</v>
      </c>
      <c r="D23" s="64" t="s">
        <v>100</v>
      </c>
      <c r="E23" s="64">
        <v>4</v>
      </c>
      <c r="F23" s="64">
        <v>4</v>
      </c>
      <c r="G23" s="64">
        <v>4</v>
      </c>
      <c r="H23" s="64">
        <v>4</v>
      </c>
      <c r="I23" s="64">
        <v>4</v>
      </c>
      <c r="J23" s="64">
        <v>4</v>
      </c>
      <c r="K23" s="12">
        <f t="shared" si="0"/>
        <v>1.6666666666666665</v>
      </c>
      <c r="L23" s="64">
        <v>4</v>
      </c>
      <c r="M23" s="64">
        <v>4</v>
      </c>
      <c r="N23" s="64">
        <v>4</v>
      </c>
      <c r="O23" s="64">
        <v>4</v>
      </c>
      <c r="P23" s="64">
        <v>4</v>
      </c>
      <c r="Q23" s="64">
        <v>4</v>
      </c>
      <c r="R23" s="12">
        <f t="shared" si="1"/>
        <v>1.6666666666666665</v>
      </c>
      <c r="S23" s="64">
        <v>4</v>
      </c>
      <c r="T23" s="64">
        <v>4</v>
      </c>
      <c r="U23" s="64">
        <v>4</v>
      </c>
      <c r="V23" s="12">
        <f t="shared" si="2"/>
        <v>1.6666666666666665</v>
      </c>
      <c r="W23" s="64">
        <v>4</v>
      </c>
      <c r="X23" s="64">
        <v>4</v>
      </c>
      <c r="Y23" s="64">
        <v>4</v>
      </c>
      <c r="Z23" s="12">
        <f t="shared" si="3"/>
        <v>1.6666666666666665</v>
      </c>
      <c r="AA23" s="12">
        <f t="shared" si="4"/>
        <v>4</v>
      </c>
    </row>
    <row r="24" spans="1:27" ht="15" customHeight="1" x14ac:dyDescent="0.25">
      <c r="A24" s="64">
        <v>15</v>
      </c>
      <c r="B24" s="65" t="s">
        <v>95</v>
      </c>
      <c r="C24" s="65">
        <v>8989645661</v>
      </c>
      <c r="D24" s="64" t="s">
        <v>31</v>
      </c>
      <c r="E24" s="64">
        <v>3</v>
      </c>
      <c r="F24" s="64">
        <v>3</v>
      </c>
      <c r="G24" s="64">
        <v>3</v>
      </c>
      <c r="H24" s="64">
        <v>3</v>
      </c>
      <c r="I24" s="64">
        <v>3</v>
      </c>
      <c r="J24" s="64">
        <v>3</v>
      </c>
      <c r="K24" s="12">
        <f t="shared" si="0"/>
        <v>1.25</v>
      </c>
      <c r="L24" s="64">
        <v>3</v>
      </c>
      <c r="M24" s="64">
        <v>3</v>
      </c>
      <c r="N24" s="64">
        <v>3</v>
      </c>
      <c r="O24" s="64">
        <v>3</v>
      </c>
      <c r="P24" s="64">
        <v>3</v>
      </c>
      <c r="Q24" s="64">
        <v>3</v>
      </c>
      <c r="R24" s="12">
        <f t="shared" si="1"/>
        <v>1.25</v>
      </c>
      <c r="S24" s="64">
        <v>3</v>
      </c>
      <c r="T24" s="64">
        <v>3</v>
      </c>
      <c r="U24" s="64">
        <v>3</v>
      </c>
      <c r="V24" s="12">
        <f t="shared" si="2"/>
        <v>1.25</v>
      </c>
      <c r="W24" s="64">
        <v>3</v>
      </c>
      <c r="X24" s="64">
        <v>3</v>
      </c>
      <c r="Y24" s="64">
        <v>3</v>
      </c>
      <c r="Z24" s="12">
        <f t="shared" si="3"/>
        <v>1.25</v>
      </c>
      <c r="AA24" s="12">
        <f t="shared" si="4"/>
        <v>3</v>
      </c>
    </row>
    <row r="25" spans="1:27" ht="15" customHeight="1" x14ac:dyDescent="0.25">
      <c r="A25" s="64">
        <v>16</v>
      </c>
      <c r="B25" s="65" t="s">
        <v>74</v>
      </c>
      <c r="C25" s="65">
        <v>2123344444</v>
      </c>
      <c r="D25" s="64" t="s">
        <v>31</v>
      </c>
      <c r="E25" s="64">
        <v>3</v>
      </c>
      <c r="F25" s="64">
        <v>3</v>
      </c>
      <c r="G25" s="64">
        <v>3</v>
      </c>
      <c r="H25" s="64">
        <v>3</v>
      </c>
      <c r="I25" s="64">
        <v>3</v>
      </c>
      <c r="J25" s="64">
        <v>3</v>
      </c>
      <c r="K25" s="12">
        <f t="shared" si="0"/>
        <v>1.25</v>
      </c>
      <c r="L25" s="64">
        <v>3</v>
      </c>
      <c r="M25" s="64">
        <v>3</v>
      </c>
      <c r="N25" s="64">
        <v>3</v>
      </c>
      <c r="O25" s="64">
        <v>3</v>
      </c>
      <c r="P25" s="64">
        <v>3</v>
      </c>
      <c r="Q25" s="64">
        <v>3</v>
      </c>
      <c r="R25" s="12">
        <f t="shared" si="1"/>
        <v>1.25</v>
      </c>
      <c r="S25" s="64">
        <v>3</v>
      </c>
      <c r="T25" s="64">
        <v>3</v>
      </c>
      <c r="U25" s="64">
        <v>3</v>
      </c>
      <c r="V25" s="12">
        <f t="shared" si="2"/>
        <v>1.25</v>
      </c>
      <c r="W25" s="64">
        <v>3</v>
      </c>
      <c r="X25" s="64">
        <v>3</v>
      </c>
      <c r="Y25" s="64">
        <v>3</v>
      </c>
      <c r="Z25" s="12">
        <f t="shared" si="3"/>
        <v>1.25</v>
      </c>
      <c r="AA25" s="12">
        <f t="shared" si="4"/>
        <v>3</v>
      </c>
    </row>
    <row r="26" spans="1:27" ht="15" customHeight="1" x14ac:dyDescent="0.25">
      <c r="A26" s="64">
        <v>17</v>
      </c>
      <c r="B26" s="65" t="s">
        <v>92</v>
      </c>
      <c r="C26" s="65">
        <v>9897956611</v>
      </c>
      <c r="D26" s="64" t="s">
        <v>31</v>
      </c>
      <c r="E26" s="64">
        <v>4</v>
      </c>
      <c r="F26" s="64">
        <v>4</v>
      </c>
      <c r="G26" s="64">
        <v>4</v>
      </c>
      <c r="H26" s="64">
        <v>5</v>
      </c>
      <c r="I26" s="64">
        <v>5</v>
      </c>
      <c r="J26" s="64">
        <v>5</v>
      </c>
      <c r="K26" s="12">
        <f t="shared" si="0"/>
        <v>1.875</v>
      </c>
      <c r="L26" s="64">
        <v>4</v>
      </c>
      <c r="M26" s="64">
        <v>4</v>
      </c>
      <c r="N26" s="64">
        <v>4</v>
      </c>
      <c r="O26" s="64">
        <v>5</v>
      </c>
      <c r="P26" s="64">
        <v>5</v>
      </c>
      <c r="Q26" s="64">
        <v>5</v>
      </c>
      <c r="R26" s="12">
        <f t="shared" si="1"/>
        <v>1.875</v>
      </c>
      <c r="S26" s="64">
        <v>5</v>
      </c>
      <c r="T26" s="64">
        <v>5</v>
      </c>
      <c r="U26" s="64">
        <v>5</v>
      </c>
      <c r="V26" s="12">
        <f t="shared" si="2"/>
        <v>2.0833333333333335</v>
      </c>
      <c r="W26" s="64">
        <v>5</v>
      </c>
      <c r="X26" s="64">
        <v>5</v>
      </c>
      <c r="Y26" s="64">
        <v>5</v>
      </c>
      <c r="Z26" s="12">
        <f t="shared" si="3"/>
        <v>2.0833333333333335</v>
      </c>
      <c r="AA26" s="12">
        <f t="shared" si="4"/>
        <v>5</v>
      </c>
    </row>
    <row r="27" spans="1:27" ht="15" customHeight="1" x14ac:dyDescent="0.25">
      <c r="A27" s="64">
        <v>18</v>
      </c>
      <c r="B27" s="65" t="s">
        <v>62</v>
      </c>
      <c r="C27" s="65">
        <v>9999232329</v>
      </c>
      <c r="D27" s="64" t="s">
        <v>100</v>
      </c>
      <c r="E27" s="64">
        <v>5</v>
      </c>
      <c r="F27" s="64">
        <v>6</v>
      </c>
      <c r="G27" s="64">
        <v>6</v>
      </c>
      <c r="H27" s="64">
        <v>6</v>
      </c>
      <c r="I27" s="64">
        <v>6</v>
      </c>
      <c r="J27" s="64">
        <v>6</v>
      </c>
      <c r="K27" s="12">
        <f t="shared" si="0"/>
        <v>2.4305555555555554</v>
      </c>
      <c r="L27" s="64">
        <v>5</v>
      </c>
      <c r="M27" s="64">
        <v>6</v>
      </c>
      <c r="N27" s="64">
        <v>6</v>
      </c>
      <c r="O27" s="64">
        <v>6</v>
      </c>
      <c r="P27" s="64">
        <v>6</v>
      </c>
      <c r="Q27" s="64">
        <v>6</v>
      </c>
      <c r="R27" s="12">
        <f t="shared" si="1"/>
        <v>2.4305555555555554</v>
      </c>
      <c r="S27" s="64">
        <v>6</v>
      </c>
      <c r="T27" s="64">
        <v>6</v>
      </c>
      <c r="U27" s="64">
        <v>6</v>
      </c>
      <c r="V27" s="12">
        <f t="shared" si="2"/>
        <v>2.5</v>
      </c>
      <c r="W27" s="64">
        <v>6</v>
      </c>
      <c r="X27" s="64">
        <v>6</v>
      </c>
      <c r="Y27" s="64">
        <v>6</v>
      </c>
      <c r="Z27" s="12">
        <f t="shared" si="3"/>
        <v>2.5</v>
      </c>
      <c r="AA27" s="12">
        <f t="shared" si="4"/>
        <v>6</v>
      </c>
    </row>
    <row r="28" spans="1:27" ht="15" customHeight="1" x14ac:dyDescent="0.25">
      <c r="A28" s="64">
        <v>19</v>
      </c>
      <c r="B28" s="65" t="s">
        <v>68</v>
      </c>
      <c r="C28" s="65">
        <v>8786785879</v>
      </c>
      <c r="D28" s="64" t="s">
        <v>31</v>
      </c>
      <c r="E28" s="64">
        <v>4</v>
      </c>
      <c r="F28" s="64">
        <v>4</v>
      </c>
      <c r="G28" s="64">
        <v>4</v>
      </c>
      <c r="H28" s="64">
        <v>3</v>
      </c>
      <c r="I28" s="64">
        <v>3</v>
      </c>
      <c r="J28" s="64">
        <v>3</v>
      </c>
      <c r="K28" s="12">
        <f t="shared" si="0"/>
        <v>1.4583333333333335</v>
      </c>
      <c r="L28" s="64">
        <v>4</v>
      </c>
      <c r="M28" s="64">
        <v>4</v>
      </c>
      <c r="N28" s="64">
        <v>4</v>
      </c>
      <c r="O28" s="64">
        <v>3</v>
      </c>
      <c r="P28" s="64">
        <v>3</v>
      </c>
      <c r="Q28" s="64">
        <v>3</v>
      </c>
      <c r="R28" s="12">
        <f t="shared" si="1"/>
        <v>1.4583333333333335</v>
      </c>
      <c r="S28" s="64">
        <v>3</v>
      </c>
      <c r="T28" s="64">
        <v>3</v>
      </c>
      <c r="U28" s="64">
        <v>3</v>
      </c>
      <c r="V28" s="12">
        <f t="shared" si="2"/>
        <v>1.25</v>
      </c>
      <c r="W28" s="64">
        <v>3</v>
      </c>
      <c r="X28" s="64">
        <v>3</v>
      </c>
      <c r="Y28" s="64">
        <v>3</v>
      </c>
      <c r="Z28" s="12">
        <f t="shared" si="3"/>
        <v>1.25</v>
      </c>
      <c r="AA28" s="12">
        <f t="shared" si="4"/>
        <v>3</v>
      </c>
    </row>
    <row r="29" spans="1:27" ht="15" customHeight="1" x14ac:dyDescent="0.25">
      <c r="A29" s="64">
        <v>20</v>
      </c>
      <c r="B29" s="65" t="s">
        <v>94</v>
      </c>
      <c r="C29" s="65">
        <v>3453454333</v>
      </c>
      <c r="D29" s="64" t="s">
        <v>31</v>
      </c>
      <c r="E29" s="64">
        <v>4</v>
      </c>
      <c r="F29" s="64">
        <v>5</v>
      </c>
      <c r="G29" s="64">
        <v>5</v>
      </c>
      <c r="H29" s="64">
        <v>5</v>
      </c>
      <c r="I29" s="64">
        <v>5</v>
      </c>
      <c r="J29" s="64">
        <v>6</v>
      </c>
      <c r="K29" s="12">
        <f t="shared" si="0"/>
        <v>2.0833333333333335</v>
      </c>
      <c r="L29" s="64">
        <v>4</v>
      </c>
      <c r="M29" s="64">
        <v>5</v>
      </c>
      <c r="N29" s="64">
        <v>5</v>
      </c>
      <c r="O29" s="64">
        <v>5</v>
      </c>
      <c r="P29" s="64">
        <v>5</v>
      </c>
      <c r="Q29" s="64">
        <v>6</v>
      </c>
      <c r="R29" s="12">
        <f t="shared" si="1"/>
        <v>2.0833333333333335</v>
      </c>
      <c r="S29" s="64">
        <v>5</v>
      </c>
      <c r="T29" s="64">
        <v>5</v>
      </c>
      <c r="U29" s="64">
        <v>6</v>
      </c>
      <c r="V29" s="12">
        <f t="shared" si="2"/>
        <v>2.2222222222222223</v>
      </c>
      <c r="W29" s="64">
        <v>5</v>
      </c>
      <c r="X29" s="64">
        <v>5</v>
      </c>
      <c r="Y29" s="64">
        <v>6</v>
      </c>
      <c r="Z29" s="12">
        <f t="shared" si="3"/>
        <v>2.2222222222222223</v>
      </c>
      <c r="AA29" s="12">
        <f t="shared" si="4"/>
        <v>5</v>
      </c>
    </row>
    <row r="30" spans="1:27" ht="15" customHeight="1" x14ac:dyDescent="0.25">
      <c r="A30" s="64">
        <v>21</v>
      </c>
      <c r="B30" s="65" t="s">
        <v>90</v>
      </c>
      <c r="C30" s="65">
        <v>3242311121</v>
      </c>
      <c r="D30" s="64" t="s">
        <v>100</v>
      </c>
      <c r="E30" s="64">
        <v>4</v>
      </c>
      <c r="F30" s="64">
        <v>2</v>
      </c>
      <c r="G30" s="64">
        <v>2</v>
      </c>
      <c r="H30" s="64">
        <v>5</v>
      </c>
      <c r="I30" s="64">
        <v>5</v>
      </c>
      <c r="J30" s="64">
        <v>5</v>
      </c>
      <c r="K30" s="12">
        <f t="shared" si="0"/>
        <v>1.5972222222222221</v>
      </c>
      <c r="L30" s="64">
        <v>4</v>
      </c>
      <c r="M30" s="64">
        <v>4</v>
      </c>
      <c r="N30" s="64">
        <v>4</v>
      </c>
      <c r="O30" s="64">
        <v>5</v>
      </c>
      <c r="P30" s="64">
        <v>5</v>
      </c>
      <c r="Q30" s="64">
        <v>5</v>
      </c>
      <c r="R30" s="12">
        <f t="shared" si="1"/>
        <v>1.875</v>
      </c>
      <c r="S30" s="64">
        <v>5</v>
      </c>
      <c r="T30" s="64">
        <v>5</v>
      </c>
      <c r="U30" s="64">
        <v>5</v>
      </c>
      <c r="V30" s="12">
        <f t="shared" si="2"/>
        <v>2.0833333333333335</v>
      </c>
      <c r="W30" s="64">
        <v>5</v>
      </c>
      <c r="X30" s="64">
        <v>5</v>
      </c>
      <c r="Y30" s="64">
        <v>5</v>
      </c>
      <c r="Z30" s="12">
        <f t="shared" si="3"/>
        <v>2.0833333333333335</v>
      </c>
      <c r="AA30" s="12">
        <f t="shared" si="4"/>
        <v>5</v>
      </c>
    </row>
    <row r="31" spans="1:27" ht="15" customHeight="1" x14ac:dyDescent="0.25">
      <c r="A31" s="64">
        <v>22</v>
      </c>
      <c r="B31" s="65" t="s">
        <v>65</v>
      </c>
      <c r="C31" s="65">
        <v>8993303300</v>
      </c>
      <c r="D31" s="64" t="s">
        <v>100</v>
      </c>
      <c r="E31" s="64">
        <v>4</v>
      </c>
      <c r="F31" s="64">
        <v>4</v>
      </c>
      <c r="G31" s="64">
        <v>1</v>
      </c>
      <c r="H31" s="64">
        <v>3</v>
      </c>
      <c r="I31" s="64">
        <v>3</v>
      </c>
      <c r="J31" s="64">
        <v>3</v>
      </c>
      <c r="K31" s="12">
        <f t="shared" si="0"/>
        <v>1.25</v>
      </c>
      <c r="L31" s="64">
        <v>4</v>
      </c>
      <c r="M31" s="64">
        <v>4</v>
      </c>
      <c r="N31" s="64">
        <v>4</v>
      </c>
      <c r="O31" s="64">
        <v>3</v>
      </c>
      <c r="P31" s="64">
        <v>3</v>
      </c>
      <c r="Q31" s="64">
        <v>3</v>
      </c>
      <c r="R31" s="12">
        <f t="shared" si="1"/>
        <v>1.4583333333333335</v>
      </c>
      <c r="S31" s="64">
        <v>3</v>
      </c>
      <c r="T31" s="64">
        <v>3</v>
      </c>
      <c r="U31" s="64">
        <v>3</v>
      </c>
      <c r="V31" s="12">
        <f t="shared" si="2"/>
        <v>1.25</v>
      </c>
      <c r="W31" s="64">
        <v>3</v>
      </c>
      <c r="X31" s="64">
        <v>3</v>
      </c>
      <c r="Y31" s="64">
        <v>3</v>
      </c>
      <c r="Z31" s="12">
        <f t="shared" si="3"/>
        <v>1.25</v>
      </c>
      <c r="AA31" s="12">
        <f t="shared" si="4"/>
        <v>3</v>
      </c>
    </row>
    <row r="32" spans="1:27" ht="15" customHeight="1" x14ac:dyDescent="0.25">
      <c r="A32" s="64">
        <v>23</v>
      </c>
      <c r="B32" s="65" t="s">
        <v>98</v>
      </c>
      <c r="C32" s="65">
        <v>8678786667</v>
      </c>
      <c r="D32" s="64" t="s">
        <v>31</v>
      </c>
      <c r="E32" s="64">
        <v>4</v>
      </c>
      <c r="F32" s="64">
        <v>4</v>
      </c>
      <c r="G32" s="64">
        <v>4</v>
      </c>
      <c r="H32" s="64">
        <v>2</v>
      </c>
      <c r="I32" s="64">
        <v>5</v>
      </c>
      <c r="J32" s="64">
        <v>2</v>
      </c>
      <c r="K32" s="12">
        <f t="shared" si="0"/>
        <v>1.4583333333333335</v>
      </c>
      <c r="L32" s="64">
        <v>4</v>
      </c>
      <c r="M32" s="64">
        <v>4</v>
      </c>
      <c r="N32" s="64">
        <v>4</v>
      </c>
      <c r="O32" s="64">
        <v>5</v>
      </c>
      <c r="P32" s="64">
        <v>5</v>
      </c>
      <c r="Q32" s="64">
        <v>5</v>
      </c>
      <c r="R32" s="12">
        <f t="shared" si="1"/>
        <v>1.875</v>
      </c>
      <c r="S32" s="64">
        <v>5</v>
      </c>
      <c r="T32" s="64">
        <v>5</v>
      </c>
      <c r="U32" s="64">
        <v>5</v>
      </c>
      <c r="V32" s="12">
        <f t="shared" si="2"/>
        <v>2.0833333333333335</v>
      </c>
      <c r="W32" s="64">
        <v>5</v>
      </c>
      <c r="X32" s="64">
        <v>5</v>
      </c>
      <c r="Y32" s="64">
        <v>5</v>
      </c>
      <c r="Z32" s="12">
        <f t="shared" si="3"/>
        <v>2.0833333333333335</v>
      </c>
      <c r="AA32" s="12">
        <f t="shared" si="4"/>
        <v>5</v>
      </c>
    </row>
    <row r="33" spans="1:27" ht="15" customHeight="1" x14ac:dyDescent="0.25">
      <c r="A33" s="64">
        <v>24</v>
      </c>
      <c r="B33" s="65" t="s">
        <v>30</v>
      </c>
      <c r="C33" s="65">
        <v>2323023023</v>
      </c>
      <c r="D33" s="64" t="s">
        <v>31</v>
      </c>
      <c r="E33" s="64">
        <v>6</v>
      </c>
      <c r="F33" s="64">
        <v>4</v>
      </c>
      <c r="G33" s="64">
        <v>3</v>
      </c>
      <c r="H33" s="64">
        <v>6</v>
      </c>
      <c r="I33" s="64">
        <v>5</v>
      </c>
      <c r="J33" s="64">
        <v>6</v>
      </c>
      <c r="K33" s="12">
        <f t="shared" si="0"/>
        <v>2.0833333333333335</v>
      </c>
      <c r="L33" s="64">
        <v>1</v>
      </c>
      <c r="M33" s="64">
        <v>6</v>
      </c>
      <c r="N33" s="64">
        <v>2</v>
      </c>
      <c r="O33" s="64">
        <v>3</v>
      </c>
      <c r="P33" s="64">
        <v>5</v>
      </c>
      <c r="Q33" s="64">
        <v>6</v>
      </c>
      <c r="R33" s="12">
        <f t="shared" si="1"/>
        <v>1.5972222222222221</v>
      </c>
      <c r="S33" s="64">
        <v>6</v>
      </c>
      <c r="T33" s="64">
        <v>6</v>
      </c>
      <c r="U33" s="64">
        <v>6</v>
      </c>
      <c r="V33" s="12">
        <f t="shared" si="2"/>
        <v>2.5</v>
      </c>
      <c r="W33" s="64">
        <v>6</v>
      </c>
      <c r="X33" s="64">
        <v>6</v>
      </c>
      <c r="Y33" s="64">
        <v>6</v>
      </c>
      <c r="Z33" s="12">
        <f t="shared" si="3"/>
        <v>2.5</v>
      </c>
      <c r="AA33" s="12">
        <f t="shared" si="4"/>
        <v>5</v>
      </c>
    </row>
    <row r="34" spans="1:27" ht="15" customHeight="1" x14ac:dyDescent="0.25">
      <c r="A34" s="64">
        <v>25</v>
      </c>
      <c r="B34" s="65" t="s">
        <v>60</v>
      </c>
      <c r="C34" s="65">
        <v>3453678767</v>
      </c>
      <c r="D34" s="64" t="s">
        <v>31</v>
      </c>
      <c r="E34" s="64">
        <v>2</v>
      </c>
      <c r="F34" s="64">
        <v>3</v>
      </c>
      <c r="G34" s="64">
        <v>4</v>
      </c>
      <c r="H34" s="64">
        <v>5</v>
      </c>
      <c r="I34" s="64">
        <v>6</v>
      </c>
      <c r="J34" s="64">
        <v>4</v>
      </c>
      <c r="K34" s="12">
        <f t="shared" si="0"/>
        <v>1.6666666666666665</v>
      </c>
      <c r="L34" s="64">
        <v>2</v>
      </c>
      <c r="M34" s="64">
        <v>3</v>
      </c>
      <c r="N34" s="64">
        <v>4</v>
      </c>
      <c r="O34" s="64">
        <v>5</v>
      </c>
      <c r="P34" s="64">
        <v>6</v>
      </c>
      <c r="Q34" s="64">
        <v>4</v>
      </c>
      <c r="R34" s="12">
        <f t="shared" si="1"/>
        <v>1.6666666666666665</v>
      </c>
      <c r="S34" s="64">
        <v>5</v>
      </c>
      <c r="T34" s="64">
        <v>6</v>
      </c>
      <c r="U34" s="64">
        <v>4</v>
      </c>
      <c r="V34" s="12">
        <f t="shared" si="2"/>
        <v>2.0833333333333335</v>
      </c>
      <c r="W34" s="64">
        <v>5</v>
      </c>
      <c r="X34" s="64">
        <v>6</v>
      </c>
      <c r="Y34" s="64">
        <v>4</v>
      </c>
      <c r="Z34" s="12">
        <f t="shared" si="3"/>
        <v>2.0833333333333335</v>
      </c>
      <c r="AA34" s="12">
        <f t="shared" si="4"/>
        <v>5</v>
      </c>
    </row>
    <row r="35" spans="1:27" ht="15" customHeight="1" x14ac:dyDescent="0.25">
      <c r="A35" s="64">
        <v>26</v>
      </c>
      <c r="B35" s="65" t="s">
        <v>73</v>
      </c>
      <c r="C35" s="65">
        <v>2324252611</v>
      </c>
      <c r="D35" s="64" t="s">
        <v>100</v>
      </c>
      <c r="E35" s="64">
        <v>4</v>
      </c>
      <c r="F35" s="64">
        <v>5</v>
      </c>
      <c r="G35" s="64">
        <v>5</v>
      </c>
      <c r="H35" s="64">
        <v>4</v>
      </c>
      <c r="I35" s="64">
        <v>4</v>
      </c>
      <c r="J35" s="64">
        <v>4</v>
      </c>
      <c r="K35" s="12">
        <f t="shared" si="0"/>
        <v>1.8055555555555556</v>
      </c>
      <c r="L35" s="64">
        <v>4</v>
      </c>
      <c r="M35" s="64">
        <v>5</v>
      </c>
      <c r="N35" s="64">
        <v>5</v>
      </c>
      <c r="O35" s="64">
        <v>4</v>
      </c>
      <c r="P35" s="64">
        <v>4</v>
      </c>
      <c r="Q35" s="64">
        <v>4</v>
      </c>
      <c r="R35" s="12">
        <f t="shared" si="1"/>
        <v>1.8055555555555556</v>
      </c>
      <c r="S35" s="64">
        <v>4</v>
      </c>
      <c r="T35" s="64">
        <v>4</v>
      </c>
      <c r="U35" s="64">
        <v>4</v>
      </c>
      <c r="V35" s="12">
        <f t="shared" si="2"/>
        <v>1.6666666666666665</v>
      </c>
      <c r="W35" s="64">
        <v>4</v>
      </c>
      <c r="X35" s="64">
        <v>4</v>
      </c>
      <c r="Y35" s="64">
        <v>4</v>
      </c>
      <c r="Z35" s="12">
        <f t="shared" si="3"/>
        <v>1.6666666666666665</v>
      </c>
      <c r="AA35" s="12">
        <f t="shared" si="4"/>
        <v>4</v>
      </c>
    </row>
    <row r="36" spans="1:27" ht="15" customHeight="1" x14ac:dyDescent="0.25">
      <c r="A36" s="64">
        <v>27</v>
      </c>
      <c r="B36" s="65" t="s">
        <v>71</v>
      </c>
      <c r="C36" s="65">
        <v>1236767676</v>
      </c>
      <c r="D36" s="64" t="s">
        <v>31</v>
      </c>
      <c r="E36" s="64">
        <v>3</v>
      </c>
      <c r="F36" s="64">
        <v>3</v>
      </c>
      <c r="G36" s="64">
        <v>3</v>
      </c>
      <c r="H36" s="64">
        <v>4</v>
      </c>
      <c r="I36" s="64">
        <v>4</v>
      </c>
      <c r="J36" s="64">
        <v>4</v>
      </c>
      <c r="K36" s="12">
        <f t="shared" si="0"/>
        <v>1.4583333333333335</v>
      </c>
      <c r="L36" s="64">
        <v>3</v>
      </c>
      <c r="M36" s="64">
        <v>3</v>
      </c>
      <c r="N36" s="64">
        <v>3</v>
      </c>
      <c r="O36" s="64">
        <v>4</v>
      </c>
      <c r="P36" s="64">
        <v>4</v>
      </c>
      <c r="Q36" s="64">
        <v>4</v>
      </c>
      <c r="R36" s="12">
        <f t="shared" si="1"/>
        <v>1.4583333333333335</v>
      </c>
      <c r="S36" s="64">
        <v>4</v>
      </c>
      <c r="T36" s="64">
        <v>4</v>
      </c>
      <c r="U36" s="64">
        <v>4</v>
      </c>
      <c r="V36" s="12">
        <f t="shared" si="2"/>
        <v>1.6666666666666665</v>
      </c>
      <c r="W36" s="64">
        <v>4</v>
      </c>
      <c r="X36" s="64">
        <v>4</v>
      </c>
      <c r="Y36" s="64">
        <v>4</v>
      </c>
      <c r="Z36" s="12">
        <f t="shared" si="3"/>
        <v>1.6666666666666665</v>
      </c>
      <c r="AA36" s="12">
        <f t="shared" si="4"/>
        <v>4</v>
      </c>
    </row>
    <row r="37" spans="1:27" ht="15" customHeight="1" x14ac:dyDescent="0.25">
      <c r="A37" s="64">
        <v>28</v>
      </c>
      <c r="B37" s="65" t="s">
        <v>58</v>
      </c>
      <c r="C37" s="65">
        <v>8202928272</v>
      </c>
      <c r="D37" s="64" t="s">
        <v>31</v>
      </c>
      <c r="E37" s="64">
        <v>4</v>
      </c>
      <c r="F37" s="64">
        <v>4</v>
      </c>
      <c r="G37" s="64">
        <v>4</v>
      </c>
      <c r="H37" s="64">
        <v>4</v>
      </c>
      <c r="I37" s="64">
        <v>4</v>
      </c>
      <c r="J37" s="64">
        <v>4</v>
      </c>
      <c r="K37" s="12">
        <f t="shared" si="0"/>
        <v>1.6666666666666665</v>
      </c>
      <c r="L37" s="64">
        <v>4</v>
      </c>
      <c r="M37" s="64">
        <v>4</v>
      </c>
      <c r="N37" s="64">
        <v>4</v>
      </c>
      <c r="O37" s="64">
        <v>4</v>
      </c>
      <c r="P37" s="64">
        <v>4</v>
      </c>
      <c r="Q37" s="64">
        <v>4</v>
      </c>
      <c r="R37" s="12">
        <f t="shared" si="1"/>
        <v>1.6666666666666665</v>
      </c>
      <c r="S37" s="64">
        <v>4</v>
      </c>
      <c r="T37" s="64">
        <v>4</v>
      </c>
      <c r="U37" s="64">
        <v>4</v>
      </c>
      <c r="V37" s="12">
        <f t="shared" si="2"/>
        <v>1.6666666666666665</v>
      </c>
      <c r="W37" s="64">
        <v>4</v>
      </c>
      <c r="X37" s="64">
        <v>4</v>
      </c>
      <c r="Y37" s="64">
        <v>4</v>
      </c>
      <c r="Z37" s="12">
        <f t="shared" si="3"/>
        <v>1.6666666666666665</v>
      </c>
      <c r="AA37" s="12">
        <f t="shared" si="4"/>
        <v>4</v>
      </c>
    </row>
    <row r="38" spans="1:27" ht="15" customHeight="1" x14ac:dyDescent="0.25">
      <c r="A38" s="64">
        <v>29</v>
      </c>
      <c r="B38" s="65" t="s">
        <v>103</v>
      </c>
      <c r="C38" s="65">
        <v>7898343981</v>
      </c>
      <c r="D38" s="64" t="s">
        <v>100</v>
      </c>
      <c r="E38" s="64">
        <v>5</v>
      </c>
      <c r="F38" s="64">
        <v>5</v>
      </c>
      <c r="G38" s="64">
        <v>1</v>
      </c>
      <c r="H38" s="64">
        <v>2</v>
      </c>
      <c r="I38" s="64">
        <v>5</v>
      </c>
      <c r="J38" s="64">
        <v>5</v>
      </c>
      <c r="K38" s="12">
        <f t="shared" si="0"/>
        <v>1.5972222222222221</v>
      </c>
      <c r="L38" s="64">
        <v>5</v>
      </c>
      <c r="M38" s="64">
        <v>5</v>
      </c>
      <c r="N38" s="64">
        <v>5</v>
      </c>
      <c r="O38" s="64">
        <v>5</v>
      </c>
      <c r="P38" s="64">
        <v>5</v>
      </c>
      <c r="Q38" s="64">
        <v>5</v>
      </c>
      <c r="R38" s="12">
        <f t="shared" si="1"/>
        <v>2.0833333333333335</v>
      </c>
      <c r="S38" s="64">
        <v>5</v>
      </c>
      <c r="T38" s="64">
        <v>5</v>
      </c>
      <c r="U38" s="64">
        <v>5</v>
      </c>
      <c r="V38" s="12">
        <f t="shared" si="2"/>
        <v>2.0833333333333335</v>
      </c>
      <c r="W38" s="64">
        <v>5</v>
      </c>
      <c r="X38" s="64">
        <v>5</v>
      </c>
      <c r="Y38" s="64">
        <v>5</v>
      </c>
      <c r="Z38" s="12">
        <f t="shared" si="3"/>
        <v>2.0833333333333335</v>
      </c>
      <c r="AA38" s="12">
        <f t="shared" si="4"/>
        <v>5</v>
      </c>
    </row>
    <row r="39" spans="1:27" ht="15" customHeight="1" x14ac:dyDescent="0.25">
      <c r="A39" s="64">
        <v>30</v>
      </c>
      <c r="B39" s="65" t="s">
        <v>99</v>
      </c>
      <c r="C39" s="65">
        <v>5675675686</v>
      </c>
      <c r="D39" s="64" t="s">
        <v>100</v>
      </c>
      <c r="E39" s="64">
        <v>6</v>
      </c>
      <c r="F39" s="64">
        <v>6</v>
      </c>
      <c r="G39" s="64">
        <v>6</v>
      </c>
      <c r="H39" s="64">
        <v>6</v>
      </c>
      <c r="I39" s="64">
        <v>6</v>
      </c>
      <c r="J39" s="64">
        <v>6</v>
      </c>
      <c r="K39" s="12">
        <f t="shared" si="0"/>
        <v>2.5</v>
      </c>
      <c r="L39" s="64">
        <v>6</v>
      </c>
      <c r="M39" s="64">
        <v>6</v>
      </c>
      <c r="N39" s="64">
        <v>6</v>
      </c>
      <c r="O39" s="64">
        <v>6</v>
      </c>
      <c r="P39" s="64">
        <v>6</v>
      </c>
      <c r="Q39" s="64">
        <v>6</v>
      </c>
      <c r="R39" s="12">
        <f t="shared" si="1"/>
        <v>2.5</v>
      </c>
      <c r="S39" s="64">
        <v>6</v>
      </c>
      <c r="T39" s="64">
        <v>6</v>
      </c>
      <c r="U39" s="64">
        <v>6</v>
      </c>
      <c r="V39" s="12">
        <f t="shared" si="2"/>
        <v>2.5</v>
      </c>
      <c r="W39" s="64">
        <v>6</v>
      </c>
      <c r="X39" s="64">
        <v>6</v>
      </c>
      <c r="Y39" s="64">
        <v>6</v>
      </c>
      <c r="Z39" s="12">
        <f t="shared" si="3"/>
        <v>2.5</v>
      </c>
      <c r="AA39" s="12">
        <f t="shared" si="4"/>
        <v>6</v>
      </c>
    </row>
    <row r="40" spans="1:27" ht="15" customHeight="1" x14ac:dyDescent="0.25">
      <c r="A40" s="64">
        <v>31</v>
      </c>
      <c r="B40" s="65" t="s">
        <v>72</v>
      </c>
      <c r="C40" s="65">
        <v>7778888991</v>
      </c>
      <c r="D40" s="64" t="s">
        <v>100</v>
      </c>
      <c r="E40" s="64">
        <v>5</v>
      </c>
      <c r="F40" s="64">
        <v>5</v>
      </c>
      <c r="G40" s="64">
        <v>6</v>
      </c>
      <c r="H40" s="64">
        <v>6</v>
      </c>
      <c r="I40" s="64">
        <v>6</v>
      </c>
      <c r="J40" s="64">
        <v>6</v>
      </c>
      <c r="K40" s="12">
        <f t="shared" si="0"/>
        <v>2.3611111111111112</v>
      </c>
      <c r="L40" s="64">
        <v>5</v>
      </c>
      <c r="M40" s="64">
        <v>5</v>
      </c>
      <c r="N40" s="64">
        <v>6</v>
      </c>
      <c r="O40" s="64">
        <v>6</v>
      </c>
      <c r="P40" s="64">
        <v>6</v>
      </c>
      <c r="Q40" s="64">
        <v>6</v>
      </c>
      <c r="R40" s="12">
        <f t="shared" si="1"/>
        <v>2.3611111111111112</v>
      </c>
      <c r="S40" s="64">
        <v>6</v>
      </c>
      <c r="T40" s="64">
        <v>6</v>
      </c>
      <c r="U40" s="64">
        <v>6</v>
      </c>
      <c r="V40" s="12">
        <f t="shared" si="2"/>
        <v>2.5</v>
      </c>
      <c r="W40" s="64">
        <v>6</v>
      </c>
      <c r="X40" s="64">
        <v>6</v>
      </c>
      <c r="Y40" s="64">
        <v>6</v>
      </c>
      <c r="Z40" s="12">
        <f t="shared" si="3"/>
        <v>2.5</v>
      </c>
      <c r="AA40" s="12">
        <f t="shared" si="4"/>
        <v>6</v>
      </c>
    </row>
    <row r="41" spans="1:27" ht="15" customHeight="1" x14ac:dyDescent="0.25">
      <c r="A41" s="64">
        <v>32</v>
      </c>
      <c r="B41" s="65" t="s">
        <v>64</v>
      </c>
      <c r="C41" s="65">
        <v>4566779998</v>
      </c>
      <c r="D41" s="64" t="s">
        <v>31</v>
      </c>
      <c r="E41" s="64">
        <v>6</v>
      </c>
      <c r="F41" s="64">
        <v>5</v>
      </c>
      <c r="G41" s="64">
        <v>6</v>
      </c>
      <c r="H41" s="64">
        <v>5</v>
      </c>
      <c r="I41" s="64">
        <v>6</v>
      </c>
      <c r="J41" s="64">
        <v>5</v>
      </c>
      <c r="K41" s="12">
        <f t="shared" si="0"/>
        <v>2.2916666666666665</v>
      </c>
      <c r="L41" s="64">
        <v>6</v>
      </c>
      <c r="M41" s="64">
        <v>5</v>
      </c>
      <c r="N41" s="64">
        <v>6</v>
      </c>
      <c r="O41" s="64">
        <v>5</v>
      </c>
      <c r="P41" s="64">
        <v>6</v>
      </c>
      <c r="Q41" s="64">
        <v>5</v>
      </c>
      <c r="R41" s="12">
        <f t="shared" si="1"/>
        <v>2.2916666666666665</v>
      </c>
      <c r="S41" s="64">
        <v>5</v>
      </c>
      <c r="T41" s="64">
        <v>6</v>
      </c>
      <c r="U41" s="64">
        <v>5</v>
      </c>
      <c r="V41" s="12">
        <f t="shared" si="2"/>
        <v>2.2222222222222223</v>
      </c>
      <c r="W41" s="64">
        <v>5</v>
      </c>
      <c r="X41" s="64">
        <v>6</v>
      </c>
      <c r="Y41" s="64">
        <v>5</v>
      </c>
      <c r="Z41" s="12">
        <f t="shared" si="3"/>
        <v>2.2222222222222223</v>
      </c>
      <c r="AA41" s="12">
        <f t="shared" si="4"/>
        <v>5</v>
      </c>
    </row>
    <row r="42" spans="1:27" ht="15" customHeight="1" x14ac:dyDescent="0.25">
      <c r="A42" s="64">
        <v>33</v>
      </c>
      <c r="B42" s="65" t="s">
        <v>67</v>
      </c>
      <c r="C42" s="65">
        <v>8474444445</v>
      </c>
      <c r="D42" s="64" t="s">
        <v>31</v>
      </c>
      <c r="E42" s="64">
        <v>4</v>
      </c>
      <c r="F42" s="64">
        <v>5</v>
      </c>
      <c r="G42" s="64">
        <v>5</v>
      </c>
      <c r="H42" s="64">
        <v>5</v>
      </c>
      <c r="I42" s="64">
        <v>5</v>
      </c>
      <c r="J42" s="64">
        <v>3</v>
      </c>
      <c r="K42" s="12">
        <f t="shared" ref="K42:K59" si="5">SUM(E42:J42)/36*2.5</f>
        <v>1.875</v>
      </c>
      <c r="L42" s="64">
        <v>4</v>
      </c>
      <c r="M42" s="64">
        <v>5</v>
      </c>
      <c r="N42" s="64">
        <v>5</v>
      </c>
      <c r="O42" s="64">
        <v>5</v>
      </c>
      <c r="P42" s="64">
        <v>5</v>
      </c>
      <c r="Q42" s="64">
        <v>3</v>
      </c>
      <c r="R42" s="12">
        <f t="shared" ref="R42:R59" si="6">SUM(L42:Q42)/36*2.5</f>
        <v>1.875</v>
      </c>
      <c r="S42" s="64">
        <v>5</v>
      </c>
      <c r="T42" s="64">
        <v>5</v>
      </c>
      <c r="U42" s="64">
        <v>3</v>
      </c>
      <c r="V42" s="12">
        <f t="shared" ref="V42:V59" si="7">SUM(S42:U42)/18*2.5</f>
        <v>1.8055555555555556</v>
      </c>
      <c r="W42" s="64">
        <v>5</v>
      </c>
      <c r="X42" s="64">
        <v>5</v>
      </c>
      <c r="Y42" s="64">
        <v>3</v>
      </c>
      <c r="Z42" s="12">
        <f t="shared" ref="Z42:Z59" si="8">SUM(W42:Y42)/18*2.5</f>
        <v>1.8055555555555556</v>
      </c>
      <c r="AA42" s="12">
        <f t="shared" ref="AA42:AA59" si="9" xml:space="preserve"> ROUND((SUM(K42,R42,V42,Z42)/10*6),0)</f>
        <v>4</v>
      </c>
    </row>
    <row r="43" spans="1:27" ht="15" customHeight="1" x14ac:dyDescent="0.25">
      <c r="A43" s="64">
        <v>34</v>
      </c>
      <c r="B43" s="65" t="s">
        <v>87</v>
      </c>
      <c r="C43" s="65">
        <v>3453453452</v>
      </c>
      <c r="D43" s="64" t="s">
        <v>100</v>
      </c>
      <c r="E43" s="64">
        <v>4</v>
      </c>
      <c r="F43" s="64">
        <v>4</v>
      </c>
      <c r="G43" s="64">
        <v>4</v>
      </c>
      <c r="H43" s="64">
        <v>5</v>
      </c>
      <c r="I43" s="64">
        <v>5</v>
      </c>
      <c r="J43" s="64">
        <v>5</v>
      </c>
      <c r="K43" s="12">
        <f t="shared" si="5"/>
        <v>1.875</v>
      </c>
      <c r="L43" s="64">
        <v>4</v>
      </c>
      <c r="M43" s="64">
        <v>4</v>
      </c>
      <c r="N43" s="64">
        <v>4</v>
      </c>
      <c r="O43" s="64">
        <v>5</v>
      </c>
      <c r="P43" s="64">
        <v>5</v>
      </c>
      <c r="Q43" s="64">
        <v>5</v>
      </c>
      <c r="R43" s="12">
        <f t="shared" si="6"/>
        <v>1.875</v>
      </c>
      <c r="S43" s="64">
        <v>5</v>
      </c>
      <c r="T43" s="64">
        <v>5</v>
      </c>
      <c r="U43" s="64">
        <v>5</v>
      </c>
      <c r="V43" s="12">
        <f t="shared" si="7"/>
        <v>2.0833333333333335</v>
      </c>
      <c r="W43" s="64">
        <v>6</v>
      </c>
      <c r="X43" s="64">
        <v>6</v>
      </c>
      <c r="Y43" s="64">
        <v>6</v>
      </c>
      <c r="Z43" s="12">
        <f t="shared" si="8"/>
        <v>2.5</v>
      </c>
      <c r="AA43" s="12">
        <f t="shared" si="9"/>
        <v>5</v>
      </c>
    </row>
    <row r="44" spans="1:27" ht="15" customHeight="1" x14ac:dyDescent="0.25">
      <c r="A44" s="64">
        <v>35</v>
      </c>
      <c r="B44" s="65" t="s">
        <v>78</v>
      </c>
      <c r="C44" s="65">
        <v>2346785667</v>
      </c>
      <c r="D44" s="64" t="s">
        <v>31</v>
      </c>
      <c r="E44" s="64">
        <v>3</v>
      </c>
      <c r="F44" s="64">
        <v>5</v>
      </c>
      <c r="G44" s="64">
        <v>6</v>
      </c>
      <c r="H44" s="64">
        <v>6</v>
      </c>
      <c r="I44" s="64">
        <v>6</v>
      </c>
      <c r="J44" s="64">
        <v>4</v>
      </c>
      <c r="K44" s="12">
        <f t="shared" si="5"/>
        <v>2.0833333333333335</v>
      </c>
      <c r="L44" s="64">
        <v>3</v>
      </c>
      <c r="M44" s="64">
        <v>5</v>
      </c>
      <c r="N44" s="64">
        <v>6</v>
      </c>
      <c r="O44" s="64">
        <v>6</v>
      </c>
      <c r="P44" s="64">
        <v>6</v>
      </c>
      <c r="Q44" s="64">
        <v>4</v>
      </c>
      <c r="R44" s="12">
        <f t="shared" si="6"/>
        <v>2.0833333333333335</v>
      </c>
      <c r="S44" s="64">
        <v>6</v>
      </c>
      <c r="T44" s="64">
        <v>6</v>
      </c>
      <c r="U44" s="64">
        <v>4</v>
      </c>
      <c r="V44" s="12">
        <f t="shared" si="7"/>
        <v>2.2222222222222223</v>
      </c>
      <c r="W44" s="64">
        <v>6</v>
      </c>
      <c r="X44" s="64">
        <v>6</v>
      </c>
      <c r="Y44" s="64">
        <v>4</v>
      </c>
      <c r="Z44" s="12">
        <f t="shared" si="8"/>
        <v>2.2222222222222223</v>
      </c>
      <c r="AA44" s="12">
        <f t="shared" si="9"/>
        <v>5</v>
      </c>
    </row>
    <row r="45" spans="1:27" ht="15" customHeight="1" x14ac:dyDescent="0.25">
      <c r="A45" s="64">
        <v>36</v>
      </c>
      <c r="B45" s="65" t="s">
        <v>79</v>
      </c>
      <c r="C45" s="65">
        <v>9878673423</v>
      </c>
      <c r="D45" s="64" t="s">
        <v>31</v>
      </c>
      <c r="E45" s="64">
        <v>4</v>
      </c>
      <c r="F45" s="64">
        <v>5</v>
      </c>
      <c r="G45" s="64">
        <v>5</v>
      </c>
      <c r="H45" s="64">
        <v>5</v>
      </c>
      <c r="I45" s="64">
        <v>5</v>
      </c>
      <c r="J45" s="64">
        <v>6</v>
      </c>
      <c r="K45" s="12">
        <f t="shared" si="5"/>
        <v>2.0833333333333335</v>
      </c>
      <c r="L45" s="64">
        <v>4</v>
      </c>
      <c r="M45" s="64">
        <v>5</v>
      </c>
      <c r="N45" s="64">
        <v>5</v>
      </c>
      <c r="O45" s="64">
        <v>5</v>
      </c>
      <c r="P45" s="64">
        <v>5</v>
      </c>
      <c r="Q45" s="64">
        <v>6</v>
      </c>
      <c r="R45" s="12">
        <f t="shared" si="6"/>
        <v>2.0833333333333335</v>
      </c>
      <c r="S45" s="64">
        <v>5</v>
      </c>
      <c r="T45" s="64">
        <v>5</v>
      </c>
      <c r="U45" s="64">
        <v>6</v>
      </c>
      <c r="V45" s="12">
        <f t="shared" si="7"/>
        <v>2.2222222222222223</v>
      </c>
      <c r="W45" s="64">
        <v>5</v>
      </c>
      <c r="X45" s="64">
        <v>5</v>
      </c>
      <c r="Y45" s="64">
        <v>6</v>
      </c>
      <c r="Z45" s="12">
        <f t="shared" si="8"/>
        <v>2.2222222222222223</v>
      </c>
      <c r="AA45" s="12">
        <f t="shared" si="9"/>
        <v>5</v>
      </c>
    </row>
    <row r="46" spans="1:27" ht="15" customHeight="1" x14ac:dyDescent="0.25">
      <c r="A46" s="64">
        <v>37</v>
      </c>
      <c r="B46" s="65" t="s">
        <v>86</v>
      </c>
      <c r="C46" s="65">
        <v>8989898677</v>
      </c>
      <c r="D46" s="64" t="s">
        <v>31</v>
      </c>
      <c r="E46" s="64">
        <v>3</v>
      </c>
      <c r="F46" s="64">
        <v>3</v>
      </c>
      <c r="G46" s="64">
        <v>3</v>
      </c>
      <c r="H46" s="64">
        <v>3</v>
      </c>
      <c r="I46" s="64">
        <v>3</v>
      </c>
      <c r="J46" s="64">
        <v>3</v>
      </c>
      <c r="K46" s="12">
        <f t="shared" si="5"/>
        <v>1.25</v>
      </c>
      <c r="L46" s="64">
        <v>3</v>
      </c>
      <c r="M46" s="64">
        <v>3</v>
      </c>
      <c r="N46" s="64">
        <v>3</v>
      </c>
      <c r="O46" s="64">
        <v>3</v>
      </c>
      <c r="P46" s="64">
        <v>3</v>
      </c>
      <c r="Q46" s="64">
        <v>3</v>
      </c>
      <c r="R46" s="12">
        <f t="shared" si="6"/>
        <v>1.25</v>
      </c>
      <c r="S46" s="64">
        <v>3</v>
      </c>
      <c r="T46" s="64">
        <v>3</v>
      </c>
      <c r="U46" s="64">
        <v>3</v>
      </c>
      <c r="V46" s="12">
        <f t="shared" si="7"/>
        <v>1.25</v>
      </c>
      <c r="W46" s="64">
        <v>3</v>
      </c>
      <c r="X46" s="64">
        <v>3</v>
      </c>
      <c r="Y46" s="64">
        <v>3</v>
      </c>
      <c r="Z46" s="12">
        <f t="shared" si="8"/>
        <v>1.25</v>
      </c>
      <c r="AA46" s="12">
        <f t="shared" si="9"/>
        <v>3</v>
      </c>
    </row>
    <row r="47" spans="1:27" ht="15" customHeight="1" x14ac:dyDescent="0.25">
      <c r="A47" s="64">
        <v>38</v>
      </c>
      <c r="B47" s="65" t="s">
        <v>76</v>
      </c>
      <c r="C47" s="65">
        <v>3455671231</v>
      </c>
      <c r="D47" s="64" t="s">
        <v>31</v>
      </c>
      <c r="E47" s="64">
        <v>4</v>
      </c>
      <c r="F47" s="64">
        <v>4</v>
      </c>
      <c r="G47" s="64">
        <v>4</v>
      </c>
      <c r="H47" s="64">
        <v>4</v>
      </c>
      <c r="I47" s="64">
        <v>4</v>
      </c>
      <c r="J47" s="64">
        <v>4</v>
      </c>
      <c r="K47" s="12">
        <f t="shared" si="5"/>
        <v>1.6666666666666665</v>
      </c>
      <c r="L47" s="64">
        <v>4</v>
      </c>
      <c r="M47" s="64">
        <v>4</v>
      </c>
      <c r="N47" s="64">
        <v>4</v>
      </c>
      <c r="O47" s="64">
        <v>4</v>
      </c>
      <c r="P47" s="64">
        <v>4</v>
      </c>
      <c r="Q47" s="64">
        <v>4</v>
      </c>
      <c r="R47" s="12">
        <f t="shared" si="6"/>
        <v>1.6666666666666665</v>
      </c>
      <c r="S47" s="64">
        <v>4</v>
      </c>
      <c r="T47" s="64">
        <v>4</v>
      </c>
      <c r="U47" s="64">
        <v>4</v>
      </c>
      <c r="V47" s="12">
        <f t="shared" si="7"/>
        <v>1.6666666666666665</v>
      </c>
      <c r="W47" s="64">
        <v>4</v>
      </c>
      <c r="X47" s="64">
        <v>4</v>
      </c>
      <c r="Y47" s="64">
        <v>4</v>
      </c>
      <c r="Z47" s="12">
        <f t="shared" si="8"/>
        <v>1.6666666666666665</v>
      </c>
      <c r="AA47" s="12">
        <f t="shared" si="9"/>
        <v>4</v>
      </c>
    </row>
    <row r="48" spans="1:27" ht="15" customHeight="1" x14ac:dyDescent="0.25">
      <c r="A48" s="64">
        <v>39</v>
      </c>
      <c r="B48" s="65" t="s">
        <v>84</v>
      </c>
      <c r="C48" s="65">
        <v>3567657567</v>
      </c>
      <c r="D48" s="64" t="s">
        <v>100</v>
      </c>
      <c r="E48" s="64">
        <v>3</v>
      </c>
      <c r="F48" s="64">
        <v>3</v>
      </c>
      <c r="G48" s="64">
        <v>3</v>
      </c>
      <c r="H48" s="64">
        <v>3</v>
      </c>
      <c r="I48" s="64">
        <v>3</v>
      </c>
      <c r="J48" s="64">
        <v>1</v>
      </c>
      <c r="K48" s="12">
        <f t="shared" si="5"/>
        <v>1.1111111111111112</v>
      </c>
      <c r="L48" s="64">
        <v>3</v>
      </c>
      <c r="M48" s="64">
        <v>3</v>
      </c>
      <c r="N48" s="64">
        <v>3</v>
      </c>
      <c r="O48" s="64">
        <v>3</v>
      </c>
      <c r="P48" s="64">
        <v>3</v>
      </c>
      <c r="Q48" s="64">
        <v>3</v>
      </c>
      <c r="R48" s="12">
        <f t="shared" si="6"/>
        <v>1.25</v>
      </c>
      <c r="S48" s="64">
        <v>3</v>
      </c>
      <c r="T48" s="64">
        <v>3</v>
      </c>
      <c r="U48" s="64">
        <v>3</v>
      </c>
      <c r="V48" s="12">
        <f t="shared" si="7"/>
        <v>1.25</v>
      </c>
      <c r="W48" s="64">
        <v>3</v>
      </c>
      <c r="X48" s="64">
        <v>3</v>
      </c>
      <c r="Y48" s="64">
        <v>3</v>
      </c>
      <c r="Z48" s="12">
        <f t="shared" si="8"/>
        <v>1.25</v>
      </c>
      <c r="AA48" s="12">
        <f t="shared" si="9"/>
        <v>3</v>
      </c>
    </row>
    <row r="49" spans="1:27" ht="15" customHeight="1" x14ac:dyDescent="0.25">
      <c r="A49" s="64">
        <v>40</v>
      </c>
      <c r="B49" s="65" t="s">
        <v>102</v>
      </c>
      <c r="C49" s="65">
        <v>2131231231</v>
      </c>
      <c r="D49" s="64" t="s">
        <v>100</v>
      </c>
      <c r="E49" s="64">
        <v>4</v>
      </c>
      <c r="F49" s="64">
        <v>4</v>
      </c>
      <c r="G49" s="64">
        <v>5</v>
      </c>
      <c r="H49" s="64">
        <v>3</v>
      </c>
      <c r="I49" s="64">
        <v>4</v>
      </c>
      <c r="J49" s="64">
        <v>5</v>
      </c>
      <c r="K49" s="12">
        <f t="shared" si="5"/>
        <v>1.7361111111111112</v>
      </c>
      <c r="L49" s="64">
        <v>3</v>
      </c>
      <c r="M49" s="64">
        <v>6</v>
      </c>
      <c r="N49" s="64">
        <v>5</v>
      </c>
      <c r="O49" s="64">
        <v>5</v>
      </c>
      <c r="P49" s="64">
        <v>4</v>
      </c>
      <c r="Q49" s="64">
        <v>4</v>
      </c>
      <c r="R49" s="12">
        <f t="shared" si="6"/>
        <v>1.875</v>
      </c>
      <c r="S49" s="64">
        <v>4</v>
      </c>
      <c r="T49" s="64">
        <v>3</v>
      </c>
      <c r="U49" s="64">
        <v>5</v>
      </c>
      <c r="V49" s="12">
        <f t="shared" si="7"/>
        <v>1.6666666666666665</v>
      </c>
      <c r="W49" s="64">
        <v>2</v>
      </c>
      <c r="X49" s="64">
        <v>3</v>
      </c>
      <c r="Y49" s="64">
        <v>4</v>
      </c>
      <c r="Z49" s="12">
        <f t="shared" si="8"/>
        <v>1.25</v>
      </c>
      <c r="AA49" s="12">
        <f t="shared" si="9"/>
        <v>4</v>
      </c>
    </row>
    <row r="50" spans="1:27" ht="15" customHeight="1" x14ac:dyDescent="0.25">
      <c r="A50" s="64">
        <v>41</v>
      </c>
      <c r="B50" s="65" t="s">
        <v>82</v>
      </c>
      <c r="C50" s="65">
        <v>2131212777</v>
      </c>
      <c r="D50" s="64" t="s">
        <v>100</v>
      </c>
      <c r="E50" s="64">
        <v>3</v>
      </c>
      <c r="F50" s="64">
        <v>3</v>
      </c>
      <c r="G50" s="64">
        <v>3</v>
      </c>
      <c r="H50" s="64">
        <v>2</v>
      </c>
      <c r="I50" s="64">
        <v>3</v>
      </c>
      <c r="J50" s="64">
        <v>3</v>
      </c>
      <c r="K50" s="12">
        <f t="shared" si="5"/>
        <v>1.1805555555555556</v>
      </c>
      <c r="L50" s="64">
        <v>3</v>
      </c>
      <c r="M50" s="64">
        <v>3</v>
      </c>
      <c r="N50" s="64">
        <v>3</v>
      </c>
      <c r="O50" s="64">
        <v>3</v>
      </c>
      <c r="P50" s="64">
        <v>3</v>
      </c>
      <c r="Q50" s="64">
        <v>3</v>
      </c>
      <c r="R50" s="12">
        <f t="shared" si="6"/>
        <v>1.25</v>
      </c>
      <c r="S50" s="64">
        <v>3</v>
      </c>
      <c r="T50" s="64">
        <v>3</v>
      </c>
      <c r="U50" s="64">
        <v>3</v>
      </c>
      <c r="V50" s="12">
        <f t="shared" si="7"/>
        <v>1.25</v>
      </c>
      <c r="W50" s="64">
        <v>3</v>
      </c>
      <c r="X50" s="64">
        <v>3</v>
      </c>
      <c r="Y50" s="64">
        <v>3</v>
      </c>
      <c r="Z50" s="12">
        <f t="shared" si="8"/>
        <v>1.25</v>
      </c>
      <c r="AA50" s="12">
        <f t="shared" si="9"/>
        <v>3</v>
      </c>
    </row>
    <row r="51" spans="1:27" ht="15" customHeight="1" x14ac:dyDescent="0.25">
      <c r="A51" s="64">
        <v>42</v>
      </c>
      <c r="B51" s="65" t="s">
        <v>63</v>
      </c>
      <c r="C51" s="65">
        <v>9797768866</v>
      </c>
      <c r="D51" s="64" t="s">
        <v>100</v>
      </c>
      <c r="E51" s="64">
        <v>2</v>
      </c>
      <c r="F51" s="64">
        <v>3</v>
      </c>
      <c r="G51" s="64">
        <v>2</v>
      </c>
      <c r="H51" s="64">
        <v>3</v>
      </c>
      <c r="I51" s="64">
        <v>2</v>
      </c>
      <c r="J51" s="64">
        <v>3</v>
      </c>
      <c r="K51" s="12">
        <f t="shared" si="5"/>
        <v>1.0416666666666667</v>
      </c>
      <c r="L51" s="64">
        <v>2</v>
      </c>
      <c r="M51" s="64">
        <v>3</v>
      </c>
      <c r="N51" s="64">
        <v>2</v>
      </c>
      <c r="O51" s="64">
        <v>3</v>
      </c>
      <c r="P51" s="64">
        <v>2</v>
      </c>
      <c r="Q51" s="64">
        <v>3</v>
      </c>
      <c r="R51" s="12">
        <f t="shared" si="6"/>
        <v>1.0416666666666667</v>
      </c>
      <c r="S51" s="64">
        <v>3</v>
      </c>
      <c r="T51" s="64">
        <v>2</v>
      </c>
      <c r="U51" s="64">
        <v>3</v>
      </c>
      <c r="V51" s="12">
        <f t="shared" si="7"/>
        <v>1.1111111111111112</v>
      </c>
      <c r="W51" s="64">
        <v>3</v>
      </c>
      <c r="X51" s="64">
        <v>2</v>
      </c>
      <c r="Y51" s="64">
        <v>3</v>
      </c>
      <c r="Z51" s="12">
        <f t="shared" si="8"/>
        <v>1.1111111111111112</v>
      </c>
      <c r="AA51" s="12">
        <f t="shared" si="9"/>
        <v>3</v>
      </c>
    </row>
    <row r="52" spans="1:27" ht="15" customHeight="1" x14ac:dyDescent="0.25">
      <c r="A52" s="64">
        <v>43</v>
      </c>
      <c r="B52" s="65" t="s">
        <v>97</v>
      </c>
      <c r="C52" s="65">
        <v>9896742323</v>
      </c>
      <c r="D52" s="64" t="s">
        <v>31</v>
      </c>
      <c r="E52" s="64">
        <v>3</v>
      </c>
      <c r="F52" s="64">
        <v>3</v>
      </c>
      <c r="G52" s="64">
        <v>3</v>
      </c>
      <c r="H52" s="64">
        <v>3</v>
      </c>
      <c r="I52" s="64">
        <v>3</v>
      </c>
      <c r="J52" s="64">
        <v>3</v>
      </c>
      <c r="K52" s="12">
        <f t="shared" si="5"/>
        <v>1.25</v>
      </c>
      <c r="L52" s="64">
        <v>3</v>
      </c>
      <c r="M52" s="64">
        <v>3</v>
      </c>
      <c r="N52" s="64">
        <v>3</v>
      </c>
      <c r="O52" s="64">
        <v>3</v>
      </c>
      <c r="P52" s="64">
        <v>3</v>
      </c>
      <c r="Q52" s="64">
        <v>3</v>
      </c>
      <c r="R52" s="12">
        <f t="shared" si="6"/>
        <v>1.25</v>
      </c>
      <c r="S52" s="64">
        <v>3</v>
      </c>
      <c r="T52" s="64">
        <v>3</v>
      </c>
      <c r="U52" s="64">
        <v>3</v>
      </c>
      <c r="V52" s="12">
        <f t="shared" si="7"/>
        <v>1.25</v>
      </c>
      <c r="W52" s="64">
        <v>3</v>
      </c>
      <c r="X52" s="64">
        <v>3</v>
      </c>
      <c r="Y52" s="64">
        <v>3</v>
      </c>
      <c r="Z52" s="12">
        <f t="shared" si="8"/>
        <v>1.25</v>
      </c>
      <c r="AA52" s="12">
        <f t="shared" si="9"/>
        <v>3</v>
      </c>
    </row>
    <row r="53" spans="1:27" ht="15" customHeight="1" x14ac:dyDescent="0.25">
      <c r="A53" s="64">
        <v>44</v>
      </c>
      <c r="B53" s="65" t="s">
        <v>96</v>
      </c>
      <c r="C53" s="65">
        <v>9797897878</v>
      </c>
      <c r="D53" s="64" t="s">
        <v>100</v>
      </c>
      <c r="E53" s="64">
        <v>6</v>
      </c>
      <c r="F53" s="64">
        <v>6</v>
      </c>
      <c r="G53" s="64">
        <v>6</v>
      </c>
      <c r="H53" s="64">
        <v>6</v>
      </c>
      <c r="I53" s="64">
        <v>6</v>
      </c>
      <c r="J53" s="64">
        <v>6</v>
      </c>
      <c r="K53" s="12">
        <f t="shared" si="5"/>
        <v>2.5</v>
      </c>
      <c r="L53" s="64">
        <v>6</v>
      </c>
      <c r="M53" s="64">
        <v>6</v>
      </c>
      <c r="N53" s="64">
        <v>6</v>
      </c>
      <c r="O53" s="64">
        <v>6</v>
      </c>
      <c r="P53" s="64">
        <v>6</v>
      </c>
      <c r="Q53" s="64">
        <v>6</v>
      </c>
      <c r="R53" s="12">
        <f t="shared" si="6"/>
        <v>2.5</v>
      </c>
      <c r="S53" s="64">
        <v>6</v>
      </c>
      <c r="T53" s="64">
        <v>6</v>
      </c>
      <c r="U53" s="64">
        <v>6</v>
      </c>
      <c r="V53" s="12">
        <f t="shared" si="7"/>
        <v>2.5</v>
      </c>
      <c r="W53" s="64">
        <v>6</v>
      </c>
      <c r="X53" s="64">
        <v>6</v>
      </c>
      <c r="Y53" s="64">
        <v>6</v>
      </c>
      <c r="Z53" s="12">
        <f t="shared" si="8"/>
        <v>2.5</v>
      </c>
      <c r="AA53" s="12">
        <f t="shared" si="9"/>
        <v>6</v>
      </c>
    </row>
    <row r="54" spans="1:27" ht="15" customHeight="1" x14ac:dyDescent="0.25">
      <c r="A54" s="64">
        <v>45</v>
      </c>
      <c r="B54" s="65" t="s">
        <v>81</v>
      </c>
      <c r="C54" s="65">
        <v>9789790001</v>
      </c>
      <c r="D54" s="64" t="s">
        <v>31</v>
      </c>
      <c r="E54" s="64">
        <v>5</v>
      </c>
      <c r="F54" s="64">
        <v>5</v>
      </c>
      <c r="G54" s="64">
        <v>5</v>
      </c>
      <c r="H54" s="64">
        <v>5</v>
      </c>
      <c r="I54" s="64">
        <v>5</v>
      </c>
      <c r="J54" s="64">
        <v>5</v>
      </c>
      <c r="K54" s="12">
        <f t="shared" si="5"/>
        <v>2.0833333333333335</v>
      </c>
      <c r="L54" s="64">
        <v>5</v>
      </c>
      <c r="M54" s="64">
        <v>5</v>
      </c>
      <c r="N54" s="64">
        <v>5</v>
      </c>
      <c r="O54" s="64">
        <v>5</v>
      </c>
      <c r="P54" s="64">
        <v>5</v>
      </c>
      <c r="Q54" s="64">
        <v>5</v>
      </c>
      <c r="R54" s="12">
        <f t="shared" si="6"/>
        <v>2.0833333333333335</v>
      </c>
      <c r="S54" s="64">
        <v>5</v>
      </c>
      <c r="T54" s="64">
        <v>5</v>
      </c>
      <c r="U54" s="64">
        <v>5</v>
      </c>
      <c r="V54" s="12">
        <f t="shared" si="7"/>
        <v>2.0833333333333335</v>
      </c>
      <c r="W54" s="64">
        <v>5</v>
      </c>
      <c r="X54" s="64">
        <v>5</v>
      </c>
      <c r="Y54" s="64">
        <v>5</v>
      </c>
      <c r="Z54" s="12">
        <f t="shared" si="8"/>
        <v>2.0833333333333335</v>
      </c>
      <c r="AA54" s="12">
        <f t="shared" si="9"/>
        <v>5</v>
      </c>
    </row>
    <row r="55" spans="1:27" ht="15" customHeight="1" x14ac:dyDescent="0.25">
      <c r="A55" s="64">
        <v>46</v>
      </c>
      <c r="B55" s="65" t="s">
        <v>56</v>
      </c>
      <c r="C55" s="65">
        <v>3254235223</v>
      </c>
      <c r="D55" s="64" t="s">
        <v>31</v>
      </c>
      <c r="E55" s="64">
        <v>2</v>
      </c>
      <c r="F55" s="64">
        <v>2</v>
      </c>
      <c r="G55" s="64">
        <v>2</v>
      </c>
      <c r="H55" s="64">
        <v>2</v>
      </c>
      <c r="I55" s="64">
        <v>2</v>
      </c>
      <c r="J55" s="64">
        <v>2</v>
      </c>
      <c r="K55" s="12">
        <f t="shared" si="5"/>
        <v>0.83333333333333326</v>
      </c>
      <c r="L55" s="64">
        <v>2</v>
      </c>
      <c r="M55" s="64">
        <v>6</v>
      </c>
      <c r="N55" s="64">
        <v>6</v>
      </c>
      <c r="O55" s="64">
        <v>5</v>
      </c>
      <c r="P55" s="64">
        <v>6</v>
      </c>
      <c r="Q55" s="64">
        <v>2</v>
      </c>
      <c r="R55" s="12">
        <f t="shared" si="6"/>
        <v>1.875</v>
      </c>
      <c r="S55" s="64">
        <v>6</v>
      </c>
      <c r="T55" s="64">
        <v>5</v>
      </c>
      <c r="U55" s="64">
        <v>2</v>
      </c>
      <c r="V55" s="12">
        <f t="shared" si="7"/>
        <v>1.8055555555555556</v>
      </c>
      <c r="W55" s="64">
        <v>2</v>
      </c>
      <c r="X55" s="64">
        <v>5</v>
      </c>
      <c r="Y55" s="64">
        <v>6</v>
      </c>
      <c r="Z55" s="12">
        <f t="shared" si="8"/>
        <v>1.8055555555555556</v>
      </c>
      <c r="AA55" s="12">
        <f t="shared" si="9"/>
        <v>4</v>
      </c>
    </row>
    <row r="56" spans="1:27" ht="15" customHeight="1" x14ac:dyDescent="0.25">
      <c r="A56" s="64">
        <v>47</v>
      </c>
      <c r="B56" s="65" t="s">
        <v>69</v>
      </c>
      <c r="C56" s="65">
        <v>5675675656</v>
      </c>
      <c r="D56" s="64" t="s">
        <v>31</v>
      </c>
      <c r="E56" s="64">
        <v>2</v>
      </c>
      <c r="F56" s="64">
        <v>3</v>
      </c>
      <c r="G56" s="64">
        <v>3</v>
      </c>
      <c r="H56" s="64">
        <v>2</v>
      </c>
      <c r="I56" s="64">
        <v>3</v>
      </c>
      <c r="J56" s="64">
        <v>4</v>
      </c>
      <c r="K56" s="12">
        <f t="shared" si="5"/>
        <v>1.1805555555555556</v>
      </c>
      <c r="L56" s="64">
        <v>2</v>
      </c>
      <c r="M56" s="64">
        <v>3</v>
      </c>
      <c r="N56" s="64">
        <v>3</v>
      </c>
      <c r="O56" s="64">
        <v>2</v>
      </c>
      <c r="P56" s="64">
        <v>3</v>
      </c>
      <c r="Q56" s="64">
        <v>4</v>
      </c>
      <c r="R56" s="12">
        <f t="shared" si="6"/>
        <v>1.1805555555555556</v>
      </c>
      <c r="S56" s="64">
        <v>2</v>
      </c>
      <c r="T56" s="64">
        <v>3</v>
      </c>
      <c r="U56" s="64">
        <v>4</v>
      </c>
      <c r="V56" s="12">
        <f t="shared" si="7"/>
        <v>1.25</v>
      </c>
      <c r="W56" s="64">
        <v>2</v>
      </c>
      <c r="X56" s="64">
        <v>3</v>
      </c>
      <c r="Y56" s="64">
        <v>4</v>
      </c>
      <c r="Z56" s="12">
        <f t="shared" si="8"/>
        <v>1.25</v>
      </c>
      <c r="AA56" s="12">
        <f t="shared" si="9"/>
        <v>3</v>
      </c>
    </row>
    <row r="57" spans="1:27" ht="15" customHeight="1" x14ac:dyDescent="0.25">
      <c r="A57" s="64">
        <v>48</v>
      </c>
      <c r="B57" s="65" t="s">
        <v>91</v>
      </c>
      <c r="C57" s="65">
        <v>3458798797</v>
      </c>
      <c r="D57" s="64" t="s">
        <v>100</v>
      </c>
      <c r="E57" s="64">
        <v>6</v>
      </c>
      <c r="F57" s="64">
        <v>6</v>
      </c>
      <c r="G57" s="64">
        <v>6</v>
      </c>
      <c r="H57" s="64">
        <v>6</v>
      </c>
      <c r="I57" s="64">
        <v>6</v>
      </c>
      <c r="J57" s="64">
        <v>6</v>
      </c>
      <c r="K57" s="12">
        <f t="shared" si="5"/>
        <v>2.5</v>
      </c>
      <c r="L57" s="64">
        <v>6</v>
      </c>
      <c r="M57" s="64">
        <v>6</v>
      </c>
      <c r="N57" s="64">
        <v>6</v>
      </c>
      <c r="O57" s="64">
        <v>6</v>
      </c>
      <c r="P57" s="64">
        <v>6</v>
      </c>
      <c r="Q57" s="64">
        <v>6</v>
      </c>
      <c r="R57" s="12">
        <f t="shared" si="6"/>
        <v>2.5</v>
      </c>
      <c r="S57" s="64">
        <v>6</v>
      </c>
      <c r="T57" s="64">
        <v>6</v>
      </c>
      <c r="U57" s="64">
        <v>6</v>
      </c>
      <c r="V57" s="12">
        <f t="shared" si="7"/>
        <v>2.5</v>
      </c>
      <c r="W57" s="64">
        <v>6</v>
      </c>
      <c r="X57" s="64">
        <v>6</v>
      </c>
      <c r="Y57" s="64">
        <v>6</v>
      </c>
      <c r="Z57" s="12">
        <f t="shared" si="8"/>
        <v>2.5</v>
      </c>
      <c r="AA57" s="12">
        <f t="shared" si="9"/>
        <v>6</v>
      </c>
    </row>
    <row r="58" spans="1:27" ht="15" customHeight="1" x14ac:dyDescent="0.25">
      <c r="A58" s="64">
        <v>49</v>
      </c>
      <c r="B58" s="65" t="s">
        <v>61</v>
      </c>
      <c r="C58" s="65">
        <v>6585796956</v>
      </c>
      <c r="D58" s="64" t="s">
        <v>31</v>
      </c>
      <c r="E58" s="64">
        <v>3</v>
      </c>
      <c r="F58" s="64">
        <v>4</v>
      </c>
      <c r="G58" s="64">
        <v>5</v>
      </c>
      <c r="H58" s="64">
        <v>5</v>
      </c>
      <c r="I58" s="64">
        <v>2</v>
      </c>
      <c r="J58" s="64">
        <v>4</v>
      </c>
      <c r="K58" s="12">
        <f t="shared" si="5"/>
        <v>1.5972222222222221</v>
      </c>
      <c r="L58" s="64">
        <v>3</v>
      </c>
      <c r="M58" s="64">
        <v>4</v>
      </c>
      <c r="N58" s="64">
        <v>5</v>
      </c>
      <c r="O58" s="64">
        <v>5</v>
      </c>
      <c r="P58" s="64">
        <v>2</v>
      </c>
      <c r="Q58" s="64">
        <v>4</v>
      </c>
      <c r="R58" s="12">
        <f t="shared" si="6"/>
        <v>1.5972222222222221</v>
      </c>
      <c r="S58" s="64">
        <v>5</v>
      </c>
      <c r="T58" s="64">
        <v>2</v>
      </c>
      <c r="U58" s="64">
        <v>4</v>
      </c>
      <c r="V58" s="12">
        <f t="shared" si="7"/>
        <v>1.5277777777777779</v>
      </c>
      <c r="W58" s="64">
        <v>5</v>
      </c>
      <c r="X58" s="64">
        <v>2</v>
      </c>
      <c r="Y58" s="64">
        <v>4</v>
      </c>
      <c r="Z58" s="12">
        <f t="shared" si="8"/>
        <v>1.5277777777777779</v>
      </c>
      <c r="AA58" s="12">
        <f t="shared" si="9"/>
        <v>4</v>
      </c>
    </row>
    <row r="59" spans="1:27" ht="15" customHeight="1" x14ac:dyDescent="0.25">
      <c r="A59" s="66">
        <v>50</v>
      </c>
      <c r="B59" s="67" t="s">
        <v>259</v>
      </c>
      <c r="C59" s="67">
        <v>4565675675</v>
      </c>
      <c r="D59" s="66" t="s">
        <v>31</v>
      </c>
      <c r="E59" s="66">
        <v>4</v>
      </c>
      <c r="F59" s="66">
        <v>4</v>
      </c>
      <c r="G59" s="66">
        <v>5</v>
      </c>
      <c r="H59" s="66">
        <v>5</v>
      </c>
      <c r="I59" s="66">
        <v>5</v>
      </c>
      <c r="J59" s="66">
        <v>5</v>
      </c>
      <c r="K59" s="43">
        <f t="shared" si="5"/>
        <v>1.9444444444444444</v>
      </c>
      <c r="L59" s="66">
        <v>4</v>
      </c>
      <c r="M59" s="66">
        <v>4</v>
      </c>
      <c r="N59" s="66">
        <v>5</v>
      </c>
      <c r="O59" s="66">
        <v>5</v>
      </c>
      <c r="P59" s="66">
        <v>5</v>
      </c>
      <c r="Q59" s="66">
        <v>5</v>
      </c>
      <c r="R59" s="43">
        <f t="shared" si="6"/>
        <v>1.9444444444444444</v>
      </c>
      <c r="S59" s="66">
        <v>5</v>
      </c>
      <c r="T59" s="66">
        <v>5</v>
      </c>
      <c r="U59" s="66">
        <v>5</v>
      </c>
      <c r="V59" s="43">
        <f t="shared" si="7"/>
        <v>2.0833333333333335</v>
      </c>
      <c r="W59" s="66">
        <v>5</v>
      </c>
      <c r="X59" s="66">
        <v>5</v>
      </c>
      <c r="Y59" s="66">
        <v>5</v>
      </c>
      <c r="Z59" s="43">
        <f t="shared" si="8"/>
        <v>2.0833333333333335</v>
      </c>
      <c r="AA59" s="43">
        <f t="shared" si="9"/>
        <v>5</v>
      </c>
    </row>
    <row r="60" spans="1:27" ht="15" customHeight="1" x14ac:dyDescent="0.25">
      <c r="A60" s="44"/>
      <c r="B60" s="45"/>
      <c r="C60" s="45"/>
      <c r="D60" s="46"/>
      <c r="E60" s="46"/>
      <c r="F60" s="46"/>
      <c r="G60" s="46"/>
      <c r="H60" s="46"/>
      <c r="I60" s="46"/>
      <c r="J60" s="46"/>
      <c r="K60" s="47"/>
      <c r="L60" s="46"/>
      <c r="M60" s="46"/>
      <c r="N60" s="46"/>
      <c r="O60" s="46"/>
      <c r="P60" s="46"/>
      <c r="Q60" s="46"/>
      <c r="R60" s="47"/>
      <c r="S60" s="46"/>
      <c r="T60" s="46"/>
      <c r="U60" s="46"/>
      <c r="V60" s="47"/>
      <c r="W60" s="46"/>
      <c r="X60" s="46"/>
      <c r="Y60" s="46"/>
      <c r="Z60" s="47"/>
      <c r="AA60" s="48"/>
    </row>
    <row r="61" spans="1:27" ht="15" customHeight="1" x14ac:dyDescent="0.25">
      <c r="A61" s="49"/>
      <c r="B61" s="40"/>
      <c r="C61" s="40"/>
      <c r="D61" s="39"/>
      <c r="E61" s="39"/>
      <c r="F61" s="39"/>
      <c r="G61" s="39"/>
      <c r="H61" s="39"/>
      <c r="I61" s="39"/>
      <c r="J61" s="39"/>
      <c r="K61" s="41"/>
      <c r="L61" s="39"/>
      <c r="M61" s="39"/>
      <c r="N61" s="39"/>
      <c r="O61" s="39"/>
      <c r="P61" s="39"/>
      <c r="Q61" s="39"/>
      <c r="R61" s="41"/>
      <c r="S61" s="39"/>
      <c r="T61" s="39"/>
      <c r="U61" s="39"/>
      <c r="V61" s="41"/>
      <c r="W61" s="39"/>
      <c r="X61" s="39"/>
      <c r="Y61" s="39"/>
      <c r="Z61" s="41"/>
      <c r="AA61" s="50"/>
    </row>
    <row r="62" spans="1:27" ht="15" customHeight="1" x14ac:dyDescent="0.25">
      <c r="A62" s="49"/>
      <c r="B62" s="40"/>
      <c r="C62" s="40"/>
      <c r="D62" s="39"/>
      <c r="E62" s="39"/>
      <c r="F62" s="39"/>
      <c r="G62" s="39"/>
      <c r="H62" s="39"/>
      <c r="I62" s="39"/>
      <c r="J62" s="39"/>
      <c r="K62" s="41"/>
      <c r="L62" s="39"/>
      <c r="M62" s="39"/>
      <c r="N62" s="39"/>
      <c r="O62" s="39"/>
      <c r="P62" s="39"/>
      <c r="Q62" s="39"/>
      <c r="R62" s="41"/>
      <c r="S62" s="39"/>
      <c r="T62" s="39"/>
      <c r="U62" s="39"/>
      <c r="V62" s="41"/>
      <c r="W62" s="39"/>
      <c r="X62" s="39"/>
      <c r="Y62" s="39"/>
      <c r="Z62" s="41"/>
      <c r="AA62" s="50"/>
    </row>
    <row r="63" spans="1:27" ht="15" customHeight="1" x14ac:dyDescent="0.25">
      <c r="A63" s="49"/>
      <c r="B63" s="40"/>
      <c r="C63" s="40"/>
      <c r="D63" s="39"/>
      <c r="E63" s="39"/>
      <c r="F63" s="39"/>
      <c r="G63" s="39"/>
      <c r="H63" s="39"/>
      <c r="I63" s="39"/>
      <c r="J63" s="39"/>
      <c r="K63" s="41"/>
      <c r="L63" s="39"/>
      <c r="M63" s="39"/>
      <c r="N63" s="39"/>
      <c r="O63" s="39"/>
      <c r="P63" s="39"/>
      <c r="Q63" s="39"/>
      <c r="R63" s="41"/>
      <c r="S63" s="39"/>
      <c r="T63" s="39"/>
      <c r="U63" s="39"/>
      <c r="V63" s="41"/>
      <c r="W63" s="39"/>
      <c r="X63" s="39"/>
      <c r="Y63" s="39"/>
      <c r="Z63" s="41"/>
      <c r="AA63" s="50"/>
    </row>
    <row r="64" spans="1:27" ht="15" customHeight="1" x14ac:dyDescent="0.25">
      <c r="A64" s="49"/>
      <c r="B64" s="40"/>
      <c r="C64" s="40"/>
      <c r="D64" s="39"/>
      <c r="E64" s="39"/>
      <c r="F64" s="39"/>
      <c r="G64" s="39"/>
      <c r="H64" s="39"/>
      <c r="I64" s="39"/>
      <c r="J64" s="39"/>
      <c r="K64" s="41"/>
      <c r="L64" s="39"/>
      <c r="M64" s="39"/>
      <c r="N64" s="39"/>
      <c r="O64" s="39"/>
      <c r="P64" s="39"/>
      <c r="Q64" s="39"/>
      <c r="R64" s="41"/>
      <c r="S64" s="39"/>
      <c r="T64" s="39"/>
      <c r="U64" s="39"/>
      <c r="V64" s="41"/>
      <c r="W64" s="39"/>
      <c r="X64" s="39"/>
      <c r="Y64" s="39"/>
      <c r="Z64" s="41"/>
      <c r="AA64" s="50"/>
    </row>
    <row r="65" spans="1:28" ht="15" customHeight="1" x14ac:dyDescent="0.25">
      <c r="A65" s="49"/>
      <c r="B65" s="40"/>
      <c r="C65" s="40"/>
      <c r="D65" s="39"/>
      <c r="E65" s="39"/>
      <c r="F65" s="39"/>
      <c r="G65" s="39"/>
      <c r="H65" s="39"/>
      <c r="I65" s="39"/>
      <c r="J65" s="39"/>
      <c r="K65" s="41"/>
      <c r="L65" s="39"/>
      <c r="M65" s="39"/>
      <c r="N65" s="39"/>
      <c r="O65" s="39"/>
      <c r="P65" s="39"/>
      <c r="Q65" s="39"/>
      <c r="R65" s="41"/>
      <c r="S65" s="39"/>
      <c r="T65" s="39"/>
      <c r="U65" s="39"/>
      <c r="V65" s="41"/>
      <c r="W65" s="39"/>
      <c r="X65" s="39"/>
      <c r="Y65" s="39"/>
      <c r="Z65" s="41"/>
      <c r="AA65" s="50"/>
    </row>
    <row r="66" spans="1:28" x14ac:dyDescent="0.25">
      <c r="A66" s="51"/>
      <c r="B66" s="40"/>
      <c r="C66" s="40"/>
      <c r="D66" s="40"/>
      <c r="E66" s="40"/>
      <c r="F66" s="40"/>
      <c r="G66" s="40"/>
      <c r="H66" s="40"/>
      <c r="I66" s="40"/>
      <c r="J66" s="40"/>
      <c r="K66" s="40"/>
      <c r="L66" s="40"/>
      <c r="M66" s="40"/>
      <c r="N66" s="40"/>
      <c r="O66" s="40"/>
      <c r="P66" s="40"/>
      <c r="Q66" s="40"/>
      <c r="R66" s="40"/>
      <c r="S66" s="40"/>
      <c r="T66" s="40"/>
      <c r="U66" s="40"/>
      <c r="V66" s="40"/>
      <c r="W66" s="40"/>
      <c r="X66" s="40"/>
      <c r="Y66" s="40"/>
      <c r="Z66" s="42"/>
      <c r="AA66" s="52"/>
      <c r="AB66" s="7"/>
    </row>
    <row r="67" spans="1:28" x14ac:dyDescent="0.25">
      <c r="A67" s="51"/>
      <c r="B67" s="40"/>
      <c r="C67" s="40"/>
      <c r="D67" s="40"/>
      <c r="E67" s="40"/>
      <c r="F67" s="40"/>
      <c r="G67" s="40"/>
      <c r="H67" s="40"/>
      <c r="I67" s="40"/>
      <c r="J67" s="40"/>
      <c r="K67" s="40"/>
      <c r="L67" s="40"/>
      <c r="M67" s="40"/>
      <c r="N67" s="40"/>
      <c r="O67" s="40"/>
      <c r="P67" s="40"/>
      <c r="Q67" s="40"/>
      <c r="R67" s="40"/>
      <c r="S67" s="40"/>
      <c r="T67" s="40"/>
      <c r="U67" s="40"/>
      <c r="V67" s="40"/>
      <c r="W67" s="40"/>
      <c r="X67" s="40"/>
      <c r="Y67" s="40"/>
      <c r="Z67" s="42"/>
      <c r="AA67" s="52"/>
      <c r="AB67" s="7"/>
    </row>
    <row r="68" spans="1:28" x14ac:dyDescent="0.25">
      <c r="A68" s="51"/>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53"/>
      <c r="AB68" s="7"/>
    </row>
    <row r="69" spans="1:28" x14ac:dyDescent="0.25">
      <c r="A69" s="51"/>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53"/>
      <c r="AB69" s="7"/>
    </row>
    <row r="70" spans="1:28" x14ac:dyDescent="0.25">
      <c r="A70" s="51"/>
      <c r="B70" s="40"/>
      <c r="C70" s="40"/>
      <c r="D70" s="40"/>
      <c r="E70" s="40"/>
      <c r="F70" s="71" t="s">
        <v>240</v>
      </c>
      <c r="G70" s="71"/>
      <c r="H70" s="71"/>
      <c r="I70" s="71"/>
      <c r="J70" s="71"/>
      <c r="K70" s="40"/>
      <c r="L70" s="40"/>
      <c r="M70" s="40"/>
      <c r="N70" s="40"/>
      <c r="O70" s="40"/>
      <c r="P70" s="40"/>
      <c r="Q70" s="40"/>
      <c r="R70" s="40"/>
      <c r="S70" s="40"/>
      <c r="T70" s="40"/>
      <c r="U70" s="40"/>
      <c r="V70" s="40"/>
      <c r="W70" s="40"/>
      <c r="X70" s="40"/>
      <c r="Y70" s="40"/>
      <c r="Z70" s="40"/>
      <c r="AA70" s="53"/>
    </row>
    <row r="71" spans="1:28" x14ac:dyDescent="0.25">
      <c r="A71" s="51"/>
      <c r="B71" s="40"/>
      <c r="C71" s="40"/>
      <c r="D71" s="40"/>
      <c r="E71" s="40"/>
      <c r="F71" s="70" t="s">
        <v>273</v>
      </c>
      <c r="G71" s="70"/>
      <c r="H71" s="70"/>
      <c r="I71" s="70"/>
      <c r="J71" s="70"/>
      <c r="K71" s="40"/>
      <c r="L71" s="40"/>
      <c r="M71" s="40"/>
      <c r="N71" s="40"/>
      <c r="O71" s="40"/>
      <c r="P71" s="40"/>
      <c r="Q71" s="40"/>
      <c r="R71" s="40"/>
      <c r="S71" s="40"/>
      <c r="T71" s="40"/>
      <c r="U71" s="40"/>
      <c r="V71" s="40"/>
      <c r="W71" s="40"/>
      <c r="X71" s="40"/>
      <c r="Y71" s="40"/>
      <c r="Z71" s="40"/>
      <c r="AA71" s="53"/>
    </row>
    <row r="72" spans="1:28" x14ac:dyDescent="0.25">
      <c r="A72" s="51"/>
      <c r="B72" s="40"/>
      <c r="C72" s="40"/>
      <c r="D72" s="40"/>
      <c r="E72" s="40"/>
      <c r="F72" s="70" t="s">
        <v>10</v>
      </c>
      <c r="G72" s="70"/>
      <c r="H72" s="70"/>
      <c r="I72" s="70"/>
      <c r="J72" s="70"/>
      <c r="K72" s="40"/>
      <c r="L72" s="40"/>
      <c r="M72" s="40"/>
      <c r="N72" s="40"/>
      <c r="O72" s="40"/>
      <c r="P72" s="40"/>
      <c r="Q72" s="40"/>
      <c r="R72" s="40"/>
      <c r="S72" s="40"/>
      <c r="T72" s="40"/>
      <c r="U72" s="40"/>
      <c r="V72" s="40"/>
      <c r="W72" s="40"/>
      <c r="X72" s="40"/>
      <c r="Y72" s="40"/>
      <c r="Z72" s="40"/>
      <c r="AA72" s="53"/>
    </row>
    <row r="73" spans="1:28" x14ac:dyDescent="0.25">
      <c r="A73" s="51"/>
      <c r="B73" s="40"/>
      <c r="C73" s="40"/>
      <c r="D73" s="40"/>
      <c r="E73" s="40"/>
      <c r="F73" s="70" t="str">
        <f t="shared" ref="F73" si="10">$A$1</f>
        <v>SEK. KEB. SERI NASIB BAIK</v>
      </c>
      <c r="G73" s="70"/>
      <c r="H73" s="70"/>
      <c r="I73" s="70"/>
      <c r="J73" s="70"/>
      <c r="K73" s="40"/>
      <c r="L73" s="40"/>
      <c r="M73" s="40"/>
      <c r="N73" s="40"/>
      <c r="O73" s="40"/>
      <c r="P73" s="40"/>
      <c r="Q73" s="40"/>
      <c r="R73" s="40"/>
      <c r="S73" s="40"/>
      <c r="T73" s="40"/>
      <c r="U73" s="40"/>
      <c r="V73" s="40"/>
      <c r="W73" s="40"/>
      <c r="X73" s="40"/>
      <c r="Y73" s="40"/>
      <c r="Z73" s="40"/>
      <c r="AA73" s="53"/>
    </row>
    <row r="74" spans="1:28" x14ac:dyDescent="0.25">
      <c r="A74" s="51"/>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53"/>
    </row>
    <row r="75" spans="1:28" x14ac:dyDescent="0.25">
      <c r="A75" s="51"/>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53"/>
    </row>
    <row r="76" spans="1:28" x14ac:dyDescent="0.25">
      <c r="A76" s="51"/>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53"/>
    </row>
    <row r="77" spans="1:28" x14ac:dyDescent="0.25">
      <c r="A77" s="51"/>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53"/>
    </row>
    <row r="78" spans="1:28" x14ac:dyDescent="0.25">
      <c r="A78" s="54"/>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6"/>
    </row>
  </sheetData>
  <sheetProtection password="CA9C" sheet="1" objects="1" scenarios="1"/>
  <sortState ref="A10:AB59">
    <sortCondition ref="B10:B59"/>
  </sortState>
  <mergeCells count="20">
    <mergeCell ref="W8:Z8"/>
    <mergeCell ref="AA8:AA9"/>
    <mergeCell ref="A1:AA1"/>
    <mergeCell ref="A2:AA2"/>
    <mergeCell ref="A4:AA4"/>
    <mergeCell ref="A8:A9"/>
    <mergeCell ref="B8:B9"/>
    <mergeCell ref="C8:C9"/>
    <mergeCell ref="D8:D9"/>
    <mergeCell ref="E8:K8"/>
    <mergeCell ref="L8:R8"/>
    <mergeCell ref="N6:O6"/>
    <mergeCell ref="P6:R6"/>
    <mergeCell ref="H6:L6"/>
    <mergeCell ref="D6:G6"/>
    <mergeCell ref="F71:J71"/>
    <mergeCell ref="F72:J72"/>
    <mergeCell ref="F73:J73"/>
    <mergeCell ref="F70:J70"/>
    <mergeCell ref="S8:V8"/>
  </mergeCells>
  <pageMargins left="0.7" right="0.7" top="0.75" bottom="0.75" header="0.3" footer="0.3"/>
  <pageSetup paperSize="9"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4"/>
  <sheetViews>
    <sheetView showGridLines="0" topLeftCell="A55" zoomScaleNormal="100" workbookViewId="0">
      <selection activeCell="H14" sqref="H14"/>
    </sheetView>
  </sheetViews>
  <sheetFormatPr defaultColWidth="0" defaultRowHeight="16.5" x14ac:dyDescent="0.3"/>
  <cols>
    <col min="1" max="1" width="24.140625" style="1" customWidth="1"/>
    <col min="2" max="2" width="4.85546875" style="1" customWidth="1"/>
    <col min="3" max="3" width="5" style="1" customWidth="1"/>
    <col min="4" max="4" width="19.42578125" style="1" customWidth="1"/>
    <col min="5" max="5" width="1.5703125" style="1" customWidth="1"/>
    <col min="6" max="6" width="2.28515625" style="1" customWidth="1"/>
    <col min="7" max="7" width="23.5703125" style="1" customWidth="1"/>
    <col min="8" max="8" width="114.140625" style="1" customWidth="1"/>
    <col min="9" max="9" width="9.140625" style="1" customWidth="1"/>
    <col min="10" max="10" width="0" style="1" hidden="1" customWidth="1"/>
    <col min="11" max="11" width="36.42578125" style="1" hidden="1" customWidth="1"/>
    <col min="12" max="12" width="35.28515625" style="1" hidden="1" customWidth="1"/>
    <col min="13" max="16" width="0" style="1" hidden="1" customWidth="1"/>
    <col min="17" max="16384" width="9.140625" style="1" hidden="1"/>
  </cols>
  <sheetData>
    <row r="1" spans="1:13" x14ac:dyDescent="0.3">
      <c r="A1" s="86" t="str">
        <f>'REKOD PRESTASI MURID SENI '!$A$1</f>
        <v>SEK. KEB. SERI NASIB BAIK</v>
      </c>
      <c r="B1" s="86"/>
      <c r="C1" s="86"/>
      <c r="D1" s="86"/>
      <c r="E1" s="86"/>
      <c r="F1" s="86"/>
      <c r="G1" s="86"/>
      <c r="H1" s="86"/>
    </row>
    <row r="2" spans="1:13" x14ac:dyDescent="0.3">
      <c r="A2" s="86" t="str">
        <f>'REKOD PRESTASI MURID SENI '!$A$2</f>
        <v>PT BETONG MK 7, PARIT RAJA, 86400 BATU PAHAT, JOHOR</v>
      </c>
      <c r="B2" s="86"/>
      <c r="C2" s="86"/>
      <c r="D2" s="86"/>
      <c r="E2" s="86"/>
      <c r="F2" s="86"/>
      <c r="G2" s="86"/>
      <c r="H2" s="86"/>
    </row>
    <row r="3" spans="1:13" x14ac:dyDescent="0.3">
      <c r="A3" s="86"/>
      <c r="B3" s="86"/>
      <c r="C3" s="86"/>
      <c r="D3" s="86"/>
      <c r="E3" s="86"/>
      <c r="F3" s="86"/>
      <c r="G3" s="86"/>
      <c r="H3" s="86"/>
    </row>
    <row r="4" spans="1:13" x14ac:dyDescent="0.3">
      <c r="A4" s="86" t="str">
        <f>'REKOD PRESTASI MURID SENI '!$A$4</f>
        <v>PENTAKSIRAN BAGI MATA PELAJARAN PENDIDIKAN SENI VISUAL TAHUN 4</v>
      </c>
      <c r="B4" s="86"/>
      <c r="C4" s="86"/>
      <c r="D4" s="86"/>
      <c r="E4" s="86"/>
      <c r="F4" s="86"/>
      <c r="G4" s="86"/>
      <c r="H4" s="86"/>
    </row>
    <row r="5" spans="1:13" x14ac:dyDescent="0.3">
      <c r="A5" s="17"/>
      <c r="B5" s="17"/>
      <c r="C5" s="17"/>
      <c r="D5" s="17"/>
      <c r="E5" s="17"/>
      <c r="F5" s="17"/>
      <c r="G5" s="17"/>
      <c r="H5" s="17"/>
    </row>
    <row r="6" spans="1:13" x14ac:dyDescent="0.3">
      <c r="A6" s="17"/>
      <c r="B6" s="17"/>
      <c r="C6" s="17"/>
      <c r="D6" s="17"/>
      <c r="E6" s="17"/>
      <c r="F6" s="17"/>
      <c r="G6" s="17"/>
      <c r="H6" s="17"/>
      <c r="K6" s="68">
        <v>4</v>
      </c>
    </row>
    <row r="7" spans="1:13" x14ac:dyDescent="0.3">
      <c r="A7" s="17"/>
      <c r="B7" s="17"/>
      <c r="C7" s="17"/>
      <c r="D7" s="17"/>
      <c r="E7" s="17"/>
      <c r="F7" s="17"/>
      <c r="G7" s="17"/>
      <c r="H7" s="17"/>
      <c r="K7" s="1" t="str">
        <f>'REKOD PRESTASI MURID SENI '!B10</f>
        <v>AHMAD ADLI BIN ALI</v>
      </c>
      <c r="L7" s="1" t="str">
        <f>IF(K7=0,"",K7)</f>
        <v>AHMAD ADLI BIN ALI</v>
      </c>
    </row>
    <row r="8" spans="1:13" x14ac:dyDescent="0.3">
      <c r="A8" s="18" t="s">
        <v>4</v>
      </c>
      <c r="B8" s="18"/>
      <c r="C8" s="17" t="s">
        <v>3</v>
      </c>
      <c r="D8" s="84" t="str">
        <f>VLOOKUP($K$6,'REKOD PRESTASI MURID SENI '!$A$10:$D$59,2)</f>
        <v>AZALI BIN MOHD GHAZI</v>
      </c>
      <c r="E8" s="84"/>
      <c r="F8" s="84"/>
      <c r="G8" s="84"/>
      <c r="H8" s="84"/>
      <c r="I8" s="4"/>
      <c r="J8" s="4"/>
      <c r="K8" s="2" t="str">
        <f>'REKOD PRESTASI MURID SENI '!B11</f>
        <v>AHMAD ISWAZIR BIN KAMARUDDIN ALI</v>
      </c>
      <c r="L8" s="1" t="str">
        <f t="shared" ref="L8:L56" si="0">IF(K8=0,"",K8)</f>
        <v>AHMAD ISWAZIR BIN KAMARUDDIN ALI</v>
      </c>
    </row>
    <row r="9" spans="1:13" x14ac:dyDescent="0.3">
      <c r="A9" s="18" t="s">
        <v>5</v>
      </c>
      <c r="B9" s="18"/>
      <c r="C9" s="17" t="s">
        <v>3</v>
      </c>
      <c r="D9" s="84">
        <f>VLOOKUP($K$6,'REKOD PRESTASI MURID SENI '!$A$10:$D$59,3)</f>
        <v>7567567651</v>
      </c>
      <c r="E9" s="84"/>
      <c r="F9" s="84"/>
      <c r="G9" s="84"/>
      <c r="H9" s="84"/>
      <c r="I9" s="4"/>
      <c r="J9" s="4"/>
      <c r="K9" s="1" t="str">
        <f>'REKOD PRESTASI MURID SENI '!B12</f>
        <v>ARINA ARISSA BINTI MUSA</v>
      </c>
      <c r="L9" s="1" t="str">
        <f t="shared" si="0"/>
        <v>ARINA ARISSA BINTI MUSA</v>
      </c>
    </row>
    <row r="10" spans="1:13" x14ac:dyDescent="0.3">
      <c r="A10" s="18" t="s">
        <v>6</v>
      </c>
      <c r="B10" s="18"/>
      <c r="C10" s="17" t="s">
        <v>3</v>
      </c>
      <c r="D10" s="84" t="str">
        <f>VLOOKUP($K$6,'REKOD PRESTASI MURID SENI '!$A$10:$D$59,4)</f>
        <v>L</v>
      </c>
      <c r="E10" s="84"/>
      <c r="F10" s="84"/>
      <c r="G10" s="84"/>
      <c r="H10" s="84"/>
      <c r="I10" s="4"/>
      <c r="J10" s="4"/>
      <c r="K10" s="1" t="str">
        <f>'REKOD PRESTASI MURID SENI '!B13</f>
        <v>AZALI BIN MOHD GHAZI</v>
      </c>
      <c r="L10" s="1" t="str">
        <f t="shared" si="0"/>
        <v>AZALI BIN MOHD GHAZI</v>
      </c>
    </row>
    <row r="11" spans="1:13" x14ac:dyDescent="0.3">
      <c r="A11" s="18" t="s">
        <v>7</v>
      </c>
      <c r="B11" s="18"/>
      <c r="C11" s="17" t="s">
        <v>3</v>
      </c>
      <c r="D11" s="84" t="str">
        <f>'REKOD PRESTASI MURID SENI '!$P$6</f>
        <v>4 MUTIARA</v>
      </c>
      <c r="E11" s="84"/>
      <c r="F11" s="84"/>
      <c r="G11" s="84"/>
      <c r="H11" s="84"/>
      <c r="I11" s="3"/>
      <c r="J11" s="3"/>
      <c r="K11" s="1" t="str">
        <f>'REKOD PRESTASI MURID SENI '!B14</f>
        <v>AZWAN BIN MUSAHAR</v>
      </c>
      <c r="L11" s="1" t="str">
        <f t="shared" si="0"/>
        <v>AZWAN BIN MUSAHAR</v>
      </c>
    </row>
    <row r="12" spans="1:13" x14ac:dyDescent="0.3">
      <c r="A12" s="18" t="s">
        <v>35</v>
      </c>
      <c r="B12" s="18"/>
      <c r="C12" s="17" t="s">
        <v>3</v>
      </c>
      <c r="D12" s="19" t="str">
        <f>'REKOD PRESTASI MURID SENI '!$H$6</f>
        <v>PN. NUR MURIZA BINTI MUSA</v>
      </c>
      <c r="E12" s="19"/>
      <c r="F12" s="19"/>
      <c r="G12" s="19"/>
      <c r="H12" s="19"/>
      <c r="I12" s="16"/>
      <c r="J12" s="3"/>
      <c r="K12" s="3" t="str">
        <f>'REKOD PRESTASI MURID SENI '!B15</f>
        <v>CHAN KOK MENG</v>
      </c>
      <c r="L12" s="1" t="str">
        <f t="shared" si="0"/>
        <v>CHAN KOK MENG</v>
      </c>
      <c r="M12" s="3"/>
    </row>
    <row r="13" spans="1:13" x14ac:dyDescent="0.3">
      <c r="A13" s="18" t="s">
        <v>8</v>
      </c>
      <c r="B13" s="18"/>
      <c r="C13" s="17" t="s">
        <v>3</v>
      </c>
      <c r="D13" s="85"/>
      <c r="E13" s="85"/>
      <c r="F13" s="85"/>
      <c r="G13" s="85"/>
      <c r="H13" s="85"/>
      <c r="I13" s="15"/>
      <c r="J13" s="3"/>
      <c r="K13" s="1" t="str">
        <f>'REKOD PRESTASI MURID SENI '!B16</f>
        <v>CHONG WEY LOON</v>
      </c>
      <c r="L13" s="1" t="str">
        <f t="shared" si="0"/>
        <v>CHONG WEY LOON</v>
      </c>
    </row>
    <row r="14" spans="1:13" x14ac:dyDescent="0.3">
      <c r="A14" s="18"/>
      <c r="B14" s="18"/>
      <c r="C14" s="18"/>
      <c r="D14" s="18"/>
      <c r="E14" s="18"/>
      <c r="F14" s="18"/>
      <c r="G14" s="20"/>
      <c r="H14" s="18"/>
      <c r="K14" s="1" t="str">
        <f>'REKOD PRESTASI MURID SENI '!B17</f>
        <v>DANIAL IRISH BIN DANIAL RUDIN</v>
      </c>
      <c r="L14" s="1" t="str">
        <f t="shared" si="0"/>
        <v>DANIAL IRISH BIN DANIAL RUDIN</v>
      </c>
    </row>
    <row r="15" spans="1:13" x14ac:dyDescent="0.3">
      <c r="A15" s="18"/>
      <c r="B15" s="18"/>
      <c r="C15" s="18"/>
      <c r="D15" s="17"/>
      <c r="E15" s="18"/>
      <c r="F15" s="18"/>
      <c r="G15" s="20"/>
      <c r="H15" s="18"/>
      <c r="K15" s="1" t="str">
        <f>'REKOD PRESTASI MURID SENI '!B18</f>
        <v>FARIDAH BINTI RAMLY</v>
      </c>
      <c r="L15" s="1" t="str">
        <f t="shared" si="0"/>
        <v>FARIDAH BINTI RAMLY</v>
      </c>
    </row>
    <row r="16" spans="1:13" x14ac:dyDescent="0.3">
      <c r="A16" s="18" t="s">
        <v>44</v>
      </c>
      <c r="B16" s="18"/>
      <c r="C16" s="18"/>
      <c r="D16" s="18"/>
      <c r="E16" s="17" t="s">
        <v>3</v>
      </c>
      <c r="F16" s="85"/>
      <c r="G16" s="85"/>
      <c r="H16" s="85"/>
      <c r="J16" s="6"/>
      <c r="K16" s="1" t="str">
        <f>'REKOD PRESTASI MURID SENI '!B19</f>
        <v>HAFIZ BIN BAHAROM</v>
      </c>
      <c r="L16" s="1" t="str">
        <f t="shared" si="0"/>
        <v>HAFIZ BIN BAHAROM</v>
      </c>
    </row>
    <row r="17" spans="1:12" ht="22.5" customHeight="1" x14ac:dyDescent="0.3">
      <c r="A17" s="21"/>
      <c r="B17" s="21"/>
      <c r="C17" s="21"/>
      <c r="D17" s="21"/>
      <c r="E17" s="22"/>
      <c r="F17" s="18"/>
      <c r="G17" s="23"/>
      <c r="H17" s="18"/>
      <c r="K17" s="1" t="str">
        <f>'REKOD PRESTASI MURID SENI '!B20</f>
        <v>HALIM BIN HARUN</v>
      </c>
      <c r="L17" s="1" t="str">
        <f t="shared" si="0"/>
        <v>HALIM BIN HARUN</v>
      </c>
    </row>
    <row r="18" spans="1:12" x14ac:dyDescent="0.3">
      <c r="A18" s="24"/>
      <c r="B18" s="24"/>
      <c r="C18" s="24"/>
      <c r="D18" s="24"/>
      <c r="E18" s="25"/>
      <c r="F18" s="18"/>
      <c r="G18" s="26"/>
      <c r="H18" s="18"/>
      <c r="K18" s="1" t="str">
        <f>'REKOD PRESTASI MURID SENI '!B21</f>
        <v>HARLENY BINTI ABDUL ARIF</v>
      </c>
      <c r="L18" s="1" t="str">
        <f t="shared" si="0"/>
        <v>HARLENY BINTI ABDUL ARIF</v>
      </c>
    </row>
    <row r="19" spans="1:12" x14ac:dyDescent="0.3">
      <c r="A19" s="18" t="s">
        <v>43</v>
      </c>
      <c r="B19" s="18"/>
      <c r="C19" s="18"/>
      <c r="D19" s="18"/>
      <c r="E19" s="17" t="s">
        <v>3</v>
      </c>
      <c r="F19" s="85"/>
      <c r="G19" s="85"/>
      <c r="H19" s="85"/>
      <c r="K19" s="1" t="str">
        <f>'REKOD PRESTASI MURID SENI '!B22</f>
        <v>HARLINA BINTI SARIP</v>
      </c>
      <c r="L19" s="1" t="str">
        <f t="shared" si="0"/>
        <v>HARLINA BINTI SARIP</v>
      </c>
    </row>
    <row r="20" spans="1:12" x14ac:dyDescent="0.3">
      <c r="A20" s="18"/>
      <c r="B20" s="18"/>
      <c r="C20" s="18"/>
      <c r="D20" s="18"/>
      <c r="E20" s="18"/>
      <c r="F20" s="18"/>
      <c r="G20" s="18"/>
      <c r="H20" s="18"/>
      <c r="K20" s="1" t="str">
        <f>'REKOD PRESTASI MURID SENI '!B23</f>
        <v>HAYATI BINTI MUSA</v>
      </c>
      <c r="L20" s="1" t="str">
        <f t="shared" si="0"/>
        <v>HAYATI BINTI MUSA</v>
      </c>
    </row>
    <row r="21" spans="1:12" x14ac:dyDescent="0.3">
      <c r="A21" s="18"/>
      <c r="B21" s="18"/>
      <c r="C21" s="18"/>
      <c r="D21" s="18"/>
      <c r="E21" s="18"/>
      <c r="F21" s="18"/>
      <c r="G21" s="18"/>
      <c r="H21" s="18"/>
      <c r="K21" s="1" t="str">
        <f>'REKOD PRESTASI MURID SENI '!B24</f>
        <v>IRWAN HASHIM BIN MOHD SUHAILY</v>
      </c>
      <c r="L21" s="1" t="str">
        <f t="shared" si="0"/>
        <v>IRWAN HASHIM BIN MOHD SUHAILY</v>
      </c>
    </row>
    <row r="22" spans="1:12" x14ac:dyDescent="0.3">
      <c r="A22" s="91" t="s">
        <v>36</v>
      </c>
      <c r="B22" s="91"/>
      <c r="C22" s="30" t="s">
        <v>11</v>
      </c>
      <c r="D22" s="91" t="s">
        <v>37</v>
      </c>
      <c r="E22" s="91"/>
      <c r="F22" s="91"/>
      <c r="G22" s="30" t="s">
        <v>265</v>
      </c>
      <c r="H22" s="30" t="s">
        <v>9</v>
      </c>
      <c r="K22" s="1" t="str">
        <f>'REKOD PRESTASI MURID SENI '!B25</f>
        <v>ISMAIL ALIFF BIN AZIZ</v>
      </c>
      <c r="L22" s="1" t="str">
        <f t="shared" si="0"/>
        <v>ISMAIL ALIFF BIN AZIZ</v>
      </c>
    </row>
    <row r="23" spans="1:12" ht="52.5" customHeight="1" x14ac:dyDescent="0.3">
      <c r="A23" s="92" t="s">
        <v>39</v>
      </c>
      <c r="B23" s="93"/>
      <c r="C23" s="33">
        <v>1</v>
      </c>
      <c r="D23" s="87" t="s">
        <v>13</v>
      </c>
      <c r="E23" s="88"/>
      <c r="F23" s="89"/>
      <c r="G23" s="33">
        <f>VLOOKUP($K$6,'REKOD PRESTASI MURID SENI '!$A$10:$AA$59,5)</f>
        <v>4</v>
      </c>
      <c r="H23" s="34" t="str">
        <f>VLOOKUP(G23,'DATA PERNYATAAN TAHAP PGUASAAN'!A6:C11,2)</f>
        <v>Menzahirkan idea, pengetahuan, kefahaman dan kemahiran bahasa seni visual, media serta proses dan teknik dalam penghasilan karya lukisan.</v>
      </c>
      <c r="K23" s="1" t="str">
        <f>'REKOD PRESTASI MURID SENI '!B26</f>
        <v>JAMIL BIN JAMALUDIN</v>
      </c>
      <c r="L23" s="1" t="str">
        <f t="shared" si="0"/>
        <v>JAMIL BIN JAMALUDIN</v>
      </c>
    </row>
    <row r="24" spans="1:12" ht="52.5" customHeight="1" x14ac:dyDescent="0.3">
      <c r="A24" s="94"/>
      <c r="B24" s="95"/>
      <c r="C24" s="33">
        <v>2</v>
      </c>
      <c r="D24" s="87" t="s">
        <v>14</v>
      </c>
      <c r="E24" s="88"/>
      <c r="F24" s="89"/>
      <c r="G24" s="33">
        <f>VLOOKUP($K$6,'REKOD PRESTASI MURID SENI '!$A$10:$AA$59,6)</f>
        <v>4</v>
      </c>
      <c r="H24" s="34" t="str">
        <f>VLOOKUP(G24,'DATA PERNYATAAN TAHAP PGUASAAN'!A16:C21,2)</f>
        <v>Menzahirkan idea, pengetahuan, kefahaman dan kemahiran bahasa seni visual, media serta proses dan teknik dalam penghasilan karya catan.</v>
      </c>
      <c r="K24" s="1" t="str">
        <f>'REKOD PRESTASI MURID SENI '!B27</f>
        <v>KAMARIAH BINTI YASSIN</v>
      </c>
      <c r="L24" s="1" t="str">
        <f t="shared" si="0"/>
        <v>KAMARIAH BINTI YASSIN</v>
      </c>
    </row>
    <row r="25" spans="1:12" ht="52.5" customHeight="1" x14ac:dyDescent="0.3">
      <c r="A25" s="94"/>
      <c r="B25" s="95"/>
      <c r="C25" s="33">
        <v>3</v>
      </c>
      <c r="D25" s="87" t="s">
        <v>15</v>
      </c>
      <c r="E25" s="88"/>
      <c r="F25" s="89"/>
      <c r="G25" s="33">
        <f>VLOOKUP($K$6,'REKOD PRESTASI MURID SENI '!$A$10:$AA$59,7)</f>
        <v>4</v>
      </c>
      <c r="H25" s="34" t="str">
        <f>VLOOKUP(G25,'DATA PERNYATAAN TAHAP PGUASAAN'!A26:C31,2)</f>
        <v>Menzahirkan idea, pengetahuan, kefahaman dan kemahiran bahasa seni visual, media serta proses dan teknik dalam penghasilan karya gosokan.</v>
      </c>
      <c r="K25" s="1" t="str">
        <f>'REKOD PRESTASI MURID SENI '!B28</f>
        <v>KARIM DANISH BIN ABU BAKAR</v>
      </c>
      <c r="L25" s="1" t="str">
        <f t="shared" si="0"/>
        <v>KARIM DANISH BIN ABU BAKAR</v>
      </c>
    </row>
    <row r="26" spans="1:12" ht="52.5" customHeight="1" x14ac:dyDescent="0.3">
      <c r="A26" s="94"/>
      <c r="B26" s="95"/>
      <c r="C26" s="33">
        <v>4</v>
      </c>
      <c r="D26" s="87" t="s">
        <v>38</v>
      </c>
      <c r="E26" s="88"/>
      <c r="F26" s="89"/>
      <c r="G26" s="33">
        <f>VLOOKUP($K$6,'REKOD PRESTASI MURID SENI '!$A$10:$AA$59,8)</f>
        <v>6</v>
      </c>
      <c r="H26" s="34" t="str">
        <f>VLOOKUP(G26,'DATA PERNYATAAN TAHAP PGUASAAN'!A36:C41,2)</f>
        <v>Menzahirkan idea kreatif berpandukan kemahiran bahasa seni visual, media, proses dan teknik yang betul dalam penghasilan karya capan serta berhujah terhadap hasil karya sendiri dan rakan secara lisan dengan menghubungkaitkan sejarah seni atau tokoh seni atau warisan seni negara.</v>
      </c>
      <c r="K26" s="1" t="str">
        <f>'REKOD PRESTASI MURID SENI '!B29</f>
        <v>KHARIL YUSRI BIN TAHUR</v>
      </c>
      <c r="L26" s="1" t="str">
        <f t="shared" si="0"/>
        <v>KHARIL YUSRI BIN TAHUR</v>
      </c>
    </row>
    <row r="27" spans="1:12" ht="52.5" customHeight="1" x14ac:dyDescent="0.3">
      <c r="A27" s="94"/>
      <c r="B27" s="95"/>
      <c r="C27" s="33">
        <v>5</v>
      </c>
      <c r="D27" s="87" t="s">
        <v>17</v>
      </c>
      <c r="E27" s="88"/>
      <c r="F27" s="89"/>
      <c r="G27" s="33">
        <f>VLOOKUP($K$6,'REKOD PRESTASI MURID SENI '!$A$10:$AA$59,9)</f>
        <v>6</v>
      </c>
      <c r="H27" s="34" t="str">
        <f>VLOOKUP(G27,'DATA PERNYATAAN TAHAP PGUASAAN'!A46:C51,2)</f>
        <v>Menzahirkan idea kreatif berpandukan kemahiran bahasa seni visual, media, proses dan teknik yang betul dalam penghasilan karya lukisan serta berhujah terhadap hasil karya sendiri dan rakan secara lisan dengan menghubungkaitkan sejarah seni atau tokoh seni atau warisan seni negara.</v>
      </c>
      <c r="K27" s="1" t="str">
        <f>'REKOD PRESTASI MURID SENI '!B30</f>
        <v xml:space="preserve">LAILATUL QARI BINTI KARIM </v>
      </c>
      <c r="L27" s="1" t="str">
        <f t="shared" si="0"/>
        <v xml:space="preserve">LAILATUL QARI BINTI KARIM </v>
      </c>
    </row>
    <row r="28" spans="1:12" ht="52.5" customHeight="1" x14ac:dyDescent="0.3">
      <c r="A28" s="96"/>
      <c r="B28" s="97"/>
      <c r="C28" s="33">
        <v>6</v>
      </c>
      <c r="D28" s="87" t="s">
        <v>18</v>
      </c>
      <c r="E28" s="88"/>
      <c r="F28" s="89"/>
      <c r="G28" s="33">
        <f>VLOOKUP($K$6,'REKOD PRESTASI MURID SENI '!$A$10:$AA$59,10)</f>
        <v>5</v>
      </c>
      <c r="H28" s="34" t="str">
        <f>VLOOKUP(G28,'DATA PERNYATAAN TAHAP PGUASAAN'!A56:C61,2)</f>
        <v>Menzahirkan idea, pengetahuan, kefahaman dan kemahiran bahasa seni visual, proses dan teknik serta menggunakan media yang betul dalam penghasilan karya poster  yang kreatif.</v>
      </c>
      <c r="K28" s="1" t="str">
        <f>'REKOD PRESTASI MURID SENI '!B31</f>
        <v>LIZA BINTI OTHMAN</v>
      </c>
      <c r="L28" s="1" t="str">
        <f t="shared" si="0"/>
        <v>LIZA BINTI OTHMAN</v>
      </c>
    </row>
    <row r="29" spans="1:12" ht="50.1" customHeight="1" x14ac:dyDescent="0.3">
      <c r="A29" s="98" t="s">
        <v>40</v>
      </c>
      <c r="B29" s="99"/>
      <c r="C29" s="35">
        <v>7</v>
      </c>
      <c r="D29" s="87" t="s">
        <v>13</v>
      </c>
      <c r="E29" s="88"/>
      <c r="F29" s="89"/>
      <c r="G29" s="33">
        <f>VLOOKUP($K$6,'REKOD PRESTASI MURID SENI '!$A$10:$AA$59,12)</f>
        <v>4</v>
      </c>
      <c r="H29" s="34" t="str">
        <f>VLOOKUP(G29,'DATA PERNYATAAN TAHAP PGUASAAN'!A66:C71,2)</f>
        <v>Menzahirkan idea, pengetahuan, kefahaman dan kemahiran bahasa seni visual, media serta proses dan teknik dalam penghasilan karya corak teknik lukisan.</v>
      </c>
      <c r="K29" s="1" t="str">
        <f>'REKOD PRESTASI MURID SENI '!B32</f>
        <v>MOHD ESWARAN BIN EZWAN</v>
      </c>
      <c r="L29" s="1" t="str">
        <f t="shared" si="0"/>
        <v>MOHD ESWARAN BIN EZWAN</v>
      </c>
    </row>
    <row r="30" spans="1:12" ht="50.1" customHeight="1" x14ac:dyDescent="0.3">
      <c r="A30" s="100"/>
      <c r="B30" s="101"/>
      <c r="C30" s="35">
        <v>8</v>
      </c>
      <c r="D30" s="87" t="s">
        <v>19</v>
      </c>
      <c r="E30" s="88"/>
      <c r="F30" s="89"/>
      <c r="G30" s="33">
        <f>VLOOKUP($K$6,'REKOD PRESTASI MURID SENI '!$A$10:$AA$59,13)</f>
        <v>4</v>
      </c>
      <c r="H30" s="34" t="str">
        <f>VLOOKUP(G30,'DATA PERNYATAAN TAHAP PGUASAAN'!A76:C81,2)</f>
        <v>Menzahirkan idea, pengetahuan, kefahaman dan kemahiran bahasa seni visual, media serta proses dan teknik dalam penghasilan karya corak teknik cetakan.</v>
      </c>
      <c r="K30" s="1" t="str">
        <f>'REKOD PRESTASI MURID SENI '!B33</f>
        <v>MOHD SHAZLAN BIN SHAHUDIN</v>
      </c>
      <c r="L30" s="1" t="str">
        <f t="shared" si="0"/>
        <v>MOHD SHAZLAN BIN SHAHUDIN</v>
      </c>
    </row>
    <row r="31" spans="1:12" ht="50.1" customHeight="1" x14ac:dyDescent="0.3">
      <c r="A31" s="100"/>
      <c r="B31" s="101"/>
      <c r="C31" s="35">
        <v>9</v>
      </c>
      <c r="D31" s="87" t="s">
        <v>20</v>
      </c>
      <c r="E31" s="88"/>
      <c r="F31" s="89"/>
      <c r="G31" s="33">
        <f>VLOOKUP($K$6,'REKOD PRESTASI MURID SENI '!$A$10:$AA$59,14)</f>
        <v>4</v>
      </c>
      <c r="H31" s="34" t="str">
        <f>VLOOKUP(G31,'DATA PERNYATAAN TAHAP PGUASAAN'!A86:C91,2)</f>
        <v>Menzahirkan idea, pengetahuan, kefahaman dan kemahiran bahasa seni visual, media serta proses dan teknik dalam penghasilan karya corak teknik resis.</v>
      </c>
      <c r="K31" s="1" t="str">
        <f>'REKOD PRESTASI MURID SENI '!B34</f>
        <v>MUHD. NIZAM BIN MOHD. YUSOFF</v>
      </c>
      <c r="L31" s="1" t="str">
        <f t="shared" si="0"/>
        <v>MUHD. NIZAM BIN MOHD. YUSOFF</v>
      </c>
    </row>
    <row r="32" spans="1:12" ht="50.1" customHeight="1" x14ac:dyDescent="0.3">
      <c r="A32" s="100"/>
      <c r="B32" s="101"/>
      <c r="C32" s="35">
        <v>10</v>
      </c>
      <c r="D32" s="87" t="s">
        <v>21</v>
      </c>
      <c r="E32" s="88"/>
      <c r="F32" s="89"/>
      <c r="G32" s="33">
        <f>VLOOKUP($K$6,'REKOD PRESTASI MURID SENI '!$A$10:$AA$59,15)</f>
        <v>6</v>
      </c>
      <c r="H32" s="34" t="str">
        <f>VLOOKUP(G32,'DATA PERNYATAAN TAHAP PGUASAAN'!A96:C101,2)</f>
        <v>Menzahirkan idea kreatif berpandukan kemahiran bahasa seni visual, media, proses dan teknik yang betul dalam penghasilan karya orak teknik kaligrafi serta berhujah terhadap hasil karya sendiri dan rakan secara lisan dengan menghubungkaitkan sejarah seni atau tokoh seni atau warisan seni negara.</v>
      </c>
      <c r="K32" s="1" t="str">
        <f>'REKOD PRESTASI MURID SENI '!B35</f>
        <v>NADIA BINTI HASHIM</v>
      </c>
      <c r="L32" s="1" t="str">
        <f t="shared" si="0"/>
        <v>NADIA BINTI HASHIM</v>
      </c>
    </row>
    <row r="33" spans="1:12" ht="50.1" customHeight="1" x14ac:dyDescent="0.3">
      <c r="A33" s="100"/>
      <c r="B33" s="101"/>
      <c r="C33" s="35">
        <v>11</v>
      </c>
      <c r="D33" s="87" t="s">
        <v>22</v>
      </c>
      <c r="E33" s="88"/>
      <c r="F33" s="89"/>
      <c r="G33" s="33">
        <f>VLOOKUP($K$6,'REKOD PRESTASI MURID SENI '!$A$10:$AA$59,16)</f>
        <v>6</v>
      </c>
      <c r="H33" s="34" t="str">
        <f>VLOOKUP(G33,'DATA PERNYATAAN TAHAP PGUASAAN'!A106:C111,2)</f>
        <v>Menzahirkan idea kreatif berpandukan kemahiran bahasa seni visual, media, proses dan teknik yang betul dalam penghasilan karyacorak teknik pualaman serta berhujah terhadap hasil karya sendiri dan rakan secara lisan dengan menghubungkaitkan sejarah seni atau tokoh seni atau warisan seni negara.</v>
      </c>
      <c r="K33" s="1" t="str">
        <f>'REKOD PRESTASI MURID SENI '!B36</f>
        <v>NAGENDRAN A/L MAGENDREN</v>
      </c>
      <c r="L33" s="1" t="str">
        <f t="shared" si="0"/>
        <v>NAGENDRAN A/L MAGENDREN</v>
      </c>
    </row>
    <row r="34" spans="1:12" ht="50.1" customHeight="1" x14ac:dyDescent="0.3">
      <c r="A34" s="102"/>
      <c r="B34" s="103"/>
      <c r="C34" s="35">
        <v>12</v>
      </c>
      <c r="D34" s="87" t="s">
        <v>23</v>
      </c>
      <c r="E34" s="88"/>
      <c r="F34" s="89"/>
      <c r="G34" s="33">
        <f>VLOOKUP($K$6,'REKOD PRESTASI MURID SENI '!$A$10:$AA$59,17)</f>
        <v>5</v>
      </c>
      <c r="H34" s="34" t="str">
        <f>VLOOKUP(G34,'DATA PERNYATAAN TAHAP PGUASAAN'!A116:C121,2)</f>
        <v>Menzahirkan idea, pengetahuan, kefahaman dan kemahiran bahasa seni visual, proses dan teknik serta menggunakan media yang betul dalam penghasilan karya corak teknik ikatan dan celupan yang kreatif.</v>
      </c>
      <c r="K34" s="1" t="str">
        <f>'REKOD PRESTASI MURID SENI '!B37</f>
        <v>NAWI BIN RAZALI</v>
      </c>
      <c r="L34" s="1" t="str">
        <f t="shared" si="0"/>
        <v>NAWI BIN RAZALI</v>
      </c>
    </row>
    <row r="35" spans="1:12" ht="50.1" customHeight="1" x14ac:dyDescent="0.3">
      <c r="A35" s="98" t="s">
        <v>41</v>
      </c>
      <c r="B35" s="99"/>
      <c r="C35" s="35">
        <v>13</v>
      </c>
      <c r="D35" s="87" t="s">
        <v>24</v>
      </c>
      <c r="E35" s="88"/>
      <c r="F35" s="89"/>
      <c r="G35" s="33">
        <f>VLOOKUP($K$6,'REKOD PRESTASI MURID SENI '!$A$10:$AA$59,19)</f>
        <v>6</v>
      </c>
      <c r="H35" s="34" t="str">
        <f>VLOOKUP(G35,'DATA PERNYATAAN TAHAP PGUASAAN'!A126:C131,2)</f>
        <v>Menzahirkan idea kreatif berpandukan kemahiran bahasa seni visual, media, proses dan teknik yang betul dalam penghasilan karya assemblaj serta berhujah terhadap hasil karya sendiri dan rakan secara lisan dengan menghubungkaitkan sejarah seni atau tokoh seni atau warisan seni negara.</v>
      </c>
      <c r="K35" s="1" t="str">
        <f>'REKOD PRESTASI MURID SENI '!B38</f>
        <v>NINA QISTINA BINTI BAHAR</v>
      </c>
      <c r="L35" s="1" t="str">
        <f t="shared" si="0"/>
        <v>NINA QISTINA BINTI BAHAR</v>
      </c>
    </row>
    <row r="36" spans="1:12" ht="50.1" customHeight="1" x14ac:dyDescent="0.3">
      <c r="A36" s="100"/>
      <c r="B36" s="101"/>
      <c r="C36" s="35">
        <v>14</v>
      </c>
      <c r="D36" s="87" t="s">
        <v>25</v>
      </c>
      <c r="E36" s="88"/>
      <c r="F36" s="89"/>
      <c r="G36" s="33">
        <f>VLOOKUP($K$6,'REKOD PRESTASI MURID SENI '!$A$10:$AA$59,20)</f>
        <v>6</v>
      </c>
      <c r="H36" s="34" t="str">
        <f>VLOOKUP(G36,'DATA PERNYATAAN TAHAP PGUASAAN'!A136:C141,2)</f>
        <v>Menzahirkan idea kreatif berpandukan kemahiran bahasa seni visual, media, proses dan teknik yang betul dalam penghasilan karya diorama serta berhujah terhadap hasil karya sendiri dan rakan secara lisan dengan menghubungkaitkan sejarah seni atau tokoh seni atau warisan seni negara.</v>
      </c>
      <c r="K36" s="1" t="str">
        <f>'REKOD PRESTASI MURID SENI '!B39</f>
        <v>NUR QURSIAH BINTI HARIS</v>
      </c>
      <c r="L36" s="1" t="str">
        <f t="shared" si="0"/>
        <v>NUR QURSIAH BINTI HARIS</v>
      </c>
    </row>
    <row r="37" spans="1:12" ht="50.1" customHeight="1" x14ac:dyDescent="0.3">
      <c r="A37" s="102"/>
      <c r="B37" s="103"/>
      <c r="C37" s="35">
        <v>15</v>
      </c>
      <c r="D37" s="87" t="s">
        <v>26</v>
      </c>
      <c r="E37" s="88"/>
      <c r="F37" s="89"/>
      <c r="G37" s="33">
        <f>VLOOKUP($K$6,'REKOD PRESTASI MURID SENI '!$A$10:$AA$59,21)</f>
        <v>5</v>
      </c>
      <c r="H37" s="34" t="str">
        <f>VLOOKUP(G37,'DATA PERNYATAAN TAHAP PGUASAAN'!A146:C151,2)</f>
        <v>Menzahirkan idea, pengetahuan, kefahaman dan kemahiran bahasa seni visual, proses dan teknik serta menggunakan media yang betul dalam penghasilan karya boneka yang kreatif.</v>
      </c>
      <c r="K37" s="1" t="str">
        <f>'REKOD PRESTASI MURID SENI '!B40</f>
        <v>PUSPASAMY A/P PAPASAMY</v>
      </c>
      <c r="L37" s="1" t="str">
        <f t="shared" si="0"/>
        <v>PUSPASAMY A/P PAPASAMY</v>
      </c>
    </row>
    <row r="38" spans="1:12" ht="50.1" customHeight="1" x14ac:dyDescent="0.3">
      <c r="A38" s="98" t="s">
        <v>42</v>
      </c>
      <c r="B38" s="99"/>
      <c r="C38" s="35">
        <v>15</v>
      </c>
      <c r="D38" s="87" t="s">
        <v>27</v>
      </c>
      <c r="E38" s="88"/>
      <c r="F38" s="89"/>
      <c r="G38" s="33">
        <f>VLOOKUP($K$6,'REKOD PRESTASI MURID SENI '!$A$10:$AA$59,23)</f>
        <v>6</v>
      </c>
      <c r="H38" s="34" t="str">
        <f>VLOOKUP(G38,'DATA PERNYATAAN TAHAP PGUASAAN'!A156:C161,2)</f>
        <v>Menzahirkan idea kreatif berpandukan kemahiran bahasa seni visual, media, proses dan teknik yang betul dalam penghasilan karya batik serta berhujah terhadap hasil karya sendiri dan rakan secara lisan dengan menghubungkaitkan sejarah seni atau tokoh seni atau warisan seni negara.</v>
      </c>
      <c r="K38" s="1" t="str">
        <f>'REKOD PRESTASI MURID SENI '!B41</f>
        <v>RAMASAMY A/L MUTHUSAMY</v>
      </c>
      <c r="L38" s="1" t="str">
        <f t="shared" si="0"/>
        <v>RAMASAMY A/L MUTHUSAMY</v>
      </c>
    </row>
    <row r="39" spans="1:12" ht="50.1" customHeight="1" x14ac:dyDescent="0.3">
      <c r="A39" s="100"/>
      <c r="B39" s="101"/>
      <c r="C39" s="35">
        <v>17</v>
      </c>
      <c r="D39" s="87" t="s">
        <v>28</v>
      </c>
      <c r="E39" s="88"/>
      <c r="F39" s="89"/>
      <c r="G39" s="33">
        <f>VLOOKUP($K$6,'REKOD PRESTASI MURID SENI '!$A$10:$AA$59,24)</f>
        <v>6</v>
      </c>
      <c r="H39" s="34" t="str">
        <f>VLOOKUP(G39,'DATA PERNYATAAN TAHAP PGUASAAN'!A166:C171,2)</f>
        <v>Menzahirkan idea kreatif berpandukan kemahiran bahasa seni visual, media, proses dan teknik yang betul dalam penghasilan karya ukiran serta berhujah terhadap hasil karya sendiri dan rakan secara lisan dengan menghubungkaitkan sejarah seni atau tokoh seni atau warisan seni negara.</v>
      </c>
      <c r="K39" s="1" t="str">
        <f>'REKOD PRESTASI MURID SENI '!B42</f>
        <v>RAMLI BIN SAMAD</v>
      </c>
      <c r="L39" s="1" t="str">
        <f t="shared" si="0"/>
        <v>RAMLI BIN SAMAD</v>
      </c>
    </row>
    <row r="40" spans="1:12" ht="50.1" customHeight="1" x14ac:dyDescent="0.3">
      <c r="A40" s="102"/>
      <c r="B40" s="103"/>
      <c r="C40" s="35">
        <v>18</v>
      </c>
      <c r="D40" s="87" t="s">
        <v>29</v>
      </c>
      <c r="E40" s="88"/>
      <c r="F40" s="89"/>
      <c r="G40" s="33">
        <f>VLOOKUP($K$6,'REKOD PRESTASI MURID SENI '!$A$10:$AA$59,25)</f>
        <v>5</v>
      </c>
      <c r="H40" s="34" t="str">
        <f>VLOOKUP(G40,'DATA PERNYATAAN TAHAP PGUASAAN'!A176:C181,2)</f>
        <v>Menzahirkan idea, pengetahuan, kefahaman dan kemahiran bahasa seni visual, proses dan teknik serta menggunakan media yang betul dalam penghasilan karya tembikar yang kreatif.</v>
      </c>
      <c r="K40" s="1" t="str">
        <f>'REKOD PRESTASI MURID SENI '!B43</f>
        <v>RINA MAZNAH BIN ALI MAMAK</v>
      </c>
      <c r="L40" s="1" t="str">
        <f t="shared" si="0"/>
        <v>RINA MAZNAH BIN ALI MAMAK</v>
      </c>
    </row>
    <row r="41" spans="1:12" x14ac:dyDescent="0.3">
      <c r="K41" s="1" t="str">
        <f>'REKOD PRESTASI MURID SENI '!B44</f>
        <v>ROZAINI BIN SHAHARUDDIN</v>
      </c>
      <c r="L41" s="1" t="str">
        <f t="shared" si="0"/>
        <v>ROZAINI BIN SHAHARUDDIN</v>
      </c>
    </row>
    <row r="42" spans="1:12" x14ac:dyDescent="0.3">
      <c r="K42" s="1" t="str">
        <f>'REKOD PRESTASI MURID SENI '!B45</f>
        <v>RUDY HARTONO BIN RUDYMAN</v>
      </c>
      <c r="L42" s="1" t="str">
        <f t="shared" si="0"/>
        <v>RUDY HARTONO BIN RUDYMAN</v>
      </c>
    </row>
    <row r="43" spans="1:12" x14ac:dyDescent="0.3">
      <c r="K43" s="1" t="str">
        <f>'REKOD PRESTASI MURID SENI '!B46</f>
        <v>SALIM BIN SALEM</v>
      </c>
      <c r="L43" s="1" t="str">
        <f t="shared" si="0"/>
        <v>SALIM BIN SALEM</v>
      </c>
    </row>
    <row r="44" spans="1:12" x14ac:dyDescent="0.3">
      <c r="K44" s="1" t="str">
        <f>'REKOD PRESTASI MURID SENI '!B47</f>
        <v>SAM POH TONG</v>
      </c>
      <c r="L44" s="1" t="str">
        <f t="shared" si="0"/>
        <v>SAM POH TONG</v>
      </c>
    </row>
    <row r="45" spans="1:12" x14ac:dyDescent="0.3">
      <c r="K45" s="1" t="str">
        <f>'REKOD PRESTASI MURID SENI '!B48</f>
        <v>SITI KHASNOR BINTI JAJULI</v>
      </c>
      <c r="L45" s="1" t="str">
        <f t="shared" si="0"/>
        <v>SITI KHASNOR BINTI JAJULI</v>
      </c>
    </row>
    <row r="46" spans="1:12" x14ac:dyDescent="0.3">
      <c r="K46" s="1" t="str">
        <f>'REKOD PRESTASI MURID SENI '!B49</f>
        <v>SUHAILA ARMANI BINTI SUHAIMI</v>
      </c>
      <c r="L46" s="1" t="str">
        <f t="shared" si="0"/>
        <v>SUHAILA ARMANI BINTI SUHAIMI</v>
      </c>
    </row>
    <row r="47" spans="1:12" x14ac:dyDescent="0.3">
      <c r="K47" s="1" t="str">
        <f>'REKOD PRESTASI MURID SENI '!B50</f>
        <v>SUHANA BINTI BUDIN</v>
      </c>
      <c r="L47" s="1" t="str">
        <f t="shared" si="0"/>
        <v>SUHANA BINTI BUDIN</v>
      </c>
    </row>
    <row r="48" spans="1:12" x14ac:dyDescent="0.3">
      <c r="K48" s="1" t="str">
        <f>'REKOD PRESTASI MURID SENI '!B51</f>
        <v xml:space="preserve">TAN HUEY NING </v>
      </c>
      <c r="L48" s="1" t="str">
        <f t="shared" si="0"/>
        <v xml:space="preserve">TAN HUEY NING </v>
      </c>
    </row>
    <row r="49" spans="2:12" x14ac:dyDescent="0.3">
      <c r="K49" s="1" t="str">
        <f>'REKOD PRESTASI MURID SENI '!B52</f>
        <v>WAN ALIFF EZWAN BIN SHAHRUL NIZAM</v>
      </c>
      <c r="L49" s="1" t="str">
        <f t="shared" si="0"/>
        <v>WAN ALIFF EZWAN BIN SHAHRUL NIZAM</v>
      </c>
    </row>
    <row r="50" spans="2:12" x14ac:dyDescent="0.3">
      <c r="K50" s="1" t="str">
        <f>'REKOD PRESTASI MURID SENI '!B53</f>
        <v>WAN ANIS BINTI WAN KHAIRUL</v>
      </c>
      <c r="L50" s="1" t="str">
        <f t="shared" si="0"/>
        <v>WAN ANIS BINTI WAN KHAIRUL</v>
      </c>
    </row>
    <row r="51" spans="2:12" x14ac:dyDescent="0.3">
      <c r="B51" s="90" t="s">
        <v>46</v>
      </c>
      <c r="C51" s="90"/>
      <c r="D51" s="90"/>
      <c r="E51" s="90"/>
      <c r="F51" s="90"/>
      <c r="G51" s="90"/>
      <c r="K51" s="1" t="str">
        <f>'REKOD PRESTASI MURID SENI '!B54</f>
        <v>YASSIN BIN ABD AZIZ</v>
      </c>
      <c r="L51" s="1" t="str">
        <f t="shared" si="0"/>
        <v>YASSIN BIN ABD AZIZ</v>
      </c>
    </row>
    <row r="52" spans="2:12" x14ac:dyDescent="0.3">
      <c r="B52" s="90" t="str">
        <f>'REKOD PRESTASI MURID SENI '!$H$6</f>
        <v>PN. NUR MURIZA BINTI MUSA</v>
      </c>
      <c r="C52" s="90"/>
      <c r="D52" s="90"/>
      <c r="E52" s="90"/>
      <c r="F52" s="90"/>
      <c r="G52" s="90"/>
      <c r="K52" s="1" t="str">
        <f>'REKOD PRESTASI MURID SENI '!B55</f>
        <v>ZAHARI BIN A.HASAN</v>
      </c>
      <c r="L52" s="1" t="str">
        <f t="shared" si="0"/>
        <v>ZAHARI BIN A.HASAN</v>
      </c>
    </row>
    <row r="53" spans="2:12" x14ac:dyDescent="0.3">
      <c r="B53" s="90" t="s">
        <v>45</v>
      </c>
      <c r="C53" s="90"/>
      <c r="D53" s="90"/>
      <c r="E53" s="90"/>
      <c r="F53" s="90"/>
      <c r="G53" s="90"/>
      <c r="K53" s="1" t="str">
        <f>'REKOD PRESTASI MURID SENI '!B56</f>
        <v>ZAHARI DANIAL BIN KAMALUDDIN</v>
      </c>
      <c r="L53" s="1" t="str">
        <f t="shared" si="0"/>
        <v>ZAHARI DANIAL BIN KAMALUDDIN</v>
      </c>
    </row>
    <row r="54" spans="2:12" x14ac:dyDescent="0.3">
      <c r="K54" s="1" t="str">
        <f>'REKOD PRESTASI MURID SENI '!B57</f>
        <v xml:space="preserve">ZAINAB BINTI ISMAIL </v>
      </c>
      <c r="L54" s="1" t="str">
        <f t="shared" si="0"/>
        <v xml:space="preserve">ZAINAB BINTI ISMAIL </v>
      </c>
    </row>
    <row r="55" spans="2:12" x14ac:dyDescent="0.3">
      <c r="K55" s="1" t="str">
        <f>'REKOD PRESTASI MURID SENI '!B58</f>
        <v>ZAMRUS BIN A.RAHMAN</v>
      </c>
      <c r="L55" s="1" t="str">
        <f t="shared" si="0"/>
        <v>ZAMRUS BIN A.RAHMAN</v>
      </c>
    </row>
    <row r="56" spans="2:12" x14ac:dyDescent="0.3">
      <c r="K56" s="1" t="str">
        <f>'REKOD PRESTASI MURID SENI '!B59</f>
        <v>ZAMZURI BIN SHAMSURI</v>
      </c>
      <c r="L56" s="1" t="str">
        <f t="shared" si="0"/>
        <v>ZAMZURI BIN SHAMSURI</v>
      </c>
    </row>
    <row r="61" spans="2:12" x14ac:dyDescent="0.3">
      <c r="B61" s="90" t="s">
        <v>47</v>
      </c>
      <c r="C61" s="90"/>
      <c r="D61" s="90"/>
      <c r="E61" s="90"/>
      <c r="F61" s="90"/>
      <c r="G61" s="90"/>
    </row>
    <row r="62" spans="2:12" x14ac:dyDescent="0.3">
      <c r="B62" s="90" t="str">
        <f>'REKOD PRESTASI MURID SENI '!$F$71</f>
        <v>EN. BAHARIN BIN BAHAROM</v>
      </c>
      <c r="C62" s="90"/>
      <c r="D62" s="90"/>
      <c r="E62" s="90"/>
      <c r="F62" s="90"/>
      <c r="G62" s="90"/>
    </row>
    <row r="63" spans="2:12" x14ac:dyDescent="0.3">
      <c r="B63" s="90" t="str">
        <f>'REKOD PRESTASI MURID SENI '!$F$72</f>
        <v>GURU BESAR</v>
      </c>
      <c r="C63" s="90"/>
      <c r="D63" s="90"/>
      <c r="E63" s="90"/>
      <c r="F63" s="90"/>
      <c r="G63" s="90"/>
    </row>
    <row r="64" spans="2:12" x14ac:dyDescent="0.3">
      <c r="B64" s="90" t="str">
        <f>'REKOD PRESTASI MURID SENI '!$F$73</f>
        <v>SEK. KEB. SERI NASIB BAIK</v>
      </c>
      <c r="C64" s="90"/>
      <c r="D64" s="90"/>
      <c r="E64" s="90"/>
      <c r="F64" s="90"/>
      <c r="G64" s="90"/>
    </row>
  </sheetData>
  <sheetProtection password="CA9C" sheet="1" objects="1" scenarios="1"/>
  <mergeCells count="42">
    <mergeCell ref="A23:B28"/>
    <mergeCell ref="A29:B34"/>
    <mergeCell ref="A35:B37"/>
    <mergeCell ref="A38:B40"/>
    <mergeCell ref="A22:B22"/>
    <mergeCell ref="B61:G61"/>
    <mergeCell ref="B62:G62"/>
    <mergeCell ref="B63:G63"/>
    <mergeCell ref="B64:G64"/>
    <mergeCell ref="D40:F40"/>
    <mergeCell ref="B52:G52"/>
    <mergeCell ref="B53:G53"/>
    <mergeCell ref="F16:H16"/>
    <mergeCell ref="F19:H19"/>
    <mergeCell ref="D34:F34"/>
    <mergeCell ref="B51:G51"/>
    <mergeCell ref="D32:F32"/>
    <mergeCell ref="D33:F33"/>
    <mergeCell ref="D35:F35"/>
    <mergeCell ref="D36:F36"/>
    <mergeCell ref="D22:F22"/>
    <mergeCell ref="D23:F23"/>
    <mergeCell ref="D24:F24"/>
    <mergeCell ref="D25:F25"/>
    <mergeCell ref="D26:F26"/>
    <mergeCell ref="D27:F27"/>
    <mergeCell ref="D28:F28"/>
    <mergeCell ref="D29:F29"/>
    <mergeCell ref="D30:F30"/>
    <mergeCell ref="D31:F31"/>
    <mergeCell ref="D37:F37"/>
    <mergeCell ref="D38:F38"/>
    <mergeCell ref="D39:F39"/>
    <mergeCell ref="D10:H10"/>
    <mergeCell ref="D11:H11"/>
    <mergeCell ref="D13:H13"/>
    <mergeCell ref="A1:H1"/>
    <mergeCell ref="A2:H2"/>
    <mergeCell ref="A4:H4"/>
    <mergeCell ref="D8:H8"/>
    <mergeCell ref="D9:H9"/>
    <mergeCell ref="A3:H3"/>
  </mergeCells>
  <printOptions horizontalCentered="1"/>
  <pageMargins left="0.25" right="0.25" top="0.75" bottom="0.75" header="0.3" footer="0.3"/>
  <pageSetup paperSize="9" scale="45" fitToWidth="0"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autoLine="0" autoPict="0">
                <anchor moveWithCells="1">
                  <from>
                    <xdr:col>7</xdr:col>
                    <xdr:colOff>2228850</xdr:colOff>
                    <xdr:row>5</xdr:row>
                    <xdr:rowOff>142875</xdr:rowOff>
                  </from>
                  <to>
                    <xdr:col>7</xdr:col>
                    <xdr:colOff>4791075</xdr:colOff>
                    <xdr:row>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196"/>
  <sheetViews>
    <sheetView zoomScale="80" zoomScaleNormal="80" workbookViewId="0">
      <selection activeCell="F171" sqref="F171"/>
    </sheetView>
  </sheetViews>
  <sheetFormatPr defaultRowHeight="14.25" x14ac:dyDescent="0.25"/>
  <cols>
    <col min="1" max="1" width="23.7109375" style="14" customWidth="1"/>
    <col min="2" max="2" width="65.85546875" style="14" customWidth="1"/>
    <col min="3" max="3" width="64.42578125" style="14" customWidth="1"/>
    <col min="4" max="4" width="15" style="14" customWidth="1"/>
    <col min="5" max="16384" width="9.140625" style="14"/>
  </cols>
  <sheetData>
    <row r="1" spans="1:4" ht="15" x14ac:dyDescent="0.25">
      <c r="A1" s="104" t="s">
        <v>2</v>
      </c>
      <c r="B1" s="104"/>
      <c r="C1" s="104"/>
      <c r="D1" s="58"/>
    </row>
    <row r="2" spans="1:4" x14ac:dyDescent="0.25">
      <c r="A2" s="58"/>
      <c r="B2" s="58"/>
      <c r="C2" s="58"/>
      <c r="D2" s="58"/>
    </row>
    <row r="3" spans="1:4" x14ac:dyDescent="0.25">
      <c r="A3" s="58"/>
      <c r="B3" s="58"/>
      <c r="C3" s="58"/>
      <c r="D3" s="58"/>
    </row>
    <row r="4" spans="1:4" ht="20.100000000000001" customHeight="1" x14ac:dyDescent="0.25">
      <c r="A4" s="57" t="s">
        <v>202</v>
      </c>
      <c r="B4" s="109" t="s">
        <v>222</v>
      </c>
      <c r="C4" s="110"/>
      <c r="D4" s="58"/>
    </row>
    <row r="5" spans="1:4" ht="20.100000000000001" customHeight="1" x14ac:dyDescent="0.25">
      <c r="A5" s="9" t="s">
        <v>265</v>
      </c>
      <c r="B5" s="114" t="s">
        <v>275</v>
      </c>
      <c r="C5" s="115"/>
      <c r="D5" s="58"/>
    </row>
    <row r="6" spans="1:4" ht="50.1" customHeight="1" x14ac:dyDescent="0.25">
      <c r="A6" s="8">
        <v>1</v>
      </c>
      <c r="B6" s="105" t="s">
        <v>50</v>
      </c>
      <c r="C6" s="105"/>
      <c r="D6" s="58"/>
    </row>
    <row r="7" spans="1:4" ht="50.1" customHeight="1" x14ac:dyDescent="0.25">
      <c r="A7" s="8">
        <v>2</v>
      </c>
      <c r="B7" s="105" t="s">
        <v>51</v>
      </c>
      <c r="C7" s="105"/>
      <c r="D7" s="58"/>
    </row>
    <row r="8" spans="1:4" ht="50.1" customHeight="1" x14ac:dyDescent="0.25">
      <c r="A8" s="8">
        <v>3</v>
      </c>
      <c r="B8" s="105" t="s">
        <v>52</v>
      </c>
      <c r="C8" s="105"/>
      <c r="D8" s="58"/>
    </row>
    <row r="9" spans="1:4" ht="50.1" customHeight="1" x14ac:dyDescent="0.25">
      <c r="A9" s="8">
        <v>4</v>
      </c>
      <c r="B9" s="105" t="s">
        <v>53</v>
      </c>
      <c r="C9" s="105"/>
      <c r="D9" s="58"/>
    </row>
    <row r="10" spans="1:4" ht="50.1" customHeight="1" x14ac:dyDescent="0.25">
      <c r="A10" s="8">
        <v>5</v>
      </c>
      <c r="B10" s="106" t="s">
        <v>54</v>
      </c>
      <c r="C10" s="106"/>
      <c r="D10" s="58"/>
    </row>
    <row r="11" spans="1:4" ht="50.1" customHeight="1" x14ac:dyDescent="0.25">
      <c r="A11" s="8">
        <v>6</v>
      </c>
      <c r="B11" s="106" t="s">
        <v>55</v>
      </c>
      <c r="C11" s="106"/>
      <c r="D11" s="58"/>
    </row>
    <row r="12" spans="1:4" ht="20.100000000000001" customHeight="1" x14ac:dyDescent="0.25">
      <c r="A12" s="58"/>
      <c r="B12" s="58"/>
      <c r="C12" s="58"/>
      <c r="D12" s="58"/>
    </row>
    <row r="13" spans="1:4" ht="20.100000000000001" customHeight="1" x14ac:dyDescent="0.25">
      <c r="A13" s="58"/>
      <c r="B13" s="58"/>
      <c r="C13" s="58"/>
      <c r="D13" s="58"/>
    </row>
    <row r="14" spans="1:4" ht="20.100000000000001" customHeight="1" x14ac:dyDescent="0.25">
      <c r="A14" s="57" t="s">
        <v>203</v>
      </c>
      <c r="B14" s="109" t="s">
        <v>223</v>
      </c>
      <c r="C14" s="110"/>
      <c r="D14" s="58"/>
    </row>
    <row r="15" spans="1:4" ht="20.100000000000001" customHeight="1" x14ac:dyDescent="0.25">
      <c r="A15" s="62" t="s">
        <v>265</v>
      </c>
      <c r="B15" s="107" t="s">
        <v>275</v>
      </c>
      <c r="C15" s="107"/>
      <c r="D15" s="58"/>
    </row>
    <row r="16" spans="1:4" ht="50.1" customHeight="1" x14ac:dyDescent="0.25">
      <c r="A16" s="8">
        <v>1</v>
      </c>
      <c r="B16" s="105" t="s">
        <v>104</v>
      </c>
      <c r="C16" s="105"/>
      <c r="D16" s="58"/>
    </row>
    <row r="17" spans="1:4" ht="50.1" customHeight="1" x14ac:dyDescent="0.25">
      <c r="A17" s="8">
        <v>2</v>
      </c>
      <c r="B17" s="105" t="s">
        <v>105</v>
      </c>
      <c r="C17" s="105"/>
      <c r="D17" s="58"/>
    </row>
    <row r="18" spans="1:4" ht="50.1" customHeight="1" x14ac:dyDescent="0.25">
      <c r="A18" s="8">
        <v>3</v>
      </c>
      <c r="B18" s="105" t="s">
        <v>106</v>
      </c>
      <c r="C18" s="105"/>
      <c r="D18" s="58"/>
    </row>
    <row r="19" spans="1:4" ht="50.1" customHeight="1" x14ac:dyDescent="0.25">
      <c r="A19" s="8">
        <v>4</v>
      </c>
      <c r="B19" s="105" t="s">
        <v>107</v>
      </c>
      <c r="C19" s="105"/>
      <c r="D19" s="58"/>
    </row>
    <row r="20" spans="1:4" ht="50.1" customHeight="1" x14ac:dyDescent="0.25">
      <c r="A20" s="8">
        <v>5</v>
      </c>
      <c r="B20" s="106" t="s">
        <v>108</v>
      </c>
      <c r="C20" s="106"/>
      <c r="D20" s="58"/>
    </row>
    <row r="21" spans="1:4" ht="50.1" customHeight="1" x14ac:dyDescent="0.25">
      <c r="A21" s="8">
        <v>6</v>
      </c>
      <c r="B21" s="106" t="s">
        <v>109</v>
      </c>
      <c r="C21" s="106"/>
      <c r="D21" s="58"/>
    </row>
    <row r="22" spans="1:4" ht="20.100000000000001" customHeight="1" x14ac:dyDescent="0.25">
      <c r="A22" s="58"/>
      <c r="B22" s="58"/>
      <c r="C22" s="58"/>
      <c r="D22" s="58"/>
    </row>
    <row r="23" spans="1:4" ht="20.100000000000001" customHeight="1" x14ac:dyDescent="0.25">
      <c r="A23" s="58"/>
      <c r="B23" s="58"/>
      <c r="C23" s="58"/>
      <c r="D23" s="58"/>
    </row>
    <row r="24" spans="1:4" ht="20.100000000000001" customHeight="1" x14ac:dyDescent="0.25">
      <c r="A24" s="57" t="s">
        <v>204</v>
      </c>
      <c r="B24" s="108" t="s">
        <v>224</v>
      </c>
      <c r="C24" s="108"/>
      <c r="D24" s="58"/>
    </row>
    <row r="25" spans="1:4" ht="20.100000000000001" customHeight="1" x14ac:dyDescent="0.25">
      <c r="A25" s="62" t="s">
        <v>265</v>
      </c>
      <c r="B25" s="107" t="s">
        <v>275</v>
      </c>
      <c r="C25" s="107"/>
      <c r="D25" s="58"/>
    </row>
    <row r="26" spans="1:4" ht="50.1" customHeight="1" x14ac:dyDescent="0.25">
      <c r="A26" s="8">
        <v>1</v>
      </c>
      <c r="B26" s="106" t="s">
        <v>110</v>
      </c>
      <c r="C26" s="106"/>
      <c r="D26" s="58"/>
    </row>
    <row r="27" spans="1:4" ht="50.1" customHeight="1" x14ac:dyDescent="0.25">
      <c r="A27" s="8">
        <v>2</v>
      </c>
      <c r="B27" s="106" t="s">
        <v>111</v>
      </c>
      <c r="C27" s="106"/>
      <c r="D27" s="58"/>
    </row>
    <row r="28" spans="1:4" ht="50.1" customHeight="1" x14ac:dyDescent="0.25">
      <c r="A28" s="8">
        <v>3</v>
      </c>
      <c r="B28" s="106" t="s">
        <v>112</v>
      </c>
      <c r="C28" s="106"/>
      <c r="D28" s="58"/>
    </row>
    <row r="29" spans="1:4" ht="50.1" customHeight="1" x14ac:dyDescent="0.25">
      <c r="A29" s="8">
        <v>4</v>
      </c>
      <c r="B29" s="106" t="s">
        <v>113</v>
      </c>
      <c r="C29" s="106"/>
      <c r="D29" s="58"/>
    </row>
    <row r="30" spans="1:4" ht="50.1" customHeight="1" x14ac:dyDescent="0.25">
      <c r="A30" s="8">
        <v>5</v>
      </c>
      <c r="B30" s="106" t="s">
        <v>114</v>
      </c>
      <c r="C30" s="106"/>
      <c r="D30" s="58"/>
    </row>
    <row r="31" spans="1:4" ht="50.1" customHeight="1" x14ac:dyDescent="0.25">
      <c r="A31" s="8">
        <v>6</v>
      </c>
      <c r="B31" s="106" t="s">
        <v>115</v>
      </c>
      <c r="C31" s="106"/>
      <c r="D31" s="58"/>
    </row>
    <row r="32" spans="1:4" ht="20.100000000000001" customHeight="1" x14ac:dyDescent="0.25">
      <c r="A32" s="58"/>
      <c r="B32" s="58"/>
      <c r="C32" s="58"/>
      <c r="D32" s="58"/>
    </row>
    <row r="33" spans="1:4" ht="20.100000000000001" customHeight="1" x14ac:dyDescent="0.25">
      <c r="A33" s="58"/>
      <c r="B33" s="58"/>
      <c r="C33" s="58"/>
      <c r="D33" s="58"/>
    </row>
    <row r="34" spans="1:4" ht="20.100000000000001" customHeight="1" x14ac:dyDescent="0.25">
      <c r="A34" s="57" t="s">
        <v>205</v>
      </c>
      <c r="B34" s="108" t="s">
        <v>225</v>
      </c>
      <c r="C34" s="108"/>
      <c r="D34" s="58"/>
    </row>
    <row r="35" spans="1:4" ht="20.100000000000001" customHeight="1" x14ac:dyDescent="0.25">
      <c r="A35" s="62" t="s">
        <v>265</v>
      </c>
      <c r="B35" s="107" t="s">
        <v>275</v>
      </c>
      <c r="C35" s="107"/>
      <c r="D35" s="58"/>
    </row>
    <row r="36" spans="1:4" ht="50.1" customHeight="1" x14ac:dyDescent="0.25">
      <c r="A36" s="8">
        <v>1</v>
      </c>
      <c r="B36" s="106" t="s">
        <v>116</v>
      </c>
      <c r="C36" s="106"/>
      <c r="D36" s="59"/>
    </row>
    <row r="37" spans="1:4" ht="50.1" customHeight="1" x14ac:dyDescent="0.25">
      <c r="A37" s="8">
        <v>2</v>
      </c>
      <c r="B37" s="106" t="s">
        <v>117</v>
      </c>
      <c r="C37" s="106"/>
      <c r="D37" s="58"/>
    </row>
    <row r="38" spans="1:4" ht="50.1" customHeight="1" x14ac:dyDescent="0.25">
      <c r="A38" s="8">
        <v>3</v>
      </c>
      <c r="B38" s="106" t="s">
        <v>118</v>
      </c>
      <c r="C38" s="106"/>
      <c r="D38" s="58"/>
    </row>
    <row r="39" spans="1:4" ht="50.1" customHeight="1" x14ac:dyDescent="0.25">
      <c r="A39" s="8">
        <v>4</v>
      </c>
      <c r="B39" s="106" t="s">
        <v>119</v>
      </c>
      <c r="C39" s="106"/>
      <c r="D39" s="58"/>
    </row>
    <row r="40" spans="1:4" ht="50.1" customHeight="1" x14ac:dyDescent="0.25">
      <c r="A40" s="8">
        <v>5</v>
      </c>
      <c r="B40" s="106" t="s">
        <v>120</v>
      </c>
      <c r="C40" s="106"/>
      <c r="D40" s="58"/>
    </row>
    <row r="41" spans="1:4" ht="50.1" customHeight="1" x14ac:dyDescent="0.25">
      <c r="A41" s="8">
        <v>6</v>
      </c>
      <c r="B41" s="106" t="s">
        <v>121</v>
      </c>
      <c r="C41" s="106"/>
      <c r="D41" s="58"/>
    </row>
    <row r="42" spans="1:4" ht="20.100000000000001" customHeight="1" x14ac:dyDescent="0.25">
      <c r="A42" s="58"/>
      <c r="B42" s="58"/>
      <c r="C42" s="58"/>
      <c r="D42" s="58"/>
    </row>
    <row r="43" spans="1:4" ht="20.100000000000001" customHeight="1" x14ac:dyDescent="0.25">
      <c r="A43" s="58"/>
      <c r="B43" s="58"/>
      <c r="C43" s="58"/>
      <c r="D43" s="58"/>
    </row>
    <row r="44" spans="1:4" ht="20.100000000000001" customHeight="1" x14ac:dyDescent="0.25">
      <c r="A44" s="57" t="s">
        <v>206</v>
      </c>
      <c r="B44" s="108" t="s">
        <v>226</v>
      </c>
      <c r="C44" s="108"/>
      <c r="D44" s="58"/>
    </row>
    <row r="45" spans="1:4" ht="20.100000000000001" customHeight="1" x14ac:dyDescent="0.25">
      <c r="A45" s="63" t="s">
        <v>265</v>
      </c>
      <c r="B45" s="113" t="s">
        <v>275</v>
      </c>
      <c r="C45" s="113"/>
      <c r="D45" s="58"/>
    </row>
    <row r="46" spans="1:4" ht="50.1" customHeight="1" x14ac:dyDescent="0.25">
      <c r="A46" s="13">
        <v>1</v>
      </c>
      <c r="B46" s="106" t="s">
        <v>122</v>
      </c>
      <c r="C46" s="106"/>
      <c r="D46" s="58"/>
    </row>
    <row r="47" spans="1:4" ht="50.1" customHeight="1" x14ac:dyDescent="0.25">
      <c r="A47" s="13">
        <v>2</v>
      </c>
      <c r="B47" s="106" t="s">
        <v>123</v>
      </c>
      <c r="C47" s="106"/>
      <c r="D47" s="58"/>
    </row>
    <row r="48" spans="1:4" ht="50.1" customHeight="1" x14ac:dyDescent="0.25">
      <c r="A48" s="13">
        <v>3</v>
      </c>
      <c r="B48" s="106" t="s">
        <v>124</v>
      </c>
      <c r="C48" s="106"/>
      <c r="D48" s="58"/>
    </row>
    <row r="49" spans="1:4" ht="50.1" customHeight="1" x14ac:dyDescent="0.25">
      <c r="A49" s="13">
        <v>4</v>
      </c>
      <c r="B49" s="106" t="s">
        <v>53</v>
      </c>
      <c r="C49" s="106"/>
      <c r="D49" s="58"/>
    </row>
    <row r="50" spans="1:4" ht="50.1" customHeight="1" x14ac:dyDescent="0.25">
      <c r="A50" s="13">
        <v>5</v>
      </c>
      <c r="B50" s="106" t="s">
        <v>54</v>
      </c>
      <c r="C50" s="106"/>
      <c r="D50" s="58"/>
    </row>
    <row r="51" spans="1:4" ht="50.1" customHeight="1" x14ac:dyDescent="0.25">
      <c r="A51" s="13">
        <v>6</v>
      </c>
      <c r="B51" s="106" t="s">
        <v>55</v>
      </c>
      <c r="C51" s="106"/>
      <c r="D51" s="58"/>
    </row>
    <row r="52" spans="1:4" ht="20.100000000000001" customHeight="1" x14ac:dyDescent="0.25">
      <c r="A52" s="58"/>
      <c r="B52" s="58"/>
      <c r="C52" s="58"/>
      <c r="D52" s="58"/>
    </row>
    <row r="53" spans="1:4" ht="20.100000000000001" customHeight="1" x14ac:dyDescent="0.25">
      <c r="A53" s="58"/>
      <c r="B53" s="58"/>
      <c r="C53" s="58"/>
      <c r="D53" s="58"/>
    </row>
    <row r="54" spans="1:4" ht="20.100000000000001" customHeight="1" x14ac:dyDescent="0.25">
      <c r="A54" s="57" t="s">
        <v>207</v>
      </c>
      <c r="B54" s="108" t="s">
        <v>227</v>
      </c>
      <c r="C54" s="108"/>
      <c r="D54" s="58"/>
    </row>
    <row r="55" spans="1:4" ht="20.100000000000001" customHeight="1" x14ac:dyDescent="0.25">
      <c r="A55" s="62" t="s">
        <v>265</v>
      </c>
      <c r="B55" s="107" t="s">
        <v>275</v>
      </c>
      <c r="C55" s="107"/>
      <c r="D55" s="58"/>
    </row>
    <row r="56" spans="1:4" ht="50.1" customHeight="1" x14ac:dyDescent="0.25">
      <c r="A56" s="8">
        <v>1</v>
      </c>
      <c r="B56" s="105" t="s">
        <v>125</v>
      </c>
      <c r="C56" s="105"/>
      <c r="D56" s="58"/>
    </row>
    <row r="57" spans="1:4" ht="50.1" customHeight="1" x14ac:dyDescent="0.25">
      <c r="A57" s="8">
        <v>2</v>
      </c>
      <c r="B57" s="105" t="s">
        <v>126</v>
      </c>
      <c r="C57" s="105"/>
      <c r="D57" s="58"/>
    </row>
    <row r="58" spans="1:4" ht="50.1" customHeight="1" x14ac:dyDescent="0.25">
      <c r="A58" s="8">
        <v>3</v>
      </c>
      <c r="B58" s="105" t="s">
        <v>127</v>
      </c>
      <c r="C58" s="105"/>
      <c r="D58" s="58"/>
    </row>
    <row r="59" spans="1:4" ht="50.1" customHeight="1" x14ac:dyDescent="0.25">
      <c r="A59" s="8">
        <v>4</v>
      </c>
      <c r="B59" s="105" t="s">
        <v>128</v>
      </c>
      <c r="C59" s="105"/>
      <c r="D59" s="58"/>
    </row>
    <row r="60" spans="1:4" ht="50.1" customHeight="1" x14ac:dyDescent="0.25">
      <c r="A60" s="8">
        <v>5</v>
      </c>
      <c r="B60" s="106" t="s">
        <v>129</v>
      </c>
      <c r="C60" s="106"/>
      <c r="D60" s="58"/>
    </row>
    <row r="61" spans="1:4" ht="50.1" customHeight="1" x14ac:dyDescent="0.25">
      <c r="A61" s="8">
        <v>6</v>
      </c>
      <c r="B61" s="106" t="s">
        <v>130</v>
      </c>
      <c r="C61" s="106"/>
      <c r="D61" s="58"/>
    </row>
    <row r="62" spans="1:4" ht="20.100000000000001" customHeight="1" x14ac:dyDescent="0.25">
      <c r="A62" s="58"/>
      <c r="B62" s="58"/>
      <c r="C62" s="58"/>
      <c r="D62" s="58"/>
    </row>
    <row r="63" spans="1:4" ht="20.100000000000001" customHeight="1" x14ac:dyDescent="0.25">
      <c r="A63" s="58"/>
      <c r="B63" s="58"/>
      <c r="C63" s="58"/>
      <c r="D63" s="58"/>
    </row>
    <row r="64" spans="1:4" ht="20.100000000000001" customHeight="1" x14ac:dyDescent="0.25">
      <c r="A64" s="57" t="s">
        <v>208</v>
      </c>
      <c r="B64" s="108" t="s">
        <v>228</v>
      </c>
      <c r="C64" s="108"/>
      <c r="D64" s="58"/>
    </row>
    <row r="65" spans="1:4" ht="20.100000000000001" customHeight="1" x14ac:dyDescent="0.25">
      <c r="A65" s="62" t="s">
        <v>265</v>
      </c>
      <c r="B65" s="107" t="s">
        <v>275</v>
      </c>
      <c r="C65" s="107"/>
      <c r="D65" s="58"/>
    </row>
    <row r="66" spans="1:4" ht="50.1" customHeight="1" x14ac:dyDescent="0.25">
      <c r="A66" s="8">
        <v>1</v>
      </c>
      <c r="B66" s="111" t="s">
        <v>166</v>
      </c>
      <c r="C66" s="111"/>
      <c r="D66" s="58"/>
    </row>
    <row r="67" spans="1:4" ht="50.1" customHeight="1" x14ac:dyDescent="0.25">
      <c r="A67" s="8">
        <v>2</v>
      </c>
      <c r="B67" s="111" t="s">
        <v>167</v>
      </c>
      <c r="C67" s="111"/>
      <c r="D67" s="58"/>
    </row>
    <row r="68" spans="1:4" ht="50.1" customHeight="1" x14ac:dyDescent="0.25">
      <c r="A68" s="8">
        <v>3</v>
      </c>
      <c r="B68" s="111" t="s">
        <v>168</v>
      </c>
      <c r="C68" s="111"/>
      <c r="D68" s="58"/>
    </row>
    <row r="69" spans="1:4" ht="50.1" customHeight="1" x14ac:dyDescent="0.25">
      <c r="A69" s="8">
        <v>4</v>
      </c>
      <c r="B69" s="111" t="s">
        <v>169</v>
      </c>
      <c r="C69" s="111"/>
      <c r="D69" s="58"/>
    </row>
    <row r="70" spans="1:4" ht="50.1" customHeight="1" x14ac:dyDescent="0.25">
      <c r="A70" s="8">
        <v>5</v>
      </c>
      <c r="B70" s="112" t="s">
        <v>170</v>
      </c>
      <c r="C70" s="112"/>
      <c r="D70" s="58"/>
    </row>
    <row r="71" spans="1:4" ht="50.1" customHeight="1" x14ac:dyDescent="0.25">
      <c r="A71" s="8">
        <v>6</v>
      </c>
      <c r="B71" s="112" t="s">
        <v>171</v>
      </c>
      <c r="C71" s="112"/>
      <c r="D71" s="58"/>
    </row>
    <row r="72" spans="1:4" ht="20.100000000000001" customHeight="1" x14ac:dyDescent="0.25">
      <c r="A72" s="58"/>
      <c r="B72" s="58"/>
      <c r="C72" s="58"/>
      <c r="D72" s="58"/>
    </row>
    <row r="73" spans="1:4" ht="20.100000000000001" customHeight="1" x14ac:dyDescent="0.25">
      <c r="A73" s="58"/>
      <c r="B73" s="58"/>
      <c r="C73" s="58"/>
      <c r="D73" s="58"/>
    </row>
    <row r="74" spans="1:4" ht="20.100000000000001" customHeight="1" x14ac:dyDescent="0.25">
      <c r="A74" s="57" t="s">
        <v>209</v>
      </c>
      <c r="B74" s="108" t="s">
        <v>229</v>
      </c>
      <c r="C74" s="108"/>
      <c r="D74" s="58"/>
    </row>
    <row r="75" spans="1:4" ht="20.100000000000001" customHeight="1" x14ac:dyDescent="0.25">
      <c r="A75" s="62" t="s">
        <v>265</v>
      </c>
      <c r="B75" s="107" t="s">
        <v>275</v>
      </c>
      <c r="C75" s="107"/>
      <c r="D75" s="58"/>
    </row>
    <row r="76" spans="1:4" ht="50.1" customHeight="1" x14ac:dyDescent="0.25">
      <c r="A76" s="8">
        <v>1</v>
      </c>
      <c r="B76" s="111" t="s">
        <v>172</v>
      </c>
      <c r="C76" s="111"/>
      <c r="D76" s="58"/>
    </row>
    <row r="77" spans="1:4" ht="50.1" customHeight="1" x14ac:dyDescent="0.25">
      <c r="A77" s="8">
        <v>2</v>
      </c>
      <c r="B77" s="111" t="s">
        <v>173</v>
      </c>
      <c r="C77" s="111"/>
      <c r="D77" s="58"/>
    </row>
    <row r="78" spans="1:4" ht="50.1" customHeight="1" x14ac:dyDescent="0.25">
      <c r="A78" s="8">
        <v>3</v>
      </c>
      <c r="B78" s="111" t="s">
        <v>174</v>
      </c>
      <c r="C78" s="111"/>
      <c r="D78" s="58"/>
    </row>
    <row r="79" spans="1:4" ht="50.1" customHeight="1" x14ac:dyDescent="0.25">
      <c r="A79" s="8">
        <v>4</v>
      </c>
      <c r="B79" s="112" t="s">
        <v>175</v>
      </c>
      <c r="C79" s="112"/>
      <c r="D79" s="58"/>
    </row>
    <row r="80" spans="1:4" ht="50.1" customHeight="1" x14ac:dyDescent="0.25">
      <c r="A80" s="8">
        <v>5</v>
      </c>
      <c r="B80" s="112" t="s">
        <v>176</v>
      </c>
      <c r="C80" s="112"/>
      <c r="D80" s="58"/>
    </row>
    <row r="81" spans="1:4" ht="50.1" customHeight="1" x14ac:dyDescent="0.25">
      <c r="A81" s="8">
        <v>6</v>
      </c>
      <c r="B81" s="112" t="s">
        <v>177</v>
      </c>
      <c r="C81" s="112"/>
      <c r="D81" s="58"/>
    </row>
    <row r="82" spans="1:4" ht="20.100000000000001" customHeight="1" x14ac:dyDescent="0.25">
      <c r="A82" s="58"/>
      <c r="B82" s="58"/>
      <c r="C82" s="58"/>
      <c r="D82" s="58"/>
    </row>
    <row r="83" spans="1:4" ht="20.100000000000001" customHeight="1" x14ac:dyDescent="0.25">
      <c r="A83" s="58"/>
      <c r="B83" s="58"/>
      <c r="C83" s="58"/>
      <c r="D83" s="58"/>
    </row>
    <row r="84" spans="1:4" ht="20.100000000000001" customHeight="1" x14ac:dyDescent="0.25">
      <c r="A84" s="57" t="s">
        <v>210</v>
      </c>
      <c r="B84" s="109" t="s">
        <v>230</v>
      </c>
      <c r="C84" s="110"/>
      <c r="D84" s="58"/>
    </row>
    <row r="85" spans="1:4" ht="20.100000000000001" customHeight="1" x14ac:dyDescent="0.25">
      <c r="A85" s="62" t="s">
        <v>265</v>
      </c>
      <c r="B85" s="107" t="s">
        <v>275</v>
      </c>
      <c r="C85" s="107"/>
      <c r="D85" s="58"/>
    </row>
    <row r="86" spans="1:4" ht="50.1" customHeight="1" x14ac:dyDescent="0.25">
      <c r="A86" s="8">
        <v>1</v>
      </c>
      <c r="B86" s="111" t="s">
        <v>178</v>
      </c>
      <c r="C86" s="111"/>
      <c r="D86" s="58"/>
    </row>
    <row r="87" spans="1:4" ht="50.1" customHeight="1" x14ac:dyDescent="0.25">
      <c r="A87" s="8">
        <v>2</v>
      </c>
      <c r="B87" s="111" t="s">
        <v>179</v>
      </c>
      <c r="C87" s="111"/>
      <c r="D87" s="58"/>
    </row>
    <row r="88" spans="1:4" ht="50.1" customHeight="1" x14ac:dyDescent="0.25">
      <c r="A88" s="8">
        <v>3</v>
      </c>
      <c r="B88" s="111" t="s">
        <v>180</v>
      </c>
      <c r="C88" s="111"/>
      <c r="D88" s="58"/>
    </row>
    <row r="89" spans="1:4" ht="50.1" customHeight="1" x14ac:dyDescent="0.25">
      <c r="A89" s="8">
        <v>4</v>
      </c>
      <c r="B89" s="111" t="s">
        <v>181</v>
      </c>
      <c r="C89" s="111"/>
      <c r="D89" s="58"/>
    </row>
    <row r="90" spans="1:4" ht="50.1" customHeight="1" x14ac:dyDescent="0.25">
      <c r="A90" s="8">
        <v>5</v>
      </c>
      <c r="B90" s="112" t="s">
        <v>182</v>
      </c>
      <c r="C90" s="112"/>
      <c r="D90" s="58"/>
    </row>
    <row r="91" spans="1:4" ht="50.1" customHeight="1" x14ac:dyDescent="0.25">
      <c r="A91" s="8">
        <v>6</v>
      </c>
      <c r="B91" s="112" t="s">
        <v>183</v>
      </c>
      <c r="C91" s="112"/>
      <c r="D91" s="58"/>
    </row>
    <row r="92" spans="1:4" ht="20.100000000000001" customHeight="1" x14ac:dyDescent="0.25">
      <c r="A92" s="58"/>
      <c r="B92" s="58"/>
      <c r="C92" s="58"/>
      <c r="D92" s="58"/>
    </row>
    <row r="93" spans="1:4" ht="20.100000000000001" customHeight="1" x14ac:dyDescent="0.25">
      <c r="A93" s="58"/>
      <c r="B93" s="58"/>
      <c r="C93" s="58"/>
      <c r="D93" s="58"/>
    </row>
    <row r="94" spans="1:4" ht="20.100000000000001" customHeight="1" x14ac:dyDescent="0.25">
      <c r="A94" s="57" t="s">
        <v>211</v>
      </c>
      <c r="B94" s="108" t="s">
        <v>231</v>
      </c>
      <c r="C94" s="108"/>
      <c r="D94" s="58"/>
    </row>
    <row r="95" spans="1:4" ht="20.100000000000001" customHeight="1" x14ac:dyDescent="0.25">
      <c r="A95" s="62" t="s">
        <v>265</v>
      </c>
      <c r="B95" s="107" t="s">
        <v>275</v>
      </c>
      <c r="C95" s="107"/>
      <c r="D95" s="58"/>
    </row>
    <row r="96" spans="1:4" ht="50.1" customHeight="1" x14ac:dyDescent="0.25">
      <c r="A96" s="8">
        <v>1</v>
      </c>
      <c r="B96" s="111" t="s">
        <v>184</v>
      </c>
      <c r="C96" s="111"/>
      <c r="D96" s="58"/>
    </row>
    <row r="97" spans="1:4" ht="50.1" customHeight="1" x14ac:dyDescent="0.25">
      <c r="A97" s="8">
        <v>2</v>
      </c>
      <c r="B97" s="111" t="s">
        <v>185</v>
      </c>
      <c r="C97" s="111"/>
      <c r="D97" s="58"/>
    </row>
    <row r="98" spans="1:4" ht="50.1" customHeight="1" x14ac:dyDescent="0.25">
      <c r="A98" s="8">
        <v>3</v>
      </c>
      <c r="B98" s="111" t="s">
        <v>186</v>
      </c>
      <c r="C98" s="111"/>
      <c r="D98" s="58"/>
    </row>
    <row r="99" spans="1:4" ht="50.1" customHeight="1" x14ac:dyDescent="0.25">
      <c r="A99" s="8">
        <v>4</v>
      </c>
      <c r="B99" s="112" t="s">
        <v>187</v>
      </c>
      <c r="C99" s="112"/>
      <c r="D99" s="58"/>
    </row>
    <row r="100" spans="1:4" ht="50.1" customHeight="1" x14ac:dyDescent="0.25">
      <c r="A100" s="8">
        <v>5</v>
      </c>
      <c r="B100" s="112" t="s">
        <v>188</v>
      </c>
      <c r="C100" s="112"/>
      <c r="D100" s="58"/>
    </row>
    <row r="101" spans="1:4" ht="50.1" customHeight="1" x14ac:dyDescent="0.25">
      <c r="A101" s="8">
        <v>6</v>
      </c>
      <c r="B101" s="112" t="s">
        <v>189</v>
      </c>
      <c r="C101" s="112"/>
      <c r="D101" s="58"/>
    </row>
    <row r="102" spans="1:4" ht="20.100000000000001" customHeight="1" x14ac:dyDescent="0.25">
      <c r="A102" s="58"/>
      <c r="B102" s="58"/>
      <c r="C102" s="58"/>
      <c r="D102" s="58"/>
    </row>
    <row r="103" spans="1:4" ht="20.100000000000001" customHeight="1" x14ac:dyDescent="0.25">
      <c r="A103" s="58"/>
      <c r="B103" s="58"/>
      <c r="C103" s="58"/>
      <c r="D103" s="58"/>
    </row>
    <row r="104" spans="1:4" ht="20.100000000000001" customHeight="1" x14ac:dyDescent="0.25">
      <c r="A104" s="57" t="s">
        <v>212</v>
      </c>
      <c r="B104" s="109" t="s">
        <v>232</v>
      </c>
      <c r="C104" s="110"/>
      <c r="D104" s="58"/>
    </row>
    <row r="105" spans="1:4" ht="20.100000000000001" customHeight="1" x14ac:dyDescent="0.25">
      <c r="A105" s="62" t="s">
        <v>265</v>
      </c>
      <c r="B105" s="107" t="s">
        <v>275</v>
      </c>
      <c r="C105" s="107"/>
      <c r="D105" s="58"/>
    </row>
    <row r="106" spans="1:4" ht="50.1" customHeight="1" x14ac:dyDescent="0.25">
      <c r="A106" s="8">
        <v>1</v>
      </c>
      <c r="B106" s="111" t="s">
        <v>190</v>
      </c>
      <c r="C106" s="111"/>
      <c r="D106" s="58"/>
    </row>
    <row r="107" spans="1:4" ht="50.1" customHeight="1" x14ac:dyDescent="0.25">
      <c r="A107" s="8">
        <v>2</v>
      </c>
      <c r="B107" s="111" t="s">
        <v>191</v>
      </c>
      <c r="C107" s="111"/>
      <c r="D107" s="58"/>
    </row>
    <row r="108" spans="1:4" ht="50.1" customHeight="1" x14ac:dyDescent="0.25">
      <c r="A108" s="8">
        <v>3</v>
      </c>
      <c r="B108" s="111" t="s">
        <v>192</v>
      </c>
      <c r="C108" s="111"/>
      <c r="D108" s="58"/>
    </row>
    <row r="109" spans="1:4" ht="50.1" customHeight="1" x14ac:dyDescent="0.25">
      <c r="A109" s="8">
        <v>4</v>
      </c>
      <c r="B109" s="112" t="s">
        <v>193</v>
      </c>
      <c r="C109" s="112"/>
      <c r="D109" s="58"/>
    </row>
    <row r="110" spans="1:4" ht="50.1" customHeight="1" x14ac:dyDescent="0.25">
      <c r="A110" s="8">
        <v>5</v>
      </c>
      <c r="B110" s="112" t="s">
        <v>194</v>
      </c>
      <c r="C110" s="112"/>
      <c r="D110" s="58"/>
    </row>
    <row r="111" spans="1:4" ht="50.1" customHeight="1" x14ac:dyDescent="0.25">
      <c r="A111" s="8">
        <v>6</v>
      </c>
      <c r="B111" s="112" t="s">
        <v>195</v>
      </c>
      <c r="C111" s="112"/>
      <c r="D111" s="58"/>
    </row>
    <row r="112" spans="1:4" ht="20.100000000000001" customHeight="1" x14ac:dyDescent="0.25">
      <c r="A112" s="58"/>
      <c r="B112" s="58"/>
      <c r="C112" s="58"/>
      <c r="D112" s="58"/>
    </row>
    <row r="113" spans="1:4" ht="20.100000000000001" customHeight="1" x14ac:dyDescent="0.25">
      <c r="A113" s="58"/>
      <c r="B113" s="58"/>
      <c r="C113" s="58"/>
      <c r="D113" s="58"/>
    </row>
    <row r="114" spans="1:4" ht="20.100000000000001" customHeight="1" x14ac:dyDescent="0.25">
      <c r="A114" s="57" t="s">
        <v>213</v>
      </c>
      <c r="B114" s="108" t="s">
        <v>233</v>
      </c>
      <c r="C114" s="108"/>
      <c r="D114" s="58"/>
    </row>
    <row r="115" spans="1:4" ht="20.100000000000001" customHeight="1" x14ac:dyDescent="0.25">
      <c r="A115" s="62" t="s">
        <v>265</v>
      </c>
      <c r="B115" s="107" t="s">
        <v>275</v>
      </c>
      <c r="C115" s="107"/>
      <c r="D115" s="58"/>
    </row>
    <row r="116" spans="1:4" ht="50.1" customHeight="1" x14ac:dyDescent="0.25">
      <c r="A116" s="8">
        <v>1</v>
      </c>
      <c r="B116" s="111" t="s">
        <v>196</v>
      </c>
      <c r="C116" s="111"/>
      <c r="D116" s="58"/>
    </row>
    <row r="117" spans="1:4" ht="50.1" customHeight="1" x14ac:dyDescent="0.25">
      <c r="A117" s="8">
        <v>2</v>
      </c>
      <c r="B117" s="111" t="s">
        <v>197</v>
      </c>
      <c r="C117" s="111"/>
      <c r="D117" s="58"/>
    </row>
    <row r="118" spans="1:4" ht="50.1" customHeight="1" x14ac:dyDescent="0.25">
      <c r="A118" s="8">
        <v>3</v>
      </c>
      <c r="B118" s="111" t="s">
        <v>198</v>
      </c>
      <c r="C118" s="111"/>
      <c r="D118" s="58"/>
    </row>
    <row r="119" spans="1:4" ht="50.1" customHeight="1" x14ac:dyDescent="0.25">
      <c r="A119" s="8">
        <v>4</v>
      </c>
      <c r="B119" s="111" t="s">
        <v>199</v>
      </c>
      <c r="C119" s="111"/>
      <c r="D119" s="58"/>
    </row>
    <row r="120" spans="1:4" ht="50.1" customHeight="1" x14ac:dyDescent="0.25">
      <c r="A120" s="8">
        <v>5</v>
      </c>
      <c r="B120" s="112" t="s">
        <v>200</v>
      </c>
      <c r="C120" s="112"/>
      <c r="D120" s="58"/>
    </row>
    <row r="121" spans="1:4" ht="50.1" customHeight="1" x14ac:dyDescent="0.25">
      <c r="A121" s="8">
        <v>6</v>
      </c>
      <c r="B121" s="112" t="s">
        <v>201</v>
      </c>
      <c r="C121" s="112"/>
      <c r="D121" s="58"/>
    </row>
    <row r="122" spans="1:4" ht="20.100000000000001" customHeight="1" x14ac:dyDescent="0.25">
      <c r="A122" s="58"/>
      <c r="B122" s="58"/>
      <c r="C122" s="58"/>
      <c r="D122" s="58"/>
    </row>
    <row r="123" spans="1:4" ht="20.100000000000001" customHeight="1" x14ac:dyDescent="0.25">
      <c r="A123" s="58"/>
      <c r="B123" s="58"/>
      <c r="C123" s="58"/>
      <c r="D123" s="58"/>
    </row>
    <row r="124" spans="1:4" ht="20.100000000000001" customHeight="1" x14ac:dyDescent="0.25">
      <c r="A124" s="57" t="s">
        <v>214</v>
      </c>
      <c r="B124" s="109" t="s">
        <v>235</v>
      </c>
      <c r="C124" s="110"/>
      <c r="D124" s="58"/>
    </row>
    <row r="125" spans="1:4" ht="20.100000000000001" customHeight="1" x14ac:dyDescent="0.25">
      <c r="A125" s="62" t="s">
        <v>265</v>
      </c>
      <c r="B125" s="107" t="s">
        <v>275</v>
      </c>
      <c r="C125" s="107"/>
      <c r="D125" s="58"/>
    </row>
    <row r="126" spans="1:4" ht="50.1" customHeight="1" x14ac:dyDescent="0.25">
      <c r="A126" s="8">
        <v>1</v>
      </c>
      <c r="B126" s="105" t="s">
        <v>131</v>
      </c>
      <c r="C126" s="105"/>
      <c r="D126" s="58"/>
    </row>
    <row r="127" spans="1:4" ht="50.1" customHeight="1" x14ac:dyDescent="0.25">
      <c r="A127" s="8">
        <v>2</v>
      </c>
      <c r="B127" s="105" t="s">
        <v>132</v>
      </c>
      <c r="C127" s="105"/>
      <c r="D127" s="58"/>
    </row>
    <row r="128" spans="1:4" ht="50.1" customHeight="1" x14ac:dyDescent="0.25">
      <c r="A128" s="8">
        <v>3</v>
      </c>
      <c r="B128" s="105" t="s">
        <v>133</v>
      </c>
      <c r="C128" s="105"/>
      <c r="D128" s="58"/>
    </row>
    <row r="129" spans="1:4" ht="50.1" customHeight="1" x14ac:dyDescent="0.25">
      <c r="A129" s="8">
        <v>4</v>
      </c>
      <c r="B129" s="105" t="s">
        <v>134</v>
      </c>
      <c r="C129" s="105"/>
      <c r="D129" s="58"/>
    </row>
    <row r="130" spans="1:4" ht="50.1" customHeight="1" x14ac:dyDescent="0.25">
      <c r="A130" s="8">
        <v>5</v>
      </c>
      <c r="B130" s="106" t="s">
        <v>135</v>
      </c>
      <c r="C130" s="106"/>
      <c r="D130" s="58"/>
    </row>
    <row r="131" spans="1:4" ht="50.1" customHeight="1" x14ac:dyDescent="0.25">
      <c r="A131" s="8">
        <v>6</v>
      </c>
      <c r="B131" s="106" t="s">
        <v>136</v>
      </c>
      <c r="C131" s="106"/>
      <c r="D131" s="58"/>
    </row>
    <row r="132" spans="1:4" ht="20.100000000000001" customHeight="1" x14ac:dyDescent="0.25">
      <c r="A132" s="58"/>
      <c r="B132" s="58"/>
      <c r="C132" s="58"/>
      <c r="D132" s="58"/>
    </row>
    <row r="133" spans="1:4" ht="20.100000000000001" customHeight="1" x14ac:dyDescent="0.25">
      <c r="A133" s="58"/>
      <c r="B133" s="58"/>
      <c r="C133" s="58"/>
      <c r="D133" s="58"/>
    </row>
    <row r="134" spans="1:4" ht="20.100000000000001" customHeight="1" x14ac:dyDescent="0.25">
      <c r="A134" s="57" t="s">
        <v>215</v>
      </c>
      <c r="B134" s="109" t="s">
        <v>234</v>
      </c>
      <c r="C134" s="110"/>
      <c r="D134" s="58"/>
    </row>
    <row r="135" spans="1:4" ht="20.100000000000001" customHeight="1" x14ac:dyDescent="0.25">
      <c r="A135" s="62" t="s">
        <v>265</v>
      </c>
      <c r="B135" s="107" t="s">
        <v>275</v>
      </c>
      <c r="C135" s="107"/>
      <c r="D135" s="58"/>
    </row>
    <row r="136" spans="1:4" ht="50.1" customHeight="1" x14ac:dyDescent="0.25">
      <c r="A136" s="8">
        <v>1</v>
      </c>
      <c r="B136" s="105" t="s">
        <v>137</v>
      </c>
      <c r="C136" s="105"/>
      <c r="D136" s="58"/>
    </row>
    <row r="137" spans="1:4" ht="50.1" customHeight="1" x14ac:dyDescent="0.25">
      <c r="A137" s="8">
        <v>2</v>
      </c>
      <c r="B137" s="105" t="s">
        <v>138</v>
      </c>
      <c r="C137" s="105"/>
      <c r="D137" s="58"/>
    </row>
    <row r="138" spans="1:4" ht="50.1" customHeight="1" x14ac:dyDescent="0.25">
      <c r="A138" s="8">
        <v>3</v>
      </c>
      <c r="B138" s="105" t="s">
        <v>139</v>
      </c>
      <c r="C138" s="105"/>
      <c r="D138" s="58"/>
    </row>
    <row r="139" spans="1:4" ht="50.1" customHeight="1" x14ac:dyDescent="0.25">
      <c r="A139" s="8">
        <v>4</v>
      </c>
      <c r="B139" s="105" t="s">
        <v>140</v>
      </c>
      <c r="C139" s="105"/>
      <c r="D139" s="58"/>
    </row>
    <row r="140" spans="1:4" ht="50.1" customHeight="1" x14ac:dyDescent="0.25">
      <c r="A140" s="8">
        <v>5</v>
      </c>
      <c r="B140" s="106" t="s">
        <v>141</v>
      </c>
      <c r="C140" s="106"/>
      <c r="D140" s="58"/>
    </row>
    <row r="141" spans="1:4" ht="50.1" customHeight="1" x14ac:dyDescent="0.25">
      <c r="A141" s="8">
        <v>6</v>
      </c>
      <c r="B141" s="106" t="s">
        <v>142</v>
      </c>
      <c r="C141" s="106"/>
      <c r="D141" s="58"/>
    </row>
    <row r="142" spans="1:4" ht="20.100000000000001" customHeight="1" x14ac:dyDescent="0.25">
      <c r="A142" s="58"/>
      <c r="B142" s="58"/>
      <c r="C142" s="58"/>
      <c r="D142" s="58"/>
    </row>
    <row r="143" spans="1:4" ht="20.100000000000001" customHeight="1" x14ac:dyDescent="0.25">
      <c r="A143" s="58"/>
      <c r="B143" s="58"/>
      <c r="C143" s="58"/>
      <c r="D143" s="58"/>
    </row>
    <row r="144" spans="1:4" ht="20.100000000000001" customHeight="1" x14ac:dyDescent="0.25">
      <c r="A144" s="57" t="s">
        <v>216</v>
      </c>
      <c r="B144" s="109" t="s">
        <v>236</v>
      </c>
      <c r="C144" s="110"/>
      <c r="D144" s="58"/>
    </row>
    <row r="145" spans="1:4" ht="20.100000000000001" customHeight="1" x14ac:dyDescent="0.25">
      <c r="A145" s="62" t="s">
        <v>265</v>
      </c>
      <c r="B145" s="107" t="s">
        <v>275</v>
      </c>
      <c r="C145" s="107"/>
      <c r="D145" s="58"/>
    </row>
    <row r="146" spans="1:4" ht="50.1" customHeight="1" x14ac:dyDescent="0.25">
      <c r="A146" s="8">
        <v>1</v>
      </c>
      <c r="B146" s="105" t="s">
        <v>143</v>
      </c>
      <c r="C146" s="105"/>
      <c r="D146" s="58"/>
    </row>
    <row r="147" spans="1:4" ht="50.1" customHeight="1" x14ac:dyDescent="0.25">
      <c r="A147" s="8">
        <v>2</v>
      </c>
      <c r="B147" s="105" t="s">
        <v>144</v>
      </c>
      <c r="C147" s="105"/>
      <c r="D147" s="58"/>
    </row>
    <row r="148" spans="1:4" ht="50.1" customHeight="1" x14ac:dyDescent="0.25">
      <c r="A148" s="8">
        <v>3</v>
      </c>
      <c r="B148" s="105" t="s">
        <v>145</v>
      </c>
      <c r="C148" s="105"/>
      <c r="D148" s="58"/>
    </row>
    <row r="149" spans="1:4" ht="50.1" customHeight="1" x14ac:dyDescent="0.25">
      <c r="A149" s="8">
        <v>4</v>
      </c>
      <c r="B149" s="105" t="s">
        <v>146</v>
      </c>
      <c r="C149" s="105"/>
      <c r="D149" s="58"/>
    </row>
    <row r="150" spans="1:4" ht="50.1" customHeight="1" x14ac:dyDescent="0.25">
      <c r="A150" s="8">
        <v>5</v>
      </c>
      <c r="B150" s="106" t="s">
        <v>147</v>
      </c>
      <c r="C150" s="106"/>
      <c r="D150" s="58"/>
    </row>
    <row r="151" spans="1:4" ht="50.1" customHeight="1" x14ac:dyDescent="0.25">
      <c r="A151" s="8">
        <v>6</v>
      </c>
      <c r="B151" s="106" t="s">
        <v>148</v>
      </c>
      <c r="C151" s="106"/>
      <c r="D151" s="58"/>
    </row>
    <row r="152" spans="1:4" ht="20.100000000000001" customHeight="1" x14ac:dyDescent="0.25">
      <c r="A152" s="58"/>
      <c r="B152" s="58"/>
      <c r="C152" s="58"/>
      <c r="D152" s="58"/>
    </row>
    <row r="153" spans="1:4" ht="20.100000000000001" customHeight="1" x14ac:dyDescent="0.25">
      <c r="A153" s="58"/>
      <c r="B153" s="58"/>
      <c r="C153" s="58"/>
      <c r="D153" s="58"/>
    </row>
    <row r="154" spans="1:4" ht="20.100000000000001" customHeight="1" x14ac:dyDescent="0.25">
      <c r="A154" s="57" t="s">
        <v>217</v>
      </c>
      <c r="B154" s="109" t="s">
        <v>237</v>
      </c>
      <c r="C154" s="110"/>
      <c r="D154" s="58"/>
    </row>
    <row r="155" spans="1:4" ht="20.100000000000001" customHeight="1" x14ac:dyDescent="0.25">
      <c r="A155" s="62" t="s">
        <v>265</v>
      </c>
      <c r="B155" s="107" t="s">
        <v>275</v>
      </c>
      <c r="C155" s="107"/>
      <c r="D155" s="58"/>
    </row>
    <row r="156" spans="1:4" ht="50.1" customHeight="1" x14ac:dyDescent="0.25">
      <c r="A156" s="8">
        <v>1</v>
      </c>
      <c r="B156" s="105" t="s">
        <v>149</v>
      </c>
      <c r="C156" s="105"/>
      <c r="D156" s="58"/>
    </row>
    <row r="157" spans="1:4" ht="50.1" customHeight="1" x14ac:dyDescent="0.25">
      <c r="A157" s="8">
        <v>2</v>
      </c>
      <c r="B157" s="105" t="s">
        <v>150</v>
      </c>
      <c r="C157" s="105"/>
      <c r="D157" s="58"/>
    </row>
    <row r="158" spans="1:4" ht="50.1" customHeight="1" x14ac:dyDescent="0.25">
      <c r="A158" s="8">
        <v>3</v>
      </c>
      <c r="B158" s="105" t="s">
        <v>151</v>
      </c>
      <c r="C158" s="105"/>
      <c r="D158" s="58"/>
    </row>
    <row r="159" spans="1:4" ht="50.1" customHeight="1" x14ac:dyDescent="0.25">
      <c r="A159" s="8">
        <v>4</v>
      </c>
      <c r="B159" s="105" t="s">
        <v>152</v>
      </c>
      <c r="C159" s="105"/>
      <c r="D159" s="58"/>
    </row>
    <row r="160" spans="1:4" ht="50.1" customHeight="1" x14ac:dyDescent="0.25">
      <c r="A160" s="8">
        <v>5</v>
      </c>
      <c r="B160" s="106" t="s">
        <v>153</v>
      </c>
      <c r="C160" s="106"/>
      <c r="D160" s="58"/>
    </row>
    <row r="161" spans="1:4" ht="50.1" customHeight="1" x14ac:dyDescent="0.25">
      <c r="A161" s="8">
        <v>6</v>
      </c>
      <c r="B161" s="106" t="s">
        <v>154</v>
      </c>
      <c r="C161" s="106"/>
      <c r="D161" s="58"/>
    </row>
    <row r="162" spans="1:4" ht="20.100000000000001" customHeight="1" x14ac:dyDescent="0.25">
      <c r="A162" s="58"/>
      <c r="B162" s="58"/>
      <c r="C162" s="58"/>
      <c r="D162" s="58"/>
    </row>
    <row r="163" spans="1:4" ht="20.100000000000001" customHeight="1" x14ac:dyDescent="0.25">
      <c r="A163" s="58"/>
      <c r="B163" s="58"/>
      <c r="C163" s="58"/>
      <c r="D163" s="58"/>
    </row>
    <row r="164" spans="1:4" ht="20.100000000000001" customHeight="1" x14ac:dyDescent="0.25">
      <c r="A164" s="57" t="s">
        <v>218</v>
      </c>
      <c r="B164" s="109" t="s">
        <v>238</v>
      </c>
      <c r="C164" s="110"/>
      <c r="D164" s="58"/>
    </row>
    <row r="165" spans="1:4" ht="20.100000000000001" customHeight="1" x14ac:dyDescent="0.25">
      <c r="A165" s="62" t="s">
        <v>265</v>
      </c>
      <c r="B165" s="107" t="s">
        <v>275</v>
      </c>
      <c r="C165" s="107"/>
      <c r="D165" s="58"/>
    </row>
    <row r="166" spans="1:4" ht="50.1" customHeight="1" x14ac:dyDescent="0.25">
      <c r="A166" s="8">
        <v>1</v>
      </c>
      <c r="B166" s="105" t="s">
        <v>155</v>
      </c>
      <c r="C166" s="105"/>
      <c r="D166" s="58"/>
    </row>
    <row r="167" spans="1:4" ht="50.1" customHeight="1" x14ac:dyDescent="0.25">
      <c r="A167" s="8">
        <v>2</v>
      </c>
      <c r="B167" s="105" t="s">
        <v>156</v>
      </c>
      <c r="C167" s="105"/>
      <c r="D167" s="58"/>
    </row>
    <row r="168" spans="1:4" ht="50.1" customHeight="1" x14ac:dyDescent="0.25">
      <c r="A168" s="8">
        <v>3</v>
      </c>
      <c r="B168" s="105" t="s">
        <v>157</v>
      </c>
      <c r="C168" s="105"/>
      <c r="D168" s="58"/>
    </row>
    <row r="169" spans="1:4" ht="50.1" customHeight="1" x14ac:dyDescent="0.25">
      <c r="A169" s="8">
        <v>4</v>
      </c>
      <c r="B169" s="105" t="s">
        <v>158</v>
      </c>
      <c r="C169" s="105"/>
      <c r="D169" s="58"/>
    </row>
    <row r="170" spans="1:4" ht="50.1" customHeight="1" x14ac:dyDescent="0.25">
      <c r="A170" s="8">
        <v>5</v>
      </c>
      <c r="B170" s="106" t="s">
        <v>159</v>
      </c>
      <c r="C170" s="106"/>
      <c r="D170" s="58"/>
    </row>
    <row r="171" spans="1:4" ht="50.1" customHeight="1" x14ac:dyDescent="0.25">
      <c r="A171" s="8">
        <v>6</v>
      </c>
      <c r="B171" s="106" t="s">
        <v>220</v>
      </c>
      <c r="C171" s="106"/>
      <c r="D171" s="58"/>
    </row>
    <row r="172" spans="1:4" ht="20.100000000000001" customHeight="1" x14ac:dyDescent="0.25">
      <c r="A172" s="58"/>
      <c r="B172" s="58"/>
      <c r="C172" s="58"/>
      <c r="D172" s="58"/>
    </row>
    <row r="173" spans="1:4" ht="20.100000000000001" customHeight="1" x14ac:dyDescent="0.25">
      <c r="A173" s="58"/>
      <c r="B173" s="58"/>
      <c r="C173" s="58"/>
      <c r="D173" s="58"/>
    </row>
    <row r="174" spans="1:4" ht="20.100000000000001" customHeight="1" x14ac:dyDescent="0.25">
      <c r="A174" s="57" t="s">
        <v>219</v>
      </c>
      <c r="B174" s="108" t="s">
        <v>239</v>
      </c>
      <c r="C174" s="108"/>
      <c r="D174" s="58"/>
    </row>
    <row r="175" spans="1:4" ht="20.100000000000001" customHeight="1" x14ac:dyDescent="0.25">
      <c r="A175" s="62" t="s">
        <v>265</v>
      </c>
      <c r="B175" s="107" t="s">
        <v>275</v>
      </c>
      <c r="C175" s="107"/>
      <c r="D175" s="58"/>
    </row>
    <row r="176" spans="1:4" ht="50.1" customHeight="1" x14ac:dyDescent="0.25">
      <c r="A176" s="8">
        <v>1</v>
      </c>
      <c r="B176" s="105" t="s">
        <v>160</v>
      </c>
      <c r="C176" s="105"/>
      <c r="D176" s="58"/>
    </row>
    <row r="177" spans="1:4" ht="50.1" customHeight="1" x14ac:dyDescent="0.25">
      <c r="A177" s="8">
        <v>2</v>
      </c>
      <c r="B177" s="105" t="s">
        <v>161</v>
      </c>
      <c r="C177" s="105"/>
      <c r="D177" s="58"/>
    </row>
    <row r="178" spans="1:4" ht="50.1" customHeight="1" x14ac:dyDescent="0.25">
      <c r="A178" s="8">
        <v>3</v>
      </c>
      <c r="B178" s="105" t="s">
        <v>162</v>
      </c>
      <c r="C178" s="105"/>
      <c r="D178" s="58"/>
    </row>
    <row r="179" spans="1:4" ht="50.1" customHeight="1" x14ac:dyDescent="0.25">
      <c r="A179" s="8">
        <v>4</v>
      </c>
      <c r="B179" s="105" t="s">
        <v>163</v>
      </c>
      <c r="C179" s="105"/>
      <c r="D179" s="58"/>
    </row>
    <row r="180" spans="1:4" ht="50.1" customHeight="1" x14ac:dyDescent="0.25">
      <c r="A180" s="8">
        <v>5</v>
      </c>
      <c r="B180" s="106" t="s">
        <v>164</v>
      </c>
      <c r="C180" s="106"/>
      <c r="D180" s="58"/>
    </row>
    <row r="181" spans="1:4" ht="50.1" customHeight="1" x14ac:dyDescent="0.25">
      <c r="A181" s="8">
        <v>6</v>
      </c>
      <c r="B181" s="106" t="s">
        <v>165</v>
      </c>
      <c r="C181" s="106"/>
      <c r="D181" s="58"/>
    </row>
    <row r="182" spans="1:4" x14ac:dyDescent="0.25">
      <c r="A182" s="58"/>
      <c r="B182" s="58"/>
      <c r="C182" s="58"/>
      <c r="D182" s="58"/>
    </row>
    <row r="183" spans="1:4" x14ac:dyDescent="0.25">
      <c r="A183" s="58"/>
      <c r="B183" s="58"/>
      <c r="C183" s="58"/>
      <c r="D183" s="58"/>
    </row>
    <row r="184" spans="1:4" x14ac:dyDescent="0.25">
      <c r="A184" s="58"/>
      <c r="B184" s="58"/>
      <c r="C184" s="58"/>
      <c r="D184" s="58"/>
    </row>
    <row r="185" spans="1:4" x14ac:dyDescent="0.25">
      <c r="A185" s="58"/>
      <c r="B185" s="58"/>
      <c r="C185" s="58"/>
      <c r="D185" s="58"/>
    </row>
    <row r="186" spans="1:4" x14ac:dyDescent="0.25">
      <c r="A186" s="58"/>
      <c r="B186" s="58"/>
      <c r="C186" s="58"/>
      <c r="D186" s="58"/>
    </row>
    <row r="187" spans="1:4" x14ac:dyDescent="0.25">
      <c r="A187" s="58"/>
      <c r="B187" s="58"/>
      <c r="C187" s="58"/>
      <c r="D187" s="58"/>
    </row>
    <row r="188" spans="1:4" x14ac:dyDescent="0.25">
      <c r="A188" s="58"/>
      <c r="B188" s="58"/>
      <c r="C188" s="58"/>
      <c r="D188" s="58"/>
    </row>
    <row r="189" spans="1:4" x14ac:dyDescent="0.25">
      <c r="A189" s="58"/>
      <c r="B189" s="58"/>
      <c r="C189" s="58"/>
      <c r="D189" s="58"/>
    </row>
    <row r="190" spans="1:4" x14ac:dyDescent="0.25">
      <c r="A190" s="58"/>
      <c r="B190" s="58"/>
      <c r="C190" s="58"/>
      <c r="D190" s="58"/>
    </row>
    <row r="191" spans="1:4" x14ac:dyDescent="0.25">
      <c r="A191" s="61"/>
      <c r="B191" s="61"/>
      <c r="C191" s="61"/>
      <c r="D191" s="61"/>
    </row>
    <row r="192" spans="1:4" x14ac:dyDescent="0.25">
      <c r="A192" s="61"/>
      <c r="B192" s="61"/>
      <c r="C192" s="61"/>
      <c r="D192" s="60"/>
    </row>
    <row r="196" spans="8:8" x14ac:dyDescent="0.25">
      <c r="H196" s="36"/>
    </row>
  </sheetData>
  <sheetProtection password="CA9C" sheet="1" objects="1" scenarios="1"/>
  <mergeCells count="145">
    <mergeCell ref="B16:C16"/>
    <mergeCell ref="B19:C19"/>
    <mergeCell ref="B6:C6"/>
    <mergeCell ref="B7:C7"/>
    <mergeCell ref="B8:C8"/>
    <mergeCell ref="B9:C9"/>
    <mergeCell ref="B10:C10"/>
    <mergeCell ref="B11:C11"/>
    <mergeCell ref="B14:C14"/>
    <mergeCell ref="B4:C4"/>
    <mergeCell ref="B38:C38"/>
    <mergeCell ref="B39:C39"/>
    <mergeCell ref="B40:C40"/>
    <mergeCell ref="B41:C41"/>
    <mergeCell ref="B34:C34"/>
    <mergeCell ref="B46:C46"/>
    <mergeCell ref="B25:C25"/>
    <mergeCell ref="B24:C24"/>
    <mergeCell ref="B15:C15"/>
    <mergeCell ref="B36:C36"/>
    <mergeCell ref="B37:C37"/>
    <mergeCell ref="B35:C35"/>
    <mergeCell ref="B26:C26"/>
    <mergeCell ref="B27:C27"/>
    <mergeCell ref="B28:C28"/>
    <mergeCell ref="B29:C29"/>
    <mergeCell ref="B30:C30"/>
    <mergeCell ref="B31:C31"/>
    <mergeCell ref="B5:C5"/>
    <mergeCell ref="B21:C21"/>
    <mergeCell ref="B20:C20"/>
    <mergeCell ref="B18:C18"/>
    <mergeCell ref="B17:C17"/>
    <mergeCell ref="B54:C54"/>
    <mergeCell ref="B44:C44"/>
    <mergeCell ref="B74:C74"/>
    <mergeCell ref="B61:C61"/>
    <mergeCell ref="B65:C65"/>
    <mergeCell ref="B66:C66"/>
    <mergeCell ref="B67:C67"/>
    <mergeCell ref="B68:C68"/>
    <mergeCell ref="B69:C69"/>
    <mergeCell ref="B55:C55"/>
    <mergeCell ref="B56:C56"/>
    <mergeCell ref="B57:C57"/>
    <mergeCell ref="B58:C58"/>
    <mergeCell ref="B59:C59"/>
    <mergeCell ref="B60:C60"/>
    <mergeCell ref="B47:C47"/>
    <mergeCell ref="B48:C48"/>
    <mergeCell ref="B50:C50"/>
    <mergeCell ref="B51:C51"/>
    <mergeCell ref="B49:C49"/>
    <mergeCell ref="B45:C45"/>
    <mergeCell ref="B75:C75"/>
    <mergeCell ref="B76:C76"/>
    <mergeCell ref="B77:C77"/>
    <mergeCell ref="B78:C78"/>
    <mergeCell ref="B79:C79"/>
    <mergeCell ref="B80:C80"/>
    <mergeCell ref="B70:C70"/>
    <mergeCell ref="B71:C71"/>
    <mergeCell ref="B64:C64"/>
    <mergeCell ref="B81:C81"/>
    <mergeCell ref="B84:C84"/>
    <mergeCell ref="B85:C85"/>
    <mergeCell ref="B95:C95"/>
    <mergeCell ref="B94:C94"/>
    <mergeCell ref="B105:C105"/>
    <mergeCell ref="B104:C104"/>
    <mergeCell ref="B86:C86"/>
    <mergeCell ref="B87:C87"/>
    <mergeCell ref="B88:C88"/>
    <mergeCell ref="B99:C99"/>
    <mergeCell ref="B100:C100"/>
    <mergeCell ref="B101:C101"/>
    <mergeCell ref="B106:C106"/>
    <mergeCell ref="B107:C107"/>
    <mergeCell ref="B108:C108"/>
    <mergeCell ref="B89:C89"/>
    <mergeCell ref="B90:C90"/>
    <mergeCell ref="B91:C91"/>
    <mergeCell ref="B96:C96"/>
    <mergeCell ref="B97:C97"/>
    <mergeCell ref="B98:C98"/>
    <mergeCell ref="B117:C117"/>
    <mergeCell ref="B118:C118"/>
    <mergeCell ref="B119:C119"/>
    <mergeCell ref="B120:C120"/>
    <mergeCell ref="B121:C121"/>
    <mergeCell ref="B125:C125"/>
    <mergeCell ref="B124:C124"/>
    <mergeCell ref="B109:C109"/>
    <mergeCell ref="B110:C110"/>
    <mergeCell ref="B111:C111"/>
    <mergeCell ref="B114:C114"/>
    <mergeCell ref="B115:C115"/>
    <mergeCell ref="B116:C116"/>
    <mergeCell ref="B135:C135"/>
    <mergeCell ref="B134:C134"/>
    <mergeCell ref="B136:C136"/>
    <mergeCell ref="B137:C137"/>
    <mergeCell ref="B138:C138"/>
    <mergeCell ref="B139:C139"/>
    <mergeCell ref="B126:C126"/>
    <mergeCell ref="B127:C127"/>
    <mergeCell ref="B128:C128"/>
    <mergeCell ref="B129:C129"/>
    <mergeCell ref="B130:C130"/>
    <mergeCell ref="B131:C131"/>
    <mergeCell ref="B149:C149"/>
    <mergeCell ref="B150:C150"/>
    <mergeCell ref="B151:C151"/>
    <mergeCell ref="B155:C155"/>
    <mergeCell ref="B154:C154"/>
    <mergeCell ref="B140:C140"/>
    <mergeCell ref="B141:C141"/>
    <mergeCell ref="B145:C145"/>
    <mergeCell ref="B144:C144"/>
    <mergeCell ref="B146:C146"/>
    <mergeCell ref="B147:C147"/>
    <mergeCell ref="A1:C1"/>
    <mergeCell ref="B178:C178"/>
    <mergeCell ref="B179:C179"/>
    <mergeCell ref="B180:C180"/>
    <mergeCell ref="B181:C181"/>
    <mergeCell ref="B156:C156"/>
    <mergeCell ref="B157:C157"/>
    <mergeCell ref="B158:C158"/>
    <mergeCell ref="B159:C159"/>
    <mergeCell ref="B160:C160"/>
    <mergeCell ref="B161:C161"/>
    <mergeCell ref="B170:C170"/>
    <mergeCell ref="B171:C171"/>
    <mergeCell ref="B175:C175"/>
    <mergeCell ref="B174:C174"/>
    <mergeCell ref="B176:C176"/>
    <mergeCell ref="B177:C177"/>
    <mergeCell ref="B165:C165"/>
    <mergeCell ref="B164:C164"/>
    <mergeCell ref="B166:C166"/>
    <mergeCell ref="B167:C167"/>
    <mergeCell ref="B168:C168"/>
    <mergeCell ref="B169:C169"/>
    <mergeCell ref="B148:C148"/>
  </mergeCells>
  <pageMargins left="0.25" right="0.25" top="0.75" bottom="0.75" header="0.3" footer="0.3"/>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48"/>
  <sheetViews>
    <sheetView tabSelected="1" topLeftCell="A202" workbookViewId="0">
      <selection activeCell="S19" sqref="S19"/>
    </sheetView>
  </sheetViews>
  <sheetFormatPr defaultRowHeight="15" x14ac:dyDescent="0.25"/>
  <cols>
    <col min="2" max="2" width="22.7109375" customWidth="1"/>
    <col min="10" max="10" width="22.7109375" customWidth="1"/>
  </cols>
  <sheetData>
    <row r="1" spans="2:16" x14ac:dyDescent="0.25">
      <c r="B1" s="31" t="s">
        <v>241</v>
      </c>
      <c r="C1" s="31"/>
      <c r="D1" s="31"/>
      <c r="E1" s="31"/>
      <c r="F1" s="31"/>
      <c r="G1" s="31"/>
      <c r="H1" s="31">
        <f>SUM(C3:H3)</f>
        <v>50</v>
      </c>
      <c r="J1" s="31" t="s">
        <v>242</v>
      </c>
      <c r="K1" s="31"/>
      <c r="L1" s="31"/>
      <c r="M1" s="31"/>
      <c r="N1" s="31"/>
      <c r="O1" s="31"/>
      <c r="P1" s="31">
        <f>SUM(K3:P3)</f>
        <v>50</v>
      </c>
    </row>
    <row r="2" spans="2:16" ht="15.75" x14ac:dyDescent="0.25">
      <c r="B2" s="69" t="s">
        <v>265</v>
      </c>
      <c r="C2" s="32" t="s">
        <v>271</v>
      </c>
      <c r="D2" s="32" t="s">
        <v>270</v>
      </c>
      <c r="E2" s="32" t="s">
        <v>269</v>
      </c>
      <c r="F2" s="32" t="s">
        <v>268</v>
      </c>
      <c r="G2" s="32" t="s">
        <v>266</v>
      </c>
      <c r="H2" s="32" t="s">
        <v>267</v>
      </c>
      <c r="J2" s="69" t="s">
        <v>265</v>
      </c>
      <c r="K2" s="32" t="s">
        <v>271</v>
      </c>
      <c r="L2" s="32" t="s">
        <v>270</v>
      </c>
      <c r="M2" s="32" t="s">
        <v>269</v>
      </c>
      <c r="N2" s="32" t="s">
        <v>268</v>
      </c>
      <c r="O2" s="32" t="s">
        <v>266</v>
      </c>
      <c r="P2" s="32" t="s">
        <v>267</v>
      </c>
    </row>
    <row r="3" spans="2:16" x14ac:dyDescent="0.25">
      <c r="B3" s="32" t="s">
        <v>0</v>
      </c>
      <c r="C3" s="32">
        <f>COUNTIF('REKOD PRESTASI MURID SENI '!$E$10:$E$59,1)</f>
        <v>0</v>
      </c>
      <c r="D3" s="32">
        <f>COUNTIF('REKOD PRESTASI MURID SENI '!$E$10:$E$59,2)</f>
        <v>5</v>
      </c>
      <c r="E3" s="32">
        <f>COUNTIF('REKOD PRESTASI MURID SENI '!$E$10:$E$59,3)</f>
        <v>12</v>
      </c>
      <c r="F3" s="32">
        <f>COUNTIF('REKOD PRESTASI MURID SENI '!$E$10:$E$59,4)</f>
        <v>19</v>
      </c>
      <c r="G3" s="32">
        <f>COUNTIF('REKOD PRESTASI MURID SENI '!$E$10:$E$59,5)</f>
        <v>6</v>
      </c>
      <c r="H3" s="32">
        <f>COUNTIF('REKOD PRESTASI MURID SENI '!$E$10:$E$59,6)</f>
        <v>8</v>
      </c>
      <c r="J3" s="32" t="s">
        <v>0</v>
      </c>
      <c r="K3" s="32">
        <f>COUNTIF('REKOD PRESTASI MURID SENI '!$F$10:$F$59,1)</f>
        <v>0</v>
      </c>
      <c r="L3" s="32">
        <f>COUNTIF('REKOD PRESTASI MURID SENI '!$F$10:$F$59,2)</f>
        <v>3</v>
      </c>
      <c r="M3" s="32">
        <f>COUNTIF('REKOD PRESTASI MURID SENI '!$F$10:$F$59,3)</f>
        <v>11</v>
      </c>
      <c r="N3" s="32">
        <f>COUNTIF('REKOD PRESTASI MURID SENI '!$F$10:$F$59,4)</f>
        <v>17</v>
      </c>
      <c r="O3" s="32">
        <f>COUNTIF('REKOD PRESTASI MURID SENI '!$F$10:$F$59,5)</f>
        <v>12</v>
      </c>
      <c r="P3" s="32">
        <f>COUNTIF('REKOD PRESTASI MURID SENI '!$F$10:$F$59,6)</f>
        <v>7</v>
      </c>
    </row>
    <row r="20" spans="2:16" x14ac:dyDescent="0.25">
      <c r="B20" s="31" t="s">
        <v>243</v>
      </c>
      <c r="C20" s="31"/>
      <c r="D20" s="31"/>
      <c r="E20" s="31"/>
      <c r="F20" s="31"/>
      <c r="G20" s="31"/>
      <c r="H20" s="31">
        <f>SUM(C22:H22)</f>
        <v>50</v>
      </c>
      <c r="J20" s="31" t="s">
        <v>244</v>
      </c>
      <c r="K20" s="31"/>
      <c r="L20" s="31"/>
      <c r="M20" s="31"/>
      <c r="N20" s="31"/>
      <c r="O20" s="31"/>
      <c r="P20" s="31">
        <f>SUM(K22:P22)</f>
        <v>50</v>
      </c>
    </row>
    <row r="21" spans="2:16" ht="15.75" x14ac:dyDescent="0.25">
      <c r="B21" s="69" t="s">
        <v>265</v>
      </c>
      <c r="C21" s="32" t="s">
        <v>271</v>
      </c>
      <c r="D21" s="32" t="s">
        <v>270</v>
      </c>
      <c r="E21" s="32" t="s">
        <v>269</v>
      </c>
      <c r="F21" s="32" t="s">
        <v>268</v>
      </c>
      <c r="G21" s="32" t="s">
        <v>266</v>
      </c>
      <c r="H21" s="32" t="s">
        <v>267</v>
      </c>
      <c r="J21" s="69" t="s">
        <v>265</v>
      </c>
      <c r="K21" s="32" t="s">
        <v>271</v>
      </c>
      <c r="L21" s="32" t="s">
        <v>270</v>
      </c>
      <c r="M21" s="32" t="s">
        <v>269</v>
      </c>
      <c r="N21" s="32" t="s">
        <v>268</v>
      </c>
      <c r="O21" s="32" t="s">
        <v>266</v>
      </c>
      <c r="P21" s="32" t="s">
        <v>267</v>
      </c>
    </row>
    <row r="22" spans="2:16" x14ac:dyDescent="0.25">
      <c r="B22" s="32" t="s">
        <v>0</v>
      </c>
      <c r="C22" s="32">
        <f>COUNTIF('REKOD PRESTASI MURID SENI '!$G$10:$G$59,1)</f>
        <v>2</v>
      </c>
      <c r="D22" s="32">
        <f>COUNTIF('REKOD PRESTASI MURID SENI '!$G$10:$G$59,2)</f>
        <v>4</v>
      </c>
      <c r="E22" s="32">
        <f>COUNTIF('REKOD PRESTASI MURID SENI '!$G$10:$G$59,3)</f>
        <v>11</v>
      </c>
      <c r="F22" s="32">
        <f>COUNTIF('REKOD PRESTASI MURID SENI '!$G$10:$G$59,4)</f>
        <v>12</v>
      </c>
      <c r="G22" s="32">
        <f>COUNTIF('REKOD PRESTASI MURID SENI '!$G$10:$G$59,5)</f>
        <v>10</v>
      </c>
      <c r="H22" s="32">
        <f>COUNTIF('REKOD PRESTASI MURID SENI '!$G$10:$G$59,6)</f>
        <v>11</v>
      </c>
      <c r="J22" s="32" t="s">
        <v>0</v>
      </c>
      <c r="K22" s="32">
        <f>COUNTIF('REKOD PRESTASI MURID SENI '!$H$10:$H$59,1)</f>
        <v>0</v>
      </c>
      <c r="L22" s="32">
        <f>COUNTIF('REKOD PRESTASI MURID SENI '!$H$10:$H$59,2)</f>
        <v>6</v>
      </c>
      <c r="M22" s="32">
        <f>COUNTIF('REKOD PRESTASI MURID SENI '!$H$10:$H$59,3)</f>
        <v>10</v>
      </c>
      <c r="N22" s="32">
        <f>COUNTIF('REKOD PRESTASI MURID SENI '!$H$10:$H$59,4)</f>
        <v>7</v>
      </c>
      <c r="O22" s="32">
        <f>COUNTIF('REKOD PRESTASI MURID SENI '!$H$10:$H$59,5)</f>
        <v>15</v>
      </c>
      <c r="P22" s="32">
        <f>COUNTIF('REKOD PRESTASI MURID SENI '!$H$10:$H$59,6)</f>
        <v>12</v>
      </c>
    </row>
    <row r="23" spans="2:16" x14ac:dyDescent="0.25">
      <c r="B23" s="27"/>
      <c r="C23" s="27"/>
      <c r="D23" s="27"/>
      <c r="E23" s="27"/>
      <c r="F23" s="27"/>
      <c r="G23" s="27"/>
      <c r="H23" s="27"/>
      <c r="J23" s="27"/>
      <c r="K23" s="27"/>
      <c r="L23" s="27"/>
      <c r="M23" s="27"/>
      <c r="N23" s="27"/>
      <c r="O23" s="27"/>
      <c r="P23" s="27"/>
    </row>
    <row r="24" spans="2:16" x14ac:dyDescent="0.25">
      <c r="B24" s="27"/>
      <c r="C24" s="27"/>
      <c r="D24" s="27"/>
      <c r="E24" s="27"/>
      <c r="F24" s="27"/>
      <c r="G24" s="27"/>
      <c r="H24" s="27"/>
      <c r="J24" s="27"/>
      <c r="K24" s="27"/>
      <c r="L24" s="27"/>
      <c r="M24" s="27"/>
      <c r="N24" s="27"/>
      <c r="O24" s="27"/>
      <c r="P24" s="27"/>
    </row>
    <row r="25" spans="2:16" x14ac:dyDescent="0.25">
      <c r="B25" s="27"/>
      <c r="C25" s="27"/>
      <c r="D25" s="27"/>
      <c r="E25" s="27"/>
      <c r="F25" s="27"/>
      <c r="G25" s="27"/>
      <c r="H25" s="27"/>
      <c r="J25" s="27"/>
      <c r="K25" s="27"/>
      <c r="L25" s="27"/>
      <c r="M25" s="27"/>
      <c r="N25" s="27"/>
      <c r="O25" s="27"/>
      <c r="P25" s="27"/>
    </row>
    <row r="26" spans="2:16" x14ac:dyDescent="0.25">
      <c r="B26" s="27"/>
      <c r="C26" s="27"/>
      <c r="D26" s="27"/>
      <c r="E26" s="27"/>
      <c r="F26" s="27"/>
      <c r="G26" s="27"/>
      <c r="H26" s="27"/>
      <c r="J26" s="27"/>
      <c r="K26" s="27"/>
      <c r="L26" s="27"/>
      <c r="M26" s="27"/>
      <c r="N26" s="27"/>
      <c r="O26" s="27"/>
      <c r="P26" s="27"/>
    </row>
    <row r="27" spans="2:16" x14ac:dyDescent="0.25">
      <c r="B27" s="27"/>
      <c r="C27" s="27"/>
      <c r="D27" s="27"/>
      <c r="E27" s="27"/>
      <c r="F27" s="27"/>
      <c r="G27" s="27"/>
      <c r="H27" s="27"/>
      <c r="J27" s="27"/>
      <c r="K27" s="27"/>
      <c r="L27" s="27"/>
      <c r="M27" s="27"/>
      <c r="N27" s="27"/>
      <c r="O27" s="27"/>
      <c r="P27" s="27"/>
    </row>
    <row r="28" spans="2:16" x14ac:dyDescent="0.25">
      <c r="B28" s="27"/>
      <c r="C28" s="27"/>
      <c r="D28" s="27"/>
      <c r="E28" s="27"/>
      <c r="F28" s="27"/>
      <c r="G28" s="27"/>
      <c r="H28" s="27"/>
      <c r="J28" s="27"/>
      <c r="K28" s="27"/>
      <c r="L28" s="27"/>
      <c r="M28" s="27"/>
      <c r="N28" s="27"/>
      <c r="O28" s="27"/>
      <c r="P28" s="27"/>
    </row>
    <row r="29" spans="2:16" x14ac:dyDescent="0.25">
      <c r="B29" s="27"/>
      <c r="C29" s="27"/>
      <c r="D29" s="27"/>
      <c r="E29" s="27"/>
      <c r="F29" s="27"/>
      <c r="G29" s="27"/>
      <c r="H29" s="27"/>
      <c r="J29" s="27"/>
      <c r="K29" s="27"/>
      <c r="L29" s="27"/>
      <c r="M29" s="27"/>
      <c r="N29" s="27"/>
      <c r="O29" s="27"/>
      <c r="P29" s="27"/>
    </row>
    <row r="30" spans="2:16" x14ac:dyDescent="0.25">
      <c r="B30" s="27"/>
      <c r="C30" s="27"/>
      <c r="D30" s="27"/>
      <c r="E30" s="27"/>
      <c r="F30" s="27"/>
      <c r="G30" s="27"/>
      <c r="H30" s="27"/>
      <c r="J30" s="27"/>
      <c r="K30" s="27"/>
      <c r="L30" s="27"/>
      <c r="M30" s="27"/>
      <c r="N30" s="27"/>
      <c r="O30" s="27"/>
      <c r="P30" s="27"/>
    </row>
    <row r="31" spans="2:16" x14ac:dyDescent="0.25">
      <c r="B31" s="27"/>
      <c r="C31" s="27"/>
      <c r="D31" s="27"/>
      <c r="E31" s="27"/>
      <c r="F31" s="27"/>
      <c r="G31" s="27"/>
      <c r="H31" s="27"/>
      <c r="J31" s="27"/>
      <c r="K31" s="27"/>
      <c r="L31" s="27"/>
      <c r="M31" s="27"/>
      <c r="N31" s="27"/>
      <c r="O31" s="27"/>
      <c r="P31" s="27"/>
    </row>
    <row r="32" spans="2:16" x14ac:dyDescent="0.25">
      <c r="B32" s="27"/>
      <c r="C32" s="27"/>
      <c r="D32" s="27"/>
      <c r="E32" s="27"/>
      <c r="F32" s="27"/>
      <c r="G32" s="27"/>
      <c r="H32" s="27"/>
      <c r="J32" s="27"/>
      <c r="K32" s="27"/>
      <c r="L32" s="27"/>
      <c r="M32" s="27"/>
      <c r="N32" s="27"/>
      <c r="O32" s="27"/>
      <c r="P32" s="27"/>
    </row>
    <row r="33" spans="2:16" x14ac:dyDescent="0.25">
      <c r="B33" s="27"/>
      <c r="C33" s="27"/>
      <c r="D33" s="27"/>
      <c r="E33" s="27"/>
      <c r="F33" s="27"/>
      <c r="G33" s="27"/>
      <c r="H33" s="27"/>
      <c r="J33" s="27"/>
      <c r="K33" s="27"/>
      <c r="L33" s="27"/>
      <c r="M33" s="27"/>
      <c r="N33" s="27"/>
      <c r="O33" s="27"/>
      <c r="P33" s="27"/>
    </row>
    <row r="34" spans="2:16" x14ac:dyDescent="0.25">
      <c r="B34" s="27"/>
      <c r="C34" s="27"/>
      <c r="D34" s="27"/>
      <c r="E34" s="27"/>
      <c r="F34" s="27"/>
      <c r="G34" s="27"/>
      <c r="H34" s="27"/>
      <c r="J34" s="27"/>
      <c r="K34" s="27"/>
      <c r="L34" s="27"/>
      <c r="M34" s="27"/>
      <c r="N34" s="27"/>
      <c r="O34" s="27"/>
      <c r="P34" s="27"/>
    </row>
    <row r="35" spans="2:16" x14ac:dyDescent="0.25">
      <c r="B35" s="27"/>
      <c r="C35" s="27"/>
      <c r="D35" s="27"/>
      <c r="E35" s="27"/>
      <c r="F35" s="27"/>
      <c r="G35" s="27"/>
      <c r="H35" s="27"/>
      <c r="J35" s="27"/>
      <c r="K35" s="27"/>
      <c r="L35" s="27"/>
      <c r="M35" s="27"/>
      <c r="N35" s="27"/>
      <c r="O35" s="27"/>
      <c r="P35" s="27"/>
    </row>
    <row r="38" spans="2:16" x14ac:dyDescent="0.25">
      <c r="B38" s="31" t="s">
        <v>245</v>
      </c>
      <c r="C38" s="31"/>
      <c r="D38" s="31"/>
      <c r="E38" s="31"/>
      <c r="F38" s="31"/>
      <c r="G38" s="31"/>
      <c r="H38" s="31">
        <f>SUM(C40:H40)</f>
        <v>50</v>
      </c>
      <c r="J38" s="31" t="s">
        <v>246</v>
      </c>
      <c r="K38" s="31"/>
      <c r="L38" s="31"/>
      <c r="M38" s="31"/>
      <c r="N38" s="31"/>
      <c r="O38" s="31"/>
      <c r="P38" s="31">
        <f>SUM(K40:P40)</f>
        <v>50</v>
      </c>
    </row>
    <row r="39" spans="2:16" ht="15.75" x14ac:dyDescent="0.25">
      <c r="B39" s="69" t="s">
        <v>265</v>
      </c>
      <c r="C39" s="32" t="s">
        <v>271</v>
      </c>
      <c r="D39" s="32" t="s">
        <v>270</v>
      </c>
      <c r="E39" s="32" t="s">
        <v>269</v>
      </c>
      <c r="F39" s="32" t="s">
        <v>268</v>
      </c>
      <c r="G39" s="32" t="s">
        <v>266</v>
      </c>
      <c r="H39" s="32" t="s">
        <v>267</v>
      </c>
      <c r="J39" s="69" t="s">
        <v>265</v>
      </c>
      <c r="K39" s="32" t="s">
        <v>271</v>
      </c>
      <c r="L39" s="32" t="s">
        <v>270</v>
      </c>
      <c r="M39" s="32" t="s">
        <v>269</v>
      </c>
      <c r="N39" s="32" t="s">
        <v>268</v>
      </c>
      <c r="O39" s="32" t="s">
        <v>266</v>
      </c>
      <c r="P39" s="32" t="s">
        <v>267</v>
      </c>
    </row>
    <row r="40" spans="2:16" x14ac:dyDescent="0.25">
      <c r="B40" s="32" t="s">
        <v>0</v>
      </c>
      <c r="C40" s="32">
        <f>COUNTIF('REKOD PRESTASI MURID SENI '!$I$10:$I$59,1)</f>
        <v>0</v>
      </c>
      <c r="D40" s="32">
        <f>COUNTIF('REKOD PRESTASI MURID SENI '!$I$10:$I$59,2)</f>
        <v>3</v>
      </c>
      <c r="E40" s="32">
        <f>COUNTIF('REKOD PRESTASI MURID SENI '!$I$10:$I$59,3)</f>
        <v>12</v>
      </c>
      <c r="F40" s="32">
        <f>COUNTIF('REKOD PRESTASI MURID SENI '!$I$10:$I$59,4)</f>
        <v>7</v>
      </c>
      <c r="G40" s="32">
        <f>COUNTIF('REKOD PRESTASI MURID SENI '!$I$10:$I$59,5)</f>
        <v>15</v>
      </c>
      <c r="H40" s="32">
        <f>COUNTIF('REKOD PRESTASI MURID SENI '!$I$10:$I$59,6)</f>
        <v>13</v>
      </c>
      <c r="J40" s="32" t="s">
        <v>0</v>
      </c>
      <c r="K40" s="32">
        <f>COUNTIF('REKOD PRESTASI MURID SENI '!$J$10:$J$59,1)</f>
        <v>1</v>
      </c>
      <c r="L40" s="32">
        <f>COUNTIF('REKOD PRESTASI MURID SENI '!$J$10:$J$59,2)</f>
        <v>2</v>
      </c>
      <c r="M40" s="32">
        <f>COUNTIF('REKOD PRESTASI MURID SENI '!$J$10:$J$59,3)</f>
        <v>11</v>
      </c>
      <c r="N40" s="32">
        <f>COUNTIF('REKOD PRESTASI MURID SENI '!$J$10:$J$59,4)</f>
        <v>12</v>
      </c>
      <c r="O40" s="32">
        <f>COUNTIF('REKOD PRESTASI MURID SENI '!$J$10:$J$59,5)</f>
        <v>13</v>
      </c>
      <c r="P40" s="32">
        <f>COUNTIF('REKOD PRESTASI MURID SENI '!$J$10:$J$59,6)</f>
        <v>11</v>
      </c>
    </row>
    <row r="41" spans="2:16" x14ac:dyDescent="0.25">
      <c r="B41" s="27"/>
      <c r="C41" s="27"/>
      <c r="D41" s="27"/>
      <c r="E41" s="27"/>
      <c r="F41" s="27"/>
      <c r="G41" s="27"/>
      <c r="H41" s="27"/>
      <c r="J41" s="27"/>
      <c r="K41" s="27"/>
      <c r="L41" s="27"/>
      <c r="M41" s="27"/>
      <c r="N41" s="27"/>
      <c r="O41" s="27"/>
      <c r="P41" s="27"/>
    </row>
    <row r="42" spans="2:16" x14ac:dyDescent="0.25">
      <c r="B42" s="27"/>
      <c r="C42" s="27"/>
      <c r="D42" s="27"/>
      <c r="E42" s="27"/>
      <c r="F42" s="27"/>
      <c r="G42" s="27"/>
      <c r="H42" s="27"/>
      <c r="J42" s="27"/>
      <c r="K42" s="27"/>
      <c r="L42" s="27"/>
      <c r="M42" s="27"/>
      <c r="N42" s="27"/>
      <c r="O42" s="27"/>
      <c r="P42" s="27"/>
    </row>
    <row r="43" spans="2:16" x14ac:dyDescent="0.25">
      <c r="B43" s="27"/>
      <c r="C43" s="27"/>
      <c r="D43" s="27"/>
      <c r="E43" s="27"/>
      <c r="F43" s="27"/>
      <c r="G43" s="27"/>
      <c r="H43" s="27"/>
      <c r="J43" s="27"/>
      <c r="K43" s="27"/>
      <c r="L43" s="27"/>
      <c r="M43" s="27"/>
      <c r="N43" s="27"/>
      <c r="O43" s="27"/>
      <c r="P43" s="27"/>
    </row>
    <row r="44" spans="2:16" x14ac:dyDescent="0.25">
      <c r="B44" s="27"/>
      <c r="C44" s="27"/>
      <c r="D44" s="27"/>
      <c r="E44" s="27"/>
      <c r="F44" s="27"/>
      <c r="G44" s="27"/>
      <c r="H44" s="27"/>
      <c r="J44" s="27"/>
      <c r="K44" s="27"/>
      <c r="L44" s="27"/>
      <c r="M44" s="27"/>
      <c r="N44" s="27"/>
      <c r="O44" s="27"/>
      <c r="P44" s="27"/>
    </row>
    <row r="45" spans="2:16" x14ac:dyDescent="0.25">
      <c r="B45" s="27"/>
      <c r="C45" s="27"/>
      <c r="D45" s="27"/>
      <c r="E45" s="27"/>
      <c r="F45" s="27"/>
      <c r="G45" s="27"/>
      <c r="H45" s="27"/>
      <c r="J45" s="27"/>
      <c r="K45" s="27"/>
      <c r="L45" s="27"/>
      <c r="M45" s="27"/>
      <c r="N45" s="27"/>
      <c r="O45" s="27"/>
      <c r="P45" s="27"/>
    </row>
    <row r="46" spans="2:16" x14ac:dyDescent="0.25">
      <c r="B46" s="27"/>
      <c r="C46" s="27"/>
      <c r="D46" s="27"/>
      <c r="E46" s="27"/>
      <c r="F46" s="27"/>
      <c r="G46" s="27"/>
      <c r="H46" s="27"/>
      <c r="J46" s="27"/>
      <c r="K46" s="27"/>
      <c r="L46" s="27"/>
      <c r="M46" s="27"/>
      <c r="N46" s="27"/>
      <c r="O46" s="27"/>
      <c r="P46" s="27"/>
    </row>
    <row r="47" spans="2:16" x14ac:dyDescent="0.25">
      <c r="B47" s="27"/>
      <c r="C47" s="27"/>
      <c r="D47" s="27"/>
      <c r="E47" s="27"/>
      <c r="F47" s="27"/>
      <c r="G47" s="27"/>
      <c r="H47" s="27"/>
      <c r="J47" s="27"/>
      <c r="K47" s="27"/>
      <c r="L47" s="27"/>
      <c r="M47" s="27"/>
      <c r="N47" s="27"/>
      <c r="O47" s="27"/>
      <c r="P47" s="27"/>
    </row>
    <row r="48" spans="2:16" x14ac:dyDescent="0.25">
      <c r="B48" s="27"/>
      <c r="C48" s="27"/>
      <c r="D48" s="27"/>
      <c r="E48" s="27"/>
      <c r="F48" s="27"/>
      <c r="G48" s="27"/>
      <c r="H48" s="27"/>
      <c r="J48" s="27"/>
      <c r="K48" s="27"/>
      <c r="L48" s="27"/>
      <c r="M48" s="27"/>
      <c r="N48" s="27"/>
      <c r="O48" s="27"/>
      <c r="P48" s="27"/>
    </row>
    <row r="49" spans="2:16" x14ac:dyDescent="0.25">
      <c r="B49" s="27"/>
      <c r="C49" s="27"/>
      <c r="D49" s="27"/>
      <c r="E49" s="27"/>
      <c r="F49" s="27"/>
      <c r="G49" s="27"/>
      <c r="H49" s="27"/>
      <c r="J49" s="27"/>
      <c r="K49" s="27"/>
      <c r="L49" s="27"/>
      <c r="M49" s="27"/>
      <c r="N49" s="27"/>
      <c r="O49" s="27"/>
      <c r="P49" s="27"/>
    </row>
    <row r="50" spans="2:16" x14ac:dyDescent="0.25">
      <c r="B50" s="27"/>
      <c r="C50" s="27"/>
      <c r="D50" s="27"/>
      <c r="E50" s="27"/>
      <c r="F50" s="27"/>
      <c r="G50" s="27"/>
      <c r="H50" s="27"/>
      <c r="J50" s="27"/>
      <c r="K50" s="27"/>
      <c r="L50" s="27"/>
      <c r="M50" s="27"/>
      <c r="N50" s="27"/>
      <c r="O50" s="27"/>
      <c r="P50" s="27"/>
    </row>
    <row r="51" spans="2:16" x14ac:dyDescent="0.25">
      <c r="B51" s="27"/>
      <c r="C51" s="27"/>
      <c r="D51" s="27"/>
      <c r="E51" s="27"/>
      <c r="F51" s="27"/>
      <c r="G51" s="27"/>
      <c r="H51" s="27"/>
      <c r="J51" s="27"/>
      <c r="K51" s="27"/>
      <c r="L51" s="27"/>
      <c r="M51" s="27"/>
      <c r="N51" s="27"/>
      <c r="O51" s="27"/>
      <c r="P51" s="27"/>
    </row>
    <row r="52" spans="2:16" x14ac:dyDescent="0.25">
      <c r="B52" s="27"/>
      <c r="C52" s="27"/>
      <c r="D52" s="27"/>
      <c r="E52" s="27"/>
      <c r="F52" s="27"/>
      <c r="G52" s="27"/>
      <c r="H52" s="27"/>
      <c r="J52" s="27"/>
      <c r="K52" s="27"/>
      <c r="L52" s="27"/>
      <c r="M52" s="27"/>
      <c r="N52" s="27"/>
      <c r="O52" s="27"/>
      <c r="P52" s="27"/>
    </row>
    <row r="53" spans="2:16" x14ac:dyDescent="0.25">
      <c r="B53" s="27"/>
      <c r="C53" s="27"/>
      <c r="D53" s="27"/>
      <c r="E53" s="27"/>
      <c r="F53" s="27"/>
      <c r="G53" s="27"/>
      <c r="H53" s="27"/>
      <c r="J53" s="27"/>
      <c r="K53" s="27"/>
      <c r="L53" s="27"/>
      <c r="M53" s="27"/>
      <c r="N53" s="27"/>
      <c r="O53" s="27"/>
      <c r="P53" s="27"/>
    </row>
    <row r="56" spans="2:16" x14ac:dyDescent="0.25">
      <c r="B56" s="31" t="s">
        <v>247</v>
      </c>
      <c r="C56" s="31"/>
      <c r="D56" s="31"/>
      <c r="E56" s="31"/>
      <c r="F56" s="31"/>
      <c r="G56" s="31"/>
      <c r="H56" s="31">
        <f>SUM(C58:H58)</f>
        <v>50</v>
      </c>
      <c r="J56" s="31" t="s">
        <v>248</v>
      </c>
      <c r="K56" s="31"/>
      <c r="L56" s="31"/>
      <c r="M56" s="31"/>
      <c r="N56" s="31"/>
      <c r="O56" s="31"/>
      <c r="P56" s="31">
        <f>SUM(K58:P58)</f>
        <v>50</v>
      </c>
    </row>
    <row r="57" spans="2:16" ht="15.75" x14ac:dyDescent="0.25">
      <c r="B57" s="69" t="s">
        <v>265</v>
      </c>
      <c r="C57" s="32" t="s">
        <v>271</v>
      </c>
      <c r="D57" s="32" t="s">
        <v>270</v>
      </c>
      <c r="E57" s="32" t="s">
        <v>269</v>
      </c>
      <c r="F57" s="32" t="s">
        <v>268</v>
      </c>
      <c r="G57" s="32" t="s">
        <v>266</v>
      </c>
      <c r="H57" s="32" t="s">
        <v>267</v>
      </c>
      <c r="J57" s="69" t="s">
        <v>265</v>
      </c>
      <c r="K57" s="32" t="s">
        <v>271</v>
      </c>
      <c r="L57" s="32" t="s">
        <v>270</v>
      </c>
      <c r="M57" s="32" t="s">
        <v>269</v>
      </c>
      <c r="N57" s="32" t="s">
        <v>268</v>
      </c>
      <c r="O57" s="32" t="s">
        <v>266</v>
      </c>
      <c r="P57" s="32" t="s">
        <v>267</v>
      </c>
    </row>
    <row r="58" spans="2:16" x14ac:dyDescent="0.25">
      <c r="B58" s="32" t="s">
        <v>0</v>
      </c>
      <c r="C58" s="32">
        <f>COUNTIF('REKOD PRESTASI MURID SENI '!$L$10:$L$59,1)</f>
        <v>1</v>
      </c>
      <c r="D58" s="32">
        <f>COUNTIF('REKOD PRESTASI MURID SENI '!$L$10:$L$59,2)</f>
        <v>5</v>
      </c>
      <c r="E58" s="32">
        <f>COUNTIF('REKOD PRESTASI MURID SENI '!$L$10:$L$59,3)</f>
        <v>14</v>
      </c>
      <c r="F58" s="32">
        <f>COUNTIF('REKOD PRESTASI MURID SENI '!$L$10:$L$59,4)</f>
        <v>19</v>
      </c>
      <c r="G58" s="32">
        <f>COUNTIF('REKOD PRESTASI MURID SENI '!$L$10:$L$59,5)</f>
        <v>7</v>
      </c>
      <c r="H58" s="32">
        <f>COUNTIF('REKOD PRESTASI MURID SENI '!$L$10:$L$59,6)</f>
        <v>4</v>
      </c>
      <c r="J58" s="32" t="s">
        <v>0</v>
      </c>
      <c r="K58" s="32">
        <f>COUNTIF('REKOD PRESTASI MURID SENI '!$M$10:$M$59,1)</f>
        <v>0</v>
      </c>
      <c r="L58" s="32">
        <f>COUNTIF('REKOD PRESTASI MURID SENI '!$M$10:$M$59,2)</f>
        <v>1</v>
      </c>
      <c r="M58" s="32">
        <f>COUNTIF('REKOD PRESTASI MURID SENI '!$M$10:$M$59,3)</f>
        <v>12</v>
      </c>
      <c r="N58" s="32">
        <f>COUNTIF('REKOD PRESTASI MURID SENI '!$M$10:$M$59,4)</f>
        <v>17</v>
      </c>
      <c r="O58" s="32">
        <f>COUNTIF('REKOD PRESTASI MURID SENI '!$M$10:$M$59,5)</f>
        <v>12</v>
      </c>
      <c r="P58" s="32">
        <f>COUNTIF('REKOD PRESTASI MURID SENI '!$M$10:$M$59,6)</f>
        <v>8</v>
      </c>
    </row>
    <row r="59" spans="2:16" x14ac:dyDescent="0.25">
      <c r="B59" s="27"/>
      <c r="C59" s="27"/>
      <c r="D59" s="27"/>
      <c r="E59" s="27"/>
      <c r="F59" s="27"/>
      <c r="G59" s="27"/>
      <c r="H59" s="27"/>
      <c r="J59" s="27"/>
      <c r="K59" s="27"/>
      <c r="L59" s="27"/>
      <c r="M59" s="27"/>
      <c r="N59" s="27"/>
      <c r="O59" s="27"/>
      <c r="P59" s="27"/>
    </row>
    <row r="60" spans="2:16" x14ac:dyDescent="0.25">
      <c r="B60" s="27"/>
      <c r="C60" s="27"/>
      <c r="D60" s="27"/>
      <c r="E60" s="27"/>
      <c r="F60" s="27"/>
      <c r="G60" s="27"/>
      <c r="H60" s="27"/>
      <c r="J60" s="27"/>
      <c r="K60" s="27"/>
      <c r="L60" s="27"/>
      <c r="M60" s="27"/>
      <c r="N60" s="27"/>
      <c r="O60" s="27"/>
      <c r="P60" s="27"/>
    </row>
    <row r="61" spans="2:16" x14ac:dyDescent="0.25">
      <c r="B61" s="27"/>
      <c r="C61" s="27"/>
      <c r="D61" s="27"/>
      <c r="E61" s="27"/>
      <c r="F61" s="27"/>
      <c r="G61" s="27"/>
      <c r="H61" s="27"/>
      <c r="J61" s="27"/>
      <c r="K61" s="27"/>
      <c r="L61" s="27"/>
      <c r="M61" s="27"/>
      <c r="N61" s="27"/>
      <c r="O61" s="27"/>
      <c r="P61" s="27"/>
    </row>
    <row r="62" spans="2:16" x14ac:dyDescent="0.25">
      <c r="B62" s="27"/>
      <c r="C62" s="27"/>
      <c r="D62" s="27"/>
      <c r="E62" s="27"/>
      <c r="F62" s="27"/>
      <c r="G62" s="27"/>
      <c r="H62" s="27"/>
      <c r="J62" s="27"/>
      <c r="K62" s="27"/>
      <c r="L62" s="27"/>
      <c r="M62" s="27"/>
      <c r="N62" s="27"/>
      <c r="O62" s="27"/>
      <c r="P62" s="27"/>
    </row>
    <row r="63" spans="2:16" x14ac:dyDescent="0.25">
      <c r="B63" s="27"/>
      <c r="C63" s="27"/>
      <c r="D63" s="27"/>
      <c r="E63" s="27"/>
      <c r="F63" s="27"/>
      <c r="G63" s="27"/>
      <c r="H63" s="27"/>
      <c r="J63" s="27"/>
      <c r="K63" s="27"/>
      <c r="L63" s="27"/>
      <c r="M63" s="27"/>
      <c r="N63" s="27"/>
      <c r="O63" s="27"/>
      <c r="P63" s="27"/>
    </row>
    <row r="64" spans="2:16" x14ac:dyDescent="0.25">
      <c r="B64" s="27"/>
      <c r="C64" s="27"/>
      <c r="D64" s="27"/>
      <c r="E64" s="27"/>
      <c r="F64" s="27"/>
      <c r="G64" s="27"/>
      <c r="H64" s="27"/>
      <c r="J64" s="27"/>
      <c r="K64" s="27"/>
      <c r="L64" s="27"/>
      <c r="M64" s="27"/>
      <c r="N64" s="27"/>
      <c r="O64" s="27"/>
      <c r="P64" s="27"/>
    </row>
    <row r="65" spans="2:16" x14ac:dyDescent="0.25">
      <c r="B65" s="27"/>
      <c r="C65" s="27"/>
      <c r="D65" s="27"/>
      <c r="E65" s="27"/>
      <c r="F65" s="27"/>
      <c r="G65" s="27"/>
      <c r="H65" s="27"/>
      <c r="J65" s="27"/>
      <c r="K65" s="27"/>
      <c r="L65" s="27"/>
      <c r="M65" s="27"/>
      <c r="N65" s="27"/>
      <c r="O65" s="27"/>
      <c r="P65" s="27"/>
    </row>
    <row r="66" spans="2:16" x14ac:dyDescent="0.25">
      <c r="B66" s="27"/>
      <c r="C66" s="27"/>
      <c r="D66" s="27"/>
      <c r="E66" s="27"/>
      <c r="F66" s="27"/>
      <c r="G66" s="27"/>
      <c r="H66" s="27"/>
      <c r="J66" s="27"/>
      <c r="K66" s="27"/>
      <c r="L66" s="27"/>
      <c r="M66" s="27"/>
      <c r="N66" s="27"/>
      <c r="O66" s="27"/>
      <c r="P66" s="27"/>
    </row>
    <row r="67" spans="2:16" x14ac:dyDescent="0.25">
      <c r="B67" s="27"/>
      <c r="C67" s="27"/>
      <c r="D67" s="27"/>
      <c r="E67" s="27"/>
      <c r="F67" s="27"/>
      <c r="G67" s="27"/>
      <c r="H67" s="27"/>
      <c r="J67" s="27"/>
      <c r="K67" s="27"/>
      <c r="L67" s="27"/>
      <c r="M67" s="27"/>
      <c r="N67" s="27"/>
      <c r="O67" s="27"/>
      <c r="P67" s="27"/>
    </row>
    <row r="68" spans="2:16" x14ac:dyDescent="0.25">
      <c r="B68" s="27"/>
      <c r="C68" s="27"/>
      <c r="D68" s="27"/>
      <c r="E68" s="27"/>
      <c r="F68" s="27"/>
      <c r="G68" s="27"/>
      <c r="H68" s="27"/>
      <c r="J68" s="27"/>
      <c r="K68" s="27"/>
      <c r="L68" s="27"/>
      <c r="M68" s="27"/>
      <c r="N68" s="27"/>
      <c r="O68" s="27"/>
      <c r="P68" s="27"/>
    </row>
    <row r="69" spans="2:16" x14ac:dyDescent="0.25">
      <c r="B69" s="27"/>
      <c r="C69" s="27"/>
      <c r="D69" s="27"/>
      <c r="E69" s="27"/>
      <c r="F69" s="27"/>
      <c r="G69" s="27"/>
      <c r="H69" s="27"/>
      <c r="J69" s="27"/>
      <c r="K69" s="27"/>
      <c r="L69" s="27"/>
      <c r="M69" s="27"/>
      <c r="N69" s="27"/>
      <c r="O69" s="27"/>
      <c r="P69" s="27"/>
    </row>
    <row r="70" spans="2:16" x14ac:dyDescent="0.25">
      <c r="B70" s="27"/>
      <c r="C70" s="27"/>
      <c r="D70" s="27"/>
      <c r="E70" s="27"/>
      <c r="F70" s="27"/>
      <c r="G70" s="27"/>
      <c r="H70" s="27"/>
      <c r="J70" s="27"/>
      <c r="K70" s="27"/>
      <c r="L70" s="27"/>
      <c r="M70" s="27"/>
      <c r="N70" s="27"/>
      <c r="O70" s="27"/>
      <c r="P70" s="27"/>
    </row>
    <row r="71" spans="2:16" x14ac:dyDescent="0.25">
      <c r="B71" s="27"/>
      <c r="C71" s="27"/>
      <c r="D71" s="27"/>
      <c r="E71" s="27"/>
      <c r="F71" s="27"/>
      <c r="G71" s="27"/>
      <c r="H71" s="27"/>
      <c r="J71" s="27"/>
      <c r="K71" s="27"/>
      <c r="L71" s="27"/>
      <c r="M71" s="27"/>
      <c r="N71" s="27"/>
      <c r="O71" s="27"/>
      <c r="P71" s="27"/>
    </row>
    <row r="74" spans="2:16" x14ac:dyDescent="0.25">
      <c r="B74" s="31" t="s">
        <v>249</v>
      </c>
      <c r="C74" s="31"/>
      <c r="D74" s="31"/>
      <c r="E74" s="31"/>
      <c r="F74" s="31"/>
      <c r="G74" s="31"/>
      <c r="H74" s="31">
        <f>SUM(C76:H76)</f>
        <v>50</v>
      </c>
      <c r="J74" s="31" t="s">
        <v>250</v>
      </c>
      <c r="K74" s="31"/>
      <c r="L74" s="31"/>
      <c r="M74" s="31"/>
      <c r="N74" s="31"/>
      <c r="O74" s="31"/>
      <c r="P74" s="31">
        <f>SUM(K76:P76)</f>
        <v>50</v>
      </c>
    </row>
    <row r="75" spans="2:16" ht="15.75" x14ac:dyDescent="0.25">
      <c r="B75" s="69" t="s">
        <v>265</v>
      </c>
      <c r="C75" s="32" t="s">
        <v>271</v>
      </c>
      <c r="D75" s="32" t="s">
        <v>270</v>
      </c>
      <c r="E75" s="32" t="s">
        <v>269</v>
      </c>
      <c r="F75" s="32" t="s">
        <v>268</v>
      </c>
      <c r="G75" s="32" t="s">
        <v>266</v>
      </c>
      <c r="H75" s="32" t="s">
        <v>267</v>
      </c>
      <c r="J75" s="69" t="s">
        <v>265</v>
      </c>
      <c r="K75" s="32" t="s">
        <v>271</v>
      </c>
      <c r="L75" s="32" t="s">
        <v>270</v>
      </c>
      <c r="M75" s="32" t="s">
        <v>269</v>
      </c>
      <c r="N75" s="32" t="s">
        <v>268</v>
      </c>
      <c r="O75" s="32" t="s">
        <v>266</v>
      </c>
      <c r="P75" s="32" t="s">
        <v>267</v>
      </c>
    </row>
    <row r="76" spans="2:16" x14ac:dyDescent="0.25">
      <c r="B76" s="32" t="s">
        <v>0</v>
      </c>
      <c r="C76" s="32">
        <f>COUNTIF('REKOD PRESTASI MURID SENI '!$N$10:$N$59,1)</f>
        <v>0</v>
      </c>
      <c r="D76" s="32">
        <f>COUNTIF('REKOD PRESTASI MURID SENI '!$N$10:$N$59,2)</f>
        <v>3</v>
      </c>
      <c r="E76" s="32">
        <f>COUNTIF('REKOD PRESTASI MURID SENI '!$N$10:$N$59,3)</f>
        <v>11</v>
      </c>
      <c r="F76" s="32">
        <f>COUNTIF('REKOD PRESTASI MURID SENI '!$N$10:$N$59,4)</f>
        <v>16</v>
      </c>
      <c r="G76" s="32">
        <f>COUNTIF('REKOD PRESTASI MURID SENI '!$N$10:$N$59,5)</f>
        <v>11</v>
      </c>
      <c r="H76" s="32">
        <f>COUNTIF('REKOD PRESTASI MURID SENI '!$N$10:$N$59,6)</f>
        <v>9</v>
      </c>
      <c r="J76" s="32" t="s">
        <v>0</v>
      </c>
      <c r="K76" s="32">
        <f>COUNTIF('REKOD PRESTASI MURID SENI '!$O$10:$O$59,1)</f>
        <v>0</v>
      </c>
      <c r="L76" s="32">
        <f>COUNTIF('REKOD PRESTASI MURID SENI '!$O$10:$O$59,2)</f>
        <v>1</v>
      </c>
      <c r="M76" s="32">
        <f>COUNTIF('REKOD PRESTASI MURID SENI '!$O$10:$O$59,3)</f>
        <v>14</v>
      </c>
      <c r="N76" s="32">
        <f>COUNTIF('REKOD PRESTASI MURID SENI '!$O$10:$O$59,4)</f>
        <v>7</v>
      </c>
      <c r="O76" s="32">
        <f>COUNTIF('REKOD PRESTASI MURID SENI '!$O$10:$O$59,5)</f>
        <v>20</v>
      </c>
      <c r="P76" s="32">
        <f>COUNTIF('REKOD PRESTASI MURID SENI '!$O$10:$O$59,6)</f>
        <v>8</v>
      </c>
    </row>
    <row r="77" spans="2:16" x14ac:dyDescent="0.25">
      <c r="B77" s="27"/>
      <c r="C77" s="27"/>
      <c r="D77" s="27"/>
      <c r="E77" s="27"/>
      <c r="F77" s="27"/>
      <c r="G77" s="27"/>
      <c r="H77" s="27"/>
      <c r="J77" s="27"/>
      <c r="K77" s="27"/>
      <c r="L77" s="27"/>
      <c r="M77" s="27"/>
      <c r="N77" s="27"/>
      <c r="O77" s="27"/>
      <c r="P77" s="27"/>
    </row>
    <row r="78" spans="2:16" x14ac:dyDescent="0.25">
      <c r="B78" s="27"/>
      <c r="C78" s="27"/>
      <c r="D78" s="27"/>
      <c r="E78" s="27"/>
      <c r="F78" s="27"/>
      <c r="G78" s="27"/>
      <c r="H78" s="27"/>
      <c r="J78" s="27"/>
      <c r="K78" s="27"/>
      <c r="L78" s="27"/>
      <c r="M78" s="27"/>
      <c r="N78" s="27"/>
      <c r="O78" s="27"/>
      <c r="P78" s="27"/>
    </row>
    <row r="79" spans="2:16" x14ac:dyDescent="0.25">
      <c r="B79" s="27"/>
      <c r="C79" s="27"/>
      <c r="D79" s="27"/>
      <c r="E79" s="27"/>
      <c r="F79" s="27"/>
      <c r="G79" s="27"/>
      <c r="H79" s="27"/>
      <c r="J79" s="27"/>
      <c r="K79" s="27"/>
      <c r="L79" s="27"/>
      <c r="M79" s="27"/>
      <c r="N79" s="27"/>
      <c r="O79" s="27"/>
      <c r="P79" s="27"/>
    </row>
    <row r="80" spans="2:16" x14ac:dyDescent="0.25">
      <c r="B80" s="27"/>
      <c r="C80" s="27"/>
      <c r="D80" s="27"/>
      <c r="E80" s="27"/>
      <c r="F80" s="27"/>
      <c r="G80" s="27"/>
      <c r="H80" s="27"/>
      <c r="J80" s="27"/>
      <c r="K80" s="27"/>
      <c r="L80" s="27"/>
      <c r="M80" s="27"/>
      <c r="N80" s="27"/>
      <c r="O80" s="27"/>
      <c r="P80" s="27"/>
    </row>
    <row r="81" spans="2:16" x14ac:dyDescent="0.25">
      <c r="B81" s="27"/>
      <c r="C81" s="27"/>
      <c r="D81" s="27"/>
      <c r="E81" s="27"/>
      <c r="F81" s="27"/>
      <c r="G81" s="27"/>
      <c r="H81" s="27"/>
      <c r="J81" s="27"/>
      <c r="K81" s="27"/>
      <c r="L81" s="27"/>
      <c r="M81" s="27"/>
      <c r="N81" s="27"/>
      <c r="O81" s="27"/>
      <c r="P81" s="27"/>
    </row>
    <row r="82" spans="2:16" x14ac:dyDescent="0.25">
      <c r="B82" s="27"/>
      <c r="C82" s="27"/>
      <c r="D82" s="27"/>
      <c r="E82" s="27"/>
      <c r="F82" s="27"/>
      <c r="G82" s="27"/>
      <c r="H82" s="27"/>
      <c r="J82" s="27"/>
      <c r="K82" s="27"/>
      <c r="L82" s="27"/>
      <c r="M82" s="27"/>
      <c r="N82" s="27"/>
      <c r="O82" s="27"/>
      <c r="P82" s="27"/>
    </row>
    <row r="83" spans="2:16" x14ac:dyDescent="0.25">
      <c r="B83" s="27"/>
      <c r="C83" s="27"/>
      <c r="D83" s="27"/>
      <c r="E83" s="27"/>
      <c r="F83" s="27"/>
      <c r="G83" s="27"/>
      <c r="H83" s="27"/>
      <c r="J83" s="27"/>
      <c r="K83" s="27"/>
      <c r="L83" s="27"/>
      <c r="M83" s="27"/>
      <c r="N83" s="27"/>
      <c r="O83" s="27"/>
      <c r="P83" s="27"/>
    </row>
    <row r="84" spans="2:16" x14ac:dyDescent="0.25">
      <c r="B84" s="27"/>
      <c r="C84" s="27"/>
      <c r="D84" s="27"/>
      <c r="E84" s="27"/>
      <c r="F84" s="27"/>
      <c r="G84" s="27"/>
      <c r="H84" s="27"/>
      <c r="J84" s="27"/>
      <c r="K84" s="27"/>
      <c r="L84" s="27"/>
      <c r="M84" s="27"/>
      <c r="N84" s="27"/>
      <c r="O84" s="27"/>
      <c r="P84" s="27"/>
    </row>
    <row r="85" spans="2:16" x14ac:dyDescent="0.25">
      <c r="B85" s="27"/>
      <c r="C85" s="27"/>
      <c r="D85" s="27"/>
      <c r="E85" s="27"/>
      <c r="F85" s="27"/>
      <c r="G85" s="27"/>
      <c r="H85" s="27"/>
      <c r="J85" s="27"/>
      <c r="K85" s="27"/>
      <c r="L85" s="27"/>
      <c r="M85" s="27"/>
      <c r="N85" s="27"/>
      <c r="O85" s="27"/>
      <c r="P85" s="27"/>
    </row>
    <row r="86" spans="2:16" x14ac:dyDescent="0.25">
      <c r="B86" s="27"/>
      <c r="C86" s="27"/>
      <c r="D86" s="27"/>
      <c r="E86" s="27"/>
      <c r="F86" s="27"/>
      <c r="G86" s="27"/>
      <c r="H86" s="27"/>
      <c r="J86" s="27"/>
      <c r="K86" s="27"/>
      <c r="L86" s="27"/>
      <c r="M86" s="27"/>
      <c r="N86" s="27"/>
      <c r="O86" s="27"/>
      <c r="P86" s="27"/>
    </row>
    <row r="87" spans="2:16" x14ac:dyDescent="0.25">
      <c r="B87" s="27"/>
      <c r="C87" s="27"/>
      <c r="D87" s="27"/>
      <c r="E87" s="27"/>
      <c r="F87" s="27"/>
      <c r="G87" s="27"/>
      <c r="H87" s="27"/>
      <c r="J87" s="27"/>
      <c r="K87" s="27"/>
      <c r="L87" s="27"/>
      <c r="M87" s="27"/>
      <c r="N87" s="27"/>
      <c r="O87" s="27"/>
      <c r="P87" s="27"/>
    </row>
    <row r="88" spans="2:16" x14ac:dyDescent="0.25">
      <c r="B88" s="27"/>
      <c r="C88" s="27"/>
      <c r="D88" s="27"/>
      <c r="E88" s="27"/>
      <c r="F88" s="27"/>
      <c r="G88" s="27"/>
      <c r="H88" s="27"/>
      <c r="J88" s="27"/>
      <c r="K88" s="27"/>
      <c r="L88" s="27"/>
      <c r="M88" s="27"/>
      <c r="N88" s="27"/>
      <c r="O88" s="27"/>
      <c r="P88" s="27"/>
    </row>
    <row r="89" spans="2:16" x14ac:dyDescent="0.25">
      <c r="B89" s="27"/>
      <c r="C89" s="27"/>
      <c r="D89" s="27"/>
      <c r="E89" s="27"/>
      <c r="F89" s="27"/>
      <c r="G89" s="27"/>
      <c r="H89" s="27"/>
      <c r="J89" s="27"/>
      <c r="K89" s="27"/>
      <c r="L89" s="27"/>
      <c r="M89" s="27"/>
      <c r="N89" s="27"/>
      <c r="O89" s="27"/>
      <c r="P89" s="27"/>
    </row>
    <row r="92" spans="2:16" x14ac:dyDescent="0.25">
      <c r="B92" s="31" t="s">
        <v>251</v>
      </c>
      <c r="C92" s="31"/>
      <c r="D92" s="31"/>
      <c r="E92" s="31"/>
      <c r="F92" s="31"/>
      <c r="G92" s="31"/>
      <c r="H92" s="31">
        <f>SUM(C94:H94)</f>
        <v>50</v>
      </c>
      <c r="J92" s="31" t="s">
        <v>252</v>
      </c>
      <c r="K92" s="31"/>
      <c r="L92" s="31"/>
      <c r="M92" s="31"/>
      <c r="N92" s="31"/>
      <c r="O92" s="31"/>
      <c r="P92" s="31">
        <f>SUM(K94:P94)</f>
        <v>50</v>
      </c>
    </row>
    <row r="93" spans="2:16" ht="15.75" x14ac:dyDescent="0.25">
      <c r="B93" s="69" t="s">
        <v>265</v>
      </c>
      <c r="C93" s="32" t="s">
        <v>271</v>
      </c>
      <c r="D93" s="32" t="s">
        <v>270</v>
      </c>
      <c r="E93" s="32" t="s">
        <v>269</v>
      </c>
      <c r="F93" s="32" t="s">
        <v>268</v>
      </c>
      <c r="G93" s="32" t="s">
        <v>266</v>
      </c>
      <c r="H93" s="32" t="s">
        <v>267</v>
      </c>
      <c r="J93" s="69" t="s">
        <v>265</v>
      </c>
      <c r="K93" s="32" t="s">
        <v>271</v>
      </c>
      <c r="L93" s="32" t="s">
        <v>270</v>
      </c>
      <c r="M93" s="32" t="s">
        <v>269</v>
      </c>
      <c r="N93" s="32" t="s">
        <v>268</v>
      </c>
      <c r="O93" s="32" t="s">
        <v>266</v>
      </c>
      <c r="P93" s="32" t="s">
        <v>267</v>
      </c>
    </row>
    <row r="94" spans="2:16" x14ac:dyDescent="0.25">
      <c r="B94" s="32" t="s">
        <v>0</v>
      </c>
      <c r="C94" s="32">
        <f>COUNTIF('REKOD PRESTASI MURID SENI '!$P$10:$P$59,1)</f>
        <v>0</v>
      </c>
      <c r="D94" s="32">
        <f>COUNTIF('REKOD PRESTASI MURID SENI '!$P$10:$P$59,2)</f>
        <v>2</v>
      </c>
      <c r="E94" s="32">
        <f>COUNTIF('REKOD PRESTASI MURID SENI '!$P$10:$P$59,3)</f>
        <v>14</v>
      </c>
      <c r="F94" s="32">
        <f>COUNTIF('REKOD PRESTASI MURID SENI '!$P$10:$P$59,4)</f>
        <v>7</v>
      </c>
      <c r="G94" s="32">
        <f>COUNTIF('REKOD PRESTASI MURID SENI '!$P$10:$P$59,5)</f>
        <v>16</v>
      </c>
      <c r="H94" s="32">
        <f>COUNTIF('REKOD PRESTASI MURID SENI '!$P$10:$P$59,6)</f>
        <v>11</v>
      </c>
      <c r="J94" s="32" t="s">
        <v>0</v>
      </c>
      <c r="K94" s="32">
        <f>COUNTIF('REKOD PRESTASI MURID SENI '!$Q$10:$Q$59,1)</f>
        <v>0</v>
      </c>
      <c r="L94" s="32">
        <f>COUNTIF('REKOD PRESTASI MURID SENI '!$Q$10:$Q$59,2)</f>
        <v>1</v>
      </c>
      <c r="M94" s="32">
        <f>COUNTIF('REKOD PRESTASI MURID SENI '!$Q$10:$Q$59,3)</f>
        <v>13</v>
      </c>
      <c r="N94" s="32">
        <f>COUNTIF('REKOD PRESTASI MURID SENI '!$Q$10:$Q$59,4)</f>
        <v>13</v>
      </c>
      <c r="O94" s="32">
        <f>COUNTIF('REKOD PRESTASI MURID SENI '!$Q$10:$Q$59,5)</f>
        <v>14</v>
      </c>
      <c r="P94" s="32">
        <f>COUNTIF('REKOD PRESTASI MURID SENI '!$Q$10:$Q$59,6)</f>
        <v>9</v>
      </c>
    </row>
    <row r="95" spans="2:16" x14ac:dyDescent="0.25">
      <c r="B95" s="27"/>
      <c r="C95" s="27"/>
      <c r="D95" s="27"/>
      <c r="E95" s="27"/>
      <c r="F95" s="27"/>
      <c r="G95" s="27"/>
      <c r="H95" s="27"/>
      <c r="J95" s="27"/>
      <c r="K95" s="27"/>
      <c r="L95" s="27"/>
      <c r="M95" s="27"/>
      <c r="N95" s="27"/>
      <c r="O95" s="27"/>
      <c r="P95" s="27"/>
    </row>
    <row r="96" spans="2:16" x14ac:dyDescent="0.25">
      <c r="B96" s="27"/>
      <c r="C96" s="27"/>
      <c r="D96" s="27"/>
      <c r="E96" s="27"/>
      <c r="F96" s="27"/>
      <c r="G96" s="27"/>
      <c r="H96" s="27"/>
      <c r="J96" s="27"/>
      <c r="K96" s="27"/>
      <c r="L96" s="27"/>
      <c r="M96" s="27"/>
      <c r="N96" s="27"/>
      <c r="O96" s="27"/>
      <c r="P96" s="27"/>
    </row>
    <row r="97" spans="2:16" x14ac:dyDescent="0.25">
      <c r="B97" s="27"/>
      <c r="C97" s="27"/>
      <c r="D97" s="27"/>
      <c r="E97" s="27"/>
      <c r="F97" s="27"/>
      <c r="G97" s="27"/>
      <c r="H97" s="27"/>
      <c r="J97" s="27"/>
      <c r="K97" s="27"/>
      <c r="L97" s="27"/>
      <c r="M97" s="27"/>
      <c r="N97" s="27"/>
      <c r="O97" s="27"/>
      <c r="P97" s="27"/>
    </row>
    <row r="98" spans="2:16" x14ac:dyDescent="0.25">
      <c r="B98" s="27"/>
      <c r="C98" s="27"/>
      <c r="D98" s="27"/>
      <c r="E98" s="27"/>
      <c r="F98" s="27"/>
      <c r="G98" s="27"/>
      <c r="H98" s="27"/>
      <c r="J98" s="27"/>
      <c r="K98" s="27"/>
      <c r="L98" s="27"/>
      <c r="M98" s="27"/>
      <c r="N98" s="27"/>
      <c r="O98" s="27"/>
      <c r="P98" s="27"/>
    </row>
    <row r="99" spans="2:16" x14ac:dyDescent="0.25">
      <c r="B99" s="27"/>
      <c r="C99" s="27"/>
      <c r="D99" s="27"/>
      <c r="E99" s="27"/>
      <c r="F99" s="27"/>
      <c r="G99" s="27"/>
      <c r="H99" s="27"/>
      <c r="J99" s="27"/>
      <c r="K99" s="27"/>
      <c r="L99" s="27"/>
      <c r="M99" s="27"/>
      <c r="N99" s="27"/>
      <c r="O99" s="27"/>
      <c r="P99" s="27"/>
    </row>
    <row r="100" spans="2:16" x14ac:dyDescent="0.25">
      <c r="B100" s="27"/>
      <c r="C100" s="27"/>
      <c r="D100" s="27"/>
      <c r="E100" s="27"/>
      <c r="F100" s="27"/>
      <c r="G100" s="27"/>
      <c r="H100" s="27"/>
      <c r="J100" s="27"/>
      <c r="K100" s="27"/>
      <c r="L100" s="27"/>
      <c r="M100" s="27"/>
      <c r="N100" s="27"/>
      <c r="O100" s="27"/>
      <c r="P100" s="27"/>
    </row>
    <row r="101" spans="2:16" x14ac:dyDescent="0.25">
      <c r="B101" s="27"/>
      <c r="C101" s="27"/>
      <c r="D101" s="27"/>
      <c r="E101" s="27"/>
      <c r="F101" s="27"/>
      <c r="G101" s="27"/>
      <c r="H101" s="27"/>
      <c r="J101" s="27"/>
      <c r="K101" s="27"/>
      <c r="L101" s="27"/>
      <c r="M101" s="27"/>
      <c r="N101" s="27"/>
      <c r="O101" s="27"/>
      <c r="P101" s="27"/>
    </row>
    <row r="102" spans="2:16" x14ac:dyDescent="0.25">
      <c r="B102" s="27"/>
      <c r="C102" s="27"/>
      <c r="D102" s="27"/>
      <c r="E102" s="27"/>
      <c r="F102" s="27"/>
      <c r="G102" s="27"/>
      <c r="H102" s="27"/>
      <c r="J102" s="27"/>
      <c r="K102" s="27"/>
      <c r="L102" s="27"/>
      <c r="M102" s="27"/>
      <c r="N102" s="27"/>
      <c r="O102" s="27"/>
      <c r="P102" s="27"/>
    </row>
    <row r="103" spans="2:16" x14ac:dyDescent="0.25">
      <c r="B103" s="27"/>
      <c r="C103" s="27"/>
      <c r="D103" s="27"/>
      <c r="E103" s="27"/>
      <c r="F103" s="27"/>
      <c r="G103" s="27"/>
      <c r="H103" s="27"/>
      <c r="J103" s="27"/>
      <c r="K103" s="27"/>
      <c r="L103" s="27"/>
      <c r="M103" s="27"/>
      <c r="N103" s="27"/>
      <c r="O103" s="27"/>
      <c r="P103" s="27"/>
    </row>
    <row r="104" spans="2:16" x14ac:dyDescent="0.25">
      <c r="B104" s="27"/>
      <c r="C104" s="27"/>
      <c r="D104" s="27"/>
      <c r="E104" s="27"/>
      <c r="F104" s="27"/>
      <c r="G104" s="27"/>
      <c r="H104" s="27"/>
      <c r="J104" s="27"/>
      <c r="K104" s="27"/>
      <c r="L104" s="27"/>
      <c r="M104" s="27"/>
      <c r="N104" s="27"/>
      <c r="O104" s="27"/>
      <c r="P104" s="27"/>
    </row>
    <row r="105" spans="2:16" x14ac:dyDescent="0.25">
      <c r="B105" s="27"/>
      <c r="C105" s="27"/>
      <c r="D105" s="27"/>
      <c r="E105" s="27"/>
      <c r="F105" s="27"/>
      <c r="G105" s="27"/>
      <c r="H105" s="27"/>
      <c r="J105" s="27"/>
      <c r="K105" s="27"/>
      <c r="L105" s="27"/>
      <c r="M105" s="27"/>
      <c r="N105" s="27"/>
      <c r="O105" s="27"/>
      <c r="P105" s="27"/>
    </row>
    <row r="106" spans="2:16" x14ac:dyDescent="0.25">
      <c r="B106" s="27"/>
      <c r="C106" s="27"/>
      <c r="D106" s="27"/>
      <c r="E106" s="27"/>
      <c r="F106" s="27"/>
      <c r="G106" s="27"/>
      <c r="H106" s="27"/>
      <c r="J106" s="27"/>
      <c r="K106" s="27"/>
      <c r="L106" s="27"/>
      <c r="M106" s="27"/>
      <c r="N106" s="27"/>
      <c r="O106" s="27"/>
      <c r="P106" s="27"/>
    </row>
    <row r="107" spans="2:16" x14ac:dyDescent="0.25">
      <c r="B107" s="27"/>
      <c r="C107" s="27"/>
      <c r="D107" s="27"/>
      <c r="E107" s="27"/>
      <c r="F107" s="27"/>
      <c r="G107" s="27"/>
      <c r="H107" s="27"/>
      <c r="J107" s="27"/>
      <c r="K107" s="27"/>
      <c r="L107" s="27"/>
      <c r="M107" s="27"/>
      <c r="N107" s="27"/>
      <c r="O107" s="27"/>
      <c r="P107" s="27"/>
    </row>
    <row r="110" spans="2:16" x14ac:dyDescent="0.25">
      <c r="B110" s="31" t="s">
        <v>253</v>
      </c>
      <c r="C110" s="31"/>
      <c r="D110" s="31"/>
      <c r="E110" s="31"/>
      <c r="F110" s="31"/>
      <c r="G110" s="31"/>
      <c r="H110" s="31">
        <f>SUM(C112:H112)</f>
        <v>50</v>
      </c>
      <c r="J110" s="31" t="s">
        <v>254</v>
      </c>
      <c r="K110" s="31"/>
      <c r="L110" s="31"/>
      <c r="M110" s="31"/>
      <c r="N110" s="31"/>
      <c r="O110" s="31"/>
      <c r="P110" s="31">
        <f>SUM(K112:P112)</f>
        <v>50</v>
      </c>
    </row>
    <row r="111" spans="2:16" ht="15.75" x14ac:dyDescent="0.25">
      <c r="B111" s="69" t="s">
        <v>265</v>
      </c>
      <c r="C111" s="32" t="s">
        <v>271</v>
      </c>
      <c r="D111" s="32" t="s">
        <v>270</v>
      </c>
      <c r="E111" s="32" t="s">
        <v>269</v>
      </c>
      <c r="F111" s="32" t="s">
        <v>268</v>
      </c>
      <c r="G111" s="32" t="s">
        <v>266</v>
      </c>
      <c r="H111" s="32" t="s">
        <v>267</v>
      </c>
      <c r="J111" s="69" t="s">
        <v>265</v>
      </c>
      <c r="K111" s="32" t="s">
        <v>271</v>
      </c>
      <c r="L111" s="32" t="s">
        <v>270</v>
      </c>
      <c r="M111" s="32" t="s">
        <v>269</v>
      </c>
      <c r="N111" s="32" t="s">
        <v>268</v>
      </c>
      <c r="O111" s="32" t="s">
        <v>266</v>
      </c>
      <c r="P111" s="32" t="s">
        <v>267</v>
      </c>
    </row>
    <row r="112" spans="2:16" x14ac:dyDescent="0.25">
      <c r="B112" s="32" t="s">
        <v>0</v>
      </c>
      <c r="C112" s="32">
        <f>COUNTIF('REKOD PRESTASI MURID SENI '!$S$10:$S$59,1)</f>
        <v>0</v>
      </c>
      <c r="D112" s="32">
        <f>COUNTIF('REKOD PRESTASI MURID SENI '!$S$10:$S$59,2)</f>
        <v>1</v>
      </c>
      <c r="E112" s="32">
        <f>COUNTIF('REKOD PRESTASI MURID SENI '!$S$10:$S$59,3)</f>
        <v>13</v>
      </c>
      <c r="F112" s="32">
        <f>COUNTIF('REKOD PRESTASI MURID SENI '!$S$10:$S$59,4)</f>
        <v>9</v>
      </c>
      <c r="G112" s="32">
        <f>COUNTIF('REKOD PRESTASI MURID SENI '!$S$10:$S$59,5)</f>
        <v>17</v>
      </c>
      <c r="H112" s="32">
        <f>COUNTIF('REKOD PRESTASI MURID SENI '!$S$10:$S$59,6)</f>
        <v>10</v>
      </c>
      <c r="J112" s="32" t="s">
        <v>0</v>
      </c>
      <c r="K112" s="32">
        <f>COUNTIF('REKOD PRESTASI MURID SENI '!$T$10:$T$59,1)</f>
        <v>0</v>
      </c>
      <c r="L112" s="32">
        <f>COUNTIF('REKOD PRESTASI MURID SENI '!$T$10:$T$59,2)</f>
        <v>2</v>
      </c>
      <c r="M112" s="32">
        <f>COUNTIF('REKOD PRESTASI MURID SENI '!$T$10:$T$59,3)</f>
        <v>15</v>
      </c>
      <c r="N112" s="32">
        <f>COUNTIF('REKOD PRESTASI MURID SENI '!$T$10:$T$59,4)</f>
        <v>6</v>
      </c>
      <c r="O112" s="32">
        <f>COUNTIF('REKOD PRESTASI MURID SENI '!$T$10:$T$59,5)</f>
        <v>15</v>
      </c>
      <c r="P112" s="32">
        <f>COUNTIF('REKOD PRESTASI MURID SENI '!$T$10:$T$59,6)</f>
        <v>12</v>
      </c>
    </row>
    <row r="113" spans="2:16" x14ac:dyDescent="0.25">
      <c r="B113" s="27"/>
      <c r="C113" s="27"/>
      <c r="D113" s="27"/>
      <c r="E113" s="27"/>
      <c r="F113" s="27"/>
      <c r="G113" s="27"/>
      <c r="H113" s="27"/>
      <c r="J113" s="27"/>
      <c r="K113" s="27"/>
      <c r="L113" s="27"/>
      <c r="M113" s="27"/>
      <c r="N113" s="27"/>
      <c r="O113" s="27"/>
      <c r="P113" s="27"/>
    </row>
    <row r="114" spans="2:16" x14ac:dyDescent="0.25">
      <c r="B114" s="27"/>
      <c r="C114" s="27"/>
      <c r="D114" s="27"/>
      <c r="E114" s="27"/>
      <c r="F114" s="27"/>
      <c r="G114" s="27"/>
      <c r="H114" s="27"/>
      <c r="J114" s="27"/>
      <c r="K114" s="27"/>
      <c r="L114" s="27"/>
      <c r="M114" s="27"/>
      <c r="N114" s="27"/>
      <c r="O114" s="27"/>
      <c r="P114" s="27"/>
    </row>
    <row r="115" spans="2:16" x14ac:dyDescent="0.25">
      <c r="B115" s="27"/>
      <c r="C115" s="27"/>
      <c r="D115" s="27"/>
      <c r="E115" s="27"/>
      <c r="F115" s="27"/>
      <c r="G115" s="27"/>
      <c r="H115" s="27"/>
      <c r="J115" s="27"/>
      <c r="K115" s="27"/>
      <c r="L115" s="27"/>
      <c r="M115" s="27"/>
      <c r="N115" s="27"/>
      <c r="O115" s="27"/>
      <c r="P115" s="27"/>
    </row>
    <row r="116" spans="2:16" x14ac:dyDescent="0.25">
      <c r="B116" s="27"/>
      <c r="C116" s="27"/>
      <c r="D116" s="27"/>
      <c r="E116" s="27"/>
      <c r="F116" s="27"/>
      <c r="G116" s="27"/>
      <c r="H116" s="27"/>
      <c r="J116" s="27"/>
      <c r="K116" s="27"/>
      <c r="L116" s="27"/>
      <c r="M116" s="27"/>
      <c r="N116" s="27"/>
      <c r="O116" s="27"/>
      <c r="P116" s="27"/>
    </row>
    <row r="117" spans="2:16" x14ac:dyDescent="0.25">
      <c r="B117" s="27"/>
      <c r="C117" s="27"/>
      <c r="D117" s="27"/>
      <c r="E117" s="27"/>
      <c r="F117" s="27"/>
      <c r="G117" s="27"/>
      <c r="H117" s="27"/>
      <c r="J117" s="27"/>
      <c r="K117" s="27"/>
      <c r="L117" s="27"/>
      <c r="M117" s="27"/>
      <c r="N117" s="27"/>
      <c r="O117" s="27"/>
      <c r="P117" s="27"/>
    </row>
    <row r="118" spans="2:16" x14ac:dyDescent="0.25">
      <c r="B118" s="27"/>
      <c r="C118" s="27"/>
      <c r="D118" s="27"/>
      <c r="E118" s="27"/>
      <c r="F118" s="27"/>
      <c r="G118" s="27"/>
      <c r="H118" s="27"/>
      <c r="J118" s="27"/>
      <c r="K118" s="27"/>
      <c r="L118" s="27"/>
      <c r="M118" s="27"/>
      <c r="N118" s="27"/>
      <c r="O118" s="27"/>
      <c r="P118" s="27"/>
    </row>
    <row r="119" spans="2:16" x14ac:dyDescent="0.25">
      <c r="B119" s="27"/>
      <c r="C119" s="27"/>
      <c r="D119" s="27"/>
      <c r="E119" s="27"/>
      <c r="F119" s="27"/>
      <c r="G119" s="27"/>
      <c r="H119" s="27"/>
      <c r="J119" s="27"/>
      <c r="K119" s="27"/>
      <c r="L119" s="27"/>
      <c r="M119" s="27"/>
      <c r="N119" s="27"/>
      <c r="O119" s="27"/>
      <c r="P119" s="27"/>
    </row>
    <row r="120" spans="2:16" x14ac:dyDescent="0.25">
      <c r="B120" s="27"/>
      <c r="C120" s="27"/>
      <c r="D120" s="27"/>
      <c r="E120" s="27"/>
      <c r="F120" s="27"/>
      <c r="G120" s="27"/>
      <c r="H120" s="27"/>
      <c r="J120" s="27"/>
      <c r="K120" s="27"/>
      <c r="L120" s="27"/>
      <c r="M120" s="27"/>
      <c r="N120" s="27"/>
      <c r="O120" s="27"/>
      <c r="P120" s="27"/>
    </row>
    <row r="121" spans="2:16" x14ac:dyDescent="0.25">
      <c r="B121" s="27"/>
      <c r="C121" s="27"/>
      <c r="D121" s="27"/>
      <c r="E121" s="27"/>
      <c r="F121" s="27"/>
      <c r="G121" s="27"/>
      <c r="H121" s="27"/>
      <c r="J121" s="27"/>
      <c r="K121" s="27"/>
      <c r="L121" s="27"/>
      <c r="M121" s="27"/>
      <c r="N121" s="27"/>
      <c r="O121" s="27"/>
      <c r="P121" s="27"/>
    </row>
    <row r="122" spans="2:16" x14ac:dyDescent="0.25">
      <c r="B122" s="27"/>
      <c r="C122" s="27"/>
      <c r="D122" s="27"/>
      <c r="E122" s="27"/>
      <c r="F122" s="27"/>
      <c r="G122" s="27"/>
      <c r="H122" s="27"/>
      <c r="J122" s="27"/>
      <c r="K122" s="27"/>
      <c r="L122" s="27"/>
      <c r="M122" s="27"/>
      <c r="N122" s="27"/>
      <c r="O122" s="27"/>
      <c r="P122" s="27"/>
    </row>
    <row r="123" spans="2:16" x14ac:dyDescent="0.25">
      <c r="B123" s="27"/>
      <c r="C123" s="27"/>
      <c r="D123" s="27"/>
      <c r="E123" s="27"/>
      <c r="F123" s="27"/>
      <c r="G123" s="27"/>
      <c r="H123" s="27"/>
      <c r="J123" s="27"/>
      <c r="K123" s="27"/>
      <c r="L123" s="27"/>
      <c r="M123" s="27"/>
      <c r="N123" s="27"/>
      <c r="O123" s="27"/>
      <c r="P123" s="27"/>
    </row>
    <row r="124" spans="2:16" x14ac:dyDescent="0.25">
      <c r="B124" s="27"/>
      <c r="C124" s="27"/>
      <c r="D124" s="27"/>
      <c r="E124" s="27"/>
      <c r="F124" s="27"/>
      <c r="G124" s="27"/>
      <c r="H124" s="27"/>
      <c r="J124" s="27"/>
      <c r="K124" s="27"/>
      <c r="L124" s="27"/>
      <c r="M124" s="27"/>
      <c r="N124" s="27"/>
      <c r="O124" s="27"/>
      <c r="P124" s="27"/>
    </row>
    <row r="125" spans="2:16" x14ac:dyDescent="0.25">
      <c r="B125" s="27"/>
      <c r="C125" s="27"/>
      <c r="D125" s="27"/>
      <c r="E125" s="27"/>
      <c r="F125" s="27"/>
      <c r="G125" s="27"/>
      <c r="H125" s="27"/>
      <c r="J125" s="27"/>
      <c r="K125" s="27"/>
      <c r="L125" s="27"/>
      <c r="M125" s="27"/>
      <c r="N125" s="27"/>
      <c r="O125" s="27"/>
      <c r="P125" s="27"/>
    </row>
    <row r="128" spans="2:16" x14ac:dyDescent="0.25">
      <c r="B128" s="31" t="s">
        <v>255</v>
      </c>
      <c r="C128" s="31"/>
      <c r="D128" s="31"/>
      <c r="E128" s="31"/>
      <c r="F128" s="31"/>
      <c r="G128" s="31"/>
      <c r="H128" s="31">
        <f>SUM(C130:H130)</f>
        <v>50</v>
      </c>
      <c r="J128" s="31" t="s">
        <v>256</v>
      </c>
      <c r="K128" s="31"/>
      <c r="L128" s="31"/>
      <c r="M128" s="31"/>
      <c r="N128" s="31"/>
      <c r="O128" s="31"/>
      <c r="P128" s="31">
        <f>SUM(K130:P130)</f>
        <v>50</v>
      </c>
    </row>
    <row r="129" spans="2:16" ht="15.75" x14ac:dyDescent="0.25">
      <c r="B129" s="69" t="s">
        <v>265</v>
      </c>
      <c r="C129" s="32" t="s">
        <v>271</v>
      </c>
      <c r="D129" s="32" t="s">
        <v>270</v>
      </c>
      <c r="E129" s="32" t="s">
        <v>269</v>
      </c>
      <c r="F129" s="32" t="s">
        <v>268</v>
      </c>
      <c r="G129" s="32" t="s">
        <v>266</v>
      </c>
      <c r="H129" s="32" t="s">
        <v>267</v>
      </c>
      <c r="J129" s="69" t="s">
        <v>265</v>
      </c>
      <c r="K129" s="32" t="s">
        <v>271</v>
      </c>
      <c r="L129" s="32" t="s">
        <v>270</v>
      </c>
      <c r="M129" s="32" t="s">
        <v>269</v>
      </c>
      <c r="N129" s="32" t="s">
        <v>268</v>
      </c>
      <c r="O129" s="32" t="s">
        <v>266</v>
      </c>
      <c r="P129" s="32" t="s">
        <v>267</v>
      </c>
    </row>
    <row r="130" spans="2:16" x14ac:dyDescent="0.25">
      <c r="B130" s="32" t="s">
        <v>0</v>
      </c>
      <c r="C130" s="32">
        <f>COUNTIF('REKOD PRESTASI MURID SENI '!$U$10:$U$59,1)</f>
        <v>0</v>
      </c>
      <c r="D130" s="32">
        <f>COUNTIF('REKOD PRESTASI MURID SENI '!$U$10:$U$59,2)</f>
        <v>1</v>
      </c>
      <c r="E130" s="32">
        <f>COUNTIF('REKOD PRESTASI MURID SENI '!$U$10:$U$59,3)</f>
        <v>14</v>
      </c>
      <c r="F130" s="32">
        <f>COUNTIF('REKOD PRESTASI MURID SENI '!$U$10:$U$59,4)</f>
        <v>13</v>
      </c>
      <c r="G130" s="32">
        <f>COUNTIF('REKOD PRESTASI MURID SENI '!$U$10:$U$59,5)</f>
        <v>14</v>
      </c>
      <c r="H130" s="32">
        <f>COUNTIF('REKOD PRESTASI MURID SENI '!$U$10:$U$59,6)</f>
        <v>8</v>
      </c>
      <c r="J130" s="32" t="s">
        <v>0</v>
      </c>
      <c r="K130" s="32">
        <f>COUNTIF('REKOD PRESTASI MURID SENI '!$W$10:$W$59,1)</f>
        <v>0</v>
      </c>
      <c r="L130" s="32">
        <f>COUNTIF('REKOD PRESTASI MURID SENI '!$W$10:$W$59,2)</f>
        <v>3</v>
      </c>
      <c r="M130" s="32">
        <f>COUNTIF('REKOD PRESTASI MURID SENI '!$W$10:$W$59,3)</f>
        <v>12</v>
      </c>
      <c r="N130" s="32">
        <f>COUNTIF('REKOD PRESTASI MURID SENI '!$W$10:$W$59,4)</f>
        <v>7</v>
      </c>
      <c r="O130" s="32">
        <f>COUNTIF('REKOD PRESTASI MURID SENI '!$W$10:$W$59,5)</f>
        <v>16</v>
      </c>
      <c r="P130" s="32">
        <f>COUNTIF('REKOD PRESTASI MURID SENI '!$W$10:$W$59,6)</f>
        <v>12</v>
      </c>
    </row>
    <row r="131" spans="2:16" x14ac:dyDescent="0.25">
      <c r="B131" s="27"/>
      <c r="C131" s="27"/>
      <c r="D131" s="27"/>
      <c r="E131" s="27"/>
      <c r="F131" s="27"/>
      <c r="G131" s="27"/>
      <c r="H131" s="27"/>
      <c r="J131" s="27"/>
      <c r="K131" s="27"/>
      <c r="L131" s="27"/>
      <c r="M131" s="27"/>
      <c r="N131" s="27"/>
      <c r="O131" s="27"/>
      <c r="P131" s="27"/>
    </row>
    <row r="132" spans="2:16" x14ac:dyDescent="0.25">
      <c r="B132" s="27"/>
      <c r="C132" s="27"/>
      <c r="D132" s="27"/>
      <c r="E132" s="27"/>
      <c r="F132" s="27"/>
      <c r="G132" s="27"/>
      <c r="H132" s="27"/>
      <c r="J132" s="27"/>
      <c r="K132" s="27"/>
      <c r="L132" s="27"/>
      <c r="M132" s="27"/>
      <c r="N132" s="27"/>
      <c r="O132" s="27"/>
      <c r="P132" s="27"/>
    </row>
    <row r="133" spans="2:16" x14ac:dyDescent="0.25">
      <c r="B133" s="27"/>
      <c r="C133" s="27"/>
      <c r="D133" s="27"/>
      <c r="E133" s="27"/>
      <c r="F133" s="27"/>
      <c r="G133" s="27"/>
      <c r="H133" s="27"/>
      <c r="J133" s="27"/>
      <c r="K133" s="27"/>
      <c r="L133" s="27"/>
      <c r="M133" s="27"/>
      <c r="N133" s="27"/>
      <c r="O133" s="27"/>
      <c r="P133" s="27"/>
    </row>
    <row r="134" spans="2:16" x14ac:dyDescent="0.25">
      <c r="B134" s="27"/>
      <c r="C134" s="27"/>
      <c r="D134" s="27"/>
      <c r="E134" s="27"/>
      <c r="F134" s="27"/>
      <c r="G134" s="27"/>
      <c r="H134" s="27"/>
      <c r="J134" s="27"/>
      <c r="K134" s="27"/>
      <c r="L134" s="27"/>
      <c r="M134" s="27"/>
      <c r="N134" s="27"/>
      <c r="O134" s="27"/>
      <c r="P134" s="27"/>
    </row>
    <row r="135" spans="2:16" x14ac:dyDescent="0.25">
      <c r="B135" s="27"/>
      <c r="C135" s="27"/>
      <c r="D135" s="27"/>
      <c r="E135" s="27"/>
      <c r="F135" s="27"/>
      <c r="G135" s="27"/>
      <c r="H135" s="27"/>
      <c r="J135" s="27"/>
      <c r="K135" s="27"/>
      <c r="L135" s="27"/>
      <c r="M135" s="27"/>
      <c r="N135" s="27"/>
      <c r="O135" s="27"/>
      <c r="P135" s="27"/>
    </row>
    <row r="136" spans="2:16" x14ac:dyDescent="0.25">
      <c r="B136" s="27"/>
      <c r="C136" s="27"/>
      <c r="D136" s="27"/>
      <c r="E136" s="27"/>
      <c r="F136" s="27"/>
      <c r="G136" s="27"/>
      <c r="H136" s="27"/>
      <c r="J136" s="27"/>
      <c r="K136" s="27"/>
      <c r="L136" s="27"/>
      <c r="M136" s="27"/>
      <c r="N136" s="27"/>
      <c r="O136" s="27"/>
      <c r="P136" s="27"/>
    </row>
    <row r="137" spans="2:16" x14ac:dyDescent="0.25">
      <c r="B137" s="27"/>
      <c r="C137" s="27"/>
      <c r="D137" s="27"/>
      <c r="E137" s="27"/>
      <c r="F137" s="27"/>
      <c r="G137" s="27"/>
      <c r="H137" s="27"/>
      <c r="J137" s="27"/>
      <c r="K137" s="27"/>
      <c r="L137" s="27"/>
      <c r="M137" s="27"/>
      <c r="N137" s="27"/>
      <c r="O137" s="27"/>
      <c r="P137" s="27"/>
    </row>
    <row r="138" spans="2:16" x14ac:dyDescent="0.25">
      <c r="B138" s="27"/>
      <c r="C138" s="27"/>
      <c r="D138" s="27"/>
      <c r="E138" s="27"/>
      <c r="F138" s="27"/>
      <c r="G138" s="27"/>
      <c r="H138" s="27"/>
      <c r="J138" s="27"/>
      <c r="K138" s="27"/>
      <c r="L138" s="27"/>
      <c r="M138" s="27"/>
      <c r="N138" s="27"/>
      <c r="O138" s="27"/>
      <c r="P138" s="27"/>
    </row>
    <row r="139" spans="2:16" x14ac:dyDescent="0.25">
      <c r="B139" s="27"/>
      <c r="C139" s="27"/>
      <c r="D139" s="27"/>
      <c r="E139" s="27"/>
      <c r="F139" s="27"/>
      <c r="G139" s="27"/>
      <c r="H139" s="27"/>
      <c r="J139" s="27"/>
      <c r="K139" s="27"/>
      <c r="L139" s="27"/>
      <c r="M139" s="27"/>
      <c r="N139" s="27"/>
      <c r="O139" s="27"/>
      <c r="P139" s="27"/>
    </row>
    <row r="140" spans="2:16" x14ac:dyDescent="0.25">
      <c r="B140" s="27"/>
      <c r="C140" s="27"/>
      <c r="D140" s="27"/>
      <c r="E140" s="27"/>
      <c r="F140" s="27"/>
      <c r="G140" s="27"/>
      <c r="H140" s="27"/>
      <c r="J140" s="27"/>
      <c r="K140" s="27"/>
      <c r="L140" s="27"/>
      <c r="M140" s="27"/>
      <c r="N140" s="27"/>
      <c r="O140" s="27"/>
      <c r="P140" s="27"/>
    </row>
    <row r="141" spans="2:16" x14ac:dyDescent="0.25">
      <c r="B141" s="27"/>
      <c r="C141" s="27"/>
      <c r="D141" s="27"/>
      <c r="E141" s="27"/>
      <c r="F141" s="27"/>
      <c r="G141" s="27"/>
      <c r="H141" s="27"/>
      <c r="J141" s="27"/>
      <c r="K141" s="27"/>
      <c r="L141" s="27"/>
      <c r="M141" s="27"/>
      <c r="N141" s="27"/>
      <c r="O141" s="27"/>
      <c r="P141" s="27"/>
    </row>
    <row r="142" spans="2:16" x14ac:dyDescent="0.25">
      <c r="B142" s="27"/>
      <c r="C142" s="27"/>
      <c r="D142" s="27"/>
      <c r="E142" s="27"/>
      <c r="F142" s="27"/>
      <c r="G142" s="27"/>
      <c r="H142" s="27"/>
      <c r="J142" s="27"/>
      <c r="K142" s="27"/>
      <c r="L142" s="27"/>
      <c r="M142" s="27"/>
      <c r="N142" s="27"/>
      <c r="O142" s="27"/>
      <c r="P142" s="27"/>
    </row>
    <row r="143" spans="2:16" x14ac:dyDescent="0.25">
      <c r="B143" s="27"/>
      <c r="C143" s="27"/>
      <c r="D143" s="27"/>
      <c r="E143" s="27"/>
      <c r="F143" s="27"/>
      <c r="G143" s="27"/>
      <c r="H143" s="27"/>
      <c r="J143" s="27"/>
      <c r="K143" s="27"/>
      <c r="L143" s="27"/>
      <c r="M143" s="27"/>
      <c r="N143" s="27"/>
      <c r="O143" s="27"/>
      <c r="P143" s="27"/>
    </row>
    <row r="146" spans="2:16" x14ac:dyDescent="0.25">
      <c r="B146" s="31" t="s">
        <v>257</v>
      </c>
      <c r="C146" s="31"/>
      <c r="D146" s="31"/>
      <c r="E146" s="31"/>
      <c r="F146" s="31"/>
      <c r="G146" s="31"/>
      <c r="H146" s="31">
        <f>SUM(C148:H148)</f>
        <v>50</v>
      </c>
      <c r="J146" s="31" t="s">
        <v>258</v>
      </c>
      <c r="K146" s="31"/>
      <c r="L146" s="31"/>
      <c r="M146" s="31"/>
      <c r="N146" s="31"/>
      <c r="O146" s="31"/>
      <c r="P146" s="31">
        <f>SUM(K148:P148)</f>
        <v>50</v>
      </c>
    </row>
    <row r="147" spans="2:16" ht="15.75" x14ac:dyDescent="0.25">
      <c r="B147" s="69" t="s">
        <v>265</v>
      </c>
      <c r="C147" s="32" t="s">
        <v>271</v>
      </c>
      <c r="D147" s="32" t="s">
        <v>270</v>
      </c>
      <c r="E147" s="32" t="s">
        <v>269</v>
      </c>
      <c r="F147" s="32" t="s">
        <v>268</v>
      </c>
      <c r="G147" s="32" t="s">
        <v>266</v>
      </c>
      <c r="H147" s="32" t="s">
        <v>267</v>
      </c>
      <c r="J147" s="69" t="s">
        <v>265</v>
      </c>
      <c r="K147" s="32" t="s">
        <v>271</v>
      </c>
      <c r="L147" s="32" t="s">
        <v>270</v>
      </c>
      <c r="M147" s="32" t="s">
        <v>269</v>
      </c>
      <c r="N147" s="32" t="s">
        <v>268</v>
      </c>
      <c r="O147" s="32" t="s">
        <v>266</v>
      </c>
      <c r="P147" s="32" t="s">
        <v>267</v>
      </c>
    </row>
    <row r="148" spans="2:16" x14ac:dyDescent="0.25">
      <c r="B148" s="32" t="s">
        <v>0</v>
      </c>
      <c r="C148" s="32">
        <f>COUNTIF('REKOD PRESTASI MURID SENI '!$X$10:$X$59,1)</f>
        <v>0</v>
      </c>
      <c r="D148" s="32">
        <f>COUNTIF('REKOD PRESTASI MURID SENI '!$X$10:$X$59,2)</f>
        <v>3</v>
      </c>
      <c r="E148" s="32">
        <f>COUNTIF('REKOD PRESTASI MURID SENI '!$X$10:$X$59,3)</f>
        <v>14</v>
      </c>
      <c r="F148" s="32">
        <f>COUNTIF('REKOD PRESTASI MURID SENI '!$X$10:$X$59,4)</f>
        <v>6</v>
      </c>
      <c r="G148" s="32">
        <f>COUNTIF('REKOD PRESTASI MURID SENI '!$X$10:$X$59,5)</f>
        <v>14</v>
      </c>
      <c r="H148" s="32">
        <f>COUNTIF('REKOD PRESTASI MURID SENI '!$X$10:$X$59,6)</f>
        <v>13</v>
      </c>
      <c r="J148" s="32" t="s">
        <v>0</v>
      </c>
      <c r="K148" s="32">
        <f>COUNTIF('REKOD PRESTASI MURID SENI '!$Y$10:$Y$59,1)</f>
        <v>0</v>
      </c>
      <c r="L148" s="32">
        <f>COUNTIF('REKOD PRESTASI MURID SENI '!$Y$10:$Y$59,2)</f>
        <v>0</v>
      </c>
      <c r="M148" s="32">
        <f>COUNTIF('REKOD PRESTASI MURID SENI '!$Y$10:$Y$59,3)</f>
        <v>13</v>
      </c>
      <c r="N148" s="32">
        <f>COUNTIF('REKOD PRESTASI MURID SENI '!$Y$10:$Y$59,4)</f>
        <v>13</v>
      </c>
      <c r="O148" s="32">
        <f>COUNTIF('REKOD PRESTASI MURID SENI '!$Y$10:$Y$59,5)</f>
        <v>12</v>
      </c>
      <c r="P148" s="32">
        <f>COUNTIF('REKOD PRESTASI MURID SENI '!$Y$10:$Y$59,6)</f>
        <v>12</v>
      </c>
    </row>
  </sheetData>
  <sheetProtection password="CA9C" sheet="1" objects="1" scenario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REKOD PRESTASI MURID SENI </vt:lpstr>
      <vt:lpstr>LAPORAN MURID (INDIVIDU)</vt:lpstr>
      <vt:lpstr>DATA PERNYATAAN TAHAP PGUASAAN</vt:lpstr>
      <vt:lpstr>GRAF PELAPORAN</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user</cp:lastModifiedBy>
  <cp:lastPrinted>2013-08-06T07:24:34Z</cp:lastPrinted>
  <dcterms:created xsi:type="dcterms:W3CDTF">2013-07-10T02:44:08Z</dcterms:created>
  <dcterms:modified xsi:type="dcterms:W3CDTF">2013-08-21T12:13:24Z</dcterms:modified>
</cp:coreProperties>
</file>

<file path=userCustomization/customUI.xml><?xml version="1.0" encoding="utf-8"?>
<mso:customUI xmlns:mso="http://schemas.microsoft.com/office/2006/01/customui">
  <mso:ribbon>
    <mso:qat>
      <mso:documentControls>
        <mso:control idQ="mso:FormControlComboBox" visible="true"/>
      </mso:documentControls>
    </mso:qat>
  </mso:ribbon>
</mso:customUI>
</file>