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B91" i="3" l="1"/>
  <c r="D11" i="2" l="1"/>
  <c r="B83" i="3"/>
  <c r="B75" i="3"/>
  <c r="B67" i="3"/>
  <c r="M3" i="4" l="1"/>
  <c r="I4" i="4"/>
  <c r="I3" i="4"/>
  <c r="J41" i="4" l="1"/>
  <c r="N43" i="4"/>
  <c r="O43" i="4"/>
  <c r="P43" i="4"/>
  <c r="F43" i="4"/>
  <c r="G43" i="4"/>
  <c r="H43" i="4"/>
  <c r="N26" i="4"/>
  <c r="O26" i="4"/>
  <c r="P26" i="4"/>
  <c r="F26" i="4"/>
  <c r="G26" i="4"/>
  <c r="H26" i="4"/>
  <c r="N8" i="4"/>
  <c r="O8" i="4"/>
  <c r="P8" i="4"/>
  <c r="F8" i="4"/>
  <c r="G8" i="4"/>
  <c r="H8" i="4"/>
  <c r="J24" i="4"/>
  <c r="M43" i="4" l="1"/>
  <c r="L43" i="4"/>
  <c r="K43" i="4"/>
  <c r="K26" i="4"/>
  <c r="L26" i="4"/>
  <c r="M26" i="4"/>
  <c r="K9" i="2" l="1"/>
  <c r="K8" i="2"/>
  <c r="K7" i="2"/>
  <c r="E15" i="2" s="1"/>
  <c r="E17" i="2" s="1"/>
  <c r="F15" i="2" l="1"/>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F58" i="2"/>
  <c r="D10" i="2"/>
  <c r="D8" i="2" l="1"/>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M9" authorId="0" shapeId="0">
      <text>
        <r>
          <rPr>
            <b/>
            <sz val="9"/>
            <color indexed="81"/>
            <rFont val="Tahoma"/>
            <family val="2"/>
          </rPr>
          <t xml:space="preserve">LEARNING STANDARDS FOR LISTENING SKILLS
1.1.1
</t>
        </r>
        <r>
          <rPr>
            <sz val="9"/>
            <color indexed="81"/>
            <rFont val="Tahoma"/>
            <family val="2"/>
          </rPr>
          <t>Understand independently the main ideas in simple longer texts on a range of familiar topics</t>
        </r>
        <r>
          <rPr>
            <b/>
            <sz val="9"/>
            <color indexed="81"/>
            <rFont val="Tahoma"/>
            <family val="2"/>
          </rPr>
          <t xml:space="preserve">
1.1.2
</t>
        </r>
        <r>
          <rPr>
            <sz val="9"/>
            <color indexed="81"/>
            <rFont val="Tahoma"/>
            <family val="2"/>
          </rPr>
          <t>Understand independently specific information in simple longer texts on a range of familiar topics</t>
        </r>
        <r>
          <rPr>
            <b/>
            <sz val="9"/>
            <color indexed="81"/>
            <rFont val="Tahoma"/>
            <family val="2"/>
          </rPr>
          <t xml:space="preserve">
1.1.3
R</t>
        </r>
        <r>
          <rPr>
            <sz val="9"/>
            <color indexed="81"/>
            <rFont val="Tahoma"/>
            <family val="2"/>
          </rPr>
          <t>ecognise with support attitudes or opinions in simple longer texts on a range of familiar topics</t>
        </r>
        <r>
          <rPr>
            <b/>
            <sz val="9"/>
            <color indexed="81"/>
            <rFont val="Tahoma"/>
            <family val="2"/>
          </rPr>
          <t xml:space="preserve">
1.1.4
</t>
        </r>
        <r>
          <rPr>
            <sz val="9"/>
            <color indexed="81"/>
            <rFont val="Tahoma"/>
            <family val="2"/>
          </rPr>
          <t>Understand with little or no support longer sequences of classroom instruction</t>
        </r>
        <r>
          <rPr>
            <b/>
            <sz val="9"/>
            <color indexed="81"/>
            <rFont val="Tahoma"/>
            <family val="2"/>
          </rPr>
          <t xml:space="preserve">s
1.1.5
</t>
        </r>
        <r>
          <rPr>
            <sz val="9"/>
            <color indexed="81"/>
            <rFont val="Tahoma"/>
            <family val="2"/>
          </rPr>
          <t>Understand with little or no support more complex questions</t>
        </r>
        <r>
          <rPr>
            <b/>
            <sz val="9"/>
            <color indexed="81"/>
            <rFont val="Tahoma"/>
            <family val="2"/>
          </rPr>
          <t xml:space="preserve">
1.1.6
</t>
        </r>
        <r>
          <rPr>
            <sz val="9"/>
            <color indexed="81"/>
            <rFont val="Tahoma"/>
            <family val="2"/>
          </rPr>
          <t>Understand with little or no support longer simple narratives on a wide range of familiar topics</t>
        </r>
        <r>
          <rPr>
            <b/>
            <sz val="9"/>
            <color indexed="81"/>
            <rFont val="Tahoma"/>
            <family val="2"/>
          </rPr>
          <t xml:space="preserve">
1.2.1
</t>
        </r>
        <r>
          <rPr>
            <sz val="9"/>
            <color indexed="81"/>
            <rFont val="Tahoma"/>
            <family val="2"/>
          </rPr>
          <t>Guess the meaning of unfamiliar words from clues provided by other known words and by context on a range of familiar topics</t>
        </r>
        <r>
          <rPr>
            <b/>
            <sz val="9"/>
            <color indexed="81"/>
            <rFont val="Tahoma"/>
            <family val="2"/>
          </rPr>
          <t xml:space="preserve">
</t>
        </r>
        <r>
          <rPr>
            <sz val="9"/>
            <color indexed="81"/>
            <rFont val="Tahoma"/>
            <family val="2"/>
          </rPr>
          <t xml:space="preserve">
</t>
        </r>
      </text>
    </comment>
    <comment ref="N9" authorId="0" shapeId="0">
      <text>
        <r>
          <rPr>
            <b/>
            <sz val="9"/>
            <color indexed="81"/>
            <rFont val="Tahoma"/>
            <family val="2"/>
          </rPr>
          <t xml:space="preserve">LEARNING STANDARDS FOR SPEAKING SKILLS
2.1.1
</t>
        </r>
        <r>
          <rPr>
            <sz val="9"/>
            <color indexed="81"/>
            <rFont val="Tahoma"/>
            <family val="2"/>
          </rPr>
          <t>Ask about and explain key information from simple texts</t>
        </r>
        <r>
          <rPr>
            <b/>
            <sz val="9"/>
            <color indexed="81"/>
            <rFont val="Tahoma"/>
            <family val="2"/>
          </rPr>
          <t xml:space="preserve">
2.1.2
</t>
        </r>
        <r>
          <rPr>
            <sz val="9"/>
            <color indexed="81"/>
            <rFont val="Tahoma"/>
            <family val="2"/>
          </rPr>
          <t>Ask for and respond appropriately to simple suggestions</t>
        </r>
        <r>
          <rPr>
            <b/>
            <sz val="9"/>
            <color indexed="81"/>
            <rFont val="Tahoma"/>
            <family val="2"/>
          </rPr>
          <t xml:space="preserve">
2.1.3
</t>
        </r>
        <r>
          <rPr>
            <sz val="9"/>
            <color indexed="81"/>
            <rFont val="Tahoma"/>
            <family val="2"/>
          </rPr>
          <t>Express opinion about future plans or events</t>
        </r>
        <r>
          <rPr>
            <b/>
            <sz val="9"/>
            <color indexed="81"/>
            <rFont val="Tahoma"/>
            <family val="2"/>
          </rPr>
          <t xml:space="preserve">
2.1.4
</t>
        </r>
        <r>
          <rPr>
            <sz val="9"/>
            <color indexed="81"/>
            <rFont val="Tahoma"/>
            <family val="2"/>
          </rPr>
          <t>Express opinions about simple spoken or written advice given to themselves or others</t>
        </r>
        <r>
          <rPr>
            <b/>
            <sz val="9"/>
            <color indexed="81"/>
            <rFont val="Tahoma"/>
            <family val="2"/>
          </rPr>
          <t xml:space="preserve">
2.1.5
</t>
        </r>
        <r>
          <rPr>
            <sz val="9"/>
            <color indexed="81"/>
            <rFont val="Tahoma"/>
            <family val="2"/>
          </rPr>
          <t>Express opinions or feelings about character and personality</t>
        </r>
        <r>
          <rPr>
            <b/>
            <sz val="9"/>
            <color indexed="81"/>
            <rFont val="Tahoma"/>
            <family val="2"/>
          </rPr>
          <t xml:space="preserve">
2.3.1
</t>
        </r>
        <r>
          <rPr>
            <sz val="9"/>
            <color indexed="81"/>
            <rFont val="Tahoma"/>
            <family val="2"/>
          </rPr>
          <t>Keep interaction going in short exchanges by checking understanding of what a speaker is saying</t>
        </r>
        <r>
          <rPr>
            <b/>
            <sz val="9"/>
            <color indexed="81"/>
            <rFont val="Tahoma"/>
            <family val="2"/>
          </rPr>
          <t xml:space="preserve">
2.4.1
</t>
        </r>
        <r>
          <rPr>
            <sz val="9"/>
            <color indexed="81"/>
            <rFont val="Tahoma"/>
            <family val="2"/>
          </rPr>
          <t>Communicate opinions or feelings about a story, event or experience</t>
        </r>
        <r>
          <rPr>
            <b/>
            <sz val="9"/>
            <color indexed="81"/>
            <rFont val="Tahoma"/>
            <family val="2"/>
          </rPr>
          <t xml:space="preserve">
</t>
        </r>
        <r>
          <rPr>
            <sz val="9"/>
            <color indexed="81"/>
            <rFont val="Tahoma"/>
            <family val="2"/>
          </rPr>
          <t xml:space="preserve">
</t>
        </r>
      </text>
    </comment>
    <comment ref="O9" authorId="0" shapeId="0">
      <text>
        <r>
          <rPr>
            <b/>
            <sz val="9"/>
            <color indexed="81"/>
            <rFont val="Tahoma"/>
            <family val="2"/>
          </rPr>
          <t>LEARNING STANDARDS FOR READING
3.1.1</t>
        </r>
        <r>
          <rPr>
            <sz val="9"/>
            <color indexed="81"/>
            <rFont val="Tahoma"/>
            <family val="2"/>
          </rPr>
          <t xml:space="preserve">
Understand the main points in simple longer texts on a range of familiar topics</t>
        </r>
        <r>
          <rPr>
            <b/>
            <sz val="9"/>
            <color indexed="81"/>
            <rFont val="Tahoma"/>
            <family val="2"/>
          </rPr>
          <t xml:space="preserve">
3.1.2
</t>
        </r>
        <r>
          <rPr>
            <sz val="9"/>
            <color indexed="81"/>
            <rFont val="Tahoma"/>
            <family val="2"/>
          </rPr>
          <t>Understand specific details and information in simple longer texts on a range of familiar topics</t>
        </r>
        <r>
          <rPr>
            <b/>
            <sz val="9"/>
            <color indexed="81"/>
            <rFont val="Tahoma"/>
            <family val="2"/>
          </rPr>
          <t xml:space="preserve">
3.1.3
</t>
        </r>
        <r>
          <rPr>
            <sz val="9"/>
            <color indexed="81"/>
            <rFont val="Tahoma"/>
            <family val="2"/>
          </rPr>
          <t>Guess the meaning of unfamiliar words from clues provided by other known words and by context on a range of familiar topics</t>
        </r>
        <r>
          <rPr>
            <b/>
            <sz val="9"/>
            <color indexed="81"/>
            <rFont val="Tahoma"/>
            <family val="2"/>
          </rPr>
          <t xml:space="preserve">
3.1.4 
</t>
        </r>
        <r>
          <rPr>
            <sz val="9"/>
            <color indexed="81"/>
            <rFont val="Tahoma"/>
            <family val="2"/>
          </rPr>
          <t>Use independently familiar print and digital resources to check meaning</t>
        </r>
        <r>
          <rPr>
            <b/>
            <sz val="9"/>
            <color indexed="81"/>
            <rFont val="Tahoma"/>
            <family val="2"/>
          </rPr>
          <t xml:space="preserve">
3.1.5
</t>
        </r>
        <r>
          <rPr>
            <sz val="9"/>
            <color indexed="81"/>
            <rFont val="Tahoma"/>
            <family val="2"/>
          </rPr>
          <t>Recognise with support the attitude or opinion of the writer in simple longer texts</t>
        </r>
        <r>
          <rPr>
            <b/>
            <sz val="9"/>
            <color indexed="81"/>
            <rFont val="Tahoma"/>
            <family val="2"/>
          </rPr>
          <t xml:space="preserve">
3.2.1
</t>
        </r>
        <r>
          <rPr>
            <sz val="9"/>
            <color indexed="81"/>
            <rFont val="Tahoma"/>
            <family val="2"/>
          </rPr>
          <t>Read and enjoy fiction / non-fiction and other suitable print and digital texts of interest</t>
        </r>
        <r>
          <rPr>
            <b/>
            <sz val="9"/>
            <color indexed="81"/>
            <rFont val="Tahoma"/>
            <family val="2"/>
          </rPr>
          <t xml:space="preserve">
</t>
        </r>
        <r>
          <rPr>
            <sz val="9"/>
            <color indexed="81"/>
            <rFont val="Tahoma"/>
            <family val="2"/>
          </rPr>
          <t xml:space="preserve">
</t>
        </r>
      </text>
    </comment>
    <comment ref="P9" authorId="0" shapeId="0">
      <text>
        <r>
          <rPr>
            <b/>
            <sz val="9"/>
            <color indexed="81"/>
            <rFont val="Tahoma"/>
            <family val="2"/>
          </rPr>
          <t xml:space="preserve">LEARNING STANDARDS FOR WRITING SKILLS
4.1.1
</t>
        </r>
        <r>
          <rPr>
            <sz val="9"/>
            <color indexed="81"/>
            <rFont val="Tahoma"/>
            <family val="2"/>
          </rPr>
          <t>Explain simple content from what they have read</t>
        </r>
        <r>
          <rPr>
            <b/>
            <sz val="9"/>
            <color indexed="81"/>
            <rFont val="Tahoma"/>
            <family val="2"/>
          </rPr>
          <t xml:space="preserve">
4.1.2
</t>
        </r>
        <r>
          <rPr>
            <sz val="9"/>
            <color indexed="81"/>
            <rFont val="Tahoma"/>
            <family val="2"/>
          </rPr>
          <t>Make and respond to simple requests and suggestions</t>
        </r>
        <r>
          <rPr>
            <b/>
            <sz val="9"/>
            <color indexed="81"/>
            <rFont val="Tahoma"/>
            <family val="2"/>
          </rPr>
          <t xml:space="preserve">
4.1.3
</t>
        </r>
        <r>
          <rPr>
            <sz val="9"/>
            <color indexed="81"/>
            <rFont val="Tahoma"/>
            <family val="2"/>
          </rPr>
          <t>Summarise the main points of a simple story, text or plot</t>
        </r>
        <r>
          <rPr>
            <b/>
            <sz val="9"/>
            <color indexed="81"/>
            <rFont val="Tahoma"/>
            <family val="2"/>
          </rPr>
          <t xml:space="preserve">
4.1.4
</t>
        </r>
        <r>
          <rPr>
            <sz val="9"/>
            <color indexed="81"/>
            <rFont val="Tahoma"/>
            <family val="2"/>
          </rPr>
          <t>Express opinions and common feelings such as happiness  sadness, surprise, and interest</t>
        </r>
        <r>
          <rPr>
            <b/>
            <sz val="9"/>
            <color indexed="81"/>
            <rFont val="Tahoma"/>
            <family val="2"/>
          </rPr>
          <t xml:space="preserve">
4.1.5
</t>
        </r>
        <r>
          <rPr>
            <sz val="9"/>
            <color indexed="81"/>
            <rFont val="Tahoma"/>
            <family val="2"/>
          </rPr>
          <t>Organise, and sequence ideas within short texts on familiar topics</t>
        </r>
        <r>
          <rPr>
            <b/>
            <sz val="9"/>
            <color indexed="81"/>
            <rFont val="Tahoma"/>
            <family val="2"/>
          </rPr>
          <t xml:space="preserve">
4.2</t>
        </r>
        <r>
          <rPr>
            <sz val="9"/>
            <color indexed="81"/>
            <rFont val="Tahoma"/>
            <family val="2"/>
          </rPr>
          <t>.1
Punctuate written work with moderate accuracy</t>
        </r>
        <r>
          <rPr>
            <b/>
            <sz val="9"/>
            <color indexed="81"/>
            <rFont val="Tahoma"/>
            <family val="2"/>
          </rPr>
          <t xml:space="preserve">
4.2.2
</t>
        </r>
        <r>
          <rPr>
            <sz val="9"/>
            <color indexed="81"/>
            <rFont val="Tahoma"/>
            <family val="2"/>
          </rPr>
          <t>Spell  written work with moderate accuracy</t>
        </r>
        <r>
          <rPr>
            <b/>
            <sz val="9"/>
            <color indexed="81"/>
            <rFont val="Tahoma"/>
            <family val="2"/>
          </rPr>
          <t xml:space="preserve">
4.2.3
</t>
        </r>
        <r>
          <rPr>
            <sz val="9"/>
            <color indexed="81"/>
            <rFont val="Tahoma"/>
            <family val="2"/>
          </rPr>
          <t xml:space="preserve">Produce a plan or draft of two paragraphs or more and modify this appropriately either in response to feedback or independently
</t>
        </r>
      </text>
    </commen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0" authorId="0" shapeId="0">
      <text>
        <r>
          <rPr>
            <b/>
            <sz val="9"/>
            <color indexed="81"/>
            <rFont val="Tahoma"/>
            <family val="2"/>
          </rPr>
          <t>LEARNING STANDARDS FOR LISTENING SKILLS</t>
        </r>
        <r>
          <rPr>
            <sz val="9"/>
            <color indexed="81"/>
            <rFont val="Tahoma"/>
            <family val="2"/>
          </rPr>
          <t xml:space="preserve">
1.1.1
 Understand with little or no support the main ideas in simple longer texts on a range of familiar topics
1.1.2 
Understand with little or no support specific information and details in simple longer texts on a range of familiar topics
1.1.3
 No learning Standard (will be taught in subsequent years)
1.1.4 
Understand longer seguences of supported classroom instructions
1.1.5 
Understand more complex supported questions
1.1.6 
Understand with support longer simple narratives on a wide range of familiar topics
1.2.1
 Guess the meaning of unfamiliar words from clues provided by other known words and by context on a range of familiar topics
1.3.1
 No Learning standard (will be taught in subsequent years)
</t>
        </r>
      </text>
    </comment>
    <comment ref="F10" authorId="0" shapeId="0">
      <text>
        <r>
          <rPr>
            <b/>
            <sz val="9"/>
            <color indexed="81"/>
            <rFont val="Tahoma"/>
            <family val="2"/>
          </rPr>
          <t>LEARNING STANDARDS FOR SPEAKING SKILLS</t>
        </r>
        <r>
          <rPr>
            <sz val="9"/>
            <color indexed="81"/>
            <rFont val="Tahoma"/>
            <family val="2"/>
          </rPr>
          <t xml:space="preserve">
2.1.1
Ask about and give detailed information about themselves and others
2.1.2
Ask about and express rules and obligations
2.1.3
Ask about and describe future plans or events
2.1.4
Explain and give reasons for simple advice
2.1.5
Ask about and describe personality
2.2.1
No learning standard (will be taught in subsequent years)
2.3.1 
Keep interaction going in short exchanges by checking understanding of what a speaker is saying
2.3.2 
Agree on a set of basic steps needed to complete extended classroom tasks
2.4.1 
Narrate short stories, events and experiences
</t>
        </r>
      </text>
    </comment>
    <comment ref="G10" authorId="0" shapeId="0">
      <text>
        <r>
          <rPr>
            <b/>
            <sz val="9"/>
            <color indexed="81"/>
            <rFont val="Tahoma"/>
            <family val="2"/>
          </rPr>
          <t xml:space="preserve">LEARNING STANDARDS FOR READING SKILLS
</t>
        </r>
        <r>
          <rPr>
            <sz val="9"/>
            <color indexed="81"/>
            <rFont val="Tahoma"/>
            <family val="2"/>
          </rPr>
          <t>3.1.1
Understand the main points in simple longer texts
3.1.2
Understand specific details and information in simple longer texts
3.1.3
Guess the meaning of unfamiliar words from clues provided by other known words and by context
3.1.4 
Use with some support familiar print and digital resources to check meaning
3.1.5
No learning standard (will be taught in subsequent years)
3.1.6
No learning standard (will be taught in subsequent years)
3.2.1
Read and enjoy fiction / non-fiction and other suitable print and digital texts of interest</t>
        </r>
        <r>
          <rPr>
            <b/>
            <sz val="9"/>
            <color indexed="81"/>
            <rFont val="Tahoma"/>
            <family val="2"/>
          </rPr>
          <t xml:space="preserve">
</t>
        </r>
        <r>
          <rPr>
            <sz val="9"/>
            <color indexed="81"/>
            <rFont val="Tahoma"/>
            <family val="2"/>
          </rPr>
          <t xml:space="preserve">
</t>
        </r>
      </text>
    </comment>
    <comment ref="H10" authorId="0" shapeId="0">
      <text>
        <r>
          <rPr>
            <b/>
            <sz val="9"/>
            <color indexed="81"/>
            <rFont val="Tahoma"/>
            <family val="2"/>
          </rPr>
          <t xml:space="preserve">LEARNING STANDARDS FOR WRITING SKILLS
</t>
        </r>
        <r>
          <rPr>
            <sz val="9"/>
            <color indexed="81"/>
            <rFont val="Tahoma"/>
            <family val="2"/>
          </rPr>
          <t>4.1.1
Give detailed information about themselves and others
4.1.2
Describe future plans or events
4.1.3
Narrate factual and imagined events and experiences
4.1.4
Describe personality
4.1.5
Connect sentences into two coherent paragraphs or more using basic coordinating conjunctions and reference pronouns
4.2.1
Use capitals, full stops, commas in lists, question marks, and speech marks appropriately at discourse level
4.2.2
Spell most high frequency words accurately in independent writing
4.2.3
Produce a plan or draft of two paragraphs or more and modify this appropriately in response to feedback</t>
        </r>
        <r>
          <rPr>
            <b/>
            <sz val="9"/>
            <color indexed="81"/>
            <rFont val="Tahoma"/>
            <family val="2"/>
          </rPr>
          <t xml:space="preserve">
</t>
        </r>
        <r>
          <rPr>
            <sz val="9"/>
            <color indexed="81"/>
            <rFont val="Tahoma"/>
            <family val="2"/>
          </rPr>
          <t xml:space="preserve">
</t>
        </r>
      </text>
    </comment>
    <comment ref="E11" authorId="0" shapeId="0">
      <text>
        <r>
          <rPr>
            <b/>
            <sz val="9"/>
            <color indexed="81"/>
            <rFont val="Tahoma"/>
            <family val="2"/>
          </rPr>
          <t xml:space="preserve">PERFORMANCE STANDARDS FOR LISTENING SKILLS
LEVEL 1: 
</t>
        </r>
        <r>
          <rPr>
            <sz val="9"/>
            <color indexed="81"/>
            <rFont val="Tahoma"/>
            <family val="2"/>
          </rPr>
          <t>• Hardly understands the main ideas and specific details in a text.
• Hardly shows any understanding of classroom instructions, complex questions and the meaning of unfamiliar words even with a lot of support.</t>
        </r>
        <r>
          <rPr>
            <b/>
            <sz val="9"/>
            <color indexed="81"/>
            <rFont val="Tahoma"/>
            <family val="2"/>
          </rPr>
          <t xml:space="preserve">
LEVEL 2:
</t>
        </r>
        <r>
          <rPr>
            <sz val="9"/>
            <color indexed="81"/>
            <rFont val="Tahoma"/>
            <family val="2"/>
          </rPr>
          <t xml:space="preserve">• Acquires limited understanding of the listening skills in identifying the main ideas and specific details in a text with a lot of support.
• Shows limited understanding of classroom instructions, complex questions and the meaning of unfamiliar words.
</t>
        </r>
        <r>
          <rPr>
            <b/>
            <sz val="9"/>
            <color indexed="81"/>
            <rFont val="Tahoma"/>
            <family val="2"/>
          </rPr>
          <t>LEVEL 3</t>
        </r>
        <r>
          <rPr>
            <sz val="9"/>
            <color indexed="81"/>
            <rFont val="Tahoma"/>
            <family val="2"/>
          </rPr>
          <t xml:space="preserve">:
• Acquires adequate understanding of the listening skills in identifying the main ideas and specific details in a text 
• Shows satisfactory understanding of classroom instructions, complex questions and the meaning of unfamiliar words.
</t>
        </r>
        <r>
          <rPr>
            <b/>
            <sz val="9"/>
            <color indexed="81"/>
            <rFont val="Tahoma"/>
            <family val="2"/>
          </rPr>
          <t xml:space="preserve">LEVEL 4:
</t>
        </r>
        <r>
          <rPr>
            <sz val="9"/>
            <color indexed="81"/>
            <rFont val="Tahoma"/>
            <family val="2"/>
          </rPr>
          <t>•</t>
        </r>
        <r>
          <rPr>
            <b/>
            <sz val="9"/>
            <color indexed="81"/>
            <rFont val="Tahoma"/>
            <family val="2"/>
          </rPr>
          <t xml:space="preserve"> </t>
        </r>
        <r>
          <rPr>
            <sz val="9"/>
            <color indexed="81"/>
            <rFont val="Tahoma"/>
            <family val="2"/>
          </rPr>
          <t xml:space="preserve">Acquires good understanding of the listening skills in identifying the main ideas and specific details in a text.
• Shows good understanding of classroom instructions, complex questions and the meaning of unfamiliar words.
</t>
        </r>
        <r>
          <rPr>
            <b/>
            <sz val="9"/>
            <color indexed="81"/>
            <rFont val="Tahoma"/>
            <family val="2"/>
          </rPr>
          <t>LEVEL 5</t>
        </r>
        <r>
          <rPr>
            <sz val="9"/>
            <color indexed="81"/>
            <rFont val="Tahoma"/>
            <family val="2"/>
          </rPr>
          <t xml:space="preserve">:
• Acquires very good understanding of the listening skills in identifying the main ideas and specific details in a text.
• Shows very good understanding of classroom instructions, complex questions and the meaning of unfamiliar words.
</t>
        </r>
        <r>
          <rPr>
            <b/>
            <sz val="9"/>
            <color indexed="81"/>
            <rFont val="Tahoma"/>
            <family val="2"/>
          </rPr>
          <t>LEVEL 6</t>
        </r>
        <r>
          <rPr>
            <sz val="9"/>
            <color indexed="81"/>
            <rFont val="Tahoma"/>
            <family val="2"/>
          </rPr>
          <t xml:space="preserve">:
• Acquires and uses the listening skills in identifying the main ideas and specific details independently.
• Shows excellent understanding of longer sequences of classroom instructions, more complex questions and the meaning of unfamiliar words.
• Displays exemplary model of language use to others.
</t>
        </r>
        <r>
          <rPr>
            <b/>
            <sz val="9"/>
            <color indexed="81"/>
            <rFont val="Tahoma"/>
            <family val="2"/>
          </rPr>
          <t xml:space="preserve">
</t>
        </r>
      </text>
    </comment>
    <comment ref="F11" authorId="0" shapeId="0">
      <text>
        <r>
          <rPr>
            <b/>
            <sz val="9"/>
            <color indexed="81"/>
            <rFont val="Tahoma"/>
            <family val="2"/>
          </rPr>
          <t xml:space="preserve">PERFORMANCE STANDARDS FOR SPEAKING SKILLS
LEVEL 1:
</t>
        </r>
        <r>
          <rPr>
            <sz val="9"/>
            <color indexed="81"/>
            <rFont val="Tahoma"/>
            <family val="2"/>
          </rPr>
          <t>•</t>
        </r>
        <r>
          <rPr>
            <b/>
            <sz val="9"/>
            <color indexed="81"/>
            <rFont val="Tahoma"/>
            <family val="2"/>
          </rPr>
          <t xml:space="preserve"> </t>
        </r>
        <r>
          <rPr>
            <sz val="9"/>
            <color indexed="81"/>
            <rFont val="Tahoma"/>
            <family val="2"/>
          </rPr>
          <t xml:space="preserve">Hardly finds out about and communicates information clearly.
• Hardly manages interaction by communicating a point of view appropriately even with a lot of support.
• Can hardly narrate short stories and events to an audience even with a lot of support.
</t>
        </r>
        <r>
          <rPr>
            <b/>
            <sz val="9"/>
            <color indexed="81"/>
            <rFont val="Tahoma"/>
            <family val="2"/>
          </rPr>
          <t xml:space="preserve">LEVEL 2:
</t>
        </r>
        <r>
          <rPr>
            <sz val="9"/>
            <color indexed="81"/>
            <rFont val="Tahoma"/>
            <family val="2"/>
          </rPr>
          <t xml:space="preserve">• Displays limited ability to find out about and communicate information clearly.
• Shows limited response in managing interaction by communicating a point of view appropriately.
• Provides limited response in narrating short stories and events to an audience.
</t>
        </r>
        <r>
          <rPr>
            <b/>
            <sz val="9"/>
            <color indexed="81"/>
            <rFont val="Tahoma"/>
            <family val="2"/>
          </rPr>
          <t xml:space="preserve">LEVEL 3:
</t>
        </r>
        <r>
          <rPr>
            <sz val="9"/>
            <color indexed="81"/>
            <rFont val="Tahoma"/>
            <family val="2"/>
          </rPr>
          <t xml:space="preserve">• Displays adequate ability to find out about and communicate information clearly.
• Shows satisfactory response in managing interaction by communicating a point of view appropriately.
• Provides satisfactory response in narrating short stories and events to an audience.
</t>
        </r>
        <r>
          <rPr>
            <b/>
            <sz val="9"/>
            <color indexed="81"/>
            <rFont val="Tahoma"/>
            <family val="2"/>
          </rPr>
          <t>LEVEL 4</t>
        </r>
        <r>
          <rPr>
            <sz val="9"/>
            <color indexed="81"/>
            <rFont val="Tahoma"/>
            <family val="2"/>
          </rPr>
          <t xml:space="preserve">:
• Displays good response in finding out about and communicating information clearly.
• Shows good response in managing interaction by communicating a point of view appropriately.
• Provides good response in narrating short stories and events to an audience.
</t>
        </r>
        <r>
          <rPr>
            <b/>
            <sz val="9"/>
            <color indexed="81"/>
            <rFont val="Tahoma"/>
            <family val="2"/>
          </rPr>
          <t xml:space="preserve">LEVEL 5:
</t>
        </r>
        <r>
          <rPr>
            <sz val="9"/>
            <color indexed="81"/>
            <rFont val="Tahoma"/>
            <family val="2"/>
          </rPr>
          <t xml:space="preserve">• Displays very good response in finding out about and communicating information clearly.
• Shows very good response in managing interaction by communicating a point of view appropriately.
• Provides very good response in narrating short stories and events to an audience.
</t>
        </r>
        <r>
          <rPr>
            <b/>
            <sz val="9"/>
            <color indexed="81"/>
            <rFont val="Tahoma"/>
            <family val="2"/>
          </rPr>
          <t xml:space="preserve">LEVEL 6:
</t>
        </r>
        <r>
          <rPr>
            <sz val="9"/>
            <color indexed="81"/>
            <rFont val="Tahoma"/>
            <family val="2"/>
          </rPr>
          <t>• Displays excellent response in finding out about and communicating information clearly.
• Shows excellent response in managing interaction by communicating a point of view appropriately.
• Provides excellent response in communicating opinions about a story and events to an audience.
• Displays exemplary model of language use to others.</t>
        </r>
        <r>
          <rPr>
            <b/>
            <sz val="9"/>
            <color indexed="81"/>
            <rFont val="Tahoma"/>
            <family val="2"/>
          </rPr>
          <t xml:space="preserve">
</t>
        </r>
      </text>
    </comment>
    <comment ref="G11" authorId="0" shapeId="0">
      <text>
        <r>
          <rPr>
            <b/>
            <sz val="9"/>
            <color indexed="81"/>
            <rFont val="Tahoma"/>
            <family val="2"/>
          </rPr>
          <t>PERFORMANCE STANDARDS FOR READING SKILLS</t>
        </r>
        <r>
          <rPr>
            <sz val="9"/>
            <color indexed="81"/>
            <rFont val="Tahoma"/>
            <family val="2"/>
          </rPr>
          <t xml:space="preserve">
</t>
        </r>
        <r>
          <rPr>
            <b/>
            <sz val="9"/>
            <color indexed="81"/>
            <rFont val="Tahoma"/>
            <family val="2"/>
          </rPr>
          <t>LEVEL 1:</t>
        </r>
        <r>
          <rPr>
            <sz val="9"/>
            <color indexed="81"/>
            <rFont val="Tahoma"/>
            <family val="2"/>
          </rPr>
          <t xml:space="preserve">
•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r>
        <r>
          <rPr>
            <b/>
            <sz val="9"/>
            <color indexed="81"/>
            <rFont val="Tahoma"/>
            <family val="2"/>
          </rPr>
          <t>LEVEL 2:</t>
        </r>
        <r>
          <rPr>
            <sz val="9"/>
            <color indexed="81"/>
            <rFont val="Tahoma"/>
            <family val="2"/>
          </rPr>
          <t xml:space="preserve">
• Displays limited understanding in identifying the main ideas and specific details in a text even with a lot of guidance.
• Shows limited ability to use dictionary skills to check meaning and guess the meaning of unfamiliar words.
• Displays limited ability to read and understand a variety of fiction or non-fiction texts.
</t>
        </r>
        <r>
          <rPr>
            <b/>
            <sz val="9"/>
            <color indexed="81"/>
            <rFont val="Tahoma"/>
            <family val="2"/>
          </rPr>
          <t xml:space="preserve">LEVEL 3:
</t>
        </r>
        <r>
          <rPr>
            <sz val="9"/>
            <color indexed="81"/>
            <rFont val="Tahoma"/>
            <family val="2"/>
          </rPr>
          <t xml:space="preserve">• Displays adequate understanding in identifying the main ideas and specific details in a text 
• Shows satisfactory ability to use dictionary skills to check meaning and guess the meaning of unfamiliar words.
• Displays satisfactory ability to read and understand a variety of fiction or non-fiction texts.
</t>
        </r>
        <r>
          <rPr>
            <b/>
            <sz val="9"/>
            <color indexed="81"/>
            <rFont val="Tahoma"/>
            <family val="2"/>
          </rPr>
          <t xml:space="preserve">LEVEL 4:
• </t>
        </r>
        <r>
          <rPr>
            <sz val="9"/>
            <color indexed="81"/>
            <rFont val="Tahoma"/>
            <family val="2"/>
          </rPr>
          <t xml:space="preserve">Displays good understanding in identifying the main ideas and specific details in a text.
• Shows positive attitude in using dictionary skills to check meaning and guess the meaning of unfamiliar words correctly.
• Shows interest to read and understand clearly a variety of fiction or non-fiction texts.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 xml:space="preserve">Displays very good understanding in identifying the main ideas and specific details in a text.
• Uses dictionary skills to check meaning and guess the meaning of unfamiliar words skilfully and precisely.
• Shows a lot of interest to read and give opinion to a variety of fiction or non-fiction texts with some guidance.
</t>
        </r>
        <r>
          <rPr>
            <b/>
            <sz val="9"/>
            <color indexed="81"/>
            <rFont val="Tahoma"/>
            <family val="2"/>
          </rPr>
          <t xml:space="preserve">LEVEL 6:
</t>
        </r>
        <r>
          <rPr>
            <sz val="9"/>
            <color indexed="81"/>
            <rFont val="Tahoma"/>
            <family val="2"/>
          </rPr>
          <t>• Acquires and uses the reading skills in identifying the main ideas and specific details excellently.
• Uses dictionary skills to check meaning and guess the meaning of unfamiliar words independently.
• Reads and gives opinion on a variety of fiction or non-fiction texts independently.
• Displays exemplary model of language use to others.</t>
        </r>
        <r>
          <rPr>
            <b/>
            <sz val="9"/>
            <color indexed="81"/>
            <rFont val="Tahoma"/>
            <family val="2"/>
          </rPr>
          <t xml:space="preserve">
</t>
        </r>
        <r>
          <rPr>
            <sz val="9"/>
            <color indexed="81"/>
            <rFont val="Tahoma"/>
            <family val="2"/>
          </rPr>
          <t xml:space="preserve">
</t>
        </r>
        <r>
          <rPr>
            <b/>
            <sz val="9"/>
            <color indexed="81"/>
            <rFont val="Tahoma"/>
            <family val="2"/>
          </rPr>
          <t xml:space="preserve">
</t>
        </r>
        <r>
          <rPr>
            <sz val="9"/>
            <color indexed="81"/>
            <rFont val="Tahoma"/>
            <family val="2"/>
          </rPr>
          <t xml:space="preserve">
</t>
        </r>
      </text>
    </comment>
    <comment ref="H11" authorId="0" shapeId="0">
      <text>
        <r>
          <rPr>
            <b/>
            <sz val="9"/>
            <color indexed="81"/>
            <rFont val="Tahoma"/>
            <family val="2"/>
          </rPr>
          <t xml:space="preserve">PERFORMANCE STANDARDS FOR WRITING SKILLS
LEVEL 1:
</t>
        </r>
        <r>
          <rPr>
            <sz val="9"/>
            <color indexed="81"/>
            <rFont val="Tahoma"/>
            <family val="2"/>
          </rPr>
          <t xml:space="preserve">• Hardly shows any ability to express ideas, opinions and organise information coherently.
• Hardly punctuates appropriately and spells accurately even with a lot of guidance.
• Hardly plans, drafts and edits written work even with a lot of guidance.
</t>
        </r>
        <r>
          <rPr>
            <b/>
            <sz val="9"/>
            <color indexed="81"/>
            <rFont val="Tahoma"/>
            <family val="2"/>
          </rPr>
          <t xml:space="preserve">LEVEL 2:
</t>
        </r>
        <r>
          <rPr>
            <sz val="9"/>
            <color indexed="81"/>
            <rFont val="Tahoma"/>
            <family val="2"/>
          </rPr>
          <t>•</t>
        </r>
        <r>
          <rPr>
            <b/>
            <sz val="9"/>
            <color indexed="81"/>
            <rFont val="Tahoma"/>
            <family val="2"/>
          </rPr>
          <t xml:space="preserve"> </t>
        </r>
        <r>
          <rPr>
            <sz val="9"/>
            <color indexed="81"/>
            <rFont val="Tahoma"/>
            <family val="2"/>
          </rPr>
          <t xml:space="preserve">Displays limited ability to express ideas, opinions and organise information coherently.
• Shows limited ability to punctuate appropriately and spell accurately.
• Shows limited ability to plan, draft and edit written work.
</t>
        </r>
        <r>
          <rPr>
            <b/>
            <sz val="9"/>
            <color indexed="81"/>
            <rFont val="Tahoma"/>
            <family val="2"/>
          </rPr>
          <t xml:space="preserve">LEVEL 3:
</t>
        </r>
        <r>
          <rPr>
            <sz val="9"/>
            <color indexed="81"/>
            <rFont val="Tahoma"/>
            <family val="2"/>
          </rPr>
          <t>•</t>
        </r>
        <r>
          <rPr>
            <b/>
            <sz val="9"/>
            <color indexed="81"/>
            <rFont val="Tahoma"/>
            <family val="2"/>
          </rPr>
          <t xml:space="preserve"> </t>
        </r>
        <r>
          <rPr>
            <sz val="9"/>
            <color indexed="81"/>
            <rFont val="Tahoma"/>
            <family val="2"/>
          </rPr>
          <t xml:space="preserve">Displays adequate ability to express ideas, opinions and organise information coherently.
• Shows adequate ability to punctuate appropriately and spell accurately.
• Shows the ability to plan, draft and edit written work in response to feedback adequately.
</t>
        </r>
        <r>
          <rPr>
            <b/>
            <sz val="9"/>
            <color indexed="81"/>
            <rFont val="Tahoma"/>
            <family val="2"/>
          </rPr>
          <t xml:space="preserve">LEVEL 4:
</t>
        </r>
        <r>
          <rPr>
            <sz val="9"/>
            <color indexed="81"/>
            <rFont val="Tahoma"/>
            <family val="2"/>
          </rPr>
          <t xml:space="preserve">• Displays a commendable level to express ideas, opinions and organise information coherently. 
• Shows a commendable level to punctuate appropriately and spell accurately.
• Shows the ability to plan, draft and edit written work correctly in response to feedback.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Displays a high level of ability to express ideas, opinions and organise information coherently.
• Shows a high level of ability to punctuate appropriately and spell accurately.
• Shows the ability to plan, draft and edit written work effortlessly and precisely.in response to feedback.</t>
        </r>
        <r>
          <rPr>
            <b/>
            <sz val="9"/>
            <color indexed="81"/>
            <rFont val="Tahoma"/>
            <family val="2"/>
          </rPr>
          <t xml:space="preserve">
LEVEL 6
</t>
        </r>
        <r>
          <rPr>
            <sz val="9"/>
            <color indexed="81"/>
            <rFont val="Tahoma"/>
            <family val="2"/>
          </rPr>
          <t xml:space="preserve">• Expresses ideas, opinions, common feelings and organises information independently.
• Shows excellent ability to punctuate appropriately and spell accurately.
• Shows the ability to plan, draft and edit written work independently.
• Displays exemplary model of language use to others. </t>
        </r>
        <r>
          <rPr>
            <b/>
            <sz val="9"/>
            <color indexed="81"/>
            <rFont val="Tahoma"/>
            <family val="2"/>
          </rPr>
          <t xml:space="preserve">
</t>
        </r>
        <r>
          <rPr>
            <sz val="9"/>
            <color indexed="81"/>
            <rFont val="Tahoma"/>
            <family val="2"/>
          </rPr>
          <t xml:space="preserve">
</t>
        </r>
      </text>
    </comment>
    <comment ref="M11" authorId="0" shapeId="0">
      <text>
        <r>
          <rPr>
            <b/>
            <sz val="9"/>
            <color indexed="81"/>
            <rFont val="Tahoma"/>
            <family val="2"/>
          </rPr>
          <t xml:space="preserve">PERFORMANCE STANDARDS FOR LISTENING SKILLS
LEVEL 1: 
• </t>
        </r>
        <r>
          <rPr>
            <sz val="9"/>
            <color indexed="81"/>
            <rFont val="Tahoma"/>
            <family val="2"/>
          </rPr>
          <t>Hardly understands the main ideas and specific details in a text.
• Hardly shows any understanding of classroom instructions, complex questions and guess the meaning of unfamiliar words even with a lot of support.</t>
        </r>
        <r>
          <rPr>
            <b/>
            <sz val="9"/>
            <color indexed="81"/>
            <rFont val="Tahoma"/>
            <family val="2"/>
          </rPr>
          <t xml:space="preserve">
LEVEL 2:
• </t>
        </r>
        <r>
          <rPr>
            <sz val="9"/>
            <color indexed="81"/>
            <rFont val="Tahoma"/>
            <family val="2"/>
          </rPr>
          <t>Acquires limited understanding of the listening skills in identifying the main ideas and specific details in a text with a lot of support.
• Shows limited understanding of classroom instructions, complex questions and guess the meaning of unfamiliar words.</t>
        </r>
        <r>
          <rPr>
            <b/>
            <sz val="9"/>
            <color indexed="81"/>
            <rFont val="Tahoma"/>
            <family val="2"/>
          </rPr>
          <t xml:space="preserve">
</t>
        </r>
        <r>
          <rPr>
            <sz val="9"/>
            <color indexed="81"/>
            <rFont val="Tahoma"/>
            <family val="2"/>
          </rPr>
          <t xml:space="preserve">
</t>
        </r>
        <r>
          <rPr>
            <b/>
            <sz val="9"/>
            <color indexed="81"/>
            <rFont val="Tahoma"/>
            <family val="2"/>
          </rPr>
          <t>LEVEL 3</t>
        </r>
        <r>
          <rPr>
            <sz val="9"/>
            <color indexed="81"/>
            <rFont val="Tahoma"/>
            <family val="2"/>
          </rPr>
          <t xml:space="preserve">:
• Acquires adequate understanding of the listening skills in identifying the main ideas and specific details in a text 
• Shows satisfactory understanding of classroom instructions, complex questions and guess the meaning of unfamiliar words.
</t>
        </r>
        <r>
          <rPr>
            <b/>
            <sz val="9"/>
            <color indexed="81"/>
            <rFont val="Tahoma"/>
            <family val="2"/>
          </rPr>
          <t xml:space="preserve">LEVEL 4:
• </t>
        </r>
        <r>
          <rPr>
            <sz val="9"/>
            <color indexed="81"/>
            <rFont val="Tahoma"/>
            <family val="2"/>
          </rPr>
          <t xml:space="preserve">Acquires good understanding of the listening skills in identifying the main ideas and specific details in a text.
• Shows good understanding of classroom instructions, complex questions, and guess the meaning of unfamiliar words.
</t>
        </r>
        <r>
          <rPr>
            <b/>
            <sz val="9"/>
            <color indexed="81"/>
            <rFont val="Tahoma"/>
            <family val="2"/>
          </rPr>
          <t>LEVEL 5</t>
        </r>
        <r>
          <rPr>
            <sz val="9"/>
            <color indexed="81"/>
            <rFont val="Tahoma"/>
            <family val="2"/>
          </rPr>
          <t xml:space="preserve">:
• Acquires very good understanding of the listening skills in identifying the main ideas and specific details in a text.
• Shows very good understanding of classroom instructions, complex questions, and guess the meaning of unfamiliar words.
</t>
        </r>
        <r>
          <rPr>
            <b/>
            <sz val="9"/>
            <color indexed="81"/>
            <rFont val="Tahoma"/>
            <family val="2"/>
          </rPr>
          <t>LEVEL 6</t>
        </r>
        <r>
          <rPr>
            <sz val="9"/>
            <color indexed="81"/>
            <rFont val="Tahoma"/>
            <family val="2"/>
          </rPr>
          <t>:
• Acquires and uses the listening skills in identifying the main ideas and specific details excellently.
• Shows excellent understanding of longer sequences of classroom instructions, more complex questions and guess the meaning of unfamiliar words independently.
• Displays exemplary model of language use to others.</t>
        </r>
        <r>
          <rPr>
            <b/>
            <sz val="9"/>
            <color indexed="81"/>
            <rFont val="Tahoma"/>
            <family val="2"/>
          </rPr>
          <t xml:space="preserve">
</t>
        </r>
      </text>
    </comment>
    <comment ref="N11" authorId="0" shapeId="0">
      <text>
        <r>
          <rPr>
            <b/>
            <sz val="9"/>
            <color indexed="81"/>
            <rFont val="Tahoma"/>
            <family val="2"/>
          </rPr>
          <t>PERFORMANCE STANDARDS FOR SPEAKING SKILLS
LEVEL 1:
•</t>
        </r>
        <r>
          <rPr>
            <sz val="9"/>
            <color indexed="81"/>
            <rFont val="Tahoma"/>
            <family val="2"/>
          </rPr>
          <t xml:space="preserve"> Hardly shows any ability to find out about and communicate information, opinions and feelings clearly.
• Hardly manages interaction in communicating a point of view appropriately even with a lot of support.
• Hardly shows any ability to narrate short stories and events to an audience even with a lot of support.</t>
        </r>
        <r>
          <rPr>
            <b/>
            <sz val="9"/>
            <color indexed="81"/>
            <rFont val="Tahoma"/>
            <family val="2"/>
          </rPr>
          <t xml:space="preserve">
</t>
        </r>
        <r>
          <rPr>
            <sz val="9"/>
            <color indexed="81"/>
            <rFont val="Tahoma"/>
            <family val="2"/>
          </rPr>
          <t xml:space="preserve">
</t>
        </r>
        <r>
          <rPr>
            <b/>
            <sz val="9"/>
            <color indexed="81"/>
            <rFont val="Tahoma"/>
            <family val="2"/>
          </rPr>
          <t xml:space="preserve">LEVEL 2:
• </t>
        </r>
        <r>
          <rPr>
            <sz val="9"/>
            <color indexed="81"/>
            <rFont val="Tahoma"/>
            <family val="2"/>
          </rPr>
          <t>Displays limited ability to find out about and communicate information, opinions and feelings clearly.
• Shows limited response in managing interaction by communicating a point of view appropriately.
• Provides limited response in narrating short stories and events to an audience.</t>
        </r>
        <r>
          <rPr>
            <b/>
            <sz val="9"/>
            <color indexed="81"/>
            <rFont val="Tahoma"/>
            <family val="2"/>
          </rPr>
          <t xml:space="preserve">
</t>
        </r>
        <r>
          <rPr>
            <sz val="9"/>
            <color indexed="81"/>
            <rFont val="Tahoma"/>
            <family val="2"/>
          </rPr>
          <t xml:space="preserve">
</t>
        </r>
        <r>
          <rPr>
            <b/>
            <sz val="9"/>
            <color indexed="81"/>
            <rFont val="Tahoma"/>
            <family val="2"/>
          </rPr>
          <t>LEVEL 3:
•</t>
        </r>
        <r>
          <rPr>
            <sz val="9"/>
            <color indexed="81"/>
            <rFont val="Tahoma"/>
            <family val="2"/>
          </rPr>
          <t xml:space="preserve"> Displays adequate ability to find out about and communicate information, opinions and feelings clearly.
• Shows satisfactory response in managing interaction in communicating a point of view appropriately.
• Provides satisfactory response in narrating short stories and events to an audience.
</t>
        </r>
        <r>
          <rPr>
            <b/>
            <sz val="9"/>
            <color indexed="81"/>
            <rFont val="Tahoma"/>
            <family val="2"/>
          </rPr>
          <t>LEVEL 4</t>
        </r>
        <r>
          <rPr>
            <sz val="9"/>
            <color indexed="81"/>
            <rFont val="Tahoma"/>
            <family val="2"/>
          </rPr>
          <t xml:space="preserve">:
• Displays good response in finding out about and communicating information, opinions and feelings clearly.
• Shows good response in managing interaction in communicating a point of view appropriately.
• Provides good response in narrating short stories and events to an audience.
</t>
        </r>
        <r>
          <rPr>
            <b/>
            <sz val="9"/>
            <color indexed="81"/>
            <rFont val="Tahoma"/>
            <family val="2"/>
          </rPr>
          <t>LEVEL 5:
•</t>
        </r>
        <r>
          <rPr>
            <sz val="9"/>
            <color indexed="81"/>
            <rFont val="Tahoma"/>
            <family val="2"/>
          </rPr>
          <t xml:space="preserve"> Displays very good response in finding out about and communicating information, opinions and feelings clearly.
• Shows very good response in managing interaction in communicating a point of view appropriately.
• Provides very good response in narrating short stories and events to an audience.
</t>
        </r>
        <r>
          <rPr>
            <b/>
            <sz val="9"/>
            <color indexed="81"/>
            <rFont val="Tahoma"/>
            <family val="2"/>
          </rPr>
          <t>LEVEL 6:
•</t>
        </r>
        <r>
          <rPr>
            <sz val="9"/>
            <color indexed="81"/>
            <rFont val="Tahoma"/>
            <family val="2"/>
          </rPr>
          <t xml:space="preserve"> Displays excellent response in finding out about and communicating information, opinions and feelings clearly.
• Shows excellent response in managing interaction in communicating a point of view appropriately.
• Provides excellent response in communicating opinions about a story and events to an audience.
• Displays exemplary model of language use to others.
</t>
        </r>
        <r>
          <rPr>
            <b/>
            <sz val="9"/>
            <color indexed="81"/>
            <rFont val="Tahoma"/>
            <family val="2"/>
          </rPr>
          <t xml:space="preserve">
</t>
        </r>
      </text>
    </comment>
    <comment ref="O11" authorId="0" shapeId="0">
      <text>
        <r>
          <rPr>
            <b/>
            <sz val="9"/>
            <color indexed="81"/>
            <rFont val="Tahoma"/>
            <family val="2"/>
          </rPr>
          <t>PERFORMANCE STANDARDS FOR READING SKILLS</t>
        </r>
        <r>
          <rPr>
            <sz val="9"/>
            <color indexed="81"/>
            <rFont val="Tahoma"/>
            <family val="2"/>
          </rPr>
          <t xml:space="preserve">
</t>
        </r>
        <r>
          <rPr>
            <b/>
            <sz val="9"/>
            <color indexed="81"/>
            <rFont val="Tahoma"/>
            <family val="2"/>
          </rPr>
          <t>LEVEL 1:</t>
        </r>
        <r>
          <rPr>
            <sz val="9"/>
            <color indexed="81"/>
            <rFont val="Tahoma"/>
            <family val="2"/>
          </rPr>
          <t xml:space="preserve">
•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r>
        <r>
          <rPr>
            <b/>
            <sz val="9"/>
            <color indexed="81"/>
            <rFont val="Tahoma"/>
            <family val="2"/>
          </rPr>
          <t>LEVEL 2:</t>
        </r>
        <r>
          <rPr>
            <sz val="9"/>
            <color indexed="81"/>
            <rFont val="Tahoma"/>
            <family val="2"/>
          </rPr>
          <t xml:space="preserve">
• Displays limited understanding in identifying the main ideas and specific details in a text with a lot of support.
• Shows limited ability to use dictionary skills to check meaning and guess the meaning of unfamiliar words.
• Displays limited ability to read and understand a variety of fiction or non-fiction texts.
</t>
        </r>
        <r>
          <rPr>
            <b/>
            <sz val="9"/>
            <color indexed="81"/>
            <rFont val="Tahoma"/>
            <family val="2"/>
          </rPr>
          <t xml:space="preserve">LEVEL 3:
</t>
        </r>
        <r>
          <rPr>
            <sz val="9"/>
            <color indexed="81"/>
            <rFont val="Tahoma"/>
            <family val="2"/>
          </rPr>
          <t>•</t>
        </r>
        <r>
          <rPr>
            <b/>
            <sz val="9"/>
            <color indexed="81"/>
            <rFont val="Tahoma"/>
            <family val="2"/>
          </rPr>
          <t xml:space="preserve"> </t>
        </r>
        <r>
          <rPr>
            <sz val="9"/>
            <color indexed="81"/>
            <rFont val="Tahoma"/>
            <family val="2"/>
          </rPr>
          <t>Displays adequate understanding of the reading skills in identifying the main ideas and specific details in a text 
• Shows satisfactory ability to use dictionary skills to check meaning and guess the meaning of unfamiliar words.
• Displays satisfactory interest to read and understand a variety of fiction or non-fiction texts.</t>
        </r>
        <r>
          <rPr>
            <b/>
            <sz val="9"/>
            <color indexed="81"/>
            <rFont val="Tahoma"/>
            <family val="2"/>
          </rPr>
          <t xml:space="preserve">
</t>
        </r>
        <r>
          <rPr>
            <sz val="9"/>
            <color indexed="81"/>
            <rFont val="Tahoma"/>
            <family val="2"/>
          </rPr>
          <t xml:space="preserve">
</t>
        </r>
        <r>
          <rPr>
            <b/>
            <sz val="9"/>
            <color indexed="81"/>
            <rFont val="Tahoma"/>
            <family val="2"/>
          </rPr>
          <t xml:space="preserve">LEVEL 4:
</t>
        </r>
        <r>
          <rPr>
            <sz val="9"/>
            <color indexed="81"/>
            <rFont val="Tahoma"/>
            <family val="2"/>
          </rPr>
          <t>• Displays good understanding of the reading skills in identifying the main ideas and specific details in a text.
• Shows positive attitude in using dictionary skills to check meaning and guess the meaning of unfamiliar words correctly.
• Displays interest to read and understand clearly a variety of fiction or non-fiction texts.</t>
        </r>
        <r>
          <rPr>
            <b/>
            <sz val="9"/>
            <color indexed="81"/>
            <rFont val="Tahoma"/>
            <family val="2"/>
          </rPr>
          <t xml:space="preserve">
</t>
        </r>
        <r>
          <rPr>
            <sz val="9"/>
            <color indexed="81"/>
            <rFont val="Tahoma"/>
            <family val="2"/>
          </rPr>
          <t xml:space="preserve">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Displays very good understanding of the reading skills by identifying the main ideas and specific details in a text.
• Uses dictionary skills to check meaning and guess the meaning of unfamiliar words precisely.
• Shows a lot of interest to read and give personal response to fiction or non-fiction texts with some guidance.</t>
        </r>
        <r>
          <rPr>
            <b/>
            <sz val="9"/>
            <color indexed="81"/>
            <rFont val="Tahoma"/>
            <family val="2"/>
          </rPr>
          <t xml:space="preserve">
</t>
        </r>
        <r>
          <rPr>
            <sz val="9"/>
            <color indexed="81"/>
            <rFont val="Tahoma"/>
            <family val="2"/>
          </rPr>
          <t xml:space="preserve">
</t>
        </r>
        <r>
          <rPr>
            <b/>
            <sz val="9"/>
            <color indexed="81"/>
            <rFont val="Tahoma"/>
            <family val="2"/>
          </rPr>
          <t xml:space="preserve">LEVEL 6:
</t>
        </r>
        <r>
          <rPr>
            <sz val="9"/>
            <color indexed="81"/>
            <rFont val="Tahoma"/>
            <family val="2"/>
          </rPr>
          <t>•</t>
        </r>
        <r>
          <rPr>
            <b/>
            <sz val="9"/>
            <color indexed="81"/>
            <rFont val="Tahoma"/>
            <family val="2"/>
          </rPr>
          <t xml:space="preserve"> </t>
        </r>
        <r>
          <rPr>
            <sz val="9"/>
            <color indexed="81"/>
            <rFont val="Tahoma"/>
            <family val="2"/>
          </rPr>
          <t xml:space="preserve">Acquires and uses the reading skills in identifying the main ideas and specific details excellently.
• Uses dictionary skills to check meaning and guess the meaning of unfamiliar words precisely and independently.
• Reads and gives personal response to a variety of fiction or non-fiction texts independently.
• Displays exemplary model of language use to others.
</t>
        </r>
        <r>
          <rPr>
            <b/>
            <sz val="9"/>
            <color indexed="81"/>
            <rFont val="Tahoma"/>
            <family val="2"/>
          </rPr>
          <t xml:space="preserve">
</t>
        </r>
        <r>
          <rPr>
            <sz val="9"/>
            <color indexed="81"/>
            <rFont val="Tahoma"/>
            <family val="2"/>
          </rPr>
          <t xml:space="preserve">
</t>
        </r>
      </text>
    </comment>
    <comment ref="P11" authorId="0" shapeId="0">
      <text>
        <r>
          <rPr>
            <b/>
            <sz val="9"/>
            <color indexed="81"/>
            <rFont val="Tahoma"/>
            <family val="2"/>
          </rPr>
          <t xml:space="preserve">PERFORMANCE STANDARDS FOR WRITING SKILLS
LEVEL 1:
• </t>
        </r>
        <r>
          <rPr>
            <sz val="9"/>
            <color indexed="81"/>
            <rFont val="Tahoma"/>
            <family val="2"/>
          </rPr>
          <t>Hardly shows any ability to express and organise information, ideas, opinions and feelings in written work coherently.
• Hardly punctuates appropriately and spell accurately even with a lot of guidance.
• Hardly plans, drafts and edits written work even with a lot of guidance.</t>
        </r>
        <r>
          <rPr>
            <b/>
            <sz val="9"/>
            <color indexed="81"/>
            <rFont val="Tahoma"/>
            <family val="2"/>
          </rPr>
          <t xml:space="preserve">
</t>
        </r>
        <r>
          <rPr>
            <sz val="9"/>
            <color indexed="81"/>
            <rFont val="Tahoma"/>
            <family val="2"/>
          </rPr>
          <t xml:space="preserve">
</t>
        </r>
        <r>
          <rPr>
            <b/>
            <sz val="9"/>
            <color indexed="81"/>
            <rFont val="Tahoma"/>
            <family val="2"/>
          </rPr>
          <t>LEVEL 2:
•</t>
        </r>
        <r>
          <rPr>
            <sz val="9"/>
            <color indexed="81"/>
            <rFont val="Tahoma"/>
            <family val="2"/>
          </rPr>
          <t xml:space="preserve"> Displays limited ability to express and organise information, ideas, opinions and feelings in written work coherently.
• Shows limited ability to punctuate appropriately and spell accurately.
• Shows limited ability to plan, draft and edit written work.</t>
        </r>
        <r>
          <rPr>
            <b/>
            <sz val="9"/>
            <color indexed="81"/>
            <rFont val="Tahoma"/>
            <family val="2"/>
          </rPr>
          <t xml:space="preserve">
</t>
        </r>
        <r>
          <rPr>
            <sz val="9"/>
            <color indexed="81"/>
            <rFont val="Tahoma"/>
            <family val="2"/>
          </rPr>
          <t xml:space="preserve">
</t>
        </r>
        <r>
          <rPr>
            <b/>
            <sz val="9"/>
            <color indexed="81"/>
            <rFont val="Tahoma"/>
            <family val="2"/>
          </rPr>
          <t xml:space="preserve">LEVEL 3:
• </t>
        </r>
        <r>
          <rPr>
            <sz val="9"/>
            <color indexed="81"/>
            <rFont val="Tahoma"/>
            <family val="2"/>
          </rPr>
          <t>Displays adequate ability to express and organise information, ideas, opinions and feelings in written work coherently.
• Shows adequate ability to punctuate appropriately and spell accurately.
• Shows the ability to plan, draft and edit written work adequately</t>
        </r>
        <r>
          <rPr>
            <b/>
            <sz val="9"/>
            <color indexed="81"/>
            <rFont val="Tahoma"/>
            <family val="2"/>
          </rPr>
          <t xml:space="preserve">
</t>
        </r>
        <r>
          <rPr>
            <sz val="9"/>
            <color indexed="81"/>
            <rFont val="Tahoma"/>
            <family val="2"/>
          </rPr>
          <t xml:space="preserve">
</t>
        </r>
        <r>
          <rPr>
            <b/>
            <sz val="9"/>
            <color indexed="81"/>
            <rFont val="Tahoma"/>
            <family val="2"/>
          </rPr>
          <t xml:space="preserve">LEVEL 4:
</t>
        </r>
        <r>
          <rPr>
            <sz val="9"/>
            <color indexed="81"/>
            <rFont val="Tahoma"/>
            <family val="2"/>
          </rPr>
          <t>• Displays a commendable level to express and organise information, ideas, opinions and feelings in written work coherently. 
• Shows a commendable level to punctuate appropriately and spell accurately.
• Shows the ability to plan, draft and edit written work in response to feedback with little support.</t>
        </r>
        <r>
          <rPr>
            <b/>
            <sz val="9"/>
            <color indexed="81"/>
            <rFont val="Tahoma"/>
            <family val="2"/>
          </rPr>
          <t xml:space="preserve">
</t>
        </r>
        <r>
          <rPr>
            <sz val="9"/>
            <color indexed="81"/>
            <rFont val="Tahoma"/>
            <family val="2"/>
          </rPr>
          <t xml:space="preserve">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 xml:space="preserve">Displays a high level of ability to express and organise information, ideas, opinions and feelings in written work coherently.
• Shows a high level of ability to punctuate appropriately and spell accurately.
• Shows the ability to plan, draft and edit written work in response to feedback.
</t>
        </r>
        <r>
          <rPr>
            <b/>
            <sz val="9"/>
            <color indexed="81"/>
            <rFont val="Tahoma"/>
            <family val="2"/>
          </rPr>
          <t xml:space="preserve">
LEVEL 6
</t>
        </r>
        <r>
          <rPr>
            <sz val="9"/>
            <color indexed="81"/>
            <rFont val="Tahoma"/>
            <family val="2"/>
          </rPr>
          <t>• Acquires the writing skills in expressing and organising information, ideas, opinions and feelings independently.
• Shows excellent ability to punctuate appropriately and spell accurately.
• Shows the ability to plan, draft and edit written work independently.
• Displays exemplary model of language use to others.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<sst xmlns="http://schemas.openxmlformats.org/spreadsheetml/2006/main" count="407" uniqueCount="139">
  <si>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</si>
  <si>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</si>
  <si>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</si>
  <si>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</si>
  <si>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</si>
  <si>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</si>
  <si>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</si>
  <si>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</si>
  <si>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</si>
  <si>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</si>
  <si>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</si>
  <si>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</si>
  <si>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</si>
  <si>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</si>
  <si>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</si>
  <si>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</si>
  <si>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</si>
  <si>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</si>
  <si>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</si>
  <si>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</si>
  <si>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</si>
  <si>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</si>
  <si>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</si>
  <si>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</si>
  <si>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</si>
  <si>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</si>
  <si>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</si>
  <si>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</si>
  <si>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</si>
  <si>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</si>
  <si>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</si>
  <si>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</si>
  <si>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</si>
  <si>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</si>
  <si>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</si>
  <si>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</si>
  <si>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</si>
  <si>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</si>
  <si>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</si>
  <si>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</si>
  <si>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</si>
  <si>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</si>
  <si>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</si>
  <si>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</si>
  <si>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</si>
  <si>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</si>
  <si>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</si>
  <si>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</si>
  <si>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</si>
  <si>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</si>
  <si>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EN. TAN KAR HOCK</t>
  </si>
  <si>
    <t>PN. SUZILA MOHAMED</t>
  </si>
  <si>
    <t>EN. ZAHARI BIN DAUD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</si>
  <si>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</si>
  <si>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</si>
  <si>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</si>
  <si>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</si>
  <si>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</si>
  <si>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</si>
  <si>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</si>
  <si>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</si>
  <si>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</si>
  <si>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</si>
  <si>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</si>
  <si>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</si>
  <si>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</si>
  <si>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</si>
  <si>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</si>
  <si>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</si>
  <si>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</si>
  <si>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</si>
  <si>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</si>
  <si>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</si>
  <si>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</si>
  <si>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</si>
  <si>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</si>
  <si>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</si>
  <si>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</si>
  <si>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</si>
  <si>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</si>
  <si>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</si>
  <si>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r>
      <t xml:space="preserve">PENENTUAN TAHAP PENGUASAAN </t>
    </r>
    <r>
      <rPr>
        <b/>
        <sz val="11"/>
        <color rgb="FFFF0000"/>
        <rFont val="Calibri"/>
        <family val="2"/>
      </rPr>
      <t>(Dilengkapkan oleh unit mata pelajaran)</t>
    </r>
  </si>
  <si>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</si>
  <si>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</si>
  <si>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</si>
  <si>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</si>
  <si>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</si>
  <si>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</si>
  <si>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</si>
  <si>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</si>
  <si>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</si>
  <si>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</si>
  <si>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
    </r>
    <r>
      <rPr>
        <b/>
        <sz val="11"/>
        <color rgb="FFC00000"/>
        <rFont val="Calibri"/>
        <family val="2"/>
      </rPr>
      <t>Nota</t>
    </r>
    <r>
      <rPr>
        <sz val="11"/>
        <color rgb="FFC00000"/>
        <rFont val="Calibri"/>
        <family val="2"/>
      </rPr>
      <t>: Pegawai mata pelajaran boleh menambah teks lain di dalam ruang ini tetapi 5 perkara di atas hendaklah dikekalkan)</t>
    </r>
  </si>
  <si>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</si>
  <si>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</si>
  <si>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</si>
  <si>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</si>
  <si>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MENDENGAR (LISTENING)</t>
  </si>
  <si>
    <t>BERTUTUR (SPEAKING)</t>
  </si>
  <si>
    <t>MEMBACA (READING)</t>
  </si>
  <si>
    <t>MENULIS (WRITING)</t>
  </si>
  <si>
    <t>`</t>
  </si>
  <si>
    <t>BAHASA INGGERIS</t>
  </si>
  <si>
    <t>Pupil is on track to achieve the curriculum target.</t>
  </si>
  <si>
    <t>Pupil works towards exceeding expectations of the curriculum target.</t>
  </si>
  <si>
    <t>Pupil is on track to exceed expectations of the curriculum target.</t>
  </si>
  <si>
    <t>Pupil exceeds expectations of the curriculum target.</t>
  </si>
  <si>
    <r>
      <t>Templat pelaporan ini terdiri daripada empat lajur yang dibina berdasarkan konstruk kemahiran</t>
    </r>
    <r>
      <rPr>
        <sz val="11"/>
        <color rgb="FFFF0000"/>
        <rFont val="Calibri"/>
        <family val="2"/>
      </rPr>
      <t>.</t>
    </r>
  </si>
  <si>
    <t>Pelaporan bagi  kemahiranyang berkaitan akan dilakukan pada pertengahan tahun dan akhir tahun.</t>
  </si>
  <si>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</si>
  <si>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Pupil achieves expectations of  the curriculum target.</t>
  </si>
  <si>
    <t>TINGKATAN 4</t>
  </si>
  <si>
    <t xml:space="preserve">• Can display some understanding of the main ideas, specific details and attitudes or opinions in an extended text with a lot of support.  
• Can display some understanding of longer simple narratives and guess the meaning of some unfamiliar words with a lot of support.
• Can display some understanding of complex questions, recognise some features at word, sentence and text levels of a range of spoken texts with a lot of support.
</t>
  </si>
  <si>
    <t xml:space="preserve">• Can understand the main ideas, specific details and attitudes or opinions independently in an extended text.
• Can understand longer simple narratives on a wide range of familiar topics and guess the meaning of unfamiliar words adequately.
• Can understand more complex questions, recognise typical features at word, sentence and text levels of a range of spoken texts with support.
</t>
  </si>
  <si>
    <t xml:space="preserve">• Can understand the main ideas, specific details and attitudes or opinions independently in an extended text by responding clearly to given tasks at times.
• Can understand longer simple narratives on a wide range of familiar topics by responding to given tasks in own words at times and guess the meaning of unfamiliar words.
• Can understand more complex questions, recognise typical features at word, sentence and text levels of a range of spoken genres with some support.
</t>
  </si>
  <si>
    <t xml:space="preserve">• Can understand the main ideas, specific details and attitudes or opinions independently in an extended text by responding clearly to given tasks most of the time.
• Can understand longer simple narratives on a wide range of familiar topics by responding to given tasks in own words most of the time and guess the meaning of unfamiliar words.
• Can understand more complex questions, recognise features at word, sentence and text levels of a range of spoken genres with little support.
</t>
  </si>
  <si>
    <t>• Can understand the main ideas, specific details and attitudes or opinions independently in an extended text by responding spontaneously and clearly to given tasks with ease.
• Can understand longer simple narratives on a wide range of familiar topics by responding to given tasks in own words at all times and guess the meaning of unfamiliar words effectively.
• Can understand more complex questions, recognise features at word, sentence and text levels of a range of spoken genres easily with little support.
• Can guide others in a given task.</t>
  </si>
  <si>
    <t xml:space="preserve">• Can display minimal ability to communicate information, feelings, plans and ambitions with a lot of support.
• Can display minimal ability to manage interaction, explain a point of view and use registers with a lot of support.
• Can display minimal ability to summarise the main points of a story, text or plot with a lot of support.
</t>
  </si>
  <si>
    <t>• Can display some ability to communicate information, feelings, plans and ambitions with a lot of support.
• Can display some ability to manage interaction, explain a point of view and use registers with a lot of support.
•  Can display some ability to summarise the main points of a story, text or plot with a lot of support.</t>
  </si>
  <si>
    <t>• Can communicate information, feelings, plans and ambitions clearly.
• Can manage interaction, explain and justify a point of view and use registers appropriately.
• Can summarise the main points of a story, text or plot adequately.</t>
  </si>
  <si>
    <t>• Can communicate information, feelings, plans and ambitions clearly by providing some relevant details.
• Can manage interaction, explain and justify a point of view and use registers appropriately by sustaining communication occasionally.
• Can summarise the main points of a story, text or plot by restating in own words occasionally.</t>
  </si>
  <si>
    <t>• Can communicate information, feelings, plans and ambitions clearly by providing a lot of relevant details.
• Can manage interaction, explain and justify a point of view and use registers appropriately by sustaining communication most of the time.
• Can summarise the main points of a story, text or plot by restating in own words most of the time.</t>
  </si>
  <si>
    <t>• Can communicate information, feelings, plans and ambitions clearly and confidently by providing a lot of relevant details.
• Can manage interaction, explain and justify a point of view and use registers appropriately by sustaining communication naturally.
• Can summarise the main points of a story, text or plot spontaneously by restating in own words at all times.
• Can display exemplary model of language use and guide others in a given task.</t>
  </si>
  <si>
    <t xml:space="preserve">• Can display minimal understanding of the main ideas, specific details and information in extended texts with a lot of support.
• Can display minimal ability to use dictionary skills and guess the meaning of very few unfamiliar words with a lot of support. 
• Can display minimal ability to investigate national issues, recognise attitude or opinion of the writer and typical features of texts with a lot of support.
</t>
  </si>
  <si>
    <t xml:space="preserve">• Can display some understanding of the main ideas, specific details and information in extended texts with a lot of support.
• Can display some ability to use dictionary skills and guess the meaning of some unfamiliar words with a lot of support. 
• Can display some ability to investigate national issues, recognise attitude or opinion of the writer and typical features of texts with a lot of support.
</t>
  </si>
  <si>
    <t xml:space="preserve">• Can understand the main ideas, specific details and information in extended texts adequately.
• Can independently use dictionary skills adequately and guess the meaning of some unfamiliar words. 
• Can investigate and analyse national issues, recognise attitude or opinion of the writer and typical features of texts adequately.
</t>
  </si>
  <si>
    <t xml:space="preserve">• Can understand the main ideas, specific details and information in extended texts by responding clearly to given tasks most of the time.
• Can independently use dictionary skills appropriately and guess the meaning of some unfamiliar words. 
• Can investigate and analyse national issues, recognise attitude or opinion of the writer and typical features of texts by responding clearly to given tasks most of the time.
</t>
  </si>
  <si>
    <t xml:space="preserve">• Can understand the main ideas, specific details and information in extended texts by responding clearly to given tasks at all times.
• Can independently use dictionary skills appropriately and guess the meaning of some unfamiliar words. 
• Can investigate and analyse national issues, recognise attitude or opinion of the writer and typical features of texts by responding clearly to given tasks at all times.
</t>
  </si>
  <si>
    <t xml:space="preserve">• Can understand the main ideas, specific details and information in extended texts by responding effectively to given tasks.
• Can independently use dictionary skills effectively and guess the meaning of some unfamiliar words. 
• Can investigate and analyse national issues, recognise attitude or opinion of the writer and typical features of texts by responding effectively.
.
• Can display exemplary model of language use and guide others in a given task.
</t>
  </si>
  <si>
    <t>• Can display minimal ability to communicate information, ideas, feelings and opinions as well as organise information with a lot of support.
• Can display minimal ability to produce a plan or draft and modify this in response to feedback with a lot of support.
• Can display minimal ability to use registers, punctuations and spell with a lot of support.</t>
  </si>
  <si>
    <t>• Can display some ability to communicate information, ideas, feelings and opinions as well as organise information with a lot of support.
• Can display some ability to produce a plan or draft and modify this in response to feedback with a lot of support.
• Can display some ability to use registers, punctuations and spell with a lot of support.</t>
  </si>
  <si>
    <t>• Can communicate information, ideas, feelings and opinions clearly as well as organise information coherently.
• Can produce a plan or draft and modify this in response to feedback or independently.
• Can use registers appropriately as well as punctuate and spell with reasonable accuracy.</t>
  </si>
  <si>
    <t>• Can communicate information, ideas, feelings and opinions clearly as well as organise information coherently with very few relevant details.
• Can produce a plan or draft and modify this in response to feedback or independently with very few relevant details.
• Can use registers appropriately as well as punctuate and spell with reasonable accuracy.</t>
  </si>
  <si>
    <t>• Can communicate information, ideas, feelings and opinions clearly as well as organise information coherently with some relevant details.
• Can produce a plan or draft and modify this in response to feedback or independently with some relevant details.
• Can use registers appropriately as well as punctuate and spell with reasonable accuracy.</t>
  </si>
  <si>
    <t>• Can communicate information, ideas, feelings and opinions clearly as well as organise information coherently using a variety of relevant details.
• Can produce a plan or draft and modify this in response to feedback or independently with a variety of relevant details.
• Can use registers appropriately as well as punctuate and spell with reasonable accuracy.</t>
  </si>
  <si>
    <t>Pupil displays minimal ability to achieve the curriculum target.</t>
  </si>
  <si>
    <t xml:space="preserve">• Can display minimal understanding of the main ideas, specific details and attitudes or opinions in an      extended text after repeated listening with a lot of support.
• Can display minimal understanding of longer simple narratives after repeated listening and guess the meaning of very few unfamiliar words with a lot of support.
• Can understand very few complex questions, recognise minimal features at word, sentence and text levels of a range of spoken texts with a lot of support.
</t>
  </si>
  <si>
    <t>SMK SUNGAI PELEK</t>
  </si>
  <si>
    <t>SEPANG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</si>
</sst>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b/>
      <sz val="11"/>
      <color indexed="8"/>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b/>
      <sz val="11"/>
      <color rgb="FFFF0000"/>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C00000"/>
      <name val="Calibri"/>
      <family val="2"/>
    </font>
    <font>
      <sz val="11"/>
      <color rgb="FFFF0000"/>
      <name val="Calibri"/>
      <family val="2"/>
    </font>
    <font>
      <b/>
      <sz val="11"/>
      <color rgb="FFC00000"/>
      <name val="Calibri"/>
      <family val="2"/>
    </font>
    <font>
      <sz val="1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s>
  <cellStyleXfs count="1">
    <xf numFmtId="0" fontId="0" fillId="0" borderId="0">
      <alignment vertical="center"/>
    </xf>
  </cellStyleXfs>
  <cellXfs count="232">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32" fillId="0" borderId="1" xfId="0" applyFont="1" applyBorder="1" applyAlignment="1">
      <alignment horizontal="left" vertical="center" wrapText="1" inden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3" fillId="0" borderId="0" xfId="0" applyFont="1" applyBorder="1" applyAlignment="1" applyProtection="1">
      <alignment horizontal="center"/>
      <protection locked="0"/>
    </xf>
    <xf numFmtId="0" fontId="35" fillId="0" borderId="0" xfId="0" applyFont="1" applyAlignment="1"/>
    <xf numFmtId="0" fontId="36" fillId="0" borderId="0" xfId="0" applyFont="1" applyAlignment="1"/>
    <xf numFmtId="0" fontId="0" fillId="12" borderId="0" xfId="0" applyFill="1" applyAlignment="1"/>
    <xf numFmtId="0" fontId="37" fillId="13" borderId="0" xfId="0" applyFont="1" applyFill="1" applyAlignment="1"/>
    <xf numFmtId="0" fontId="34" fillId="13" borderId="0" xfId="0" applyFont="1" applyFill="1" applyAlignment="1"/>
    <xf numFmtId="0" fontId="39" fillId="14" borderId="0" xfId="0" applyFont="1" applyFill="1" applyAlignment="1"/>
    <xf numFmtId="0" fontId="38" fillId="14" borderId="0" xfId="0" applyFont="1" applyFill="1" applyAlignment="1">
      <alignment vertical="center"/>
    </xf>
    <xf numFmtId="0" fontId="0" fillId="0" borderId="0" xfId="0" applyFill="1" applyBorder="1" applyAlignment="1"/>
    <xf numFmtId="0" fontId="0" fillId="0" borderId="0" xfId="0" applyBorder="1" applyAlignment="1"/>
    <xf numFmtId="0" fontId="36" fillId="12" borderId="0" xfId="0" applyFont="1" applyFill="1" applyAlignment="1"/>
    <xf numFmtId="0" fontId="0" fillId="12" borderId="0" xfId="0" applyFill="1" applyBorder="1" applyAlignment="1"/>
    <xf numFmtId="0" fontId="36" fillId="12" borderId="0" xfId="0" applyFont="1" applyFill="1" applyAlignment="1">
      <alignment horizontal="center"/>
    </xf>
    <xf numFmtId="0" fontId="36" fillId="12" borderId="0" xfId="0" applyFont="1" applyFill="1" applyBorder="1" applyAlignment="1"/>
    <xf numFmtId="0" fontId="24" fillId="4" borderId="0" xfId="0" applyFont="1" applyFill="1" applyBorder="1" applyAlignment="1" applyProtection="1"/>
    <xf numFmtId="0" fontId="42" fillId="13" borderId="0" xfId="0" applyFont="1" applyFill="1" applyAlignment="1">
      <alignment horizontal="right" vertical="center"/>
    </xf>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43" fillId="2" borderId="0" xfId="0" applyFont="1" applyFill="1" applyAlignment="1">
      <alignment horizontal="left" vertical="center"/>
    </xf>
    <xf numFmtId="0" fontId="5" fillId="2" borderId="0" xfId="0" applyFont="1" applyFill="1" applyAlignment="1">
      <alignment horizontal="right" vertical="center"/>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36" fillId="0" borderId="0" xfId="0" applyFont="1" applyAlignment="1">
      <alignment horizontal="justify" vertical="justify" wrapText="1"/>
    </xf>
    <xf numFmtId="0" fontId="0" fillId="0" borderId="0" xfId="0" applyAlignment="1">
      <alignment vertical="justify" wrapText="1"/>
    </xf>
    <xf numFmtId="0" fontId="0" fillId="0" borderId="0" xfId="0" applyAlignment="1">
      <alignment vertical="top"/>
    </xf>
    <xf numFmtId="0" fontId="24" fillId="2" borderId="0" xfId="0" applyFont="1" applyFill="1" applyAlignment="1">
      <alignment horizontal="left" vertical="center" indent="1"/>
    </xf>
    <xf numFmtId="0" fontId="24" fillId="2" borderId="1" xfId="0" applyFont="1" applyFill="1" applyBorder="1" applyAlignment="1" applyProtection="1">
      <alignment horizontal="left" vertical="top" wrapText="1" indent="1"/>
      <protection hidden="1"/>
    </xf>
    <xf numFmtId="0" fontId="24" fillId="2" borderId="1" xfId="0" applyFont="1" applyFill="1" applyBorder="1" applyAlignment="1" applyProtection="1">
      <alignment horizontal="left" vertical="top" wrapText="1"/>
      <protection hidden="1"/>
    </xf>
    <xf numFmtId="0" fontId="27" fillId="12" borderId="13" xfId="0" applyFont="1" applyFill="1" applyBorder="1" applyAlignment="1">
      <alignment vertical="center"/>
    </xf>
    <xf numFmtId="0" fontId="7" fillId="12" borderId="27" xfId="0" applyFont="1" applyFill="1" applyBorder="1" applyAlignment="1">
      <alignment vertical="center"/>
    </xf>
    <xf numFmtId="0" fontId="7" fillId="10" borderId="11" xfId="0" applyFont="1" applyFill="1" applyBorder="1" applyAlignment="1">
      <alignment horizontal="center" vertical="center" wrapText="1"/>
    </xf>
    <xf numFmtId="0" fontId="7" fillId="10" borderId="26" xfId="0" applyFont="1" applyFill="1" applyBorder="1" applyAlignment="1">
      <alignment horizontal="center" vertical="top" wrapText="1"/>
    </xf>
    <xf numFmtId="0" fontId="35" fillId="0" borderId="0" xfId="0" applyFont="1" applyAlignment="1">
      <alignment horizontal="justify" vertical="justify" wrapText="1"/>
    </xf>
    <xf numFmtId="0" fontId="0" fillId="0" borderId="0" xfId="0" applyAlignment="1">
      <alignment horizontal="justify" vertical="justify" wrapText="1"/>
    </xf>
    <xf numFmtId="0" fontId="50" fillId="0" borderId="0" xfId="0" applyFont="1" applyAlignment="1">
      <alignment horizontal="justify" vertical="justify"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12" borderId="26" xfId="0" applyFont="1" applyFill="1" applyBorder="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multiLvlStrRef>
                    <c:extLst>
                      <c:ext uri="{02D57815-91ED-43cb-92C2-25804820EDAC}">
                        <c15:formulaRef>
                          <c15:sqref>'GRAF PELAPORAN'!$K$25:$P$25</c15:sqref>
                        </c15:formulaRef>
                      </c:ext>
                    </c:extLst>
                  </c:multiLvl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Cache>
                <c:formatCode>General</c:formatCode>
                <c:ptCount val="6"/>
                <c:pt idx="0">
                  <c:v>0</c:v>
                </c:pt>
                <c:pt idx="1">
                  <c:v>2</c:v>
                </c:pt>
                <c:pt idx="2">
                  <c:v>4</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PELAPORAN'!$K$95:$P$95</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Cache>
                <c:formatCode>General</c:formatCode>
                <c:ptCount val="6"/>
                <c:pt idx="0">
                  <c:v>1</c:v>
                </c:pt>
                <c:pt idx="1">
                  <c:v>1</c:v>
                </c:pt>
                <c:pt idx="2">
                  <c:v>4</c:v>
                </c:pt>
                <c:pt idx="3">
                  <c:v>0</c:v>
                </c:pt>
                <c:pt idx="4">
                  <c:v>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PELAPORAN'!$K$78:$P$78</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PELAPORAN'!$C$78:$H$78</c:f>
              <c:numCache>
                <c:formatCode>General</c:formatCode>
                <c:ptCount val="6"/>
                <c:pt idx="0">
                  <c:v>1</c:v>
                </c:pt>
                <c:pt idx="1">
                  <c:v>2</c:v>
                </c:pt>
                <c:pt idx="2">
                  <c:v>3</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multiLvlStrRef>
                    <c:extLst>
                      <c:ext uri="{02D57815-91ED-43cb-92C2-25804820EDAC}">
                        <c15:formulaRef>
                          <c15:sqref>'GRAF PELAPORAN'!$C$25:$H$25</c15:sqref>
                        </c15:formulaRef>
                      </c:ext>
                    </c:extLst>
                  </c:multiLvl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981075</xdr:colOff>
          <xdr:row>5</xdr:row>
          <xdr:rowOff>9525</xdr:rowOff>
        </xdr:from>
        <xdr:to>
          <xdr:col>14</xdr:col>
          <xdr:colOff>114300</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981075</xdr:colOff>
          <xdr:row>5</xdr:row>
          <xdr:rowOff>228600</xdr:rowOff>
        </xdr:from>
        <xdr:to>
          <xdr:col>14</xdr:col>
          <xdr:colOff>104775</xdr:colOff>
          <xdr:row>6</xdr:row>
          <xdr:rowOff>209550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4"/>
  <sheetViews>
    <sheetView showGridLines="0" workbookViewId="0">
      <pane ySplit="2" topLeftCell="A9" activePane="bottomLeft" state="frozen"/>
      <selection pane="bottomLeft" activeCell="L53" sqref="L53"/>
    </sheetView>
  </sheetViews>
  <sheetFormatPr defaultColWidth="30" defaultRowHeight="15"/>
  <cols>
    <col min="1" max="1" width="3.85546875" customWidth="1"/>
    <col min="2" max="10" width="9.140625" customWidth="1"/>
    <col min="11" max="11" width="18.140625" customWidth="1"/>
  </cols>
  <sheetData>
    <row r="1" spans="1:12" ht="24" customHeight="1">
      <c r="A1" s="160" t="s">
        <v>76</v>
      </c>
      <c r="B1" s="159"/>
      <c r="C1" s="159"/>
      <c r="D1" s="159"/>
      <c r="E1" s="159"/>
      <c r="F1" s="159"/>
      <c r="G1" s="159"/>
      <c r="H1" s="159"/>
      <c r="I1" s="159"/>
      <c r="J1" s="159"/>
      <c r="K1" s="159"/>
    </row>
    <row r="2" spans="1:12" ht="21">
      <c r="A2" s="157" t="s">
        <v>59</v>
      </c>
      <c r="B2" s="158"/>
      <c r="C2" s="158"/>
      <c r="D2" s="158"/>
      <c r="E2" s="158"/>
      <c r="F2" s="158"/>
      <c r="G2" s="158"/>
      <c r="H2" s="158"/>
      <c r="I2" s="158"/>
      <c r="J2" s="158"/>
      <c r="K2" s="168" t="s">
        <v>102</v>
      </c>
    </row>
    <row r="4" spans="1:12">
      <c r="A4" s="155" t="s">
        <v>60</v>
      </c>
    </row>
    <row r="5" spans="1:12">
      <c r="A5" s="196" t="s">
        <v>94</v>
      </c>
      <c r="B5" s="196"/>
      <c r="C5" s="196"/>
      <c r="D5" s="196"/>
      <c r="E5" s="196"/>
      <c r="F5" s="196"/>
      <c r="G5" s="196"/>
      <c r="H5" s="196"/>
      <c r="I5" s="196"/>
      <c r="J5" s="196"/>
      <c r="K5" s="196"/>
    </row>
    <row r="6" spans="1:12">
      <c r="A6" s="196"/>
      <c r="B6" s="196"/>
      <c r="C6" s="196"/>
      <c r="D6" s="196"/>
      <c r="E6" s="196"/>
      <c r="F6" s="196"/>
      <c r="G6" s="196"/>
      <c r="H6" s="196"/>
      <c r="I6" s="196"/>
      <c r="J6" s="196"/>
      <c r="K6" s="196"/>
    </row>
    <row r="7" spans="1:12">
      <c r="A7" s="196"/>
      <c r="B7" s="196"/>
      <c r="C7" s="196"/>
      <c r="D7" s="196"/>
      <c r="E7" s="196"/>
      <c r="F7" s="196"/>
      <c r="G7" s="196"/>
      <c r="H7" s="196"/>
      <c r="I7" s="196"/>
      <c r="J7" s="196"/>
      <c r="K7" s="196"/>
    </row>
    <row r="8" spans="1:12">
      <c r="A8" s="196"/>
      <c r="B8" s="196"/>
      <c r="C8" s="196"/>
      <c r="D8" s="196"/>
      <c r="E8" s="196"/>
      <c r="F8" s="196"/>
      <c r="G8" s="196"/>
      <c r="H8" s="196"/>
      <c r="I8" s="196"/>
      <c r="J8" s="196"/>
      <c r="K8" s="196"/>
    </row>
    <row r="9" spans="1:12">
      <c r="A9" s="196"/>
      <c r="B9" s="196"/>
      <c r="C9" s="196"/>
      <c r="D9" s="196"/>
      <c r="E9" s="196"/>
      <c r="F9" s="196"/>
      <c r="G9" s="196"/>
      <c r="H9" s="196"/>
      <c r="I9" s="196"/>
      <c r="J9" s="196"/>
      <c r="K9" s="196"/>
    </row>
    <row r="10" spans="1:12">
      <c r="B10" s="161"/>
      <c r="C10" s="161"/>
      <c r="D10" s="162"/>
      <c r="E10" s="162"/>
      <c r="F10" s="162"/>
      <c r="G10" s="162"/>
      <c r="H10" s="162"/>
      <c r="I10" s="162"/>
      <c r="J10" s="162"/>
      <c r="K10" s="162"/>
    </row>
    <row r="11" spans="1:12">
      <c r="A11" s="165" t="s">
        <v>68</v>
      </c>
      <c r="B11" s="166" t="s">
        <v>61</v>
      </c>
      <c r="C11" s="164"/>
      <c r="D11" s="164"/>
      <c r="E11" s="164"/>
      <c r="F11" s="164"/>
      <c r="G11" s="164"/>
      <c r="H11" s="164"/>
      <c r="I11" s="164"/>
      <c r="J11" s="164"/>
      <c r="K11" s="164"/>
      <c r="L11" s="162"/>
    </row>
    <row r="12" spans="1:12">
      <c r="B12" s="154" t="s">
        <v>62</v>
      </c>
    </row>
    <row r="13" spans="1:12">
      <c r="B13" s="154" t="s">
        <v>63</v>
      </c>
    </row>
    <row r="14" spans="1:12">
      <c r="B14" s="154" t="s">
        <v>64</v>
      </c>
    </row>
    <row r="15" spans="1:12">
      <c r="B15" s="154" t="s">
        <v>65</v>
      </c>
    </row>
    <row r="16" spans="1:12">
      <c r="B16" s="154" t="s">
        <v>66</v>
      </c>
    </row>
    <row r="17" spans="1:13">
      <c r="B17" s="154" t="s">
        <v>67</v>
      </c>
    </row>
    <row r="19" spans="1:13">
      <c r="A19" s="165" t="s">
        <v>69</v>
      </c>
      <c r="B19" s="163" t="s">
        <v>70</v>
      </c>
      <c r="C19" s="156"/>
      <c r="D19" s="156"/>
      <c r="E19" s="156"/>
      <c r="F19" s="156"/>
      <c r="G19" s="156"/>
      <c r="H19" s="156"/>
      <c r="I19" s="156"/>
      <c r="J19" s="156"/>
      <c r="K19" s="156"/>
    </row>
    <row r="20" spans="1:13">
      <c r="B20" s="154" t="s">
        <v>95</v>
      </c>
    </row>
    <row r="21" spans="1:13">
      <c r="B21" s="154" t="s">
        <v>71</v>
      </c>
    </row>
    <row r="22" spans="1:13">
      <c r="B22" s="154" t="s">
        <v>72</v>
      </c>
    </row>
    <row r="23" spans="1:13">
      <c r="B23" s="154" t="s">
        <v>75</v>
      </c>
    </row>
    <row r="24" spans="1:13">
      <c r="B24" s="154" t="s">
        <v>82</v>
      </c>
    </row>
    <row r="25" spans="1:13">
      <c r="B25" s="154" t="s">
        <v>77</v>
      </c>
    </row>
    <row r="26" spans="1:13">
      <c r="B26" s="154" t="s">
        <v>78</v>
      </c>
    </row>
    <row r="28" spans="1:13">
      <c r="A28" s="165" t="s">
        <v>79</v>
      </c>
      <c r="B28" s="163" t="s">
        <v>25</v>
      </c>
      <c r="C28" s="156"/>
      <c r="D28" s="156"/>
      <c r="E28" s="156"/>
      <c r="F28" s="156"/>
      <c r="G28" s="156"/>
      <c r="H28" s="156"/>
      <c r="I28" s="156"/>
      <c r="J28" s="156"/>
      <c r="K28" s="156"/>
    </row>
    <row r="29" spans="1:13" ht="15" customHeight="1">
      <c r="B29" s="196" t="s">
        <v>96</v>
      </c>
      <c r="C29" s="196"/>
      <c r="D29" s="196"/>
      <c r="E29" s="196"/>
      <c r="F29" s="196"/>
      <c r="G29" s="196"/>
      <c r="H29" s="196"/>
      <c r="I29" s="196"/>
      <c r="J29" s="196"/>
      <c r="K29" s="196"/>
      <c r="M29" s="154"/>
    </row>
    <row r="30" spans="1:13">
      <c r="B30" s="196"/>
      <c r="C30" s="196"/>
      <c r="D30" s="196"/>
      <c r="E30" s="196"/>
      <c r="F30" s="196"/>
      <c r="G30" s="196"/>
      <c r="H30" s="196"/>
      <c r="I30" s="196"/>
      <c r="J30" s="196"/>
      <c r="K30" s="196"/>
      <c r="M30" s="154"/>
    </row>
    <row r="31" spans="1:13">
      <c r="B31" s="196"/>
      <c r="C31" s="196"/>
      <c r="D31" s="196"/>
      <c r="E31" s="196"/>
      <c r="F31" s="196"/>
      <c r="G31" s="196"/>
      <c r="H31" s="196"/>
      <c r="I31" s="196"/>
      <c r="J31" s="196"/>
      <c r="K31" s="196"/>
      <c r="M31" s="154"/>
    </row>
    <row r="32" spans="1:13">
      <c r="B32" s="196"/>
      <c r="C32" s="196"/>
      <c r="D32" s="196"/>
      <c r="E32" s="196"/>
      <c r="F32" s="196"/>
      <c r="G32" s="196"/>
      <c r="H32" s="196"/>
      <c r="I32" s="196"/>
      <c r="J32" s="196"/>
      <c r="K32" s="196"/>
      <c r="M32" s="154"/>
    </row>
    <row r="33" spans="1:11">
      <c r="B33" s="196"/>
      <c r="C33" s="196"/>
      <c r="D33" s="196"/>
      <c r="E33" s="196"/>
      <c r="F33" s="196"/>
      <c r="G33" s="196"/>
      <c r="H33" s="196"/>
      <c r="I33" s="196"/>
      <c r="J33" s="196"/>
      <c r="K33" s="196"/>
    </row>
    <row r="34" spans="1:11">
      <c r="B34" s="196"/>
      <c r="C34" s="196"/>
      <c r="D34" s="196"/>
      <c r="E34" s="196"/>
      <c r="F34" s="196"/>
      <c r="G34" s="196"/>
      <c r="H34" s="196"/>
      <c r="I34" s="196"/>
      <c r="J34" s="196"/>
      <c r="K34" s="196"/>
    </row>
    <row r="36" spans="1:11">
      <c r="A36" s="165" t="s">
        <v>80</v>
      </c>
      <c r="B36" s="163" t="s">
        <v>81</v>
      </c>
      <c r="C36" s="156"/>
      <c r="D36" s="156"/>
      <c r="E36" s="156"/>
      <c r="F36" s="156"/>
      <c r="G36" s="156"/>
      <c r="H36" s="156"/>
      <c r="I36" s="156"/>
      <c r="J36" s="156"/>
      <c r="K36" s="156"/>
    </row>
    <row r="37" spans="1:11" ht="15" customHeight="1">
      <c r="A37" s="188">
        <v>1</v>
      </c>
      <c r="B37" s="196" t="s">
        <v>91</v>
      </c>
      <c r="C37" s="196"/>
      <c r="D37" s="196"/>
      <c r="E37" s="196"/>
      <c r="F37" s="196"/>
      <c r="G37" s="196"/>
      <c r="H37" s="196"/>
      <c r="I37" s="196"/>
      <c r="J37" s="196"/>
      <c r="K37" s="196"/>
    </row>
    <row r="38" spans="1:11">
      <c r="A38" s="188"/>
      <c r="B38" s="196"/>
      <c r="C38" s="196"/>
      <c r="D38" s="196"/>
      <c r="E38" s="196"/>
      <c r="F38" s="196"/>
      <c r="G38" s="196"/>
      <c r="H38" s="196"/>
      <c r="I38" s="196"/>
      <c r="J38" s="196"/>
      <c r="K38" s="196"/>
    </row>
    <row r="39" spans="1:11" ht="13.5" customHeight="1">
      <c r="A39" s="188"/>
      <c r="B39" s="196"/>
      <c r="C39" s="196"/>
      <c r="D39" s="196"/>
      <c r="E39" s="196"/>
      <c r="F39" s="196"/>
      <c r="G39" s="196"/>
      <c r="H39" s="196"/>
      <c r="I39" s="196"/>
      <c r="J39" s="196"/>
      <c r="K39" s="196"/>
    </row>
    <row r="40" spans="1:11">
      <c r="A40" s="188"/>
      <c r="B40" s="196"/>
      <c r="C40" s="196"/>
      <c r="D40" s="196"/>
      <c r="E40" s="196"/>
      <c r="F40" s="196"/>
      <c r="G40" s="196"/>
      <c r="H40" s="196"/>
      <c r="I40" s="196"/>
      <c r="J40" s="196"/>
      <c r="K40" s="196"/>
    </row>
    <row r="41" spans="1:11">
      <c r="A41" s="188">
        <v>2</v>
      </c>
      <c r="B41" s="196" t="s">
        <v>107</v>
      </c>
      <c r="C41" s="196"/>
      <c r="D41" s="196"/>
      <c r="E41" s="196"/>
      <c r="F41" s="196"/>
      <c r="G41" s="196"/>
      <c r="H41" s="196"/>
      <c r="I41" s="196"/>
      <c r="J41" s="196"/>
      <c r="K41" s="196"/>
    </row>
    <row r="42" spans="1:11">
      <c r="A42" s="188"/>
      <c r="B42" s="196"/>
      <c r="C42" s="196"/>
      <c r="D42" s="196"/>
      <c r="E42" s="196"/>
      <c r="F42" s="196"/>
      <c r="G42" s="196"/>
      <c r="H42" s="196"/>
      <c r="I42" s="196"/>
      <c r="J42" s="196"/>
      <c r="K42" s="196"/>
    </row>
    <row r="43" spans="1:11" ht="15" customHeight="1">
      <c r="A43" s="188">
        <v>3</v>
      </c>
      <c r="B43" s="196" t="s">
        <v>93</v>
      </c>
      <c r="C43" s="196"/>
      <c r="D43" s="196"/>
      <c r="E43" s="196"/>
      <c r="F43" s="196"/>
      <c r="G43" s="196"/>
      <c r="H43" s="196"/>
      <c r="I43" s="196"/>
      <c r="J43" s="196"/>
      <c r="K43" s="196"/>
    </row>
    <row r="44" spans="1:11">
      <c r="A44" s="188"/>
      <c r="B44" s="196"/>
      <c r="C44" s="196"/>
      <c r="D44" s="196"/>
      <c r="E44" s="196"/>
      <c r="F44" s="196"/>
      <c r="G44" s="196"/>
      <c r="H44" s="196"/>
      <c r="I44" s="196"/>
      <c r="J44" s="196"/>
      <c r="K44" s="196"/>
    </row>
    <row r="45" spans="1:11" hidden="1">
      <c r="A45" s="188"/>
      <c r="B45" s="196"/>
      <c r="C45" s="197"/>
      <c r="D45" s="197"/>
      <c r="E45" s="197"/>
      <c r="F45" s="197"/>
      <c r="G45" s="197"/>
      <c r="H45" s="197"/>
      <c r="I45" s="197"/>
      <c r="J45" s="197"/>
      <c r="K45" s="197"/>
    </row>
    <row r="46" spans="1:11" hidden="1">
      <c r="A46" s="188"/>
      <c r="B46" s="197"/>
      <c r="C46" s="197"/>
      <c r="D46" s="197"/>
      <c r="E46" s="197"/>
      <c r="F46" s="197"/>
      <c r="G46" s="197"/>
      <c r="H46" s="197"/>
      <c r="I46" s="197"/>
      <c r="J46" s="197"/>
      <c r="K46" s="197"/>
    </row>
    <row r="47" spans="1:11" ht="15" hidden="1" customHeight="1">
      <c r="A47" s="188"/>
      <c r="B47" s="197"/>
      <c r="C47" s="197"/>
      <c r="D47" s="197"/>
      <c r="E47" s="197"/>
      <c r="F47" s="197"/>
      <c r="G47" s="197"/>
      <c r="H47" s="197"/>
      <c r="I47" s="197"/>
      <c r="J47" s="197"/>
      <c r="K47" s="197"/>
    </row>
    <row r="48" spans="1:11" hidden="1">
      <c r="A48" s="188"/>
      <c r="B48" s="186"/>
      <c r="C48" s="187"/>
      <c r="D48" s="187"/>
      <c r="E48" s="187"/>
      <c r="F48" s="187"/>
      <c r="G48" s="187"/>
      <c r="H48" s="187"/>
      <c r="I48" s="187"/>
      <c r="J48" s="187"/>
      <c r="K48" s="187"/>
    </row>
    <row r="49" spans="1:11">
      <c r="A49" s="188">
        <v>4</v>
      </c>
      <c r="B49" s="198" t="s">
        <v>108</v>
      </c>
      <c r="C49" s="198"/>
      <c r="D49" s="198"/>
      <c r="E49" s="198"/>
      <c r="F49" s="198"/>
      <c r="G49" s="198"/>
      <c r="H49" s="198"/>
      <c r="I49" s="198"/>
      <c r="J49" s="198"/>
      <c r="K49" s="198"/>
    </row>
    <row r="50" spans="1:11">
      <c r="A50" s="188"/>
      <c r="B50" s="198"/>
      <c r="C50" s="198"/>
      <c r="D50" s="198"/>
      <c r="E50" s="198"/>
      <c r="F50" s="198"/>
      <c r="G50" s="198"/>
      <c r="H50" s="198"/>
      <c r="I50" s="198"/>
      <c r="J50" s="198"/>
      <c r="K50" s="198"/>
    </row>
    <row r="51" spans="1:11" ht="15" customHeight="1">
      <c r="A51" s="188">
        <v>5</v>
      </c>
      <c r="B51" s="196" t="s">
        <v>109</v>
      </c>
      <c r="C51" s="196"/>
      <c r="D51" s="196"/>
      <c r="E51" s="196"/>
      <c r="F51" s="196"/>
      <c r="G51" s="196"/>
      <c r="H51" s="196"/>
      <c r="I51" s="196"/>
      <c r="J51" s="196"/>
      <c r="K51" s="196"/>
    </row>
    <row r="52" spans="1:11">
      <c r="A52" s="188"/>
      <c r="B52" s="196"/>
      <c r="C52" s="196"/>
      <c r="D52" s="196"/>
      <c r="E52" s="196"/>
      <c r="F52" s="196"/>
      <c r="G52" s="196"/>
      <c r="H52" s="196"/>
      <c r="I52" s="196"/>
      <c r="J52" s="196"/>
      <c r="K52" s="196"/>
    </row>
    <row r="53" spans="1:11">
      <c r="B53" s="196" t="s">
        <v>92</v>
      </c>
      <c r="C53" s="196"/>
      <c r="D53" s="196"/>
      <c r="E53" s="196"/>
      <c r="F53" s="196"/>
      <c r="G53" s="196"/>
      <c r="H53" s="196"/>
      <c r="I53" s="196"/>
      <c r="J53" s="196"/>
      <c r="K53" s="196"/>
    </row>
    <row r="54" spans="1:11">
      <c r="B54" s="196"/>
      <c r="C54" s="196"/>
      <c r="D54" s="196"/>
      <c r="E54" s="196"/>
      <c r="F54" s="196"/>
      <c r="G54" s="196"/>
      <c r="H54" s="196"/>
      <c r="I54" s="196"/>
      <c r="J54" s="196"/>
      <c r="K54" s="196"/>
    </row>
  </sheetData>
  <mergeCells count="9">
    <mergeCell ref="B53:K54"/>
    <mergeCell ref="B43:K44"/>
    <mergeCell ref="B41:K42"/>
    <mergeCell ref="B45:K47"/>
    <mergeCell ref="A5:K9"/>
    <mergeCell ref="B29:K34"/>
    <mergeCell ref="B37:K40"/>
    <mergeCell ref="B49:K50"/>
    <mergeCell ref="B51:K5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L7" sqref="AL7"/>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9.85546875" style="97" hidden="1" customWidth="1"/>
    <col min="9" max="12" width="9.7109375" style="97" hidden="1" customWidth="1"/>
    <col min="13" max="16" width="18.28515625" style="97" customWidth="1"/>
    <col min="17" max="19" width="15.7109375" style="97" hidden="1" customWidth="1"/>
    <col min="20" max="28" width="2" style="97" hidden="1" customWidth="1"/>
    <col min="29" max="29" width="5.42578125" style="97" hidden="1" customWidth="1"/>
    <col min="30" max="30" width="19.425781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137</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138</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74</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73</v>
      </c>
      <c r="D4" s="151">
        <v>44106</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c r="J5" s="104"/>
      <c r="K5" s="104"/>
      <c r="L5" s="104"/>
      <c r="M5" s="104"/>
      <c r="N5" s="104"/>
      <c r="O5" s="104" t="s">
        <v>84</v>
      </c>
      <c r="P5" s="104"/>
      <c r="S5" s="105"/>
      <c r="T5" s="104"/>
      <c r="U5" s="104"/>
      <c r="V5" s="104"/>
      <c r="W5" s="104"/>
      <c r="X5" s="104"/>
      <c r="Y5" s="104"/>
      <c r="Z5" s="104"/>
      <c r="AA5" s="104"/>
      <c r="AB5" s="104"/>
      <c r="AC5" s="104"/>
      <c r="AD5" s="105"/>
    </row>
    <row r="6" spans="1:35" s="96" customFormat="1" ht="20.100000000000001" customHeight="1">
      <c r="A6" s="106" t="s">
        <v>4</v>
      </c>
      <c r="B6" s="104"/>
      <c r="C6" s="107" t="s">
        <v>5</v>
      </c>
      <c r="D6" s="149" t="s">
        <v>51</v>
      </c>
      <c r="E6" s="104"/>
      <c r="F6" s="104"/>
      <c r="G6" s="104"/>
      <c r="H6" s="108"/>
      <c r="I6" s="108"/>
      <c r="J6" s="108"/>
      <c r="K6" s="108"/>
      <c r="L6" s="108"/>
      <c r="M6" s="108"/>
      <c r="N6" s="104"/>
      <c r="O6" s="108" t="s">
        <v>85</v>
      </c>
      <c r="P6" s="108"/>
      <c r="S6" s="105"/>
      <c r="T6" s="108"/>
      <c r="U6" s="108"/>
      <c r="V6" s="108"/>
      <c r="W6" s="108"/>
      <c r="X6" s="108"/>
      <c r="Y6" s="108"/>
      <c r="Z6" s="109"/>
      <c r="AA6" s="109"/>
      <c r="AB6" s="109"/>
      <c r="AC6" s="109"/>
      <c r="AD6" s="110"/>
    </row>
    <row r="7" spans="1:35" s="96" customFormat="1" ht="20.100000000000001" customHeight="1">
      <c r="A7" s="189" t="s">
        <v>102</v>
      </c>
      <c r="B7" s="108"/>
      <c r="C7" s="107" t="s">
        <v>6</v>
      </c>
      <c r="D7" s="148" t="s">
        <v>111</v>
      </c>
      <c r="E7" s="104"/>
      <c r="F7" s="104"/>
      <c r="G7" s="104"/>
      <c r="H7" s="108"/>
      <c r="I7" s="108"/>
      <c r="J7" s="108"/>
      <c r="K7" s="108"/>
      <c r="L7" s="108"/>
      <c r="M7" s="108"/>
      <c r="N7" s="104"/>
      <c r="O7" s="108" t="s">
        <v>83</v>
      </c>
      <c r="P7" s="108"/>
      <c r="S7" s="105"/>
      <c r="T7" s="108"/>
      <c r="U7" s="108"/>
      <c r="V7" s="108"/>
      <c r="W7" s="108"/>
      <c r="X7" s="108"/>
      <c r="Y7" s="108"/>
      <c r="Z7" s="109"/>
      <c r="AA7" s="109"/>
      <c r="AB7" s="109"/>
      <c r="AC7" s="109"/>
      <c r="AD7" s="110"/>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1" t="s">
        <v>7</v>
      </c>
      <c r="B9" s="201" t="s">
        <v>8</v>
      </c>
      <c r="C9" s="202" t="s">
        <v>9</v>
      </c>
      <c r="D9" s="203" t="s">
        <v>10</v>
      </c>
      <c r="E9" s="179"/>
      <c r="F9" s="179"/>
      <c r="G9" s="179"/>
      <c r="H9" s="179"/>
      <c r="I9" s="179"/>
      <c r="J9" s="179"/>
      <c r="K9" s="179"/>
      <c r="L9" s="192"/>
      <c r="M9" s="209" t="s">
        <v>24</v>
      </c>
      <c r="N9" s="209" t="s">
        <v>24</v>
      </c>
      <c r="O9" s="209" t="s">
        <v>24</v>
      </c>
      <c r="P9" s="209" t="s">
        <v>24</v>
      </c>
      <c r="Q9" s="116"/>
      <c r="R9" s="116"/>
      <c r="S9" s="116"/>
      <c r="T9" s="116"/>
      <c r="U9" s="116"/>
      <c r="V9" s="116"/>
      <c r="W9" s="116"/>
      <c r="X9" s="116"/>
      <c r="Y9" s="116"/>
      <c r="Z9" s="116"/>
      <c r="AA9" s="116"/>
      <c r="AB9" s="116"/>
      <c r="AC9" s="116"/>
      <c r="AD9" s="206" t="s">
        <v>11</v>
      </c>
    </row>
    <row r="10" spans="1:35" s="96" customFormat="1">
      <c r="A10" s="201"/>
      <c r="B10" s="201"/>
      <c r="C10" s="202"/>
      <c r="D10" s="204"/>
      <c r="E10" s="180"/>
      <c r="F10" s="180"/>
      <c r="G10" s="180"/>
      <c r="H10" s="180"/>
      <c r="I10" s="180"/>
      <c r="J10" s="180"/>
      <c r="K10" s="180"/>
      <c r="L10" s="193"/>
      <c r="M10" s="209"/>
      <c r="N10" s="209"/>
      <c r="O10" s="209"/>
      <c r="P10" s="209"/>
      <c r="Q10" s="117"/>
      <c r="R10" s="117"/>
      <c r="S10" s="117"/>
      <c r="T10" s="117"/>
      <c r="U10" s="117"/>
      <c r="V10" s="117"/>
      <c r="W10" s="117"/>
      <c r="X10" s="117"/>
      <c r="Y10" s="117"/>
      <c r="Z10" s="117"/>
      <c r="AA10" s="117"/>
      <c r="AB10" s="120"/>
      <c r="AC10" s="120"/>
      <c r="AD10" s="207"/>
    </row>
    <row r="11" spans="1:35" ht="39.75" customHeight="1">
      <c r="A11" s="201"/>
      <c r="B11" s="201"/>
      <c r="C11" s="202"/>
      <c r="D11" s="205"/>
      <c r="E11" s="181">
        <v>1</v>
      </c>
      <c r="F11" s="112">
        <v>2</v>
      </c>
      <c r="G11" s="112">
        <v>3</v>
      </c>
      <c r="H11" s="112">
        <v>4</v>
      </c>
      <c r="I11" s="112">
        <v>5</v>
      </c>
      <c r="J11" s="112">
        <v>6</v>
      </c>
      <c r="K11" s="112">
        <v>7</v>
      </c>
      <c r="L11" s="194">
        <v>8</v>
      </c>
      <c r="M11" s="195" t="s">
        <v>97</v>
      </c>
      <c r="N11" s="195" t="s">
        <v>98</v>
      </c>
      <c r="O11" s="195" t="s">
        <v>99</v>
      </c>
      <c r="P11" s="195" t="s">
        <v>100</v>
      </c>
      <c r="Q11" s="181"/>
      <c r="R11" s="112"/>
      <c r="S11" s="112"/>
      <c r="T11" s="112"/>
      <c r="U11" s="112"/>
      <c r="V11" s="112"/>
      <c r="W11" s="112"/>
      <c r="X11" s="112"/>
      <c r="Y11" s="112"/>
      <c r="Z11" s="112"/>
      <c r="AA11" s="112"/>
      <c r="AB11" s="121"/>
      <c r="AC11" s="121"/>
      <c r="AD11" s="208"/>
    </row>
    <row r="12" spans="1:35" s="96" customFormat="1">
      <c r="A12" s="113">
        <v>1</v>
      </c>
      <c r="B12" s="114" t="s">
        <v>53</v>
      </c>
      <c r="C12" s="115">
        <v>123356789413</v>
      </c>
      <c r="D12" s="182" t="s">
        <v>13</v>
      </c>
      <c r="E12" s="113">
        <v>1</v>
      </c>
      <c r="F12" s="113"/>
      <c r="G12" s="113"/>
      <c r="H12" s="113"/>
      <c r="I12" s="113"/>
      <c r="J12" s="113"/>
      <c r="K12" s="113"/>
      <c r="L12" s="113"/>
      <c r="M12" s="182">
        <v>2</v>
      </c>
      <c r="N12" s="182">
        <v>3</v>
      </c>
      <c r="O12" s="182">
        <v>3</v>
      </c>
      <c r="P12" s="182">
        <v>3</v>
      </c>
      <c r="Q12" s="113"/>
      <c r="R12" s="113"/>
      <c r="S12" s="113"/>
      <c r="T12" s="113"/>
      <c r="U12" s="113"/>
      <c r="V12" s="113"/>
      <c r="W12" s="113"/>
      <c r="X12" s="113"/>
      <c r="Y12" s="113"/>
      <c r="Z12" s="113"/>
      <c r="AA12" s="113"/>
      <c r="AB12" s="113"/>
      <c r="AC12" s="113"/>
      <c r="AD12" s="113">
        <v>3</v>
      </c>
      <c r="AF12" s="122">
        <v>0</v>
      </c>
      <c r="AG12" s="122" t="s">
        <v>12</v>
      </c>
      <c r="AI12" s="169">
        <v>1</v>
      </c>
    </row>
    <row r="13" spans="1:35" s="96" customFormat="1">
      <c r="A13" s="113">
        <v>2</v>
      </c>
      <c r="B13" s="114" t="s">
        <v>54</v>
      </c>
      <c r="C13" s="115">
        <v>133456789412</v>
      </c>
      <c r="D13" s="113" t="s">
        <v>12</v>
      </c>
      <c r="E13" s="113"/>
      <c r="F13" s="113"/>
      <c r="G13" s="113"/>
      <c r="H13" s="113"/>
      <c r="I13" s="113"/>
      <c r="J13" s="113"/>
      <c r="K13" s="113"/>
      <c r="L13" s="113"/>
      <c r="M13" s="113">
        <v>3</v>
      </c>
      <c r="N13" s="113">
        <v>3</v>
      </c>
      <c r="O13" s="113">
        <v>3</v>
      </c>
      <c r="P13" s="113">
        <v>3</v>
      </c>
      <c r="Q13" s="113"/>
      <c r="R13" s="113"/>
      <c r="S13" s="113"/>
      <c r="T13" s="113"/>
      <c r="U13" s="113"/>
      <c r="V13" s="113"/>
      <c r="W13" s="113"/>
      <c r="X13" s="113"/>
      <c r="Y13" s="113"/>
      <c r="Z13" s="113"/>
      <c r="AA13" s="113"/>
      <c r="AB13" s="113"/>
      <c r="AC13" s="113"/>
      <c r="AD13" s="113">
        <v>3</v>
      </c>
      <c r="AF13" s="122">
        <v>1</v>
      </c>
      <c r="AG13" s="122" t="s">
        <v>13</v>
      </c>
    </row>
    <row r="14" spans="1:35" s="96" customFormat="1">
      <c r="A14" s="113">
        <v>3</v>
      </c>
      <c r="B14" s="114" t="s">
        <v>55</v>
      </c>
      <c r="C14" s="115">
        <v>120001789413</v>
      </c>
      <c r="D14" s="113" t="s">
        <v>13</v>
      </c>
      <c r="E14" s="113"/>
      <c r="F14" s="113"/>
      <c r="G14" s="113"/>
      <c r="H14" s="113"/>
      <c r="I14" s="113"/>
      <c r="J14" s="113"/>
      <c r="K14" s="113"/>
      <c r="L14" s="113"/>
      <c r="M14" s="113">
        <v>1</v>
      </c>
      <c r="N14" s="113">
        <v>1</v>
      </c>
      <c r="O14" s="113">
        <v>1</v>
      </c>
      <c r="P14" s="113">
        <v>2</v>
      </c>
      <c r="Q14" s="113"/>
      <c r="R14" s="113"/>
      <c r="S14" s="113"/>
      <c r="T14" s="113"/>
      <c r="U14" s="113"/>
      <c r="V14" s="113"/>
      <c r="W14" s="113"/>
      <c r="X14" s="113"/>
      <c r="Y14" s="113"/>
      <c r="Z14" s="113"/>
      <c r="AA14" s="113"/>
      <c r="AB14" s="113"/>
      <c r="AC14" s="113"/>
      <c r="AD14" s="113">
        <v>1</v>
      </c>
      <c r="AF14" s="122">
        <v>2</v>
      </c>
      <c r="AG14" s="122" t="s">
        <v>12</v>
      </c>
    </row>
    <row r="15" spans="1:35" s="96" customFormat="1">
      <c r="A15" s="113">
        <v>4</v>
      </c>
      <c r="B15" s="114" t="s">
        <v>56</v>
      </c>
      <c r="C15" s="115">
        <v>123876789416</v>
      </c>
      <c r="D15" s="113" t="s">
        <v>12</v>
      </c>
      <c r="E15" s="113"/>
      <c r="F15" s="113"/>
      <c r="G15" s="113"/>
      <c r="H15" s="113"/>
      <c r="I15" s="113"/>
      <c r="J15" s="113"/>
      <c r="K15" s="113"/>
      <c r="L15" s="113"/>
      <c r="M15" s="113">
        <v>3</v>
      </c>
      <c r="N15" s="113">
        <v>3</v>
      </c>
      <c r="O15" s="113">
        <v>3</v>
      </c>
      <c r="P15" s="113">
        <v>3</v>
      </c>
      <c r="Q15" s="113"/>
      <c r="R15" s="113"/>
      <c r="S15" s="113"/>
      <c r="T15" s="113"/>
      <c r="U15" s="113"/>
      <c r="V15" s="113"/>
      <c r="W15" s="113"/>
      <c r="X15" s="113"/>
      <c r="Y15" s="113"/>
      <c r="Z15" s="113"/>
      <c r="AA15" s="113"/>
      <c r="AB15" s="113"/>
      <c r="AC15" s="113"/>
      <c r="AD15" s="113">
        <v>3</v>
      </c>
      <c r="AF15" s="122">
        <v>3</v>
      </c>
      <c r="AG15" s="122" t="s">
        <v>13</v>
      </c>
    </row>
    <row r="16" spans="1:35" s="96" customFormat="1">
      <c r="A16" s="113">
        <v>5</v>
      </c>
      <c r="B16" s="114" t="s">
        <v>57</v>
      </c>
      <c r="C16" s="115">
        <v>126100089417</v>
      </c>
      <c r="D16" s="113" t="s">
        <v>13</v>
      </c>
      <c r="E16" s="113"/>
      <c r="F16" s="113"/>
      <c r="G16" s="113"/>
      <c r="H16" s="113"/>
      <c r="I16" s="113"/>
      <c r="J16" s="113"/>
      <c r="K16" s="113"/>
      <c r="L16" s="113"/>
      <c r="M16" s="113">
        <v>3</v>
      </c>
      <c r="N16" s="113">
        <v>3</v>
      </c>
      <c r="O16" s="113">
        <v>3</v>
      </c>
      <c r="P16" s="113">
        <v>3</v>
      </c>
      <c r="Q16" s="113"/>
      <c r="R16" s="113"/>
      <c r="S16" s="113"/>
      <c r="T16" s="113"/>
      <c r="U16" s="113"/>
      <c r="V16" s="113"/>
      <c r="W16" s="113"/>
      <c r="X16" s="113"/>
      <c r="Y16" s="113"/>
      <c r="Z16" s="113"/>
      <c r="AA16" s="113"/>
      <c r="AB16" s="113"/>
      <c r="AC16" s="113"/>
      <c r="AD16" s="113">
        <v>3</v>
      </c>
      <c r="AF16" s="122">
        <v>4</v>
      </c>
      <c r="AG16" s="122" t="s">
        <v>12</v>
      </c>
    </row>
    <row r="17" spans="1:35" s="96" customFormat="1">
      <c r="A17" s="113">
        <v>6</v>
      </c>
      <c r="B17" s="114" t="s">
        <v>58</v>
      </c>
      <c r="C17" s="115">
        <v>149990009413</v>
      </c>
      <c r="D17" s="113" t="s">
        <v>13</v>
      </c>
      <c r="E17" s="113"/>
      <c r="F17" s="113"/>
      <c r="G17" s="113"/>
      <c r="H17" s="113"/>
      <c r="I17" s="113"/>
      <c r="J17" s="113"/>
      <c r="K17" s="113"/>
      <c r="L17" s="113"/>
      <c r="M17" s="113">
        <v>2</v>
      </c>
      <c r="N17" s="113">
        <v>2</v>
      </c>
      <c r="O17" s="113">
        <v>2</v>
      </c>
      <c r="P17" s="113">
        <v>2</v>
      </c>
      <c r="Q17" s="113"/>
      <c r="R17" s="113"/>
      <c r="S17" s="113"/>
      <c r="T17" s="113"/>
      <c r="U17" s="113"/>
      <c r="V17" s="113"/>
      <c r="W17" s="113"/>
      <c r="X17" s="113"/>
      <c r="Y17" s="113"/>
      <c r="Z17" s="113"/>
      <c r="AA17" s="113"/>
      <c r="AB17" s="113"/>
      <c r="AC17" s="113"/>
      <c r="AD17" s="113">
        <v>2</v>
      </c>
      <c r="AF17" s="122">
        <v>5</v>
      </c>
      <c r="AG17" s="122" t="s">
        <v>13</v>
      </c>
    </row>
    <row r="18" spans="1:35" s="96" customFormat="1">
      <c r="A18" s="113">
        <v>7</v>
      </c>
      <c r="B18" s="114"/>
      <c r="C18" s="115"/>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12</v>
      </c>
    </row>
    <row r="19" spans="1:35" s="96" customFormat="1">
      <c r="A19" s="113">
        <v>8</v>
      </c>
      <c r="B19" s="114"/>
      <c r="C19" s="115"/>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13</v>
      </c>
      <c r="AH19" s="126"/>
      <c r="AI19" s="126"/>
    </row>
    <row r="20" spans="1:35" s="96" customFormat="1">
      <c r="A20" s="113">
        <v>9</v>
      </c>
      <c r="B20" s="114"/>
      <c r="C20" s="115"/>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12</v>
      </c>
      <c r="AH20" s="126"/>
      <c r="AI20" s="126"/>
    </row>
    <row r="21" spans="1:35" s="96" customFormat="1">
      <c r="A21" s="113">
        <v>10</v>
      </c>
      <c r="B21" s="114"/>
      <c r="C21" s="115"/>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13</v>
      </c>
      <c r="AH21" s="126"/>
      <c r="AI21" s="126"/>
    </row>
    <row r="22" spans="1:35" s="96" customFormat="1">
      <c r="A22" s="113">
        <v>11</v>
      </c>
      <c r="B22" s="114"/>
      <c r="C22" s="115"/>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c r="A23" s="113">
        <v>12</v>
      </c>
      <c r="B23" s="114"/>
      <c r="C23" s="11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c r="A24" s="113">
        <v>13</v>
      </c>
      <c r="B24" s="114"/>
      <c r="C24" s="115"/>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c r="A25" s="113">
        <v>14</v>
      </c>
      <c r="B25" s="114"/>
      <c r="C25" s="115"/>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c r="A26" s="113">
        <v>15</v>
      </c>
      <c r="B26" s="114"/>
      <c r="C26" s="115"/>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c r="A27" s="113">
        <v>16</v>
      </c>
      <c r="B27" s="114"/>
      <c r="C27" s="115"/>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c r="A28" s="113">
        <v>17</v>
      </c>
      <c r="B28" s="114"/>
      <c r="C28" s="115"/>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c r="A29" s="113">
        <v>18</v>
      </c>
      <c r="B29" s="114"/>
      <c r="C29" s="115"/>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c r="A30" s="113">
        <v>19</v>
      </c>
      <c r="B30" s="114"/>
      <c r="C30" s="115"/>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c r="A31" s="113">
        <v>20</v>
      </c>
      <c r="B31" s="114"/>
      <c r="C31" s="115"/>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c r="A32" s="113">
        <v>21</v>
      </c>
      <c r="B32" s="114"/>
      <c r="C32" s="115"/>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c r="A33" s="113">
        <v>22</v>
      </c>
      <c r="B33" s="114"/>
      <c r="C33" s="115"/>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c r="A34" s="113">
        <v>23</v>
      </c>
      <c r="B34" s="114"/>
      <c r="C34" s="115"/>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c r="A35" s="113">
        <v>24</v>
      </c>
      <c r="B35" s="114"/>
      <c r="C35" s="115"/>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c r="A36" s="113">
        <v>25</v>
      </c>
      <c r="B36" s="114"/>
      <c r="C36" s="115"/>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c r="A37" s="113">
        <v>26</v>
      </c>
      <c r="B37" s="150"/>
      <c r="C37" s="115"/>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c r="A38" s="113">
        <v>27</v>
      </c>
      <c r="B38" s="114"/>
      <c r="C38" s="115"/>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c r="A39" s="113">
        <v>28</v>
      </c>
      <c r="B39" s="114"/>
      <c r="C39" s="115"/>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c r="A40" s="113">
        <v>29</v>
      </c>
      <c r="B40" s="114"/>
      <c r="C40" s="115"/>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c r="A41" s="113">
        <v>30</v>
      </c>
      <c r="B41" s="114"/>
      <c r="C41" s="115"/>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199"/>
      <c r="G66" s="199"/>
      <c r="H66" s="199"/>
      <c r="I66" s="199"/>
      <c r="J66" s="199"/>
      <c r="K66" s="199"/>
      <c r="L66" s="199"/>
      <c r="M66" s="199"/>
      <c r="N66" s="199"/>
      <c r="O66" s="199"/>
      <c r="P66" s="199"/>
      <c r="Q66" s="199"/>
      <c r="R66" s="199"/>
      <c r="S66" s="199"/>
      <c r="T66" s="128"/>
      <c r="U66" s="128"/>
      <c r="V66" s="128"/>
      <c r="W66" s="128"/>
      <c r="X66" s="128"/>
      <c r="Y66" s="128"/>
      <c r="Z66" s="128"/>
      <c r="AA66" s="128"/>
      <c r="AB66" s="128"/>
      <c r="AC66" s="128"/>
      <c r="AD66" s="141"/>
      <c r="AF66" s="142"/>
      <c r="AG66" s="142"/>
    </row>
    <row r="67" spans="1:33">
      <c r="A67" s="130"/>
      <c r="B67" s="131"/>
      <c r="C67" s="131"/>
      <c r="D67" s="132"/>
      <c r="E67" s="131"/>
      <c r="F67" s="200"/>
      <c r="G67" s="200"/>
      <c r="H67" s="200"/>
      <c r="I67" s="200"/>
      <c r="J67" s="200"/>
      <c r="K67" s="200"/>
      <c r="L67" s="200"/>
      <c r="M67" s="200"/>
      <c r="N67" s="200"/>
      <c r="O67" s="200"/>
      <c r="P67" s="200"/>
      <c r="Q67" s="200"/>
      <c r="R67" s="200"/>
      <c r="S67" s="200"/>
      <c r="T67" s="131"/>
      <c r="U67" s="131"/>
      <c r="V67" s="131"/>
      <c r="W67" s="131"/>
      <c r="X67" s="131"/>
      <c r="Y67" s="131"/>
      <c r="Z67" s="131"/>
      <c r="AA67" s="131"/>
      <c r="AB67" s="131"/>
      <c r="AC67" s="131"/>
      <c r="AD67" s="143"/>
      <c r="AF67" s="142"/>
      <c r="AG67" s="142"/>
    </row>
    <row r="68" spans="1:33" ht="15.95" customHeight="1">
      <c r="A68" s="130"/>
      <c r="B68" s="131"/>
      <c r="C68" s="131"/>
      <c r="D68" s="132"/>
      <c r="E68" s="131"/>
      <c r="F68" s="200"/>
      <c r="G68" s="200"/>
      <c r="H68" s="200"/>
      <c r="I68" s="200"/>
      <c r="J68" s="200"/>
      <c r="K68" s="200"/>
      <c r="L68" s="200"/>
      <c r="M68" s="200"/>
      <c r="N68" s="200"/>
      <c r="O68" s="200"/>
      <c r="P68" s="200"/>
      <c r="Q68" s="200"/>
      <c r="R68" s="200"/>
      <c r="S68" s="200"/>
      <c r="T68" s="131"/>
      <c r="U68" s="131"/>
      <c r="V68" s="131"/>
      <c r="W68" s="131"/>
      <c r="X68" s="131"/>
      <c r="Y68" s="131"/>
      <c r="Z68" s="131"/>
      <c r="AA68" s="131"/>
      <c r="AB68" s="131"/>
      <c r="AC68" s="131"/>
      <c r="AD68" s="143"/>
      <c r="AF68" s="142"/>
      <c r="AG68" s="142"/>
    </row>
    <row r="69" spans="1:33" ht="15.95" customHeight="1">
      <c r="A69" s="134"/>
      <c r="B69" s="131" t="s">
        <v>14</v>
      </c>
      <c r="C69" s="131"/>
      <c r="D69" s="132"/>
      <c r="E69" s="131"/>
      <c r="F69" s="200"/>
      <c r="G69" s="200"/>
      <c r="H69" s="200"/>
      <c r="I69" s="200"/>
      <c r="J69" s="200"/>
      <c r="K69" s="200"/>
      <c r="L69" s="200"/>
      <c r="M69" s="200"/>
      <c r="N69" s="200"/>
      <c r="O69" s="200"/>
      <c r="P69" s="200"/>
      <c r="Q69" s="200"/>
      <c r="R69" s="200"/>
      <c r="S69" s="200"/>
      <c r="T69" s="131"/>
      <c r="U69" s="131"/>
      <c r="V69" s="131"/>
      <c r="W69" s="131"/>
      <c r="X69" s="131"/>
      <c r="Y69" s="131"/>
      <c r="Z69" s="131"/>
      <c r="AA69" s="131"/>
      <c r="AB69" s="131"/>
      <c r="AC69" s="131"/>
      <c r="AD69" s="143"/>
      <c r="AF69" s="142"/>
      <c r="AG69" s="142"/>
    </row>
    <row r="70" spans="1:33">
      <c r="A70" s="134"/>
      <c r="B70" s="135" t="s">
        <v>50</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49</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7" t="str">
        <f>$D$1</f>
        <v>SMK SUNGAI PELEK</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3">
    <mergeCell ref="AD9:AD11"/>
    <mergeCell ref="M9:M10"/>
    <mergeCell ref="N9:N10"/>
    <mergeCell ref="O9:O10"/>
    <mergeCell ref="P9:P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13</xdr:col>
                    <xdr:colOff>981075</xdr:colOff>
                    <xdr:row>5</xdr:row>
                    <xdr:rowOff>9525</xdr:rowOff>
                  </from>
                  <to>
                    <xdr:col>14</xdr:col>
                    <xdr:colOff>114300</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13</xdr:col>
                    <xdr:colOff>981075</xdr:colOff>
                    <xdr:row>5</xdr:row>
                    <xdr:rowOff>228600</xdr:rowOff>
                  </from>
                  <to>
                    <xdr:col>14</xdr:col>
                    <xdr:colOff>104775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Q28" sqref="Q28"/>
    </sheetView>
  </sheetViews>
  <sheetFormatPr defaultRowHeight="16.5" zeroHeight="1"/>
  <cols>
    <col min="1" max="1" width="3.7109375" style="1" customWidth="1"/>
    <col min="2" max="3" width="8.28515625" style="48" customWidth="1"/>
    <col min="4" max="4" width="20.28515625" style="48" customWidth="1"/>
    <col min="5" max="5" width="13.7109375" style="48" customWidth="1"/>
    <col min="6" max="6" width="94.7109375" style="48" customWidth="1"/>
    <col min="7" max="7" width="5.710937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8" t="str">
        <f>'REKOD PRESTASI MURID'!$D$1</f>
        <v>SMK SUNGAI PELEK</v>
      </c>
      <c r="C1" s="228"/>
      <c r="D1" s="228"/>
      <c r="E1" s="228"/>
      <c r="F1" s="228"/>
      <c r="G1" s="52"/>
      <c r="H1" s="51"/>
    </row>
    <row r="2" spans="1:11" s="47" customFormat="1" ht="21" customHeight="1">
      <c r="A2" s="52"/>
      <c r="B2" s="228" t="str">
        <f>'REKOD PRESTASI MURID'!$D$2</f>
        <v>SEPANG</v>
      </c>
      <c r="C2" s="228"/>
      <c r="D2" s="228"/>
      <c r="E2" s="228"/>
      <c r="F2" s="228"/>
      <c r="G2" s="52"/>
      <c r="H2" s="51"/>
    </row>
    <row r="3" spans="1:11" s="47" customFormat="1" ht="21" customHeight="1">
      <c r="A3" s="52"/>
      <c r="B3" s="228" t="str">
        <f>'REKOD PRESTASI MURID'!$D$3</f>
        <v>SELANGOR</v>
      </c>
      <c r="C3" s="228"/>
      <c r="D3" s="228"/>
      <c r="E3" s="228"/>
      <c r="F3" s="228"/>
      <c r="G3" s="52"/>
      <c r="H3" s="51"/>
    </row>
    <row r="4" spans="1:11" s="47" customFormat="1" ht="21" customHeight="1">
      <c r="A4" s="53"/>
      <c r="B4" s="229">
        <f>'REKOD PRESTASI MURID'!$D$4</f>
        <v>44106</v>
      </c>
      <c r="C4" s="229"/>
      <c r="D4" s="229"/>
      <c r="E4" s="229"/>
      <c r="F4" s="229"/>
      <c r="G4" s="53"/>
      <c r="H4" s="230" t="s">
        <v>15</v>
      </c>
      <c r="I4" s="230"/>
      <c r="J4" s="230"/>
    </row>
    <row r="5" spans="1:11">
      <c r="A5" s="7"/>
      <c r="B5" s="7"/>
      <c r="C5" s="7"/>
      <c r="D5" s="7"/>
      <c r="E5" s="7"/>
      <c r="F5" s="7"/>
      <c r="G5" s="7"/>
      <c r="H5" s="54"/>
      <c r="I5" s="91"/>
      <c r="J5" s="91"/>
    </row>
    <row r="6" spans="1:11" ht="18.75">
      <c r="A6" s="7"/>
      <c r="B6" s="55" t="str">
        <f>'REKOD PRESTASI MURID'!$A$7</f>
        <v>BAHASA INGGERIS</v>
      </c>
      <c r="C6" s="7"/>
      <c r="D6" s="7"/>
      <c r="E6" s="7"/>
      <c r="F6" s="7"/>
      <c r="G6" s="7"/>
      <c r="H6" s="54"/>
      <c r="I6" s="92">
        <v>1</v>
      </c>
      <c r="J6" s="91"/>
    </row>
    <row r="7" spans="1:11">
      <c r="A7" s="7"/>
      <c r="B7" s="7"/>
      <c r="C7" s="7"/>
      <c r="D7" s="7"/>
      <c r="E7" s="7"/>
      <c r="F7" s="7"/>
      <c r="G7" s="7"/>
      <c r="H7" s="56">
        <v>1</v>
      </c>
      <c r="I7" s="56" t="str">
        <f>'REKOD PRESTASI MURID'!B12</f>
        <v>AHMAD BIN SULAIMAN</v>
      </c>
      <c r="J7" s="56" t="str">
        <f t="shared" ref="J7:J24" si="0">IF(I7=0,"",H7&amp;"  "&amp;I7)</f>
        <v>1  AHMAD BIN SULAIMAN</v>
      </c>
      <c r="K7" s="1">
        <f>'REKOD PRESTASI MURID'!AI12</f>
        <v>1</v>
      </c>
    </row>
    <row r="8" spans="1:11">
      <c r="A8" s="7"/>
      <c r="B8" s="210" t="s">
        <v>16</v>
      </c>
      <c r="C8" s="211"/>
      <c r="D8" s="57" t="str">
        <f>VLOOKUP($I$6,H7:J69,2)</f>
        <v>AHMAD BIN SULAIMAN</v>
      </c>
      <c r="E8" s="58"/>
      <c r="F8" s="18"/>
      <c r="G8" s="7"/>
      <c r="H8" s="56">
        <v>2</v>
      </c>
      <c r="I8" s="56" t="str">
        <f>'REKOD PRESTASI MURID'!B13</f>
        <v>SITI ROKIAH BINTI ALI</v>
      </c>
      <c r="J8" s="56" t="str">
        <f t="shared" si="0"/>
        <v>2  SITI ROKIAH BINTI ALI</v>
      </c>
      <c r="K8" s="1" t="str">
        <f>'REKOD PRESTASI MURID'!O6</f>
        <v>Pentaksiran Pertengahan Tahun</v>
      </c>
    </row>
    <row r="9" spans="1:11">
      <c r="A9" s="7"/>
      <c r="B9" s="213" t="s">
        <v>17</v>
      </c>
      <c r="C9" s="214"/>
      <c r="D9" s="61">
        <f>VLOOKUP($I$6,'REKOD PRESTASI MURID'!$A$12:$D$65,3)</f>
        <v>123356789413</v>
      </c>
      <c r="E9" s="62"/>
      <c r="F9" s="18"/>
      <c r="G9" s="7"/>
      <c r="H9" s="56">
        <v>3</v>
      </c>
      <c r="I9" s="56" t="str">
        <f>'REKOD PRESTASI MURID'!B14</f>
        <v>MOHD RAMLI BIN SHUKRI</v>
      </c>
      <c r="J9" s="56" t="str">
        <f t="shared" si="0"/>
        <v>3  MOHD RAMLI BIN SHUKRI</v>
      </c>
      <c r="K9" s="1" t="str">
        <f>'REKOD PRESTASI MURID'!O7</f>
        <v>Pentaksiran Akhir tahun</v>
      </c>
    </row>
    <row r="10" spans="1:11">
      <c r="A10" s="7"/>
      <c r="B10" s="213" t="s">
        <v>18</v>
      </c>
      <c r="C10" s="214"/>
      <c r="D10" s="63" t="str">
        <f>VLOOKUP($I$6,'REKOD PRESTASI MURID'!$A$12:$D$65,4)</f>
        <v>L</v>
      </c>
      <c r="E10" s="64"/>
      <c r="F10" s="18"/>
      <c r="G10" s="7"/>
      <c r="H10" s="56">
        <v>4</v>
      </c>
      <c r="I10" s="56" t="str">
        <f>'REKOD PRESTASI MURID'!B15</f>
        <v>NORAINI BINTI KASIM</v>
      </c>
      <c r="J10" s="56" t="str">
        <f t="shared" si="0"/>
        <v>4  NORAINI BINTI KASIM</v>
      </c>
    </row>
    <row r="11" spans="1:11">
      <c r="A11" s="7"/>
      <c r="B11" s="213" t="s">
        <v>19</v>
      </c>
      <c r="C11" s="214"/>
      <c r="D11" s="63" t="str">
        <f>'REKOD PRESTASI MURID'!D7</f>
        <v>TINGKATAN 4</v>
      </c>
      <c r="E11" s="64"/>
      <c r="F11" s="18"/>
      <c r="G11" s="7"/>
      <c r="H11" s="56">
        <v>5</v>
      </c>
      <c r="I11" s="56" t="str">
        <f>'REKOD PRESTASI MURID'!B16</f>
        <v>ALIAS BIN OMAR</v>
      </c>
      <c r="J11" s="56" t="str">
        <f t="shared" si="0"/>
        <v>5  ALIAS BIN OMAR</v>
      </c>
    </row>
    <row r="12" spans="1:11">
      <c r="A12" s="7"/>
      <c r="B12" s="59" t="s">
        <v>20</v>
      </c>
      <c r="C12" s="60"/>
      <c r="D12" s="63" t="str">
        <f>'REKOD PRESTASI MURID'!$D$6</f>
        <v>PN. SUZILA MOHAMED</v>
      </c>
      <c r="E12" s="64"/>
      <c r="F12" s="18"/>
      <c r="G12" s="7"/>
      <c r="H12" s="56">
        <v>6</v>
      </c>
      <c r="I12" s="56" t="str">
        <f>'REKOD PRESTASI MURID'!B17</f>
        <v>ABDUL HAKIM BIN KAMARUZAMAN</v>
      </c>
      <c r="J12" s="56" t="str">
        <f t="shared" si="0"/>
        <v>6  ABDUL HAKIM BIN KAMARUZAMAN</v>
      </c>
      <c r="K12" s="89"/>
    </row>
    <row r="13" spans="1:11">
      <c r="A13" s="7"/>
      <c r="B13" s="215" t="s">
        <v>21</v>
      </c>
      <c r="C13" s="216"/>
      <c r="D13" s="152">
        <f>B4</f>
        <v>44106</v>
      </c>
      <c r="E13" s="65"/>
      <c r="F13" s="18"/>
      <c r="G13" s="7"/>
      <c r="H13" s="56">
        <v>7</v>
      </c>
      <c r="I13" s="56">
        <f>'REKOD PRESTASI MURID'!B18</f>
        <v>0</v>
      </c>
      <c r="J13" s="56" t="str">
        <f t="shared" si="0"/>
        <v/>
      </c>
    </row>
    <row r="14" spans="1:11">
      <c r="A14" s="7"/>
      <c r="B14" s="18"/>
      <c r="C14" s="18"/>
      <c r="D14" s="18"/>
      <c r="E14" s="66"/>
      <c r="F14" s="18"/>
      <c r="G14" s="7"/>
      <c r="H14" s="56">
        <v>8</v>
      </c>
      <c r="I14" s="56">
        <f>'REKOD PRESTASI MURID'!B19</f>
        <v>0</v>
      </c>
      <c r="J14" s="56" t="str">
        <f t="shared" si="0"/>
        <v/>
      </c>
    </row>
    <row r="15" spans="1:11" ht="22.5" customHeight="1">
      <c r="A15" s="7"/>
      <c r="B15" s="226" t="s">
        <v>22</v>
      </c>
      <c r="C15" s="226"/>
      <c r="D15" s="226"/>
      <c r="E15" s="219" t="str">
        <f>IF(K7=1,"",VLOOKUP($I$6,'REKOD PRESTASI MURID'!$A$12:$AD$65,30))</f>
        <v/>
      </c>
      <c r="F15" s="224" t="str">
        <f>UPPER(IF(K7=1,K8,K9))</f>
        <v>PENTAKSIRAN PERTENGAHAN TAHUN</v>
      </c>
      <c r="G15" s="7"/>
      <c r="H15" s="56">
        <v>9</v>
      </c>
      <c r="I15" s="56">
        <f>'REKOD PRESTASI MURID'!B20</f>
        <v>0</v>
      </c>
      <c r="J15" s="56" t="str">
        <f t="shared" si="0"/>
        <v/>
      </c>
    </row>
    <row r="16" spans="1:11" ht="22.5" customHeight="1">
      <c r="A16" s="7"/>
      <c r="B16" s="227"/>
      <c r="C16" s="227"/>
      <c r="D16" s="227"/>
      <c r="E16" s="219"/>
      <c r="F16" s="225"/>
      <c r="G16" s="7"/>
      <c r="H16" s="56">
        <v>10</v>
      </c>
      <c r="I16" s="56">
        <f>'REKOD PRESTASI MURID'!B21</f>
        <v>0</v>
      </c>
      <c r="J16" s="56" t="str">
        <f t="shared" si="0"/>
        <v/>
      </c>
    </row>
    <row r="17" spans="1:10" ht="67.5" customHeight="1">
      <c r="A17" s="7"/>
      <c r="B17" s="217" t="s">
        <v>23</v>
      </c>
      <c r="C17" s="217"/>
      <c r="D17" s="218"/>
      <c r="E17" s="220" t="str">
        <f>IF(E15="","Tahap Penguasaan Keseluruhan hanya dilaporkan pada pentaksiran akhir tahun sahaja",VLOOKUP(E15,'DATA PERNYATAAN TAHAP PGUASAAN '!A204:B209,2))</f>
        <v>Tahap Penguasaan Keseluruhan hanya dilaporkan pada pentaksiran akhir tahun sahaja</v>
      </c>
      <c r="F17" s="221"/>
      <c r="G17" s="7"/>
      <c r="H17" s="56">
        <v>11</v>
      </c>
      <c r="I17" s="56">
        <f>'REKOD PRESTASI MURID'!B22</f>
        <v>0</v>
      </c>
      <c r="J17" s="56" t="str">
        <f t="shared" si="0"/>
        <v/>
      </c>
    </row>
    <row r="18" spans="1:10">
      <c r="A18" s="7"/>
      <c r="B18" s="6"/>
      <c r="C18" s="6"/>
      <c r="D18" s="6"/>
      <c r="E18" s="6"/>
      <c r="F18" s="6"/>
      <c r="G18" s="7"/>
      <c r="H18" s="56">
        <v>12</v>
      </c>
      <c r="I18" s="56">
        <f>'REKOD PRESTASI MURID'!B23</f>
        <v>0</v>
      </c>
      <c r="J18" s="56" t="str">
        <f t="shared" si="0"/>
        <v/>
      </c>
    </row>
    <row r="19" spans="1:10" ht="38.25" customHeight="1">
      <c r="A19" s="7"/>
      <c r="B19" s="222" t="s">
        <v>4</v>
      </c>
      <c r="C19" s="222"/>
      <c r="D19" s="67" t="s">
        <v>24</v>
      </c>
      <c r="E19" s="68" t="s">
        <v>25</v>
      </c>
      <c r="F19" s="69" t="s">
        <v>26</v>
      </c>
      <c r="G19" s="7"/>
      <c r="H19" s="56">
        <v>13</v>
      </c>
      <c r="I19" s="56">
        <f>'REKOD PRESTASI MURID'!B24</f>
        <v>0</v>
      </c>
      <c r="J19" s="56" t="str">
        <f t="shared" si="0"/>
        <v/>
      </c>
    </row>
    <row r="20" spans="1:10" ht="57.75" hidden="1" customHeight="1">
      <c r="A20" s="7"/>
      <c r="B20" s="173"/>
      <c r="C20" s="174"/>
      <c r="D20" s="70">
        <f>'REKOD PRESTASI MURID'!$E$11</f>
        <v>1</v>
      </c>
      <c r="E20" s="71">
        <f>VLOOKUP($I$6,'REKOD PRESTASI MURID'!$A$12:$AD$65,5)</f>
        <v>1</v>
      </c>
      <c r="F20" s="72">
        <f>VLOOKUP(E20,'DATA PERNYATAAN TAHAP PGUASAAN '!A4:B9,2)</f>
        <v>0</v>
      </c>
      <c r="G20" s="7"/>
      <c r="H20" s="56">
        <v>14</v>
      </c>
      <c r="I20" s="56">
        <f>'REKOD PRESTASI MURID'!B25</f>
        <v>0</v>
      </c>
      <c r="J20" s="56" t="str">
        <f t="shared" si="0"/>
        <v/>
      </c>
    </row>
    <row r="21" spans="1:10" ht="40.5" hidden="1" customHeight="1">
      <c r="A21" s="7"/>
      <c r="B21" s="177"/>
      <c r="C21" s="178"/>
      <c r="D21" s="70">
        <f>'REKOD PRESTASI MURID'!$F$11</f>
        <v>2</v>
      </c>
      <c r="E21" s="71">
        <f>VLOOKUP($I$6,'REKOD PRESTASI MURID'!$A$12:$AD$65,6)</f>
        <v>0</v>
      </c>
      <c r="F21" s="72" t="e">
        <f>VLOOKUP(E21,'DATA PERNYATAAN TAHAP PGUASAAN '!A12:B17,2)</f>
        <v>#N/A</v>
      </c>
      <c r="G21" s="7"/>
      <c r="H21" s="56">
        <v>15</v>
      </c>
      <c r="I21" s="56">
        <f>'REKOD PRESTASI MURID'!B26</f>
        <v>0</v>
      </c>
      <c r="J21" s="56" t="str">
        <f t="shared" si="0"/>
        <v/>
      </c>
    </row>
    <row r="22" spans="1:10" ht="40.5" hidden="1" customHeight="1">
      <c r="A22" s="7"/>
      <c r="B22" s="177"/>
      <c r="C22" s="178"/>
      <c r="D22" s="70">
        <f>'REKOD PRESTASI MURID'!$G$11</f>
        <v>3</v>
      </c>
      <c r="E22" s="71">
        <f>VLOOKUP($I$6,'REKOD PRESTASI MURID'!$A$12:$AD$65,7)</f>
        <v>0</v>
      </c>
      <c r="F22" s="72" t="e">
        <f>VLOOKUP(E22,'DATA PERNYATAAN TAHAP PGUASAAN '!A20:B25,2)</f>
        <v>#N/A</v>
      </c>
      <c r="G22" s="7"/>
      <c r="H22" s="56">
        <v>16</v>
      </c>
      <c r="I22" s="56">
        <f>'REKOD PRESTASI MURID'!B27</f>
        <v>0</v>
      </c>
      <c r="J22" s="56" t="str">
        <f t="shared" si="0"/>
        <v/>
      </c>
    </row>
    <row r="23" spans="1:10" ht="40.5" hidden="1" customHeight="1">
      <c r="A23" s="7"/>
      <c r="B23" s="177"/>
      <c r="C23" s="178"/>
      <c r="D23" s="70">
        <f>'REKOD PRESTASI MURID'!$H$11</f>
        <v>4</v>
      </c>
      <c r="E23" s="71">
        <f>VLOOKUP($I$6,'REKOD PRESTASI MURID'!$A$12:$AD$65,8)</f>
        <v>0</v>
      </c>
      <c r="F23" s="72" t="e">
        <f>VLOOKUP(E23,'DATA PERNYATAAN TAHAP PGUASAAN '!A28:B33,2)</f>
        <v>#N/A</v>
      </c>
      <c r="G23" s="7"/>
      <c r="H23" s="56">
        <v>17</v>
      </c>
      <c r="I23" s="56">
        <f>'REKOD PRESTASI MURID'!B28</f>
        <v>0</v>
      </c>
      <c r="J23" s="56" t="str">
        <f t="shared" si="0"/>
        <v/>
      </c>
    </row>
    <row r="24" spans="1:10" ht="40.5" hidden="1" customHeight="1">
      <c r="A24" s="7"/>
      <c r="B24" s="177"/>
      <c r="C24" s="178"/>
      <c r="D24" s="70">
        <f>'REKOD PRESTASI MURID'!$I$11</f>
        <v>5</v>
      </c>
      <c r="E24" s="71">
        <f>VLOOKUP($I$6,'REKOD PRESTASI MURID'!$A$12:$AD$65,9)</f>
        <v>0</v>
      </c>
      <c r="F24" s="72" t="e">
        <f>VLOOKUP(E24,'DATA PERNYATAAN TAHAP PGUASAAN '!A36:B41,2)</f>
        <v>#N/A</v>
      </c>
      <c r="G24" s="7"/>
      <c r="H24" s="56">
        <v>18</v>
      </c>
      <c r="I24" s="56">
        <f>'REKOD PRESTASI MURID'!B29</f>
        <v>0</v>
      </c>
      <c r="J24" s="56" t="str">
        <f t="shared" si="0"/>
        <v/>
      </c>
    </row>
    <row r="25" spans="1:10" ht="40.5" hidden="1" customHeight="1">
      <c r="A25" s="7"/>
      <c r="B25" s="177"/>
      <c r="C25" s="178"/>
      <c r="D25" s="70">
        <f>'REKOD PRESTASI MURID'!$J$11</f>
        <v>6</v>
      </c>
      <c r="E25" s="71">
        <f>VLOOKUP($I$6,'REKOD PRESTASI MURID'!$A$12:$AD$65,10)</f>
        <v>0</v>
      </c>
      <c r="F25" s="72" t="e">
        <f>VLOOKUP(E25,'DATA PERNYATAAN TAHAP PGUASAAN '!A44:B49,2)</f>
        <v>#N/A</v>
      </c>
      <c r="G25" s="7"/>
      <c r="H25" s="56">
        <v>19</v>
      </c>
      <c r="I25" s="56">
        <f>'REKOD PRESTASI MURID'!B30</f>
        <v>0</v>
      </c>
      <c r="J25" s="56" t="str">
        <f t="shared" ref="J25:J30" si="1">IF(I25=0,"",H25&amp;"  "&amp;I25)</f>
        <v/>
      </c>
    </row>
    <row r="26" spans="1:10" ht="40.5" hidden="1" customHeight="1">
      <c r="A26" s="7"/>
      <c r="B26" s="177"/>
      <c r="C26" s="178"/>
      <c r="D26" s="70">
        <f>'REKOD PRESTASI MURID'!$K$11</f>
        <v>7</v>
      </c>
      <c r="E26" s="71">
        <f>VLOOKUP($I$6,'REKOD PRESTASI MURID'!$A$12:$AD$65,11)</f>
        <v>0</v>
      </c>
      <c r="F26" s="72" t="e">
        <f>VLOOKUP(E26,'DATA PERNYATAAN TAHAP PGUASAAN '!A52:B57,2)</f>
        <v>#N/A</v>
      </c>
      <c r="G26" s="7"/>
      <c r="H26" s="56">
        <v>20</v>
      </c>
      <c r="I26" s="56">
        <f>'REKOD PRESTASI MURID'!B31</f>
        <v>0</v>
      </c>
      <c r="J26" s="56" t="str">
        <f t="shared" si="1"/>
        <v/>
      </c>
    </row>
    <row r="27" spans="1:10" ht="6" hidden="1" customHeight="1">
      <c r="A27" s="7"/>
      <c r="B27" s="177"/>
      <c r="C27" s="178"/>
      <c r="D27" s="70">
        <f>'REKOD PRESTASI MURID'!$L$11</f>
        <v>8</v>
      </c>
      <c r="E27" s="71">
        <f>VLOOKUP($I$6,'REKOD PRESTASI MURID'!$A$12:$AD$65,12)</f>
        <v>0</v>
      </c>
      <c r="F27" s="72" t="e">
        <f>VLOOKUP(E27,'DATA PERNYATAAN TAHAP PGUASAAN '!A60:B65,2)</f>
        <v>#N/A</v>
      </c>
      <c r="G27" s="7"/>
      <c r="H27" s="56">
        <v>21</v>
      </c>
      <c r="I27" s="56">
        <f>'REKOD PRESTASI MURID'!B32</f>
        <v>0</v>
      </c>
      <c r="J27" s="56" t="str">
        <f t="shared" si="1"/>
        <v/>
      </c>
    </row>
    <row r="28" spans="1:10" ht="141.75">
      <c r="A28" s="7"/>
      <c r="B28" s="177"/>
      <c r="C28" s="178"/>
      <c r="D28" s="70" t="str">
        <f>'REKOD PRESTASI MURID'!$M$11</f>
        <v>MENDENGAR (LISTENING)</v>
      </c>
      <c r="E28" s="71">
        <f>VLOOKUP($I$6,'REKOD PRESTASI MURID'!$A$12:$AD$65,13)</f>
        <v>2</v>
      </c>
      <c r="F28" s="191" t="str">
        <f>VLOOKUP(E28,'DATA PERNYATAAN TAHAP PGUASAAN '!A68:B73,2)</f>
        <v xml:space="preserve">• Can display some understanding of the main ideas, specific details and attitudes or opinions in an extended text with a lot of support.  
• Can display some understanding of longer simple narratives and guess the meaning of some unfamiliar words with a lot of support.
• Can display some understanding of complex questions, recognise some features at word, sentence and text levels of a range of spoken texts with a lot of support.
</v>
      </c>
      <c r="G28" s="7"/>
      <c r="H28" s="56">
        <v>22</v>
      </c>
      <c r="I28" s="56">
        <f>'REKOD PRESTASI MURID'!B33</f>
        <v>0</v>
      </c>
      <c r="J28" s="56" t="str">
        <f t="shared" si="1"/>
        <v/>
      </c>
    </row>
    <row r="29" spans="1:10" ht="58.5" customHeight="1">
      <c r="A29" s="7"/>
      <c r="B29" s="177"/>
      <c r="C29" s="178"/>
      <c r="D29" s="70" t="str">
        <f>'REKOD PRESTASI MURID'!$N$11</f>
        <v>BERTUTUR (SPEAKING)</v>
      </c>
      <c r="E29" s="71">
        <f>VLOOKUP($I$6,'REKOD PRESTASI MURID'!$A$12:$AD$65,14)</f>
        <v>3</v>
      </c>
      <c r="F29" s="72" t="str">
        <f>VLOOKUP(E29,'DATA PERNYATAAN TAHAP PGUASAAN '!A76:B81,2)</f>
        <v>• Can communicate information, feelings, plans and ambitions clearly.
• Can manage interaction, explain and justify a point of view and use registers appropriately.
• Can summarise the main points of a story, text or plot adequately.</v>
      </c>
      <c r="G29" s="7"/>
      <c r="H29" s="56">
        <v>23</v>
      </c>
      <c r="I29" s="56">
        <f>'REKOD PRESTASI MURID'!B34</f>
        <v>0</v>
      </c>
      <c r="J29" s="56" t="str">
        <f t="shared" si="1"/>
        <v/>
      </c>
    </row>
    <row r="30" spans="1:10" ht="58.5" customHeight="1">
      <c r="A30" s="7"/>
      <c r="B30" s="177"/>
      <c r="C30" s="178"/>
      <c r="D30" s="70" t="str">
        <f>'REKOD PRESTASI MURID'!$O$11</f>
        <v>MEMBACA (READING)</v>
      </c>
      <c r="E30" s="71">
        <f>VLOOKUP($I$6,'REKOD PRESTASI MURID'!$A$12:$AD$65,15)</f>
        <v>3</v>
      </c>
      <c r="F30" s="190" t="str">
        <f>VLOOKUP(E30,'DATA PERNYATAAN TAHAP PGUASAAN '!A84:B89,2)</f>
        <v xml:space="preserve">• Can understand the main ideas, specific details and information in extended texts adequately.
• Can independently use dictionary skills adequately and guess the meaning of some unfamiliar words. 
• Can investigate and analyse national issues, recognise attitude or opinion of the writer and typical features of texts adequately.
</v>
      </c>
      <c r="G30" s="7"/>
      <c r="H30" s="56">
        <v>24</v>
      </c>
      <c r="I30" s="56">
        <f>'REKOD PRESTASI MURID'!B35</f>
        <v>0</v>
      </c>
      <c r="J30" s="56" t="str">
        <f t="shared" si="1"/>
        <v/>
      </c>
    </row>
    <row r="31" spans="1:10" ht="94.5">
      <c r="A31" s="7"/>
      <c r="B31" s="175"/>
      <c r="C31" s="176"/>
      <c r="D31" s="70" t="str">
        <f>'REKOD PRESTASI MURID'!$P$11</f>
        <v>MENULIS (WRITING)</v>
      </c>
      <c r="E31" s="71">
        <f>VLOOKUP($I$6,'REKOD PRESTASI MURID'!$A$12:$AD$65,16)</f>
        <v>3</v>
      </c>
      <c r="F31" s="190" t="str">
        <f>VLOOKUP(E31,'DATA PERNYATAAN TAHAP PGUASAAN '!A92:B97,2)</f>
        <v>• Can communicate information, ideas, feelings and opinions clearly as well as organise information coherently.
• Can produce a plan or draft and modify this in response to feedback or independently.
• Can use registers appropriately as well as punctuate and spell with reasonable accuracy.</v>
      </c>
      <c r="G31" s="7"/>
      <c r="H31" s="56">
        <v>25</v>
      </c>
      <c r="I31" s="56">
        <f>'REKOD PRESTASI MURID'!B36</f>
        <v>0</v>
      </c>
      <c r="J31" s="56" t="str">
        <f t="shared" ref="J31:J63" si="2">IF(I31=0,"",H31&amp;"  "&amp;I31)</f>
        <v/>
      </c>
    </row>
    <row r="32" spans="1:10" hidden="1">
      <c r="A32" s="7"/>
      <c r="B32" s="73"/>
      <c r="C32" s="74"/>
      <c r="D32" s="70">
        <f>'REKOD PRESTASI MURID'!Q$11</f>
        <v>0</v>
      </c>
      <c r="E32" s="71">
        <f>VLOOKUP($I$6,'REKOD PRESTASI MURID'!$A$12:$AD$65,17)</f>
        <v>0</v>
      </c>
      <c r="F32" s="72" t="e">
        <f>VLOOKUP(E32,'DATA PERNYATAAN TAHAP PGUASAAN '!A100:B105,2)</f>
        <v>#N/A</v>
      </c>
      <c r="G32" s="7"/>
      <c r="H32" s="56">
        <v>26</v>
      </c>
      <c r="I32" s="56">
        <f>'REKOD PRESTASI MURID'!B37</f>
        <v>0</v>
      </c>
      <c r="J32" s="56" t="str">
        <f t="shared" si="2"/>
        <v/>
      </c>
    </row>
    <row r="33" spans="1:10" hidden="1">
      <c r="A33" s="7"/>
      <c r="B33" s="73"/>
      <c r="C33" s="74"/>
      <c r="D33" s="70">
        <f>'REKOD PRESTASI MURID'!$R$11</f>
        <v>0</v>
      </c>
      <c r="E33" s="71">
        <f>VLOOKUP($I$6,'REKOD PRESTASI MURID'!$A$12:$AD$65,18)</f>
        <v>0</v>
      </c>
      <c r="F33" s="72" t="e">
        <f>VLOOKUP(E33,'DATA PERNYATAAN TAHAP PGUASAAN '!A108:B113,2)</f>
        <v>#N/A</v>
      </c>
      <c r="G33" s="7"/>
      <c r="H33" s="56">
        <v>27</v>
      </c>
      <c r="I33" s="56">
        <f>'REKOD PRESTASI MURID'!B38</f>
        <v>0</v>
      </c>
      <c r="J33" s="56" t="str">
        <f t="shared" si="2"/>
        <v/>
      </c>
    </row>
    <row r="34" spans="1:10" hidden="1">
      <c r="A34" s="7"/>
      <c r="B34" s="73"/>
      <c r="C34" s="74"/>
      <c r="D34" s="70">
        <f>'REKOD PRESTASI MURID'!$S$11</f>
        <v>0</v>
      </c>
      <c r="E34" s="71">
        <f>VLOOKUP($I$6,'REKOD PRESTASI MURID'!$A$12:$AD$65,19)</f>
        <v>0</v>
      </c>
      <c r="F34" s="72" t="e">
        <f>VLOOKUP(E34,'DATA PERNYATAAN TAHAP PGUASAAN '!A116:B121,2)</f>
        <v>#N/A</v>
      </c>
      <c r="G34" s="7"/>
      <c r="H34" s="56">
        <v>28</v>
      </c>
      <c r="I34" s="56">
        <f>'REKOD PRESTASI MURID'!B39</f>
        <v>0</v>
      </c>
      <c r="J34" s="56" t="str">
        <f t="shared" si="2"/>
        <v/>
      </c>
    </row>
    <row r="35" spans="1:10" hidden="1">
      <c r="A35" s="7"/>
      <c r="B35" s="73"/>
      <c r="C35" s="74"/>
      <c r="D35" s="70">
        <f>'REKOD PRESTASI MURID'!$T$11</f>
        <v>0</v>
      </c>
      <c r="E35" s="71">
        <f>VLOOKUP($I$6,'REKOD PRESTASI MURID'!$A$12:$AD$65,20)</f>
        <v>0</v>
      </c>
      <c r="F35" s="72" t="e">
        <f>VLOOKUP(E35,'DATA PERNYATAAN TAHAP PGUASAAN '!A124:B129,2)</f>
        <v>#N/A</v>
      </c>
      <c r="G35" s="7"/>
      <c r="H35" s="56">
        <v>29</v>
      </c>
      <c r="I35" s="56">
        <f>'REKOD PRESTASI MURID'!B40</f>
        <v>0</v>
      </c>
      <c r="J35" s="56" t="str">
        <f t="shared" si="2"/>
        <v/>
      </c>
    </row>
    <row r="36" spans="1:10" hidden="1">
      <c r="A36" s="7"/>
      <c r="B36" s="73"/>
      <c r="C36" s="74"/>
      <c r="D36" s="70">
        <f>'REKOD PRESTASI MURID'!$U$11</f>
        <v>0</v>
      </c>
      <c r="E36" s="71">
        <f>VLOOKUP($I$6,'REKOD PRESTASI MURID'!$A$12:$AD$65,21)</f>
        <v>0</v>
      </c>
      <c r="F36" s="72" t="e">
        <f>VLOOKUP(E36,'DATA PERNYATAAN TAHAP PGUASAAN '!A132:B137,2)</f>
        <v>#N/A</v>
      </c>
      <c r="G36" s="7"/>
      <c r="H36" s="56">
        <v>30</v>
      </c>
      <c r="I36" s="56">
        <f>'REKOD PRESTASI MURID'!B41</f>
        <v>0</v>
      </c>
      <c r="J36" s="56" t="str">
        <f t="shared" si="2"/>
        <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86" t="s">
        <v>27</v>
      </c>
      <c r="E47" s="223"/>
      <c r="F47" s="223"/>
      <c r="G47" s="81"/>
      <c r="H47" s="56">
        <v>41</v>
      </c>
      <c r="I47" s="56">
        <f>'REKOD PRESTASI MURID'!B52</f>
        <v>0</v>
      </c>
      <c r="J47" s="56" t="str">
        <f t="shared" si="2"/>
        <v/>
      </c>
    </row>
    <row r="48" spans="1:10" s="49" customFormat="1" ht="22.5" customHeight="1">
      <c r="A48" s="81"/>
      <c r="B48" s="87"/>
      <c r="C48" s="87"/>
      <c r="E48" s="212"/>
      <c r="F48" s="212"/>
      <c r="G48" s="81"/>
      <c r="H48" s="56">
        <v>42</v>
      </c>
      <c r="I48" s="56">
        <f>'REKOD PRESTASI MURID'!B53</f>
        <v>0</v>
      </c>
      <c r="J48" s="56" t="str">
        <f t="shared" si="2"/>
        <v/>
      </c>
    </row>
    <row r="49" spans="1:10" s="49" customFormat="1" ht="21" customHeight="1">
      <c r="A49" s="81"/>
      <c r="B49" s="87"/>
      <c r="C49" s="87"/>
      <c r="D49" s="86"/>
      <c r="E49" s="212"/>
      <c r="F49" s="212"/>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28</v>
      </c>
      <c r="F55" s="88" t="s">
        <v>28</v>
      </c>
      <c r="H55" s="56">
        <v>49</v>
      </c>
      <c r="I55" s="56">
        <f>'REKOD PRESTASI MURID'!B60</f>
        <v>0</v>
      </c>
      <c r="J55" s="56" t="str">
        <f t="shared" si="2"/>
        <v/>
      </c>
    </row>
    <row r="56" spans="1:10">
      <c r="B56" s="89" t="str">
        <f>'REKOD PRESTASI MURID'!$D$6</f>
        <v>PN. SUZILA MOHAMED</v>
      </c>
      <c r="C56" s="89"/>
      <c r="D56" s="89"/>
      <c r="E56" s="89"/>
      <c r="F56" s="153" t="s">
        <v>52</v>
      </c>
      <c r="H56" s="56">
        <v>50</v>
      </c>
      <c r="I56" s="56">
        <f>'REKOD PRESTASI MURID'!B61</f>
        <v>0</v>
      </c>
      <c r="J56" s="56" t="str">
        <f t="shared" si="2"/>
        <v/>
      </c>
    </row>
    <row r="57" spans="1:10">
      <c r="B57" s="48" t="s">
        <v>29</v>
      </c>
      <c r="F57" s="88" t="str">
        <f>'REKOD PRESTASI MURID'!$B$71</f>
        <v>GURU BESAR</v>
      </c>
      <c r="H57" s="56">
        <v>51</v>
      </c>
      <c r="I57" s="56">
        <f>'REKOD PRESTASI MURID'!B62</f>
        <v>0</v>
      </c>
      <c r="J57" s="56" t="str">
        <f t="shared" si="2"/>
        <v/>
      </c>
    </row>
    <row r="58" spans="1:10">
      <c r="B58" s="48" t="str">
        <f>'REKOD PRESTASI MURID'!$B$72</f>
        <v>SMK SUNGAI PELEK</v>
      </c>
      <c r="F58" s="88" t="str">
        <f>'REKOD PRESTASI MURID'!$B$72</f>
        <v>SMK SUNGAI PELEK</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mergeCells count="19">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B69" sqref="B69"/>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39.75" customHeight="1">
      <c r="A1" s="33" t="s">
        <v>30</v>
      </c>
      <c r="B1" s="34"/>
    </row>
    <row r="2" spans="1:9">
      <c r="A2" s="35"/>
      <c r="B2" s="36"/>
    </row>
    <row r="3" spans="1:9" ht="31.5" hidden="1" customHeight="1">
      <c r="A3" s="37" t="s">
        <v>25</v>
      </c>
      <c r="B3" s="37">
        <v>1</v>
      </c>
    </row>
    <row r="4" spans="1:9" hidden="1">
      <c r="A4" s="39">
        <v>1</v>
      </c>
      <c r="B4" s="40"/>
    </row>
    <row r="5" spans="1:9" hidden="1">
      <c r="A5" s="39">
        <v>2</v>
      </c>
      <c r="B5" s="146"/>
    </row>
    <row r="6" spans="1:9" hidden="1">
      <c r="A6" s="39">
        <v>3</v>
      </c>
      <c r="B6" s="40"/>
    </row>
    <row r="7" spans="1:9" hidden="1">
      <c r="A7" s="39">
        <v>4</v>
      </c>
      <c r="B7" s="146"/>
    </row>
    <row r="8" spans="1:9" hidden="1">
      <c r="A8" s="39">
        <v>5</v>
      </c>
      <c r="B8" s="146"/>
    </row>
    <row r="9" spans="1:9" hidden="1">
      <c r="A9" s="39">
        <v>6</v>
      </c>
      <c r="B9" s="146"/>
    </row>
    <row r="10" spans="1:9" hidden="1">
      <c r="A10" s="35"/>
      <c r="B10" s="36"/>
    </row>
    <row r="11" spans="1:9" ht="30" hidden="1">
      <c r="A11" s="41" t="s">
        <v>25</v>
      </c>
      <c r="B11" s="38">
        <v>2</v>
      </c>
    </row>
    <row r="12" spans="1:9" hidden="1">
      <c r="A12" s="39">
        <v>1</v>
      </c>
      <c r="B12" s="146"/>
    </row>
    <row r="13" spans="1:9" hidden="1">
      <c r="A13" s="39">
        <v>2</v>
      </c>
      <c r="B13" s="146"/>
    </row>
    <row r="14" spans="1:9" hidden="1">
      <c r="A14" s="39">
        <v>3</v>
      </c>
      <c r="B14" s="40"/>
    </row>
    <row r="15" spans="1:9" hidden="1">
      <c r="A15" s="39">
        <v>4</v>
      </c>
      <c r="B15" s="146"/>
      <c r="I15" s="42"/>
    </row>
    <row r="16" spans="1:9" ht="15" hidden="1">
      <c r="A16" s="39">
        <v>5</v>
      </c>
      <c r="B16" s="147"/>
    </row>
    <row r="17" spans="1:2" ht="15" hidden="1">
      <c r="A17" s="39">
        <v>6</v>
      </c>
      <c r="B17" s="147"/>
    </row>
    <row r="18" spans="1:2" hidden="1">
      <c r="A18" s="35"/>
      <c r="B18" s="36"/>
    </row>
    <row r="19" spans="1:2" ht="30" hidden="1">
      <c r="A19" s="41" t="s">
        <v>25</v>
      </c>
      <c r="B19" s="38">
        <v>3</v>
      </c>
    </row>
    <row r="20" spans="1:2" hidden="1">
      <c r="A20" s="39">
        <v>1</v>
      </c>
      <c r="B20" s="146"/>
    </row>
    <row r="21" spans="1:2" hidden="1">
      <c r="A21" s="39">
        <v>2</v>
      </c>
      <c r="B21" s="146"/>
    </row>
    <row r="22" spans="1:2" ht="15" hidden="1">
      <c r="A22" s="39">
        <v>3</v>
      </c>
      <c r="B22" s="147"/>
    </row>
    <row r="23" spans="1:2" hidden="1">
      <c r="A23" s="39">
        <v>4</v>
      </c>
      <c r="B23" s="146"/>
    </row>
    <row r="24" spans="1:2" hidden="1">
      <c r="A24" s="39">
        <v>5</v>
      </c>
      <c r="B24" s="146"/>
    </row>
    <row r="25" spans="1:2" hidden="1">
      <c r="A25" s="39">
        <v>6</v>
      </c>
      <c r="B25" s="146"/>
    </row>
    <row r="26" spans="1:2" hidden="1"/>
    <row r="27" spans="1:2" ht="30" hidden="1">
      <c r="A27" s="41" t="s">
        <v>25</v>
      </c>
      <c r="B27" s="38">
        <v>4</v>
      </c>
    </row>
    <row r="28" spans="1:2" hidden="1">
      <c r="A28" s="39">
        <v>1</v>
      </c>
      <c r="B28" s="40"/>
    </row>
    <row r="29" spans="1:2" hidden="1">
      <c r="A29" s="39">
        <v>2</v>
      </c>
      <c r="B29" s="40"/>
    </row>
    <row r="30" spans="1:2" hidden="1">
      <c r="A30" s="39">
        <v>3</v>
      </c>
      <c r="B30" s="40"/>
    </row>
    <row r="31" spans="1:2" hidden="1">
      <c r="A31" s="39">
        <v>4</v>
      </c>
      <c r="B31" s="40"/>
    </row>
    <row r="32" spans="1:2" hidden="1">
      <c r="A32" s="39">
        <v>5</v>
      </c>
      <c r="B32" s="40"/>
    </row>
    <row r="33" spans="1:2" hidden="1">
      <c r="A33" s="39">
        <v>6</v>
      </c>
      <c r="B33" s="40"/>
    </row>
    <row r="34" spans="1:2" hidden="1"/>
    <row r="35" spans="1:2" ht="30" hidden="1">
      <c r="A35" s="41" t="s">
        <v>25</v>
      </c>
      <c r="B35" s="38">
        <v>5</v>
      </c>
    </row>
    <row r="36" spans="1:2" hidden="1">
      <c r="A36" s="39">
        <v>1</v>
      </c>
      <c r="B36" s="40"/>
    </row>
    <row r="37" spans="1:2" hidden="1">
      <c r="A37" s="39">
        <v>2</v>
      </c>
      <c r="B37" s="40"/>
    </row>
    <row r="38" spans="1:2" hidden="1">
      <c r="A38" s="39">
        <v>3</v>
      </c>
      <c r="B38" s="40"/>
    </row>
    <row r="39" spans="1:2" hidden="1">
      <c r="A39" s="39">
        <v>4</v>
      </c>
      <c r="B39" s="40"/>
    </row>
    <row r="40" spans="1:2" hidden="1">
      <c r="A40" s="39">
        <v>5</v>
      </c>
      <c r="B40" s="40"/>
    </row>
    <row r="41" spans="1:2" hidden="1">
      <c r="A41" s="39">
        <v>6</v>
      </c>
      <c r="B41" s="40"/>
    </row>
    <row r="42" spans="1:2" hidden="1"/>
    <row r="43" spans="1:2" ht="30" hidden="1">
      <c r="A43" s="41" t="s">
        <v>25</v>
      </c>
      <c r="B43" s="38">
        <v>6</v>
      </c>
    </row>
    <row r="44" spans="1:2" hidden="1">
      <c r="A44" s="39">
        <v>1</v>
      </c>
      <c r="B44" s="40"/>
    </row>
    <row r="45" spans="1:2" hidden="1">
      <c r="A45" s="39">
        <v>2</v>
      </c>
      <c r="B45" s="40"/>
    </row>
    <row r="46" spans="1:2" hidden="1">
      <c r="A46" s="39">
        <v>3</v>
      </c>
      <c r="B46" s="40"/>
    </row>
    <row r="47" spans="1:2" hidden="1">
      <c r="A47" s="39">
        <v>4</v>
      </c>
      <c r="B47" s="40"/>
    </row>
    <row r="48" spans="1:2" hidden="1">
      <c r="A48" s="39">
        <v>5</v>
      </c>
      <c r="B48" s="40"/>
    </row>
    <row r="49" spans="1:2" hidden="1">
      <c r="A49" s="39">
        <v>6</v>
      </c>
      <c r="B49" s="40"/>
    </row>
    <row r="50" spans="1:2" hidden="1"/>
    <row r="51" spans="1:2" ht="30" hidden="1">
      <c r="A51" s="41" t="s">
        <v>25</v>
      </c>
      <c r="B51" s="38">
        <v>7</v>
      </c>
    </row>
    <row r="52" spans="1:2" hidden="1">
      <c r="A52" s="39">
        <v>1</v>
      </c>
      <c r="B52" s="40"/>
    </row>
    <row r="53" spans="1:2" hidden="1">
      <c r="A53" s="39">
        <v>2</v>
      </c>
      <c r="B53" s="40"/>
    </row>
    <row r="54" spans="1:2" hidden="1">
      <c r="A54" s="39">
        <v>3</v>
      </c>
      <c r="B54" s="40"/>
    </row>
    <row r="55" spans="1:2" hidden="1">
      <c r="A55" s="39">
        <v>4</v>
      </c>
      <c r="B55" s="40"/>
    </row>
    <row r="56" spans="1:2" hidden="1">
      <c r="A56" s="39">
        <v>5</v>
      </c>
      <c r="B56" s="40"/>
    </row>
    <row r="57" spans="1:2" hidden="1">
      <c r="A57" s="39">
        <v>6</v>
      </c>
      <c r="B57" s="40"/>
    </row>
    <row r="58" spans="1:2" hidden="1"/>
    <row r="59" spans="1:2" ht="30" hidden="1">
      <c r="A59" s="41" t="s">
        <v>25</v>
      </c>
      <c r="B59" s="38">
        <v>8</v>
      </c>
    </row>
    <row r="60" spans="1:2" hidden="1">
      <c r="A60" s="39">
        <v>1</v>
      </c>
      <c r="B60" s="40"/>
    </row>
    <row r="61" spans="1:2" hidden="1">
      <c r="A61" s="39">
        <v>2</v>
      </c>
      <c r="B61" s="40"/>
    </row>
    <row r="62" spans="1:2" hidden="1">
      <c r="A62" s="39">
        <v>3</v>
      </c>
      <c r="B62" s="40"/>
    </row>
    <row r="63" spans="1:2" hidden="1">
      <c r="A63" s="39">
        <v>4</v>
      </c>
      <c r="B63" s="40"/>
    </row>
    <row r="64" spans="1:2" hidden="1">
      <c r="A64" s="39">
        <v>5</v>
      </c>
      <c r="B64" s="40"/>
    </row>
    <row r="65" spans="1:2" hidden="1">
      <c r="A65" s="39" t="s">
        <v>101</v>
      </c>
      <c r="B65" s="40"/>
    </row>
    <row r="66" spans="1:2"/>
    <row r="67" spans="1:2" ht="30">
      <c r="A67" s="41" t="s">
        <v>25</v>
      </c>
      <c r="B67" s="37" t="str">
        <f>'REKOD PRESTASI MURID'!M11</f>
        <v>MENDENGAR (LISTENING)</v>
      </c>
    </row>
    <row r="68" spans="1:2" ht="128.25">
      <c r="A68" s="39">
        <v>1</v>
      </c>
      <c r="B68" s="40" t="s">
        <v>136</v>
      </c>
    </row>
    <row r="69" spans="1:2" ht="128.25">
      <c r="A69" s="39">
        <v>2</v>
      </c>
      <c r="B69" s="45" t="s">
        <v>112</v>
      </c>
    </row>
    <row r="70" spans="1:2" ht="128.25">
      <c r="A70" s="39">
        <v>3</v>
      </c>
      <c r="B70" s="40" t="s">
        <v>113</v>
      </c>
    </row>
    <row r="71" spans="1:2" ht="128.25">
      <c r="A71" s="39">
        <v>4</v>
      </c>
      <c r="B71" s="40" t="s">
        <v>114</v>
      </c>
    </row>
    <row r="72" spans="1:2" ht="128.25">
      <c r="A72" s="39">
        <v>5</v>
      </c>
      <c r="B72" s="40" t="s">
        <v>115</v>
      </c>
    </row>
    <row r="73" spans="1:2" ht="142.5">
      <c r="A73" s="39">
        <v>6</v>
      </c>
      <c r="B73" s="40" t="s">
        <v>116</v>
      </c>
    </row>
    <row r="74" spans="1:2"/>
    <row r="75" spans="1:2" ht="30">
      <c r="A75" s="41" t="s">
        <v>25</v>
      </c>
      <c r="B75" s="38" t="str">
        <f>'REKOD PRESTASI MURID'!N11</f>
        <v>BERTUTUR (SPEAKING)</v>
      </c>
    </row>
    <row r="76" spans="1:2" ht="105.75" customHeight="1">
      <c r="A76" s="39">
        <v>1</v>
      </c>
      <c r="B76" s="40" t="s">
        <v>117</v>
      </c>
    </row>
    <row r="77" spans="1:2" ht="110.25" customHeight="1">
      <c r="A77" s="39">
        <v>2</v>
      </c>
      <c r="B77" s="40" t="s">
        <v>118</v>
      </c>
    </row>
    <row r="78" spans="1:2" ht="79.5" customHeight="1">
      <c r="A78" s="39">
        <v>3</v>
      </c>
      <c r="B78" s="40" t="s">
        <v>119</v>
      </c>
    </row>
    <row r="79" spans="1:2" ht="85.5">
      <c r="A79" s="39">
        <v>4</v>
      </c>
      <c r="B79" s="40" t="s">
        <v>120</v>
      </c>
    </row>
    <row r="80" spans="1:2" ht="107.25" customHeight="1">
      <c r="A80" s="39">
        <v>5</v>
      </c>
      <c r="B80" s="40" t="s">
        <v>121</v>
      </c>
    </row>
    <row r="81" spans="1:2" ht="142.5">
      <c r="A81" s="39">
        <v>6</v>
      </c>
      <c r="B81" s="40" t="s">
        <v>122</v>
      </c>
    </row>
    <row r="82" spans="1:2"/>
    <row r="83" spans="1:2" ht="30">
      <c r="A83" s="41" t="s">
        <v>25</v>
      </c>
      <c r="B83" s="38" t="str">
        <f>'REKOD PRESTASI MURID'!O11</f>
        <v>MEMBACA (READING)</v>
      </c>
    </row>
    <row r="84" spans="1:2" ht="128.25">
      <c r="A84" s="39">
        <v>1</v>
      </c>
      <c r="B84" s="40" t="s">
        <v>123</v>
      </c>
    </row>
    <row r="85" spans="1:2" ht="128.25">
      <c r="A85" s="39">
        <v>2</v>
      </c>
      <c r="B85" s="40" t="s">
        <v>124</v>
      </c>
    </row>
    <row r="86" spans="1:2" ht="97.5" customHeight="1">
      <c r="A86" s="39">
        <v>3</v>
      </c>
      <c r="B86" s="40" t="s">
        <v>125</v>
      </c>
    </row>
    <row r="87" spans="1:2" ht="114">
      <c r="A87" s="39">
        <v>4</v>
      </c>
      <c r="B87" s="40" t="s">
        <v>126</v>
      </c>
    </row>
    <row r="88" spans="1:2" ht="114">
      <c r="A88" s="39">
        <v>5</v>
      </c>
      <c r="B88" s="40" t="s">
        <v>127</v>
      </c>
    </row>
    <row r="89" spans="1:2" ht="142.5">
      <c r="A89" s="39">
        <v>6</v>
      </c>
      <c r="B89" s="40" t="s">
        <v>128</v>
      </c>
    </row>
    <row r="90" spans="1:2"/>
    <row r="91" spans="1:2" ht="30">
      <c r="A91" s="41" t="s">
        <v>25</v>
      </c>
      <c r="B91" s="38" t="str">
        <f>'REKOD PRESTASI MURID'!P11</f>
        <v>MENULIS (WRITING)</v>
      </c>
    </row>
    <row r="92" spans="1:2" ht="99.75">
      <c r="A92" s="39">
        <v>1</v>
      </c>
      <c r="B92" s="40" t="s">
        <v>129</v>
      </c>
    </row>
    <row r="93" spans="1:2" ht="99.75">
      <c r="A93" s="39">
        <v>2</v>
      </c>
      <c r="B93" s="40" t="s">
        <v>130</v>
      </c>
    </row>
    <row r="94" spans="1:2" ht="87.75" customHeight="1">
      <c r="A94" s="39">
        <v>3</v>
      </c>
      <c r="B94" s="40" t="s">
        <v>131</v>
      </c>
    </row>
    <row r="95" spans="1:2" ht="100.5" customHeight="1">
      <c r="A95" s="39">
        <v>4</v>
      </c>
      <c r="B95" s="40" t="s">
        <v>132</v>
      </c>
    </row>
    <row r="96" spans="1:2" ht="99.75">
      <c r="A96" s="39">
        <v>5</v>
      </c>
      <c r="B96" s="40" t="s">
        <v>133</v>
      </c>
    </row>
    <row r="97" spans="1:2" ht="99.75">
      <c r="A97" s="39">
        <v>6</v>
      </c>
      <c r="B97" s="40" t="s">
        <v>134</v>
      </c>
    </row>
    <row r="98" spans="1:2">
      <c r="B98" s="43"/>
    </row>
    <row r="99" spans="1:2" ht="30" hidden="1">
      <c r="A99" s="41" t="s">
        <v>25</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25</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25</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25</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25</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25</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25</v>
      </c>
      <c r="B147" s="44"/>
    </row>
    <row r="148" spans="1:2" hidden="1">
      <c r="A148" s="39">
        <v>1</v>
      </c>
      <c r="B148" s="45"/>
    </row>
    <row r="149" spans="1:2" hidden="1">
      <c r="A149" s="39">
        <v>2</v>
      </c>
      <c r="B149" s="45"/>
    </row>
    <row r="150" spans="1:2" hidden="1">
      <c r="A150" s="39">
        <v>3</v>
      </c>
      <c r="B150" s="45"/>
    </row>
    <row r="151" spans="1:2" hidden="1">
      <c r="A151" s="39">
        <v>4</v>
      </c>
      <c r="B151" s="45"/>
    </row>
    <row r="152" spans="1:2" hidden="1">
      <c r="A152" s="39">
        <v>5</v>
      </c>
      <c r="B152" s="45"/>
    </row>
    <row r="153" spans="1:2" hidden="1">
      <c r="A153" s="39">
        <v>6</v>
      </c>
      <c r="B153" s="45"/>
    </row>
    <row r="154" spans="1:2" hidden="1">
      <c r="B154" s="43"/>
    </row>
    <row r="155" spans="1:2" ht="30" hidden="1">
      <c r="A155" s="41" t="s">
        <v>25</v>
      </c>
      <c r="B155" s="44"/>
    </row>
    <row r="156" spans="1:2" hidden="1">
      <c r="A156" s="39">
        <v>1</v>
      </c>
      <c r="B156" s="45"/>
    </row>
    <row r="157" spans="1:2" hidden="1">
      <c r="A157" s="39">
        <v>2</v>
      </c>
      <c r="B157" s="45"/>
    </row>
    <row r="158" spans="1:2" hidden="1">
      <c r="A158" s="39">
        <v>3</v>
      </c>
      <c r="B158" s="45"/>
    </row>
    <row r="159" spans="1:2" hidden="1">
      <c r="A159" s="39">
        <v>4</v>
      </c>
      <c r="B159" s="45"/>
    </row>
    <row r="160" spans="1:2" hidden="1">
      <c r="A160" s="39">
        <v>5</v>
      </c>
      <c r="B160" s="45"/>
    </row>
    <row r="161" spans="1:2" hidden="1">
      <c r="A161" s="39">
        <v>6</v>
      </c>
      <c r="B161" s="45"/>
    </row>
    <row r="162" spans="1:2" hidden="1">
      <c r="B162" s="43"/>
    </row>
    <row r="163" spans="1:2" ht="15" hidden="1">
      <c r="A163" s="46" t="s">
        <v>25</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25</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25</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25</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25</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25</v>
      </c>
      <c r="B203" s="145" t="s">
        <v>48</v>
      </c>
    </row>
    <row r="204" spans="1:2" ht="21.75" customHeight="1">
      <c r="A204" s="39">
        <v>1</v>
      </c>
      <c r="B204" s="40" t="s">
        <v>135</v>
      </c>
    </row>
    <row r="205" spans="1:2" ht="21.75" customHeight="1">
      <c r="A205" s="39">
        <v>2</v>
      </c>
      <c r="B205" s="40" t="s">
        <v>103</v>
      </c>
    </row>
    <row r="206" spans="1:2" ht="21.75" customHeight="1">
      <c r="A206" s="39">
        <v>3</v>
      </c>
      <c r="B206" s="40" t="s">
        <v>110</v>
      </c>
    </row>
    <row r="207" spans="1:2" ht="21.75" customHeight="1">
      <c r="A207" s="39">
        <v>4</v>
      </c>
      <c r="B207" s="40" t="s">
        <v>104</v>
      </c>
    </row>
    <row r="208" spans="1:2" ht="21.75" customHeight="1">
      <c r="A208" s="39">
        <v>5</v>
      </c>
      <c r="B208" s="40" t="s">
        <v>105</v>
      </c>
    </row>
    <row r="209" spans="1:2" ht="21.75" customHeight="1">
      <c r="A209" s="39">
        <v>6</v>
      </c>
      <c r="B209" s="40" t="s">
        <v>106</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H203" sqref="H203"/>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31" t="str">
        <f>'REKOD PRESTASI MURID'!A7</f>
        <v>BAHASA INGGERIS</v>
      </c>
      <c r="B1" s="231"/>
      <c r="C1" s="231"/>
      <c r="D1" s="231"/>
      <c r="E1" s="231"/>
      <c r="F1" s="231"/>
      <c r="G1" s="231"/>
      <c r="H1" s="231"/>
      <c r="I1" s="231"/>
      <c r="J1" s="231"/>
      <c r="K1" s="231"/>
      <c r="L1" s="231"/>
      <c r="M1" s="231"/>
      <c r="N1" s="231"/>
      <c r="O1" s="231"/>
      <c r="P1" s="231"/>
      <c r="Q1" s="231"/>
    </row>
    <row r="2" spans="1:23" ht="15.95" customHeight="1">
      <c r="A2" s="231"/>
      <c r="B2" s="231"/>
      <c r="C2" s="231"/>
      <c r="D2" s="231"/>
      <c r="E2" s="231"/>
      <c r="F2" s="231"/>
      <c r="G2" s="231"/>
      <c r="H2" s="231"/>
      <c r="I2" s="231"/>
      <c r="J2" s="231"/>
      <c r="K2" s="231"/>
      <c r="L2" s="231"/>
      <c r="M2" s="231"/>
      <c r="N2" s="231"/>
      <c r="O2" s="231"/>
      <c r="P2" s="231"/>
      <c r="Q2" s="231"/>
    </row>
    <row r="3" spans="1:23" ht="15.95" customHeight="1">
      <c r="A3" s="183"/>
      <c r="B3" s="183"/>
      <c r="C3" s="183"/>
      <c r="D3" s="183"/>
      <c r="E3" s="183"/>
      <c r="F3" s="183"/>
      <c r="G3" s="183"/>
      <c r="H3" s="185" t="s">
        <v>89</v>
      </c>
      <c r="I3" s="184" t="str">
        <f>'REKOD PRESTASI MURID'!D1</f>
        <v>SMK SUNGAI PELEK</v>
      </c>
      <c r="J3" s="183"/>
      <c r="K3" s="183"/>
      <c r="L3" s="185" t="s">
        <v>90</v>
      </c>
      <c r="M3" s="184" t="str">
        <f>'REKOD PRESTASI MURID'!D6</f>
        <v>PN. SUZILA MOHAMED</v>
      </c>
      <c r="N3" s="183"/>
      <c r="O3" s="183"/>
      <c r="P3" s="183"/>
      <c r="Q3" s="183"/>
    </row>
    <row r="4" spans="1:23" ht="15.95" customHeight="1">
      <c r="A4" s="183"/>
      <c r="B4" s="183"/>
      <c r="C4" s="183"/>
      <c r="D4" s="183"/>
      <c r="E4" s="183"/>
      <c r="F4" s="183"/>
      <c r="G4" s="183"/>
      <c r="H4" s="185" t="s">
        <v>19</v>
      </c>
      <c r="I4" s="184" t="str">
        <f>'REKOD PRESTASI MURID'!D7</f>
        <v>TINGKATAN 4</v>
      </c>
      <c r="J4" s="183"/>
      <c r="K4" s="183"/>
      <c r="L4" s="183"/>
      <c r="M4" s="183"/>
      <c r="N4" s="183"/>
      <c r="O4" s="183"/>
      <c r="P4" s="183"/>
      <c r="Q4" s="183"/>
    </row>
    <row r="5" spans="1:23" ht="15.95" customHeight="1">
      <c r="A5" s="2"/>
      <c r="B5" s="2"/>
      <c r="C5" s="2"/>
      <c r="D5" s="2"/>
      <c r="E5" s="2"/>
      <c r="F5" s="2"/>
      <c r="G5" s="2"/>
      <c r="H5" s="3"/>
      <c r="I5" s="3"/>
      <c r="J5" s="2"/>
      <c r="K5" s="2"/>
      <c r="L5" s="2"/>
      <c r="M5" s="2"/>
      <c r="N5" s="2"/>
      <c r="O5" s="21"/>
      <c r="P5" s="21"/>
      <c r="Q5" s="21"/>
    </row>
    <row r="6" spans="1:23" ht="18.75" hidden="1">
      <c r="A6" s="4"/>
      <c r="B6" s="5">
        <f>'REKOD PRESTASI MURID'!E11</f>
        <v>1</v>
      </c>
      <c r="C6" s="6"/>
      <c r="D6" s="6"/>
      <c r="E6" s="6"/>
      <c r="F6" s="6"/>
      <c r="G6" s="6"/>
      <c r="H6" s="7"/>
      <c r="I6" s="4"/>
      <c r="J6" s="5">
        <f>'REKOD PRESTASI MURID'!F11</f>
        <v>2</v>
      </c>
      <c r="K6" s="6"/>
      <c r="L6" s="6"/>
      <c r="M6" s="6"/>
      <c r="N6" s="6"/>
      <c r="O6" s="6"/>
      <c r="P6" s="7"/>
      <c r="Q6" s="6"/>
    </row>
    <row r="7" spans="1:23" hidden="1">
      <c r="A7" s="8"/>
      <c r="B7" s="9" t="s">
        <v>25</v>
      </c>
      <c r="C7" s="10" t="s">
        <v>31</v>
      </c>
      <c r="D7" s="10" t="s">
        <v>32</v>
      </c>
      <c r="E7" s="10" t="s">
        <v>33</v>
      </c>
      <c r="F7" s="10" t="s">
        <v>86</v>
      </c>
      <c r="G7" s="10" t="s">
        <v>87</v>
      </c>
      <c r="H7" s="10" t="s">
        <v>88</v>
      </c>
      <c r="I7" s="8"/>
      <c r="J7" s="9" t="s">
        <v>25</v>
      </c>
      <c r="K7" s="10" t="s">
        <v>31</v>
      </c>
      <c r="L7" s="10" t="s">
        <v>32</v>
      </c>
      <c r="M7" s="10" t="s">
        <v>33</v>
      </c>
      <c r="N7" s="10" t="s">
        <v>86</v>
      </c>
      <c r="O7" s="10" t="s">
        <v>87</v>
      </c>
      <c r="P7" s="10" t="s">
        <v>88</v>
      </c>
      <c r="Q7" s="8"/>
    </row>
    <row r="8" spans="1:23" hidden="1">
      <c r="A8" s="8"/>
      <c r="B8" s="11" t="s">
        <v>37</v>
      </c>
      <c r="C8" s="11">
        <f>COUNTIF('REKOD PRESTASI MURID'!$E$12:$E$65,1)</f>
        <v>1</v>
      </c>
      <c r="D8" s="11">
        <f>COUNTIF('REKOD PRESTASI MURID'!$E$12:$E$65,2)</f>
        <v>0</v>
      </c>
      <c r="E8" s="11">
        <f>COUNTIF('REKOD PRESTASI MURID'!$E$12:$E$65,3)</f>
        <v>0</v>
      </c>
      <c r="F8" s="11">
        <f>COUNTIF('REKOD PRESTASI MURID'!$E$12:$E$65,3)</f>
        <v>0</v>
      </c>
      <c r="G8" s="11">
        <f>COUNTIF('REKOD PRESTASI MURID'!$E$12:$E$65,3)</f>
        <v>0</v>
      </c>
      <c r="H8" s="11">
        <f>COUNTIF('REKOD PRESTASI MURID'!$E$12:$E$65,3)</f>
        <v>0</v>
      </c>
      <c r="I8" s="8"/>
      <c r="J8" s="11" t="s">
        <v>37</v>
      </c>
      <c r="K8" s="11">
        <f>COUNTIF('REKOD PRESTASI MURID'!$F$12:$F$65,1)</f>
        <v>0</v>
      </c>
      <c r="L8" s="11">
        <f>COUNTIF('REKOD PRESTASI MURID'!$F$12:$F$65,2)</f>
        <v>0</v>
      </c>
      <c r="M8" s="11">
        <f>COUNTIF('REKOD PRESTASI MURID'!$F$12:$F$65,3)</f>
        <v>0</v>
      </c>
      <c r="N8" s="11">
        <f>COUNTIF('REKOD PRESTASI MURID'!$F$12:$F$65,3)</f>
        <v>0</v>
      </c>
      <c r="O8" s="11">
        <f>COUNTIF('REKOD PRESTASI MURID'!$F$12:$F$65,3)</f>
        <v>0</v>
      </c>
      <c r="P8" s="11">
        <f>COUNTIF('REKOD PRESTASI MURID'!$F$12:$F$65,3)</f>
        <v>0</v>
      </c>
      <c r="Q8" s="8"/>
    </row>
    <row r="9" spans="1:23" hidden="1">
      <c r="A9" s="8"/>
      <c r="B9" s="8"/>
      <c r="C9" s="8"/>
      <c r="D9" s="8"/>
      <c r="E9" s="8"/>
      <c r="F9" s="8"/>
      <c r="G9" s="8"/>
      <c r="H9" s="8"/>
      <c r="I9" s="8"/>
      <c r="J9" s="8"/>
      <c r="K9" s="8"/>
      <c r="L9" s="8"/>
      <c r="M9" s="8"/>
      <c r="N9" s="8"/>
      <c r="O9" s="8"/>
      <c r="P9" s="8"/>
      <c r="Q9" s="8"/>
    </row>
    <row r="10" spans="1:23" hidden="1">
      <c r="A10" s="8"/>
      <c r="B10" s="8"/>
      <c r="C10" s="8"/>
      <c r="D10" s="8"/>
      <c r="E10" s="8"/>
      <c r="F10" s="6"/>
      <c r="G10" s="6"/>
      <c r="H10" s="6"/>
      <c r="I10" s="6"/>
      <c r="J10" s="4"/>
      <c r="K10" s="4"/>
      <c r="L10" s="4"/>
      <c r="M10" s="4"/>
      <c r="N10" s="4"/>
      <c r="O10" s="4"/>
      <c r="P10" s="4"/>
      <c r="Q10" s="4"/>
    </row>
    <row r="11" spans="1:23" hidden="1">
      <c r="A11" s="8"/>
      <c r="B11" s="8"/>
      <c r="C11" s="8"/>
      <c r="D11" s="8"/>
      <c r="E11" s="8"/>
      <c r="F11" s="6"/>
      <c r="G11" s="6"/>
      <c r="H11" s="6"/>
      <c r="I11" s="6"/>
      <c r="J11" s="4"/>
      <c r="K11" s="4"/>
      <c r="L11" s="4"/>
      <c r="M11" s="4"/>
      <c r="N11" s="4"/>
      <c r="O11" s="4"/>
      <c r="P11" s="4"/>
      <c r="Q11" s="4"/>
    </row>
    <row r="12" spans="1:23" hidden="1">
      <c r="A12" s="8"/>
      <c r="B12" s="8"/>
      <c r="C12" s="8"/>
      <c r="D12" s="8"/>
      <c r="E12" s="8"/>
      <c r="F12" s="6"/>
      <c r="G12" s="6"/>
      <c r="H12" s="6"/>
      <c r="I12" s="6"/>
      <c r="J12" s="4"/>
      <c r="K12" s="4"/>
      <c r="L12" s="4"/>
      <c r="M12" s="4"/>
      <c r="N12" s="4"/>
      <c r="O12" s="4"/>
      <c r="P12" s="4"/>
      <c r="Q12" s="4"/>
    </row>
    <row r="13" spans="1:23" hidden="1">
      <c r="A13" s="8"/>
      <c r="B13" s="8"/>
      <c r="C13" s="8"/>
      <c r="D13" s="8"/>
      <c r="E13" s="8"/>
      <c r="F13" s="6"/>
      <c r="G13" s="6"/>
      <c r="H13" s="6"/>
      <c r="I13" s="6"/>
      <c r="J13" s="4"/>
      <c r="K13" s="4"/>
      <c r="L13" s="4"/>
      <c r="M13" s="4"/>
      <c r="N13" s="4"/>
      <c r="O13" s="4"/>
      <c r="P13" s="4"/>
      <c r="Q13" s="4"/>
    </row>
    <row r="14" spans="1:23" hidden="1">
      <c r="A14" s="8"/>
      <c r="B14" s="8"/>
      <c r="C14" s="8"/>
      <c r="D14" s="8"/>
      <c r="E14" s="8"/>
      <c r="F14" s="6"/>
      <c r="G14" s="6"/>
      <c r="H14" s="6"/>
      <c r="I14" s="6"/>
      <c r="J14" s="4"/>
      <c r="K14" s="4"/>
      <c r="L14" s="4"/>
      <c r="M14" s="4"/>
      <c r="N14" s="4"/>
      <c r="O14" s="4"/>
      <c r="P14" s="4"/>
      <c r="Q14" s="4"/>
    </row>
    <row r="15" spans="1:23" hidden="1">
      <c r="A15" s="8"/>
      <c r="B15" s="8"/>
      <c r="C15" s="8"/>
      <c r="D15" s="8"/>
      <c r="E15" s="8"/>
      <c r="F15" s="6"/>
      <c r="G15" s="6"/>
      <c r="H15" s="6"/>
      <c r="I15" s="6"/>
      <c r="J15" s="4"/>
      <c r="K15" s="4"/>
      <c r="L15" s="4"/>
      <c r="M15" s="4"/>
      <c r="N15" s="4"/>
      <c r="O15" s="4"/>
      <c r="P15" s="4"/>
      <c r="Q15" s="4"/>
    </row>
    <row r="16" spans="1:23" hidden="1">
      <c r="A16" s="8"/>
      <c r="B16" s="8"/>
      <c r="C16" s="8"/>
      <c r="D16" s="8"/>
      <c r="E16" s="8"/>
      <c r="F16" s="6"/>
      <c r="G16" s="6"/>
      <c r="H16" s="6"/>
      <c r="I16" s="6"/>
      <c r="J16" s="4"/>
      <c r="K16" s="4"/>
      <c r="L16" s="4"/>
      <c r="M16" s="4"/>
      <c r="N16" s="4"/>
      <c r="O16" s="4"/>
      <c r="P16" s="4"/>
      <c r="Q16" s="4"/>
      <c r="W16" s="22"/>
    </row>
    <row r="17" spans="1:17" hidden="1">
      <c r="A17" s="8"/>
      <c r="B17" s="8"/>
      <c r="C17" s="8"/>
      <c r="D17" s="8"/>
      <c r="E17" s="8"/>
      <c r="F17" s="6"/>
      <c r="G17" s="6"/>
      <c r="H17" s="6"/>
      <c r="I17" s="6"/>
      <c r="J17" s="4"/>
      <c r="K17" s="4"/>
      <c r="L17" s="4"/>
      <c r="M17" s="4"/>
      <c r="N17" s="4"/>
      <c r="O17" s="4"/>
      <c r="P17" s="4"/>
      <c r="Q17" s="4"/>
    </row>
    <row r="18" spans="1:17" hidden="1">
      <c r="A18" s="8"/>
      <c r="B18" s="8"/>
      <c r="C18" s="8"/>
      <c r="D18" s="8"/>
      <c r="E18" s="8"/>
      <c r="F18" s="8"/>
      <c r="G18" s="8"/>
      <c r="H18" s="8"/>
      <c r="I18" s="8"/>
      <c r="J18" s="8"/>
      <c r="K18" s="8"/>
      <c r="L18" s="8"/>
      <c r="M18" s="8"/>
      <c r="N18" s="8"/>
      <c r="O18" s="8"/>
      <c r="P18" s="8"/>
      <c r="Q18" s="8"/>
    </row>
    <row r="19" spans="1:17" hidden="1">
      <c r="A19" s="8"/>
      <c r="B19" s="8"/>
      <c r="C19" s="8"/>
      <c r="D19" s="8"/>
      <c r="E19" s="8"/>
      <c r="F19" s="8"/>
      <c r="G19" s="8"/>
      <c r="H19" s="8"/>
      <c r="I19" s="8"/>
      <c r="J19" s="8"/>
      <c r="K19" s="8"/>
      <c r="L19" s="8"/>
      <c r="M19" s="8"/>
      <c r="N19" s="8"/>
      <c r="O19" s="8"/>
      <c r="P19" s="8"/>
      <c r="Q19" s="8"/>
    </row>
    <row r="20" spans="1:17" hidden="1">
      <c r="A20" s="8"/>
      <c r="B20" s="8"/>
      <c r="C20" s="8"/>
      <c r="D20" s="8"/>
      <c r="E20" s="8"/>
      <c r="F20" s="8"/>
      <c r="G20" s="8"/>
      <c r="H20" s="8"/>
      <c r="I20" s="8"/>
      <c r="J20" s="8"/>
      <c r="K20" s="8"/>
      <c r="L20" s="8"/>
      <c r="M20" s="8"/>
      <c r="N20" s="8"/>
      <c r="O20" s="8"/>
      <c r="P20" s="8"/>
      <c r="Q20" s="8"/>
    </row>
    <row r="21" spans="1:17" hidden="1">
      <c r="A21" s="8"/>
      <c r="B21" s="12"/>
      <c r="C21" s="13"/>
      <c r="D21" s="14"/>
      <c r="E21" s="14"/>
      <c r="F21" s="15" t="s">
        <v>38</v>
      </c>
      <c r="G21" s="16">
        <f>SUM(C8:H8)</f>
        <v>1</v>
      </c>
      <c r="H21" s="15" t="s">
        <v>39</v>
      </c>
      <c r="I21" s="8"/>
      <c r="J21" s="8"/>
      <c r="K21" s="8"/>
      <c r="L21" s="8"/>
      <c r="M21" s="8"/>
      <c r="N21" s="15" t="s">
        <v>38</v>
      </c>
      <c r="O21" s="16">
        <f>SUM(K8:P8)</f>
        <v>0</v>
      </c>
      <c r="P21" s="15" t="s">
        <v>39</v>
      </c>
      <c r="Q21" s="8"/>
    </row>
    <row r="22" spans="1:17" ht="15.95" hidden="1" customHeight="1">
      <c r="A22" s="4"/>
      <c r="B22" s="6"/>
      <c r="C22" s="6"/>
      <c r="D22" s="6"/>
      <c r="E22" s="6"/>
      <c r="F22" s="4"/>
      <c r="G22" s="6"/>
      <c r="H22" s="6"/>
      <c r="I22" s="4"/>
      <c r="J22" s="4"/>
      <c r="K22" s="4"/>
      <c r="L22" s="4"/>
      <c r="M22" s="4"/>
      <c r="N22" s="4"/>
      <c r="O22" s="18"/>
      <c r="P22" s="6"/>
      <c r="Q22" s="6"/>
    </row>
    <row r="23" spans="1:17" ht="15.95" hidden="1" customHeight="1">
      <c r="A23" s="4"/>
      <c r="B23" s="4"/>
      <c r="C23" s="4"/>
      <c r="D23" s="4"/>
      <c r="E23" s="4"/>
      <c r="F23" s="4"/>
      <c r="G23" s="6"/>
      <c r="H23" s="17"/>
      <c r="I23" s="4"/>
      <c r="J23" s="4"/>
      <c r="K23" s="4"/>
      <c r="L23" s="4"/>
      <c r="M23" s="4"/>
      <c r="N23" s="4"/>
      <c r="O23" s="6"/>
      <c r="P23" s="17"/>
      <c r="Q23" s="6"/>
    </row>
    <row r="24" spans="1:17" ht="18.75" hidden="1">
      <c r="A24" s="4"/>
      <c r="B24" s="5">
        <f>'REKOD PRESTASI MURID'!G11</f>
        <v>3</v>
      </c>
      <c r="C24" s="18"/>
      <c r="D24" s="18"/>
      <c r="E24" s="18"/>
      <c r="F24" s="18"/>
      <c r="G24" s="18"/>
      <c r="H24" s="7"/>
      <c r="I24" s="4"/>
      <c r="J24" s="5">
        <f>'REKOD PRESTASI MURID'!H11</f>
        <v>4</v>
      </c>
      <c r="K24" s="18"/>
      <c r="L24" s="18"/>
      <c r="M24" s="18"/>
      <c r="N24" s="18"/>
      <c r="O24" s="18"/>
      <c r="P24" s="7"/>
      <c r="Q24" s="6"/>
    </row>
    <row r="25" spans="1:17" hidden="1">
      <c r="A25" s="8"/>
      <c r="B25" s="9" t="s">
        <v>25</v>
      </c>
      <c r="C25" s="10" t="s">
        <v>31</v>
      </c>
      <c r="D25" s="10" t="s">
        <v>32</v>
      </c>
      <c r="E25" s="10" t="s">
        <v>33</v>
      </c>
      <c r="F25" s="10" t="s">
        <v>86</v>
      </c>
      <c r="G25" s="10" t="s">
        <v>87</v>
      </c>
      <c r="H25" s="10" t="s">
        <v>88</v>
      </c>
      <c r="I25" s="8"/>
      <c r="J25" s="9" t="s">
        <v>25</v>
      </c>
      <c r="K25" s="10" t="s">
        <v>31</v>
      </c>
      <c r="L25" s="10" t="s">
        <v>32</v>
      </c>
      <c r="M25" s="10" t="s">
        <v>33</v>
      </c>
      <c r="N25" s="10" t="s">
        <v>86</v>
      </c>
      <c r="O25" s="10" t="s">
        <v>87</v>
      </c>
      <c r="P25" s="10" t="s">
        <v>88</v>
      </c>
      <c r="Q25" s="8"/>
    </row>
    <row r="26" spans="1:17" hidden="1">
      <c r="A26" s="8"/>
      <c r="B26" s="11" t="s">
        <v>37</v>
      </c>
      <c r="C26" s="11">
        <f>COUNTIF('REKOD PRESTASI MURID'!$G$12:$G$65,1)</f>
        <v>0</v>
      </c>
      <c r="D26" s="11">
        <f>COUNTIF('REKOD PRESTASI MURID'!$G$12:$G$65,2)</f>
        <v>0</v>
      </c>
      <c r="E26" s="11">
        <f>COUNTIF('REKOD PRESTASI MURID'!$G$12:$G$65,3)</f>
        <v>0</v>
      </c>
      <c r="F26" s="11">
        <f>COUNTIF('REKOD PRESTASI MURID'!$G$12:$G$65,3)</f>
        <v>0</v>
      </c>
      <c r="G26" s="11">
        <f>COUNTIF('REKOD PRESTASI MURID'!$G$12:$G$65,3)</f>
        <v>0</v>
      </c>
      <c r="H26" s="11">
        <f>COUNTIF('REKOD PRESTASI MURID'!$G$12:$G$65,3)</f>
        <v>0</v>
      </c>
      <c r="I26" s="8"/>
      <c r="J26" s="11" t="s">
        <v>37</v>
      </c>
      <c r="K26" s="11">
        <f>COUNTIF('REKOD PRESTASI MURID'!$AD$12:$AD$65,1)</f>
        <v>1</v>
      </c>
      <c r="L26" s="11">
        <f>COUNTIF('REKOD PRESTASI MURID'!$AD$12:$AD$65,2)</f>
        <v>1</v>
      </c>
      <c r="M26" s="11">
        <f>COUNTIF('REKOD PRESTASI MURID'!$AD$12:$AD$65,3)</f>
        <v>4</v>
      </c>
      <c r="N26" s="11">
        <f>COUNTIF('REKOD PRESTASI MURID'!$AD$12:$AD$65,3)</f>
        <v>4</v>
      </c>
      <c r="O26" s="11">
        <f>COUNTIF('REKOD PRESTASI MURID'!$AD$12:$AD$65,3)</f>
        <v>4</v>
      </c>
      <c r="P26" s="11">
        <f>COUNTIF('REKOD PRESTASI MURID'!$AD$12:$AD$65,3)</f>
        <v>4</v>
      </c>
      <c r="Q26" s="8"/>
    </row>
    <row r="27" spans="1:17" hidden="1">
      <c r="A27" s="8"/>
      <c r="B27" s="19"/>
      <c r="C27" s="19"/>
      <c r="D27" s="19"/>
      <c r="E27" s="19"/>
      <c r="F27" s="19"/>
      <c r="G27" s="19"/>
      <c r="H27" s="19"/>
      <c r="I27" s="8"/>
      <c r="J27" s="171"/>
      <c r="K27" s="19"/>
      <c r="L27" s="19"/>
      <c r="M27" s="19"/>
      <c r="N27" s="19"/>
      <c r="O27" s="19"/>
      <c r="P27" s="172"/>
      <c r="Q27" s="8"/>
    </row>
    <row r="28" spans="1:17" hidden="1">
      <c r="A28" s="8"/>
      <c r="B28" s="19"/>
      <c r="C28" s="19"/>
      <c r="D28" s="19"/>
      <c r="E28" s="19"/>
      <c r="F28" s="19"/>
      <c r="G28" s="19"/>
      <c r="H28" s="19"/>
      <c r="I28" s="8"/>
      <c r="J28" s="19"/>
      <c r="K28" s="19"/>
      <c r="L28" s="19"/>
      <c r="M28" s="19"/>
      <c r="N28" s="19"/>
      <c r="O28" s="19"/>
      <c r="P28" s="19"/>
      <c r="Q28" s="8"/>
    </row>
    <row r="29" spans="1:17" hidden="1">
      <c r="A29" s="8"/>
      <c r="B29" s="19"/>
      <c r="C29" s="19"/>
      <c r="D29" s="19"/>
      <c r="E29" s="19"/>
      <c r="F29" s="19"/>
      <c r="G29" s="19"/>
      <c r="H29" s="19"/>
      <c r="I29" s="8"/>
      <c r="J29" s="19"/>
      <c r="K29" s="19"/>
      <c r="L29" s="19"/>
      <c r="M29" s="19"/>
      <c r="N29" s="19"/>
      <c r="O29" s="19"/>
      <c r="P29" s="19"/>
      <c r="Q29" s="8"/>
    </row>
    <row r="30" spans="1:17" hidden="1">
      <c r="A30" s="8"/>
      <c r="B30" s="19"/>
      <c r="C30" s="19"/>
      <c r="D30" s="19"/>
      <c r="E30" s="19"/>
      <c r="F30" s="19"/>
      <c r="G30" s="19"/>
      <c r="H30" s="19"/>
      <c r="I30" s="8"/>
      <c r="J30" s="19"/>
      <c r="K30" s="19"/>
      <c r="L30" s="19"/>
      <c r="M30" s="19"/>
      <c r="N30" s="19"/>
      <c r="O30" s="19"/>
      <c r="P30" s="19"/>
      <c r="Q30" s="8"/>
    </row>
    <row r="31" spans="1:17" hidden="1">
      <c r="A31" s="8"/>
      <c r="B31" s="19"/>
      <c r="C31" s="19"/>
      <c r="D31" s="19"/>
      <c r="E31" s="19"/>
      <c r="F31" s="19"/>
      <c r="G31" s="19"/>
      <c r="H31" s="19"/>
      <c r="I31" s="8"/>
      <c r="J31" s="19"/>
      <c r="K31" s="19"/>
      <c r="L31" s="19"/>
      <c r="M31" s="19"/>
      <c r="N31" s="19"/>
      <c r="O31" s="19"/>
      <c r="P31" s="19"/>
      <c r="Q31" s="8"/>
    </row>
    <row r="32" spans="1:17" hidden="1">
      <c r="A32" s="8"/>
      <c r="B32" s="19"/>
      <c r="C32" s="19"/>
      <c r="D32" s="19"/>
      <c r="E32" s="19"/>
      <c r="F32" s="19"/>
      <c r="G32" s="19"/>
      <c r="H32" s="19"/>
      <c r="I32" s="8"/>
      <c r="J32" s="19"/>
      <c r="K32" s="19"/>
      <c r="L32" s="19"/>
      <c r="M32" s="19"/>
      <c r="N32" s="19"/>
      <c r="O32" s="19"/>
      <c r="P32" s="19"/>
      <c r="Q32" s="8"/>
    </row>
    <row r="33" spans="1:17" hidden="1">
      <c r="A33" s="8"/>
      <c r="B33" s="19"/>
      <c r="C33" s="19"/>
      <c r="D33" s="19"/>
      <c r="E33" s="19"/>
      <c r="F33" s="19"/>
      <c r="G33" s="19"/>
      <c r="H33" s="19"/>
      <c r="I33" s="8"/>
      <c r="J33" s="19"/>
      <c r="K33" s="19"/>
      <c r="L33" s="19"/>
      <c r="M33" s="19"/>
      <c r="N33" s="19"/>
      <c r="O33" s="19"/>
      <c r="P33" s="19"/>
      <c r="Q33" s="8"/>
    </row>
    <row r="34" spans="1:17" hidden="1">
      <c r="A34" s="8"/>
      <c r="B34" s="19"/>
      <c r="C34" s="19"/>
      <c r="D34" s="19"/>
      <c r="E34" s="19"/>
      <c r="F34" s="19"/>
      <c r="G34" s="19"/>
      <c r="H34" s="19"/>
      <c r="I34" s="8"/>
      <c r="J34" s="19"/>
      <c r="K34" s="19"/>
      <c r="L34" s="19"/>
      <c r="M34" s="19"/>
      <c r="N34" s="19"/>
      <c r="O34" s="19"/>
      <c r="P34" s="19"/>
      <c r="Q34" s="8"/>
    </row>
    <row r="35" spans="1:17" hidden="1">
      <c r="A35" s="8"/>
      <c r="B35" s="19"/>
      <c r="C35" s="19"/>
      <c r="D35" s="19"/>
      <c r="E35" s="19"/>
      <c r="F35" s="19"/>
      <c r="G35" s="19"/>
      <c r="H35" s="19"/>
      <c r="I35" s="8"/>
      <c r="J35" s="19"/>
      <c r="K35" s="19"/>
      <c r="L35" s="19"/>
      <c r="M35" s="19"/>
      <c r="N35" s="19"/>
      <c r="O35" s="19"/>
      <c r="P35" s="19"/>
      <c r="Q35" s="8"/>
    </row>
    <row r="36" spans="1:17" hidden="1">
      <c r="A36" s="8"/>
      <c r="B36" s="19"/>
      <c r="C36" s="19"/>
      <c r="D36" s="19"/>
      <c r="E36" s="19"/>
      <c r="F36" s="19"/>
      <c r="G36" s="19"/>
      <c r="H36" s="19"/>
      <c r="I36" s="8"/>
      <c r="J36" s="19"/>
      <c r="K36" s="19"/>
      <c r="L36" s="19"/>
      <c r="M36" s="19"/>
      <c r="N36" s="19"/>
      <c r="O36" s="19"/>
      <c r="P36" s="19"/>
      <c r="Q36" s="8"/>
    </row>
    <row r="37" spans="1:17" hidden="1">
      <c r="A37" s="8"/>
      <c r="B37" s="19"/>
      <c r="C37" s="19"/>
      <c r="D37" s="19"/>
      <c r="E37" s="19"/>
      <c r="F37" s="19"/>
      <c r="G37" s="19"/>
      <c r="H37" s="19"/>
      <c r="I37" s="8"/>
      <c r="J37" s="19"/>
      <c r="K37" s="19"/>
      <c r="L37" s="19"/>
      <c r="M37" s="19"/>
      <c r="N37" s="19"/>
      <c r="O37" s="19"/>
      <c r="P37" s="19"/>
      <c r="Q37" s="8"/>
    </row>
    <row r="38" spans="1:17" hidden="1">
      <c r="A38" s="8"/>
      <c r="B38" s="19"/>
      <c r="C38" s="19"/>
      <c r="D38" s="19"/>
      <c r="E38" s="19"/>
      <c r="F38" s="19"/>
      <c r="G38" s="19"/>
      <c r="H38" s="19"/>
      <c r="I38" s="8"/>
      <c r="J38" s="19"/>
      <c r="K38" s="19"/>
      <c r="L38" s="19"/>
      <c r="M38" s="19"/>
      <c r="N38" s="19"/>
      <c r="O38" s="19"/>
      <c r="P38" s="19"/>
      <c r="Q38" s="8"/>
    </row>
    <row r="39" spans="1:17" ht="15.95" hidden="1" customHeight="1">
      <c r="A39" s="8"/>
      <c r="B39" s="19"/>
      <c r="C39" s="19"/>
      <c r="D39" s="19"/>
      <c r="E39" s="19"/>
      <c r="F39" s="15" t="s">
        <v>38</v>
      </c>
      <c r="G39" s="16">
        <f>SUM(C26:H26)</f>
        <v>0</v>
      </c>
      <c r="H39" s="15" t="s">
        <v>39</v>
      </c>
      <c r="I39" s="14"/>
      <c r="J39" s="19"/>
      <c r="K39" s="19"/>
      <c r="L39" s="19"/>
      <c r="M39" s="19"/>
      <c r="N39" s="15" t="s">
        <v>38</v>
      </c>
      <c r="O39" s="16">
        <f>SUM(K26:P26)</f>
        <v>18</v>
      </c>
      <c r="P39" s="15" t="s">
        <v>39</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5</v>
      </c>
      <c r="C41" s="6"/>
      <c r="D41" s="6"/>
      <c r="E41" s="6"/>
      <c r="F41" s="6"/>
      <c r="G41" s="6"/>
      <c r="H41" s="7"/>
      <c r="I41" s="4"/>
      <c r="J41" s="5">
        <f>'REKOD PRESTASI MURID'!J11</f>
        <v>6</v>
      </c>
      <c r="K41" s="6"/>
      <c r="L41" s="6"/>
      <c r="M41" s="6"/>
      <c r="N41" s="6"/>
      <c r="O41" s="6"/>
      <c r="P41" s="7"/>
      <c r="Q41" s="8"/>
    </row>
    <row r="42" spans="1:17" hidden="1">
      <c r="A42" s="8"/>
      <c r="B42" s="9" t="s">
        <v>25</v>
      </c>
      <c r="C42" s="10" t="s">
        <v>31</v>
      </c>
      <c r="D42" s="10" t="s">
        <v>32</v>
      </c>
      <c r="E42" s="10" t="s">
        <v>33</v>
      </c>
      <c r="F42" s="10" t="s">
        <v>86</v>
      </c>
      <c r="G42" s="10" t="s">
        <v>87</v>
      </c>
      <c r="H42" s="10" t="s">
        <v>88</v>
      </c>
      <c r="I42" s="8"/>
      <c r="J42" s="9" t="s">
        <v>25</v>
      </c>
      <c r="K42" s="10" t="s">
        <v>31</v>
      </c>
      <c r="L42" s="10" t="s">
        <v>32</v>
      </c>
      <c r="M42" s="10" t="s">
        <v>33</v>
      </c>
      <c r="N42" s="10" t="s">
        <v>86</v>
      </c>
      <c r="O42" s="10" t="s">
        <v>87</v>
      </c>
      <c r="P42" s="10" t="s">
        <v>88</v>
      </c>
      <c r="Q42" s="8"/>
    </row>
    <row r="43" spans="1:17" hidden="1">
      <c r="A43" s="8"/>
      <c r="B43" s="11" t="s">
        <v>37</v>
      </c>
      <c r="C43" s="11">
        <f>COUNTIF('REKOD PRESTASI MURID'!$I$12:$I$65,1)</f>
        <v>0</v>
      </c>
      <c r="D43" s="11">
        <f>COUNTIF('REKOD PRESTASI MURID'!$I$12:$I$65,2)</f>
        <v>0</v>
      </c>
      <c r="E43" s="11">
        <f>COUNTIF('REKOD PRESTASI MURID'!$I$12:$I$65,3)</f>
        <v>0</v>
      </c>
      <c r="F43" s="11">
        <f>COUNTIF('REKOD PRESTASI MURID'!$I$12:$I$65,3)</f>
        <v>0</v>
      </c>
      <c r="G43" s="11">
        <f>COUNTIF('REKOD PRESTASI MURID'!$I$12:$I$65,3)</f>
        <v>0</v>
      </c>
      <c r="H43" s="11">
        <f>COUNTIF('REKOD PRESTASI MURID'!$I$12:$I$65,3)</f>
        <v>0</v>
      </c>
      <c r="I43" s="8"/>
      <c r="J43" s="11" t="s">
        <v>37</v>
      </c>
      <c r="K43" s="11">
        <f>COUNTIF('REKOD PRESTASI MURID'!$H$12:$H$65,1)</f>
        <v>0</v>
      </c>
      <c r="L43" s="11">
        <f>COUNTIF('REKOD PRESTASI MURID'!$H$12:$H$65,2)</f>
        <v>0</v>
      </c>
      <c r="M43" s="11">
        <f>COUNTIF('REKOD PRESTASI MURID'!$H$12:$H$65,3)</f>
        <v>0</v>
      </c>
      <c r="N43" s="11">
        <f>COUNTIF('REKOD PRESTASI MURID'!$H$12:$H$65,3)</f>
        <v>0</v>
      </c>
      <c r="O43" s="11">
        <f>COUNTIF('REKOD PRESTASI MURID'!$H$12:$H$65,3)</f>
        <v>0</v>
      </c>
      <c r="P43" s="11">
        <f>COUNTIF('REKOD PRESTASI MURID'!$H$12:$H$65,3)</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38</v>
      </c>
      <c r="G56" s="16">
        <f>SUM(C43:H43)</f>
        <v>0</v>
      </c>
      <c r="H56" s="15" t="s">
        <v>39</v>
      </c>
      <c r="I56" s="8"/>
      <c r="J56" s="8"/>
      <c r="K56" s="8"/>
      <c r="L56" s="8"/>
      <c r="M56" s="8"/>
      <c r="N56" s="15" t="s">
        <v>38</v>
      </c>
      <c r="O56" s="16">
        <f>SUM(K43:P43)</f>
        <v>0</v>
      </c>
      <c r="P56" s="15" t="s">
        <v>39</v>
      </c>
      <c r="Q56" s="8"/>
    </row>
    <row r="57" spans="1:17" hidden="1">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7</v>
      </c>
      <c r="C59" s="18"/>
      <c r="D59" s="18"/>
      <c r="E59" s="18"/>
      <c r="F59" s="18"/>
      <c r="G59" s="18"/>
      <c r="H59" s="7"/>
      <c r="I59" s="4"/>
      <c r="J59" s="5">
        <f>'REKOD PRESTASI MURID'!L11</f>
        <v>8</v>
      </c>
      <c r="K59" s="18"/>
      <c r="L59" s="18"/>
      <c r="M59" s="18"/>
      <c r="N59" s="18"/>
      <c r="O59" s="18"/>
      <c r="P59" s="7"/>
      <c r="Q59" s="8"/>
    </row>
    <row r="60" spans="1:17" hidden="1">
      <c r="A60" s="8"/>
      <c r="B60" s="9" t="s">
        <v>25</v>
      </c>
      <c r="C60" s="10" t="s">
        <v>31</v>
      </c>
      <c r="D60" s="10" t="s">
        <v>32</v>
      </c>
      <c r="E60" s="10" t="s">
        <v>33</v>
      </c>
      <c r="F60" s="10" t="s">
        <v>34</v>
      </c>
      <c r="G60" s="10" t="s">
        <v>35</v>
      </c>
      <c r="H60" s="10" t="s">
        <v>36</v>
      </c>
      <c r="I60" s="8"/>
      <c r="J60" s="9" t="s">
        <v>25</v>
      </c>
      <c r="K60" s="10" t="s">
        <v>31</v>
      </c>
      <c r="L60" s="10" t="s">
        <v>32</v>
      </c>
      <c r="M60" s="10" t="s">
        <v>33</v>
      </c>
      <c r="N60" s="10" t="s">
        <v>34</v>
      </c>
      <c r="O60" s="10" t="s">
        <v>35</v>
      </c>
      <c r="P60" s="10" t="s">
        <v>36</v>
      </c>
      <c r="Q60" s="8"/>
    </row>
    <row r="61" spans="1:17" hidden="1">
      <c r="A61" s="8"/>
      <c r="B61" s="11" t="s">
        <v>37</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37</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38</v>
      </c>
      <c r="G74" s="16">
        <f>SUM(C61:H61)</f>
        <v>0</v>
      </c>
      <c r="H74" s="15" t="s">
        <v>39</v>
      </c>
      <c r="I74" s="14"/>
      <c r="J74" s="19"/>
      <c r="K74" s="19"/>
      <c r="L74" s="19"/>
      <c r="M74" s="19"/>
      <c r="N74" s="15" t="s">
        <v>38</v>
      </c>
      <c r="O74" s="16">
        <f>SUM(K61:P61)</f>
        <v>0</v>
      </c>
      <c r="P74" s="15" t="s">
        <v>39</v>
      </c>
      <c r="Q74" s="8"/>
    </row>
    <row r="75" spans="1:17">
      <c r="A75" s="8"/>
      <c r="B75" s="8"/>
      <c r="C75" s="8"/>
      <c r="D75" s="8"/>
      <c r="E75" s="8"/>
      <c r="F75" s="8"/>
      <c r="G75" s="14"/>
      <c r="H75" s="20"/>
      <c r="I75" s="14"/>
      <c r="J75" s="8"/>
      <c r="K75" s="8"/>
      <c r="L75" s="8"/>
      <c r="M75" s="8"/>
      <c r="N75" s="8"/>
      <c r="O75" s="14"/>
      <c r="P75" s="20"/>
      <c r="Q75" s="8"/>
    </row>
    <row r="76" spans="1:17" ht="18.75">
      <c r="A76" s="8"/>
      <c r="B76" s="5" t="str">
        <f>'REKOD PRESTASI MURID'!M11</f>
        <v>MENDENGAR (LISTENING)</v>
      </c>
      <c r="C76" s="6"/>
      <c r="D76" s="6"/>
      <c r="E76" s="6"/>
      <c r="F76" s="6"/>
      <c r="G76" s="6"/>
      <c r="H76" s="7"/>
      <c r="I76" s="4"/>
      <c r="J76" s="5" t="str">
        <f>'REKOD PRESTASI MURID'!N11</f>
        <v>BERTUTUR (SPEAKING)</v>
      </c>
      <c r="K76" s="6"/>
      <c r="L76" s="6"/>
      <c r="M76" s="6"/>
      <c r="N76" s="6"/>
      <c r="O76" s="6"/>
      <c r="P76" s="7"/>
      <c r="Q76" s="8"/>
    </row>
    <row r="77" spans="1:17">
      <c r="A77" s="8"/>
      <c r="B77" s="9" t="s">
        <v>25</v>
      </c>
      <c r="C77" s="10" t="s">
        <v>31</v>
      </c>
      <c r="D77" s="10" t="s">
        <v>32</v>
      </c>
      <c r="E77" s="10" t="s">
        <v>33</v>
      </c>
      <c r="F77" s="10" t="s">
        <v>34</v>
      </c>
      <c r="G77" s="10" t="s">
        <v>35</v>
      </c>
      <c r="H77" s="10" t="s">
        <v>36</v>
      </c>
      <c r="I77" s="8"/>
      <c r="J77" s="9" t="s">
        <v>25</v>
      </c>
      <c r="K77" s="10" t="s">
        <v>31</v>
      </c>
      <c r="L77" s="10" t="s">
        <v>32</v>
      </c>
      <c r="M77" s="10" t="s">
        <v>33</v>
      </c>
      <c r="N77" s="10" t="s">
        <v>34</v>
      </c>
      <c r="O77" s="10" t="s">
        <v>35</v>
      </c>
      <c r="P77" s="10" t="s">
        <v>36</v>
      </c>
      <c r="Q77" s="8"/>
    </row>
    <row r="78" spans="1:17">
      <c r="A78" s="8"/>
      <c r="B78" s="11" t="s">
        <v>37</v>
      </c>
      <c r="C78" s="11">
        <f>COUNTIF('REKOD PRESTASI MURID'!$M$12:$M$65,1)</f>
        <v>1</v>
      </c>
      <c r="D78" s="11">
        <f>COUNTIF('REKOD PRESTASI MURID'!$M$12:$M$65,2)</f>
        <v>2</v>
      </c>
      <c r="E78" s="11">
        <f>COUNTIF('REKOD PRESTASI MURID'!$M$12:$M$65,3)</f>
        <v>3</v>
      </c>
      <c r="F78" s="11">
        <f>COUNTIF('REKOD PRESTASI MURID'!$M$12:$M$65,4)</f>
        <v>0</v>
      </c>
      <c r="G78" s="11">
        <f>COUNTIF('REKOD PRESTASI MURID'!$M$12:$M$65,5)</f>
        <v>0</v>
      </c>
      <c r="H78" s="11">
        <f>COUNTIF('REKOD PRESTASI MURID'!$M$12:$M$65,6)</f>
        <v>0</v>
      </c>
      <c r="I78" s="8"/>
      <c r="J78" s="11" t="s">
        <v>37</v>
      </c>
      <c r="K78" s="11">
        <f>COUNTIF('REKOD PRESTASI MURID'!$N$12:$N$65,1)</f>
        <v>1</v>
      </c>
      <c r="L78" s="11">
        <f>COUNTIF('REKOD PRESTASI MURID'!$N$12:$N$65,2)</f>
        <v>1</v>
      </c>
      <c r="M78" s="11">
        <f>COUNTIF('REKOD PRESTASI MURID'!$N$12:$N$65,3)</f>
        <v>4</v>
      </c>
      <c r="N78" s="11">
        <f>COUNTIF('REKOD PRESTASI MURID'!$N$12:$N$65,4)</f>
        <v>0</v>
      </c>
      <c r="O78" s="11">
        <f>COUNTIF('REKOD PRESTASI MURID'!$N$12:$N$65,5)</f>
        <v>0</v>
      </c>
      <c r="P78" s="11">
        <f>COUNTIF('REKOD PRESTASI MURID'!$N$12:$N$65,6)</f>
        <v>0</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38</v>
      </c>
      <c r="G91" s="16">
        <f>SUM(C78:H78)</f>
        <v>6</v>
      </c>
      <c r="H91" s="15" t="s">
        <v>39</v>
      </c>
      <c r="I91" s="8"/>
      <c r="J91" s="8"/>
      <c r="K91" s="8"/>
      <c r="L91" s="8"/>
      <c r="M91" s="8"/>
      <c r="N91" s="15" t="s">
        <v>38</v>
      </c>
      <c r="O91" s="16">
        <f>SUM(K78:P78)</f>
        <v>6</v>
      </c>
      <c r="P91" s="15" t="s">
        <v>39</v>
      </c>
      <c r="Q91" s="8"/>
    </row>
    <row r="92" spans="1:17">
      <c r="A92" s="8"/>
      <c r="B92" s="6"/>
      <c r="C92" s="6"/>
      <c r="D92" s="6"/>
      <c r="E92" s="6"/>
      <c r="F92" s="4"/>
      <c r="G92" s="6"/>
      <c r="H92" s="6"/>
      <c r="I92" s="4"/>
      <c r="J92" s="4"/>
      <c r="K92" s="4"/>
      <c r="L92" s="4"/>
      <c r="M92" s="4"/>
      <c r="N92" s="4"/>
      <c r="O92" s="18"/>
      <c r="P92" s="6"/>
      <c r="Q92" s="8"/>
    </row>
    <row r="93" spans="1:17">
      <c r="A93" s="8"/>
      <c r="B93" s="4"/>
      <c r="C93" s="4"/>
      <c r="D93" s="4"/>
      <c r="E93" s="4"/>
      <c r="F93" s="4"/>
      <c r="G93" s="6"/>
      <c r="H93" s="17"/>
      <c r="I93" s="4"/>
      <c r="J93" s="4"/>
      <c r="K93" s="4"/>
      <c r="L93" s="4"/>
      <c r="M93" s="4"/>
      <c r="N93" s="4"/>
      <c r="O93" s="6"/>
      <c r="P93" s="17"/>
      <c r="Q93" s="8"/>
    </row>
    <row r="94" spans="1:17" ht="18.75">
      <c r="A94" s="8"/>
      <c r="B94" s="5" t="str">
        <f>'REKOD PRESTASI MURID'!O11</f>
        <v>MEMBACA (READING)</v>
      </c>
      <c r="C94" s="18"/>
      <c r="D94" s="18"/>
      <c r="E94" s="18"/>
      <c r="F94" s="18"/>
      <c r="G94" s="18"/>
      <c r="H94" s="7"/>
      <c r="I94" s="4"/>
      <c r="J94" s="5" t="str">
        <f>'REKOD PRESTASI MURID'!P11</f>
        <v>MENULIS (WRITING)</v>
      </c>
      <c r="K94" s="5"/>
      <c r="L94" s="5"/>
      <c r="M94" s="5"/>
      <c r="N94" s="5"/>
      <c r="O94" s="5"/>
      <c r="P94" s="5"/>
      <c r="Q94" s="8"/>
    </row>
    <row r="95" spans="1:17">
      <c r="A95" s="8"/>
      <c r="B95" s="9" t="s">
        <v>25</v>
      </c>
      <c r="C95" s="10" t="s">
        <v>31</v>
      </c>
      <c r="D95" s="10" t="s">
        <v>32</v>
      </c>
      <c r="E95" s="10" t="s">
        <v>33</v>
      </c>
      <c r="F95" s="10" t="s">
        <v>34</v>
      </c>
      <c r="G95" s="10" t="s">
        <v>35</v>
      </c>
      <c r="H95" s="10" t="s">
        <v>36</v>
      </c>
      <c r="I95" s="8"/>
      <c r="J95" s="9" t="s">
        <v>25</v>
      </c>
      <c r="K95" s="10" t="s">
        <v>31</v>
      </c>
      <c r="L95" s="10" t="s">
        <v>32</v>
      </c>
      <c r="M95" s="10" t="s">
        <v>33</v>
      </c>
      <c r="N95" s="10" t="s">
        <v>34</v>
      </c>
      <c r="O95" s="10" t="s">
        <v>35</v>
      </c>
      <c r="P95" s="10" t="s">
        <v>36</v>
      </c>
      <c r="Q95" s="8"/>
    </row>
    <row r="96" spans="1:17">
      <c r="A96" s="8"/>
      <c r="B96" s="11" t="s">
        <v>37</v>
      </c>
      <c r="C96" s="11">
        <f>COUNTIF('REKOD PRESTASI MURID'!$O$12:$O$65,1)</f>
        <v>1</v>
      </c>
      <c r="D96" s="11">
        <f>COUNTIF('REKOD PRESTASI MURID'!$O$12:$O$65,2)</f>
        <v>1</v>
      </c>
      <c r="E96" s="11">
        <f>COUNTIF('REKOD PRESTASI MURID'!$O$12:$O$65,3)</f>
        <v>4</v>
      </c>
      <c r="F96" s="11">
        <f>COUNTIF('REKOD PRESTASI MURID'!$O$12:$O$65,4)</f>
        <v>0</v>
      </c>
      <c r="G96" s="11">
        <f>COUNTIF('REKOD PRESTASI MURID'!$O$12:$O$65,5)</f>
        <v>0</v>
      </c>
      <c r="H96" s="11">
        <f>COUNTIF('REKOD PRESTASI MURID'!$O$12:$O$65,6)</f>
        <v>0</v>
      </c>
      <c r="I96" s="8"/>
      <c r="J96" s="11" t="s">
        <v>37</v>
      </c>
      <c r="K96" s="11">
        <f>COUNTIF('REKOD PRESTASI MURID'!$P$12:$P$65,1)</f>
        <v>0</v>
      </c>
      <c r="L96" s="11">
        <f>COUNTIF('REKOD PRESTASI MURID'!$P$12:$P$65,2)</f>
        <v>2</v>
      </c>
      <c r="M96" s="11">
        <f>COUNTIF('REKOD PRESTASI MURID'!$P$12:$P$65,3)</f>
        <v>4</v>
      </c>
      <c r="N96" s="11">
        <f>COUNTIF('REKOD PRESTASI MURID'!$P$12:$P$65,4)</f>
        <v>0</v>
      </c>
      <c r="O96" s="11">
        <f>COUNTIF('REKOD PRESTASI MURID'!$P$12:$P$65,5)</f>
        <v>0</v>
      </c>
      <c r="P96" s="11">
        <f>COUNTIF('REKOD PRESTASI MURID'!$P$12:$P$65,6)</f>
        <v>0</v>
      </c>
      <c r="Q96" s="8"/>
    </row>
    <row r="97" spans="1:17">
      <c r="A97" s="8"/>
      <c r="B97" s="19"/>
      <c r="C97" s="19"/>
      <c r="D97" s="19"/>
      <c r="E97" s="19"/>
      <c r="F97" s="19"/>
      <c r="G97" s="19"/>
      <c r="H97" s="19"/>
      <c r="I97" s="8"/>
      <c r="J97" s="19"/>
      <c r="K97" s="19"/>
      <c r="L97" s="19"/>
      <c r="M97" s="19"/>
      <c r="N97" s="19"/>
      <c r="O97" s="19"/>
      <c r="P97" s="19"/>
      <c r="Q97" s="8"/>
    </row>
    <row r="98" spans="1:17">
      <c r="A98" s="8"/>
      <c r="B98" s="19"/>
      <c r="C98" s="19"/>
      <c r="D98" s="19"/>
      <c r="E98" s="19"/>
      <c r="F98" s="19"/>
      <c r="G98" s="19"/>
      <c r="H98" s="19"/>
      <c r="I98" s="8"/>
      <c r="J98" s="19"/>
      <c r="K98" s="19"/>
      <c r="L98" s="19"/>
      <c r="M98" s="19"/>
      <c r="N98" s="23"/>
      <c r="O98" s="23"/>
      <c r="P98" s="23"/>
      <c r="Q98" s="8"/>
    </row>
    <row r="99" spans="1:17">
      <c r="A99" s="8"/>
      <c r="B99" s="19"/>
      <c r="C99" s="19"/>
      <c r="D99" s="19"/>
      <c r="E99" s="19"/>
      <c r="F99" s="19"/>
      <c r="G99" s="19"/>
      <c r="H99" s="19"/>
      <c r="I99" s="8"/>
      <c r="J99" s="19"/>
      <c r="K99" s="19"/>
      <c r="L99" s="19"/>
      <c r="M99" s="19"/>
      <c r="N99" s="23"/>
      <c r="O99" s="23"/>
      <c r="P99" s="23"/>
      <c r="Q99" s="8"/>
    </row>
    <row r="100" spans="1:17">
      <c r="A100" s="8"/>
      <c r="B100" s="19"/>
      <c r="C100" s="19"/>
      <c r="D100" s="19"/>
      <c r="E100" s="19"/>
      <c r="F100" s="19"/>
      <c r="G100" s="19"/>
      <c r="H100" s="19"/>
      <c r="I100" s="8"/>
      <c r="J100" s="19"/>
      <c r="K100" s="19"/>
      <c r="L100" s="19"/>
      <c r="M100" s="19"/>
      <c r="N100" s="23"/>
      <c r="O100" s="23"/>
      <c r="P100" s="23"/>
      <c r="Q100" s="8"/>
    </row>
    <row r="101" spans="1:17">
      <c r="A101" s="8"/>
      <c r="B101" s="19"/>
      <c r="C101" s="19"/>
      <c r="D101" s="19"/>
      <c r="E101" s="19"/>
      <c r="F101" s="19"/>
      <c r="G101" s="19"/>
      <c r="H101" s="19"/>
      <c r="I101" s="8"/>
      <c r="J101" s="19"/>
      <c r="K101" s="19"/>
      <c r="L101" s="19"/>
      <c r="M101" s="19"/>
      <c r="N101" s="23"/>
      <c r="O101" s="23"/>
      <c r="P101" s="23"/>
      <c r="Q101" s="8"/>
    </row>
    <row r="102" spans="1:17">
      <c r="A102" s="8"/>
      <c r="B102" s="19"/>
      <c r="C102" s="19"/>
      <c r="D102" s="19"/>
      <c r="E102" s="19"/>
      <c r="F102" s="19"/>
      <c r="G102" s="19"/>
      <c r="H102" s="19"/>
      <c r="I102" s="8"/>
      <c r="J102" s="19"/>
      <c r="K102" s="19"/>
      <c r="L102" s="19"/>
      <c r="M102" s="19"/>
      <c r="N102" s="23"/>
      <c r="O102" s="23"/>
      <c r="P102" s="23"/>
      <c r="Q102" s="8"/>
    </row>
    <row r="103" spans="1:17">
      <c r="A103" s="8"/>
      <c r="B103" s="19"/>
      <c r="C103" s="19"/>
      <c r="D103" s="19"/>
      <c r="E103" s="19"/>
      <c r="F103" s="19"/>
      <c r="G103" s="19"/>
      <c r="H103" s="19"/>
      <c r="I103" s="8"/>
      <c r="J103" s="19"/>
      <c r="K103" s="19"/>
      <c r="L103" s="19"/>
      <c r="M103" s="19"/>
      <c r="N103" s="23"/>
      <c r="O103" s="23"/>
      <c r="P103" s="23"/>
      <c r="Q103" s="8"/>
    </row>
    <row r="104" spans="1:17">
      <c r="A104" s="8"/>
      <c r="B104" s="19"/>
      <c r="C104" s="19"/>
      <c r="D104" s="19"/>
      <c r="E104" s="19"/>
      <c r="F104" s="19"/>
      <c r="G104" s="19"/>
      <c r="H104" s="19"/>
      <c r="I104" s="8"/>
      <c r="J104" s="19"/>
      <c r="K104" s="19"/>
      <c r="L104" s="19"/>
      <c r="M104" s="19"/>
      <c r="N104" s="23"/>
      <c r="O104" s="23"/>
      <c r="P104" s="23"/>
      <c r="Q104" s="8"/>
    </row>
    <row r="105" spans="1:17">
      <c r="A105" s="8"/>
      <c r="B105" s="19"/>
      <c r="C105" s="19"/>
      <c r="D105" s="19"/>
      <c r="E105" s="19"/>
      <c r="F105" s="19"/>
      <c r="G105" s="19"/>
      <c r="H105" s="19"/>
      <c r="I105" s="8"/>
      <c r="J105" s="19"/>
      <c r="K105" s="19"/>
      <c r="L105" s="19"/>
      <c r="M105" s="19"/>
      <c r="N105" s="23"/>
      <c r="O105" s="23"/>
      <c r="P105" s="23"/>
      <c r="Q105" s="8"/>
    </row>
    <row r="106" spans="1:17">
      <c r="A106" s="8"/>
      <c r="B106" s="19"/>
      <c r="C106" s="19"/>
      <c r="D106" s="19"/>
      <c r="E106" s="19"/>
      <c r="F106" s="19"/>
      <c r="G106" s="19"/>
      <c r="H106" s="19"/>
      <c r="I106" s="8"/>
      <c r="J106" s="19"/>
      <c r="K106" s="19"/>
      <c r="L106" s="19"/>
      <c r="M106" s="19"/>
      <c r="N106" s="19"/>
      <c r="O106" s="19"/>
      <c r="P106" s="19"/>
      <c r="Q106" s="8"/>
    </row>
    <row r="107" spans="1:17">
      <c r="A107" s="8"/>
      <c r="B107" s="19"/>
      <c r="C107" s="19"/>
      <c r="D107" s="19"/>
      <c r="E107" s="19"/>
      <c r="F107" s="19"/>
      <c r="G107" s="19"/>
      <c r="H107" s="19"/>
      <c r="I107" s="8"/>
      <c r="J107" s="19"/>
      <c r="K107" s="19"/>
      <c r="L107" s="19"/>
      <c r="M107" s="19"/>
      <c r="N107" s="19"/>
      <c r="O107" s="19"/>
      <c r="P107" s="19"/>
      <c r="Q107" s="8"/>
    </row>
    <row r="108" spans="1:17">
      <c r="A108" s="8"/>
      <c r="B108" s="19"/>
      <c r="C108" s="19"/>
      <c r="D108" s="19"/>
      <c r="E108" s="19"/>
      <c r="F108" s="19"/>
      <c r="G108" s="19"/>
      <c r="H108" s="19"/>
      <c r="I108" s="8"/>
      <c r="J108" s="19"/>
      <c r="K108" s="19"/>
      <c r="L108" s="19"/>
      <c r="M108" s="19"/>
      <c r="N108" s="19"/>
      <c r="O108" s="19"/>
      <c r="P108" s="19"/>
      <c r="Q108" s="8"/>
    </row>
    <row r="109" spans="1:17">
      <c r="A109" s="8"/>
      <c r="B109" s="19"/>
      <c r="C109" s="19"/>
      <c r="D109" s="19"/>
      <c r="E109" s="19"/>
      <c r="F109" s="15" t="s">
        <v>38</v>
      </c>
      <c r="G109" s="16">
        <f>SUM(C96:H96)</f>
        <v>6</v>
      </c>
      <c r="H109" s="15" t="s">
        <v>39</v>
      </c>
      <c r="I109" s="14"/>
      <c r="J109" s="19"/>
      <c r="K109" s="19"/>
      <c r="L109" s="19"/>
      <c r="M109" s="19"/>
      <c r="N109" s="15" t="s">
        <v>38</v>
      </c>
      <c r="O109" s="16">
        <f>SUM(K96:P96)</f>
        <v>6</v>
      </c>
      <c r="P109" s="15" t="s">
        <v>39</v>
      </c>
      <c r="Q109" s="8"/>
    </row>
    <row r="110" spans="1:17">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31</v>
      </c>
      <c r="D112" s="10" t="s">
        <v>32</v>
      </c>
      <c r="E112" s="10" t="s">
        <v>33</v>
      </c>
      <c r="F112" s="10" t="s">
        <v>34</v>
      </c>
      <c r="G112" s="10" t="s">
        <v>35</v>
      </c>
      <c r="H112" s="10" t="s">
        <v>36</v>
      </c>
      <c r="I112" s="8"/>
      <c r="J112" s="9" t="s">
        <v>25</v>
      </c>
      <c r="K112" s="10" t="s">
        <v>31</v>
      </c>
      <c r="L112" s="10" t="s">
        <v>32</v>
      </c>
      <c r="M112" s="10" t="s">
        <v>33</v>
      </c>
      <c r="N112" s="10" t="s">
        <v>34</v>
      </c>
      <c r="O112" s="10" t="s">
        <v>35</v>
      </c>
      <c r="P112" s="10" t="s">
        <v>36</v>
      </c>
      <c r="Q112" s="8"/>
    </row>
    <row r="113" spans="1:17" hidden="1">
      <c r="A113" s="8"/>
      <c r="B113" s="11" t="s">
        <v>37</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37</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38</v>
      </c>
      <c r="G126" s="16">
        <f>SUM(C113:H113)</f>
        <v>0</v>
      </c>
      <c r="H126" s="15" t="s">
        <v>39</v>
      </c>
      <c r="I126" s="8"/>
      <c r="J126" s="8"/>
      <c r="K126" s="8"/>
      <c r="L126" s="8"/>
      <c r="M126" s="8"/>
      <c r="N126" s="15" t="s">
        <v>38</v>
      </c>
      <c r="O126" s="16">
        <f>SUM(K113:P113)</f>
        <v>0</v>
      </c>
      <c r="P126" s="15" t="s">
        <v>39</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40</v>
      </c>
      <c r="D129" s="18"/>
      <c r="E129" s="18"/>
      <c r="F129" s="18"/>
      <c r="G129" s="18"/>
      <c r="H129" s="7"/>
      <c r="I129" s="4"/>
      <c r="J129" s="5">
        <f>'REKOD PRESTASI MURID'!T11</f>
        <v>0</v>
      </c>
      <c r="K129" s="18" t="s">
        <v>41</v>
      </c>
      <c r="L129" s="18"/>
      <c r="M129" s="18"/>
      <c r="N129" s="18"/>
      <c r="O129" s="18"/>
      <c r="P129" s="7"/>
      <c r="Q129" s="8"/>
    </row>
    <row r="130" spans="1:17" hidden="1">
      <c r="A130" s="8"/>
      <c r="B130" s="9" t="s">
        <v>25</v>
      </c>
      <c r="C130" s="10" t="s">
        <v>31</v>
      </c>
      <c r="D130" s="10" t="s">
        <v>32</v>
      </c>
      <c r="E130" s="10" t="s">
        <v>33</v>
      </c>
      <c r="F130" s="10" t="s">
        <v>34</v>
      </c>
      <c r="G130" s="10" t="s">
        <v>35</v>
      </c>
      <c r="H130" s="10" t="s">
        <v>36</v>
      </c>
      <c r="I130" s="8"/>
      <c r="J130" s="9" t="s">
        <v>25</v>
      </c>
      <c r="K130" s="10" t="s">
        <v>31</v>
      </c>
      <c r="L130" s="10" t="s">
        <v>32</v>
      </c>
      <c r="M130" s="10" t="s">
        <v>33</v>
      </c>
      <c r="N130" s="10" t="s">
        <v>34</v>
      </c>
      <c r="O130" s="10" t="s">
        <v>35</v>
      </c>
      <c r="P130" s="10" t="s">
        <v>36</v>
      </c>
      <c r="Q130" s="8"/>
    </row>
    <row r="131" spans="1:17" hidden="1">
      <c r="A131" s="8"/>
      <c r="B131" s="11" t="s">
        <v>37</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37</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38</v>
      </c>
      <c r="G144" s="16">
        <f>SUM(C131:H131)</f>
        <v>0</v>
      </c>
      <c r="H144" s="15" t="s">
        <v>39</v>
      </c>
      <c r="I144" s="14"/>
      <c r="J144" s="19"/>
      <c r="K144" s="19"/>
      <c r="L144" s="19"/>
      <c r="M144" s="19"/>
      <c r="N144" s="15" t="s">
        <v>38</v>
      </c>
      <c r="O144" s="16">
        <f>SUM(K131:P131)</f>
        <v>0</v>
      </c>
      <c r="P144" s="15" t="s">
        <v>39</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42</v>
      </c>
      <c r="D147" s="6"/>
      <c r="E147" s="6"/>
      <c r="F147" s="6"/>
      <c r="G147" s="6"/>
      <c r="H147" s="7"/>
      <c r="I147" s="4"/>
      <c r="J147" s="5">
        <f>'REKOD PRESTASI MURID'!V11</f>
        <v>0</v>
      </c>
      <c r="K147" s="6" t="s">
        <v>43</v>
      </c>
      <c r="L147" s="6"/>
      <c r="M147" s="6"/>
      <c r="N147" s="6"/>
      <c r="O147" s="6"/>
      <c r="P147" s="7"/>
      <c r="Q147" s="8"/>
    </row>
    <row r="148" spans="1:17" hidden="1">
      <c r="A148" s="8"/>
      <c r="B148" s="9" t="s">
        <v>25</v>
      </c>
      <c r="C148" s="10" t="s">
        <v>31</v>
      </c>
      <c r="D148" s="10" t="s">
        <v>32</v>
      </c>
      <c r="E148" s="10" t="s">
        <v>33</v>
      </c>
      <c r="F148" s="10" t="s">
        <v>34</v>
      </c>
      <c r="G148" s="10" t="s">
        <v>35</v>
      </c>
      <c r="H148" s="10" t="s">
        <v>36</v>
      </c>
      <c r="I148" s="8"/>
      <c r="J148" s="9" t="s">
        <v>25</v>
      </c>
      <c r="K148" s="10" t="s">
        <v>31</v>
      </c>
      <c r="L148" s="10" t="s">
        <v>32</v>
      </c>
      <c r="M148" s="10" t="s">
        <v>33</v>
      </c>
      <c r="N148" s="10" t="s">
        <v>34</v>
      </c>
      <c r="O148" s="10" t="s">
        <v>35</v>
      </c>
      <c r="P148" s="10" t="s">
        <v>36</v>
      </c>
      <c r="Q148" s="8"/>
    </row>
    <row r="149" spans="1:17" hidden="1">
      <c r="A149" s="8"/>
      <c r="B149" s="11" t="s">
        <v>37</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37</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38</v>
      </c>
      <c r="G162" s="16">
        <f>SUM(C149:H149)</f>
        <v>0</v>
      </c>
      <c r="H162" s="15" t="s">
        <v>39</v>
      </c>
      <c r="I162" s="8"/>
      <c r="J162" s="8"/>
      <c r="K162" s="8"/>
      <c r="L162" s="8"/>
      <c r="M162" s="8"/>
      <c r="N162" s="15" t="s">
        <v>38</v>
      </c>
      <c r="O162" s="16">
        <f>SUM(K149:P149)</f>
        <v>0</v>
      </c>
      <c r="P162" s="15" t="s">
        <v>39</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44</v>
      </c>
      <c r="D165" s="18"/>
      <c r="E165" s="18"/>
      <c r="F165" s="18"/>
      <c r="G165" s="18"/>
      <c r="H165" s="7"/>
      <c r="I165" s="4"/>
      <c r="J165" s="5">
        <f>'REKOD PRESTASI MURID'!X11</f>
        <v>0</v>
      </c>
      <c r="K165" s="18" t="s">
        <v>45</v>
      </c>
      <c r="L165" s="18"/>
      <c r="M165" s="18"/>
      <c r="N165" s="18"/>
      <c r="O165" s="18"/>
      <c r="P165" s="7"/>
      <c r="Q165" s="8"/>
    </row>
    <row r="166" spans="1:17" hidden="1">
      <c r="A166" s="8"/>
      <c r="B166" s="9" t="s">
        <v>25</v>
      </c>
      <c r="C166" s="10" t="s">
        <v>31</v>
      </c>
      <c r="D166" s="10" t="s">
        <v>32</v>
      </c>
      <c r="E166" s="10" t="s">
        <v>33</v>
      </c>
      <c r="F166" s="10" t="s">
        <v>34</v>
      </c>
      <c r="G166" s="10" t="s">
        <v>35</v>
      </c>
      <c r="H166" s="10" t="s">
        <v>36</v>
      </c>
      <c r="I166" s="8"/>
      <c r="J166" s="9" t="s">
        <v>25</v>
      </c>
      <c r="K166" s="10" t="s">
        <v>31</v>
      </c>
      <c r="L166" s="10" t="s">
        <v>32</v>
      </c>
      <c r="M166" s="10" t="s">
        <v>33</v>
      </c>
      <c r="N166" s="10" t="s">
        <v>34</v>
      </c>
      <c r="O166" s="10" t="s">
        <v>35</v>
      </c>
      <c r="P166" s="10" t="s">
        <v>36</v>
      </c>
      <c r="Q166" s="8"/>
    </row>
    <row r="167" spans="1:17" hidden="1">
      <c r="A167" s="8"/>
      <c r="B167" s="11" t="s">
        <v>37</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37</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38</v>
      </c>
      <c r="G180" s="16">
        <f>SUM(C167:H167)</f>
        <v>0</v>
      </c>
      <c r="H180" s="15" t="s">
        <v>39</v>
      </c>
      <c r="I180" s="14"/>
      <c r="J180" s="19"/>
      <c r="K180" s="19"/>
      <c r="L180" s="19"/>
      <c r="M180" s="19"/>
      <c r="N180" s="15" t="s">
        <v>38</v>
      </c>
      <c r="O180" s="16">
        <f>SUM(K167:P167)</f>
        <v>0</v>
      </c>
      <c r="P180" s="15" t="s">
        <v>39</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46</v>
      </c>
      <c r="D183" s="25"/>
      <c r="E183" s="25"/>
      <c r="F183" s="25"/>
      <c r="G183" s="25"/>
      <c r="H183" s="25"/>
      <c r="I183" s="14"/>
      <c r="J183" s="5">
        <f>'REKOD PRESTASI MURID'!Z11</f>
        <v>0</v>
      </c>
      <c r="K183" s="18" t="s">
        <v>47</v>
      </c>
      <c r="L183" s="18"/>
      <c r="M183" s="18"/>
      <c r="N183" s="26"/>
      <c r="O183" s="27"/>
      <c r="P183" s="12"/>
      <c r="Q183" s="8"/>
    </row>
    <row r="184" spans="1:17" hidden="1">
      <c r="A184" s="8"/>
      <c r="B184" s="9" t="s">
        <v>25</v>
      </c>
      <c r="C184" s="10" t="s">
        <v>31</v>
      </c>
      <c r="D184" s="10" t="s">
        <v>32</v>
      </c>
      <c r="E184" s="10" t="s">
        <v>33</v>
      </c>
      <c r="F184" s="10" t="s">
        <v>34</v>
      </c>
      <c r="G184" s="10" t="s">
        <v>35</v>
      </c>
      <c r="H184" s="10" t="s">
        <v>36</v>
      </c>
      <c r="I184" s="8"/>
      <c r="J184" s="9" t="s">
        <v>25</v>
      </c>
      <c r="K184" s="10" t="s">
        <v>31</v>
      </c>
      <c r="L184" s="10" t="s">
        <v>32</v>
      </c>
      <c r="M184" s="10" t="s">
        <v>33</v>
      </c>
      <c r="N184" s="10" t="s">
        <v>34</v>
      </c>
      <c r="O184" s="10" t="s">
        <v>35</v>
      </c>
      <c r="P184" s="10" t="s">
        <v>36</v>
      </c>
      <c r="Q184" s="8"/>
    </row>
    <row r="185" spans="1:17" hidden="1">
      <c r="A185" s="8"/>
      <c r="B185" s="11" t="s">
        <v>37</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37</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38</v>
      </c>
      <c r="G198" s="16">
        <f>SUM(C185:H185)</f>
        <v>0</v>
      </c>
      <c r="H198" s="15" t="s">
        <v>39</v>
      </c>
      <c r="I198" s="14"/>
      <c r="J198" s="19"/>
      <c r="K198" s="19"/>
      <c r="L198" s="19"/>
      <c r="M198" s="19"/>
      <c r="N198" s="15" t="s">
        <v>38</v>
      </c>
      <c r="O198" s="16">
        <f>SUM(K185:P185)</f>
        <v>0</v>
      </c>
      <c r="P198" s="15" t="s">
        <v>39</v>
      </c>
      <c r="Q198" s="14"/>
    </row>
    <row r="199" spans="1:17" hidden="1">
      <c r="A199" s="8"/>
      <c r="B199" s="8"/>
      <c r="C199" s="8"/>
      <c r="D199" s="8"/>
      <c r="E199" s="8"/>
      <c r="F199" s="8"/>
      <c r="G199" s="14"/>
      <c r="H199" s="170"/>
      <c r="I199" s="14"/>
      <c r="J199" s="8"/>
      <c r="K199" s="8"/>
      <c r="L199" s="8"/>
      <c r="M199" s="8"/>
      <c r="N199" s="8"/>
      <c r="O199" s="14"/>
      <c r="P199" s="170"/>
      <c r="Q199" s="14"/>
    </row>
    <row r="200" spans="1:17">
      <c r="A200" s="8"/>
      <c r="B200" s="8"/>
      <c r="C200" s="8"/>
      <c r="D200" s="8"/>
      <c r="E200" s="8"/>
      <c r="F200" s="8"/>
      <c r="G200" s="8"/>
      <c r="H200" s="8"/>
      <c r="I200" s="8"/>
      <c r="J200" s="8"/>
      <c r="K200" s="8"/>
      <c r="L200" s="8"/>
      <c r="M200" s="8"/>
      <c r="N200" s="8"/>
      <c r="O200" s="8"/>
      <c r="P200" s="8"/>
      <c r="Q200" s="8"/>
    </row>
    <row r="201" spans="1:17" ht="18.75">
      <c r="A201" s="8"/>
      <c r="B201" s="28" t="s">
        <v>11</v>
      </c>
      <c r="C201" s="29"/>
      <c r="D201" s="29"/>
      <c r="E201" s="29"/>
      <c r="F201" s="29"/>
      <c r="G201" s="29"/>
      <c r="H201" s="30"/>
      <c r="I201" s="8"/>
      <c r="J201" s="8"/>
      <c r="K201" s="8"/>
      <c r="L201" s="8"/>
      <c r="M201" s="8"/>
      <c r="N201" s="8"/>
      <c r="O201" s="8"/>
      <c r="P201" s="8"/>
      <c r="Q201" s="8"/>
    </row>
    <row r="202" spans="1:17">
      <c r="A202" s="8"/>
      <c r="B202" s="9" t="s">
        <v>25</v>
      </c>
      <c r="C202" s="10" t="s">
        <v>31</v>
      </c>
      <c r="D202" s="10" t="s">
        <v>32</v>
      </c>
      <c r="E202" s="10" t="s">
        <v>33</v>
      </c>
      <c r="F202" s="10" t="s">
        <v>34</v>
      </c>
      <c r="G202" s="10" t="s">
        <v>35</v>
      </c>
      <c r="H202" s="10" t="s">
        <v>36</v>
      </c>
      <c r="I202" s="8"/>
      <c r="J202" s="8"/>
      <c r="K202" s="8"/>
      <c r="L202" s="8"/>
      <c r="M202" s="8"/>
      <c r="N202" s="8"/>
      <c r="O202" s="8"/>
      <c r="P202" s="8"/>
      <c r="Q202" s="8"/>
    </row>
    <row r="203" spans="1:17">
      <c r="A203" s="8"/>
      <c r="B203" s="11" t="s">
        <v>37</v>
      </c>
      <c r="C203" s="11">
        <f>COUNTIF('REKOD PRESTASI MURID'!$AD$12:$AD$65,1)</f>
        <v>1</v>
      </c>
      <c r="D203" s="11">
        <f>COUNTIF('REKOD PRESTASI MURID'!$AD$12:$AD$65,2)</f>
        <v>1</v>
      </c>
      <c r="E203" s="11">
        <f>COUNTIF('REKOD PRESTASI MURID'!$AD$12:$AD$65,3)</f>
        <v>4</v>
      </c>
      <c r="F203" s="11">
        <f>COUNTIF('REKOD PRESTASI MURID'!$AD$12:$AD$65,4)</f>
        <v>0</v>
      </c>
      <c r="G203" s="11">
        <f>COUNTIF('REKOD PRESTASI MURID'!$AD$12:$AD$65,5)</f>
        <v>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38</v>
      </c>
      <c r="G216" s="16">
        <f>SUM(C203:H203)</f>
        <v>6</v>
      </c>
      <c r="H216" s="15" t="s">
        <v>39</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2020-02-10T00:29:02Z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