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udiman.musa\Desktop\Tingkatan 4\"/>
    </mc:Choice>
  </mc:AlternateContent>
  <bookViews>
    <workbookView xWindow="0" yWindow="0" windowWidth="24000" windowHeight="9630" tabRatio="791"/>
  </bookViews>
  <sheets>
    <sheet name="PANDUAN" sheetId="5" r:id="rId1"/>
    <sheet name="REKOD PRESTASI MURID" sheetId="1" r:id="rId2"/>
    <sheet name="LAPORAN MURID (INDIVIDU)" sheetId="2" r:id="rId3"/>
    <sheet name="DATA PERNYATAAN TAHAP PGUASAAN " sheetId="3" r:id="rId4"/>
    <sheet name="GRAF PELAPORAN" sheetId="4" r:id="rId5"/>
  </sheets>
  <definedNames>
    <definedName name="_xlnm.Print_Area" localSheetId="3">'DATA PERNYATAAN TAHAP PGUASAAN '!$A$1:$B$210</definedName>
    <definedName name="_xlnm.Print_Area" localSheetId="4">'GRAF PELAPORAN'!$A$1:$Q$58</definedName>
    <definedName name="_xlnm.Print_Area" localSheetId="2">'LAPORAN MURID (INDIVIDU)'!$A$1:$G$59</definedName>
    <definedName name="_xlnm.Print_Area" localSheetId="1">'REKOD PRESTASI MURID'!$A$1:$AD$78</definedName>
    <definedName name="_xlnm.Print_Titles" localSheetId="4">'GRAF PELAPORAN'!$1:$4</definedName>
    <definedName name="_xlnm.Print_Titles" localSheetId="1">'REKOD PRESTASI MURID'!$11:$11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4" l="1"/>
  <c r="G43" i="4"/>
  <c r="F43" i="4"/>
  <c r="E43" i="4"/>
  <c r="D43" i="4"/>
  <c r="C43" i="4"/>
  <c r="P26" i="4"/>
  <c r="O26" i="4"/>
  <c r="N26" i="4"/>
  <c r="M26" i="4"/>
  <c r="L26" i="4"/>
  <c r="K26" i="4"/>
  <c r="H26" i="4"/>
  <c r="G26" i="4"/>
  <c r="F26" i="4"/>
  <c r="P8" i="4"/>
  <c r="O8" i="4"/>
  <c r="N8" i="4"/>
  <c r="H8" i="4"/>
  <c r="G8" i="4"/>
  <c r="F8" i="4"/>
  <c r="B20" i="2"/>
  <c r="M3" i="4" l="1"/>
  <c r="I4" i="4"/>
  <c r="I3" i="4"/>
  <c r="J24" i="4" l="1"/>
  <c r="K9" i="2" l="1"/>
  <c r="K8" i="2"/>
  <c r="K7" i="2"/>
  <c r="E15" i="2" s="1"/>
  <c r="E17" i="2" s="1"/>
  <c r="F15" i="2" l="1"/>
  <c r="D11" i="2"/>
  <c r="A1" i="4"/>
  <c r="B6" i="4"/>
  <c r="J6" i="4"/>
  <c r="C8" i="4"/>
  <c r="D8" i="4"/>
  <c r="E8" i="4"/>
  <c r="K8" i="4"/>
  <c r="L8" i="4"/>
  <c r="M8" i="4"/>
  <c r="B24" i="4"/>
  <c r="C26" i="4"/>
  <c r="D26" i="4"/>
  <c r="E26" i="4"/>
  <c r="B1" i="2"/>
  <c r="B2" i="2"/>
  <c r="B3" i="2"/>
  <c r="B4" i="2"/>
  <c r="D13" i="2" s="1"/>
  <c r="B6" i="2"/>
  <c r="I7" i="2"/>
  <c r="J7" i="2" s="1"/>
  <c r="I8" i="2"/>
  <c r="J8" i="2" s="1"/>
  <c r="D9" i="2"/>
  <c r="I9" i="2"/>
  <c r="J9" i="2" s="1"/>
  <c r="I10" i="2"/>
  <c r="J10" i="2" s="1"/>
  <c r="I11" i="2"/>
  <c r="J11" i="2" s="1"/>
  <c r="D12" i="2"/>
  <c r="I12" i="2"/>
  <c r="J12" i="2" s="1"/>
  <c r="I13" i="2"/>
  <c r="J13" i="2" s="1"/>
  <c r="I14" i="2"/>
  <c r="J14" i="2" s="1"/>
  <c r="I15" i="2"/>
  <c r="J15" i="2" s="1"/>
  <c r="I16" i="2"/>
  <c r="J16" i="2" s="1"/>
  <c r="I17" i="2"/>
  <c r="J17" i="2" s="1"/>
  <c r="I18" i="2"/>
  <c r="J18" i="2" s="1"/>
  <c r="I19" i="2"/>
  <c r="J19" i="2" s="1"/>
  <c r="D20" i="2"/>
  <c r="E20" i="2"/>
  <c r="F20" i="2" s="1"/>
  <c r="I20" i="2"/>
  <c r="J20" i="2" s="1"/>
  <c r="D21" i="2"/>
  <c r="E21" i="2"/>
  <c r="F21" i="2" s="1"/>
  <c r="I21" i="2"/>
  <c r="J21" i="2" s="1"/>
  <c r="D22" i="2"/>
  <c r="E22" i="2"/>
  <c r="F22" i="2" s="1"/>
  <c r="I22" i="2"/>
  <c r="J22" i="2" s="1"/>
  <c r="D23" i="2"/>
  <c r="E23" i="2"/>
  <c r="F23" i="2" s="1"/>
  <c r="I23" i="2"/>
  <c r="J23" i="2" s="1"/>
  <c r="D24" i="2"/>
  <c r="E24" i="2"/>
  <c r="F24" i="2" s="1"/>
  <c r="I24" i="2"/>
  <c r="J24" i="2" s="1"/>
  <c r="D25" i="2"/>
  <c r="E25" i="2"/>
  <c r="F25" i="2" s="1"/>
  <c r="I25" i="2"/>
  <c r="J25" i="2" s="1"/>
  <c r="D26" i="2"/>
  <c r="E26" i="2"/>
  <c r="F26" i="2" s="1"/>
  <c r="I26" i="2"/>
  <c r="J26" i="2" s="1"/>
  <c r="D27" i="2"/>
  <c r="E27" i="2"/>
  <c r="F27" i="2" s="1"/>
  <c r="I27" i="2"/>
  <c r="J27" i="2" s="1"/>
  <c r="D28" i="2"/>
  <c r="E28" i="2"/>
  <c r="F28" i="2" s="1"/>
  <c r="I28" i="2"/>
  <c r="J28" i="2" s="1"/>
  <c r="D29" i="2"/>
  <c r="E29" i="2"/>
  <c r="F29" i="2" s="1"/>
  <c r="I29" i="2"/>
  <c r="J29" i="2" s="1"/>
  <c r="D30" i="2"/>
  <c r="E30" i="2"/>
  <c r="F30" i="2" s="1"/>
  <c r="I30" i="2"/>
  <c r="J30" i="2" s="1"/>
  <c r="D31" i="2"/>
  <c r="E31" i="2"/>
  <c r="F31" i="2" s="1"/>
  <c r="I31" i="2"/>
  <c r="J31" i="2" s="1"/>
  <c r="D32" i="2"/>
  <c r="E32" i="2"/>
  <c r="F32" i="2" s="1"/>
  <c r="I32" i="2"/>
  <c r="J32" i="2" s="1"/>
  <c r="D33" i="2"/>
  <c r="E33" i="2"/>
  <c r="F33" i="2" s="1"/>
  <c r="I33" i="2"/>
  <c r="J33" i="2" s="1"/>
  <c r="D34" i="2"/>
  <c r="E34" i="2"/>
  <c r="F34" i="2" s="1"/>
  <c r="I34" i="2"/>
  <c r="J34" i="2" s="1"/>
  <c r="D35" i="2"/>
  <c r="E35" i="2"/>
  <c r="F35" i="2" s="1"/>
  <c r="I35" i="2"/>
  <c r="J35" i="2" s="1"/>
  <c r="D36" i="2"/>
  <c r="E36" i="2"/>
  <c r="F36" i="2" s="1"/>
  <c r="I36" i="2"/>
  <c r="J36" i="2" s="1"/>
  <c r="D37" i="2"/>
  <c r="E37" i="2"/>
  <c r="F37" i="2" s="1"/>
  <c r="I37" i="2"/>
  <c r="J37" i="2" s="1"/>
  <c r="D38" i="2"/>
  <c r="E38" i="2"/>
  <c r="F38" i="2" s="1"/>
  <c r="I38" i="2"/>
  <c r="J38" i="2" s="1"/>
  <c r="D39" i="2"/>
  <c r="E39" i="2"/>
  <c r="F39" i="2" s="1"/>
  <c r="I39" i="2"/>
  <c r="J39" i="2" s="1"/>
  <c r="D40" i="2"/>
  <c r="E40" i="2"/>
  <c r="F40" i="2" s="1"/>
  <c r="I40" i="2"/>
  <c r="J40" i="2" s="1"/>
  <c r="D41" i="2"/>
  <c r="E41" i="2"/>
  <c r="F41" i="2" s="1"/>
  <c r="I41" i="2"/>
  <c r="J41" i="2" s="1"/>
  <c r="D42" i="2"/>
  <c r="E42" i="2"/>
  <c r="F42" i="2" s="1"/>
  <c r="I42" i="2"/>
  <c r="J42" i="2" s="1"/>
  <c r="D43" i="2"/>
  <c r="E43" i="2"/>
  <c r="F43" i="2" s="1"/>
  <c r="I43" i="2"/>
  <c r="J43" i="2" s="1"/>
  <c r="D44" i="2"/>
  <c r="E44" i="2"/>
  <c r="F44" i="2" s="1"/>
  <c r="I44" i="2"/>
  <c r="J44" i="2" s="1"/>
  <c r="I45" i="2"/>
  <c r="J45" i="2" s="1"/>
  <c r="I46" i="2"/>
  <c r="J46" i="2" s="1"/>
  <c r="I47" i="2"/>
  <c r="J47" i="2" s="1"/>
  <c r="I48" i="2"/>
  <c r="J48" i="2" s="1"/>
  <c r="I49" i="2"/>
  <c r="J49" i="2" s="1"/>
  <c r="I50" i="2"/>
  <c r="J50" i="2" s="1"/>
  <c r="I51" i="2"/>
  <c r="J51" i="2" s="1"/>
  <c r="I52" i="2"/>
  <c r="J52" i="2" s="1"/>
  <c r="I53" i="2"/>
  <c r="J53" i="2" s="1"/>
  <c r="I54" i="2"/>
  <c r="J54" i="2" s="1"/>
  <c r="I55" i="2"/>
  <c r="J55" i="2" s="1"/>
  <c r="B56" i="2"/>
  <c r="I56" i="2"/>
  <c r="J56" i="2" s="1"/>
  <c r="F57" i="2"/>
  <c r="I57" i="2"/>
  <c r="J57" i="2" s="1"/>
  <c r="I58" i="2"/>
  <c r="J58" i="2" s="1"/>
  <c r="I59" i="2"/>
  <c r="J59" i="2" s="1"/>
  <c r="I60" i="2"/>
  <c r="J60" i="2" s="1"/>
  <c r="I61" i="2"/>
  <c r="J61" i="2" s="1"/>
  <c r="I62" i="2"/>
  <c r="J62" i="2" s="1"/>
  <c r="I63" i="2"/>
  <c r="J63" i="2" s="1"/>
  <c r="B72" i="1"/>
  <c r="B58" i="2" s="1"/>
  <c r="D10" i="2"/>
  <c r="F58" i="2" l="1"/>
  <c r="D8" i="2"/>
  <c r="G39" i="4"/>
  <c r="O21" i="4"/>
  <c r="G21" i="4"/>
  <c r="G56" i="4"/>
  <c r="O39" i="4"/>
</calcChain>
</file>

<file path=xl/comments1.xml><?xml version="1.0" encoding="utf-8"?>
<comments xmlns="http://schemas.openxmlformats.org/spreadsheetml/2006/main">
  <authors>
    <author>Windows User</author>
  </authors>
  <commentList>
    <comment ref="AD9" authorId="0" shapeId="0">
      <text>
        <r>
          <rPr>
            <b/>
            <u/>
            <sz val="9"/>
            <color indexed="81"/>
            <rFont val="Tahoma"/>
            <family val="2"/>
          </rPr>
          <t xml:space="preserve">TP keseluruhan
</t>
        </r>
        <r>
          <rPr>
            <sz val="9"/>
            <color indexed="81"/>
            <rFont val="Tahoma"/>
            <family val="2"/>
          </rPr>
          <t>Hanya dilaporkan untuk Pentaksiran Akhir Tahun sahaja</t>
        </r>
        <r>
          <rPr>
            <b/>
            <sz val="9"/>
            <color indexed="81"/>
            <rFont val="Tahoma"/>
            <family val="2"/>
          </rPr>
          <t>.</t>
        </r>
        <r>
          <rPr>
            <b/>
            <u/>
            <sz val="9"/>
            <color indexed="81"/>
            <rFont val="Tahoma"/>
            <family val="2"/>
          </rPr>
          <t xml:space="preserve">
</t>
        </r>
      </text>
    </comment>
  </commentList>
</comments>
</file>

<file path=xl/sharedStrings.xml><?xml version="1.0" encoding="utf-8"?>
<sst xmlns="http://schemas.openxmlformats.org/spreadsheetml/2006/main" count="224" uniqueCount="136">
  <si>
    <t>SEKOLAH :</t>
  </si>
  <si>
    <t>ALAMAT :</t>
  </si>
  <si>
    <t>:</t>
  </si>
  <si>
    <t xml:space="preserve"> </t>
  </si>
  <si>
    <t>MATA PELAJARAN</t>
  </si>
  <si>
    <t>NAMA GURU MATA PELAJARAN:</t>
  </si>
  <si>
    <t>KELAS:</t>
  </si>
  <si>
    <t>BIL.</t>
  </si>
  <si>
    <t xml:space="preserve"> NAMA MURID</t>
  </si>
  <si>
    <t>NO. MY KID / NO. KAD PENGENALAN</t>
  </si>
  <si>
    <t>JANTINA</t>
  </si>
  <si>
    <t>TAHAP PENGUASAAN KESELURUHAN</t>
  </si>
  <si>
    <t>P</t>
  </si>
  <si>
    <t>L</t>
  </si>
  <si>
    <t>…………………………………………………</t>
  </si>
  <si>
    <t>NOTA : JANGAN PADAM DATA INI!</t>
  </si>
  <si>
    <t>Nama Murid</t>
  </si>
  <si>
    <t>No. MY KID</t>
  </si>
  <si>
    <t>Jantina</t>
  </si>
  <si>
    <t>Kelas</t>
  </si>
  <si>
    <t>Nama Guru</t>
  </si>
  <si>
    <t>Tarikh Pelaporan</t>
  </si>
  <si>
    <t>Tahap Penguasaan Keseluruhan</t>
  </si>
  <si>
    <t>Berikut adalah pernyataan bagi 
Tahap Penguasaan keseluruhan</t>
  </si>
  <si>
    <t>KEMAHIRAN</t>
  </si>
  <si>
    <t>TAHAP PENGUASAAN</t>
  </si>
  <si>
    <t>TAFSIRAN</t>
  </si>
  <si>
    <t>ULASAN GURU :</t>
  </si>
  <si>
    <t>…………………………………………………………………………</t>
  </si>
  <si>
    <t>GURU MATA PELAJARAN</t>
  </si>
  <si>
    <t>DATA PERNYATAAN STANDARD PRESTASI</t>
  </si>
  <si>
    <t>TP 1</t>
  </si>
  <si>
    <t>TP 2</t>
  </si>
  <si>
    <t xml:space="preserve"> TP 3</t>
  </si>
  <si>
    <t>TP 4</t>
  </si>
  <si>
    <t>TP  5</t>
  </si>
  <si>
    <t>TP 6</t>
  </si>
  <si>
    <t>BIL. MURID</t>
  </si>
  <si>
    <t>JUMLAH</t>
  </si>
  <si>
    <t>MURID</t>
  </si>
  <si>
    <t>KESELURUHAN</t>
  </si>
  <si>
    <t xml:space="preserve">KLANG, </t>
  </si>
  <si>
    <t>PN. SUZILA MOHAMED</t>
  </si>
  <si>
    <t>EN. ZAHARI BIN DAUD</t>
  </si>
  <si>
    <t>PENTAKSIRAN BILIK DARJAH (PBD)</t>
  </si>
  <si>
    <t>PENGENALAN</t>
  </si>
  <si>
    <t>MAKLUMAT AM</t>
  </si>
  <si>
    <r>
      <t>Templat Pelaporan PBD ini mengandungi 5 halaman (</t>
    </r>
    <r>
      <rPr>
        <i/>
        <sz val="11"/>
        <color indexed="8"/>
        <rFont val="Calibri"/>
        <family val="2"/>
      </rPr>
      <t>sheet</t>
    </r>
    <r>
      <rPr>
        <sz val="11"/>
        <color indexed="8"/>
        <rFont val="Calibri"/>
        <family val="2"/>
      </rPr>
      <t>) :</t>
    </r>
  </si>
  <si>
    <t>1. PANDUAN</t>
  </si>
  <si>
    <t>2. REKOD PRESTASI MURID</t>
  </si>
  <si>
    <t>3. LAPORAN MURID (INDIVIDU)</t>
  </si>
  <si>
    <t>4. DATA PERNYATAAN TAHAP PENGUASAAN</t>
  </si>
  <si>
    <t>5. GRAF PELAPORAN</t>
  </si>
  <si>
    <t>A</t>
  </si>
  <si>
    <t>B</t>
  </si>
  <si>
    <t>PENGGUNAAN TEMPLAT</t>
  </si>
  <si>
    <t>Maklumat yang perlu dilengkapkan adalah:</t>
  </si>
  <si>
    <t>1. Nama dan Alamat Sekolah</t>
  </si>
  <si>
    <t>TARIKH PELAPORAN :</t>
  </si>
  <si>
    <t>SELANGOR</t>
  </si>
  <si>
    <t>2. Nama Guru dan Nama Kelas</t>
  </si>
  <si>
    <t>PANDUAN PENGGUNAAN TEMPLAT</t>
  </si>
  <si>
    <t>4. Nama Pentadbir</t>
  </si>
  <si>
    <t>5. Jawatan Pentadbir (Guru Besar/ Pengetua)</t>
  </si>
  <si>
    <t>C</t>
  </si>
  <si>
    <t>D</t>
  </si>
  <si>
    <t xml:space="preserve">3. Senarai Nama Murid, Nombor Kad Pengenalan dan Jantina </t>
  </si>
  <si>
    <t>Pentaksiran Akhir tahun</t>
  </si>
  <si>
    <t>Sila tentukan peringkat pentaksiran</t>
  </si>
  <si>
    <t>Pentaksiran Pertengahan Tahun</t>
  </si>
  <si>
    <t xml:space="preserve"> TP 4</t>
  </si>
  <si>
    <t xml:space="preserve"> TP 5</t>
  </si>
  <si>
    <t xml:space="preserve"> TP 6</t>
  </si>
  <si>
    <t>Sekolah:</t>
  </si>
  <si>
    <t>Guru Mata Pelajaran:</t>
  </si>
  <si>
    <t>Pentaksiran perlu dilakukan sepanjang masa dan tahap penguasaan murid dipantau secara berterusan. Tahap penguasaan ini boleh dicatat di dalam buku rekod, atau lain-lain tempat catatan; tetapi untuk tujuan pelaporan kepada ibu bapa, ia boleh direkod di dalam templat yang dibekalkan ini dan dilaporkan dua kali setahun iaitu pada pertengahan tahun dan akhir tahun.</t>
  </si>
  <si>
    <t>ATAU</t>
  </si>
  <si>
    <t>Guru hendaklah memilih option di sebelah kanan bahagian atas halaman Rekod Prestasi Murid untuk  membuat pelaporan di dalam templat ini.</t>
  </si>
  <si>
    <t>Pentaksiran Bilik Darjah (PBD) adalah sebahagian daripada komponen didalam Pentaksiran Berasaskan Sekolah (PBS). Pelaksanaannya telah bermula sejak tahun 2011 berdasarkan Surat Siaran Lembaga Peperiksaan Bil. 3 Tahun 2011. PBD sebelum ini dikenali sebagai PS (Pentaksiran Sekolah) di mana ia dilaksanakan secara formatif dan sumatif dengan pelbagai pendekatan dan kaedah bagi mengenalpasti perkembangan pembelajaran murid secara keseluruhan.</t>
  </si>
  <si>
    <r>
      <t xml:space="preserve">Guru hendaklah melengkapkan maklumat asas pada templat ini di halaman </t>
    </r>
    <r>
      <rPr>
        <b/>
        <i/>
        <sz val="11"/>
        <color indexed="8"/>
        <rFont val="Calibri"/>
        <family val="2"/>
      </rPr>
      <t>REKOD PRESTASI MURID</t>
    </r>
    <r>
      <rPr>
        <sz val="11"/>
        <color indexed="8"/>
        <rFont val="Calibri"/>
        <family val="2"/>
      </rPr>
      <t>.</t>
    </r>
  </si>
  <si>
    <r>
      <t xml:space="preserve">Tahap Penguasaan murid bagi setiap komponen di dalam templat ini direkodkan untuk tujuan </t>
    </r>
    <r>
      <rPr>
        <b/>
        <sz val="11"/>
        <color indexed="8"/>
        <rFont val="Calibri"/>
        <family val="2"/>
      </rPr>
      <t>pelaporan</t>
    </r>
    <r>
      <rPr>
        <sz val="11"/>
        <color indexed="8"/>
        <rFont val="Calibri"/>
        <family val="2"/>
      </rPr>
      <t xml:space="preserve"> perkembangan pembelajaran murid bagi sesuatu tempoh tertentu (Pertengahan / Akhir Tahun). Guru hanya perlu merekodkan Tahap Penguasaan ini di halaman </t>
    </r>
    <r>
      <rPr>
        <b/>
        <i/>
        <sz val="11"/>
        <color indexed="8"/>
        <rFont val="Calibri"/>
        <family val="2"/>
      </rPr>
      <t>REKOD PRESTASI MURID</t>
    </r>
    <r>
      <rPr>
        <sz val="11"/>
        <color indexed="8"/>
        <rFont val="Calibri"/>
        <family val="2"/>
      </rPr>
      <t xml:space="preserve"> sahaja dan seterusnya pelaporan individu murid akan dijana secara automatik di halaman </t>
    </r>
    <r>
      <rPr>
        <b/>
        <i/>
        <sz val="11"/>
        <color indexed="8"/>
        <rFont val="Calibri"/>
        <family val="2"/>
      </rPr>
      <t>LAPORAN MURID (INDIVIDU)</t>
    </r>
    <r>
      <rPr>
        <sz val="11"/>
        <color indexed="8"/>
        <rFont val="Calibri"/>
        <family val="2"/>
      </rPr>
      <t xml:space="preserve"> untuk cetakan. Tahap Penguasaan (TP) bagi tujuan analisis kelas dijana secara automatik di halaman </t>
    </r>
    <r>
      <rPr>
        <b/>
        <i/>
        <sz val="11"/>
        <color indexed="8"/>
        <rFont val="Calibri"/>
        <family val="2"/>
      </rPr>
      <t>GRAF PELAPORAN</t>
    </r>
    <r>
      <rPr>
        <sz val="11"/>
        <color indexed="8"/>
        <rFont val="Calibri"/>
        <family val="2"/>
      </rPr>
      <t>.</t>
    </r>
  </si>
  <si>
    <t>BAHASA JERMAN</t>
  </si>
  <si>
    <t>SMK SUNGAI SIPUT</t>
  </si>
  <si>
    <t>TAHAP PEN+A35:B97GUASAAN</t>
  </si>
  <si>
    <t>Murid mempamerkan tahap pengetahuan bahasa dan kecekapan berbahasa yang sangat lemah, sangat terhad dan  memerlukan banyak bimbingan, panduan dan latihan dalam kemahiran bahasa.</t>
  </si>
  <si>
    <t>Murid mempamerkan tahap pengetahuan bahasa dan kecekapan berbahasa yang lemah, terhad dan memerlukan sedikit bimbingan, panduan, dan latihan dalam kemahiran bahasa.</t>
  </si>
  <si>
    <t>Murid berupaya mempamerkan tahap pengetahuan bahasa dan kecekapan berbahasa yang sederhana dan berupaya mengungkapkan idea serta menguasai kemahiran berfikir yang asas tanpa bimbingan dalam kemahiran bahasa.</t>
  </si>
  <si>
    <t>Murid berupaya mempamerkan tahap pengetahuan bahasa dan kecekapan berbahasa yang baik, dapat mengaplikasikan pengetahuan bahasa dengan berkesan, berupaya mengungkapkan idea, menguasai kemahiran berfikir yang kritis, dan mengamalkan pembelajaran kendiri secara minimum dalam kemahiran bahasa.</t>
  </si>
  <si>
    <t>Murid berupaya mempamerkan tahap pengetahuan bahasa dan kecekapan berbahasa yang tinggi, berupaya mengungkapkan idea dengan jelas dan terperinci, berkomunikasi secara efektif, mengaplikasikan pengetahuan bahasa yang lebih kompleks, menguasai kemahiran berfikir yang kritis dan kreatif, serta mengamalkan pembelajaran secara kendiri dalam kemahiran bahasa.</t>
  </si>
  <si>
    <t>Murid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murid yang lain dalam kemahiran bahasa.</t>
  </si>
  <si>
    <t>Pelaporan bagi setiap kemahiran yang telah diuji sehingga pertengahan tahun akan dilakukan pada pertengahan tahun, manakala pelaporan bagi semua kemahiran yang telah diuji dan tahap penguasan bagi keseluruhan kemahiran pula dilakukan pada akhir tahun.</t>
  </si>
  <si>
    <t>Pelaporan bagi setiap kemahiran akan dilakukan pada pertengahan tahun dan akhir tahun.</t>
  </si>
  <si>
    <r>
      <t xml:space="preserve">Tahap Penguasaan diberikan berdasarkan setiap rubrik mengikut konstruk kemahiran tersebut seperti di halaman </t>
    </r>
    <r>
      <rPr>
        <b/>
        <sz val="11"/>
        <color indexed="8"/>
        <rFont val="Calibri"/>
        <family val="2"/>
      </rPr>
      <t>Data Peryataan Tahap Penguasaan.</t>
    </r>
  </si>
  <si>
    <t>Guru boleh menggunakan apa juga bentuk instrumen bagi mengukur tahap penguasaan murid. Sekiranya guru menggunakan projek sebagai instrumen, proses atau perkembangan sepanjang melaksanakan projek itu juga boleh diambil kira sebagai salah satu pengukur.</t>
  </si>
  <si>
    <t xml:space="preserve">PENENTUAN TAHAP PENGUASAAN </t>
  </si>
  <si>
    <r>
      <t>Templat pelaporan ini terdiri daripada empat</t>
    </r>
    <r>
      <rPr>
        <sz val="11"/>
        <color rgb="FFFF0000"/>
        <rFont val="Calibri"/>
        <family val="2"/>
      </rPr>
      <t xml:space="preserve"> </t>
    </r>
    <r>
      <rPr>
        <sz val="11"/>
        <color indexed="8"/>
        <rFont val="Calibri"/>
        <family val="2"/>
      </rPr>
      <t>lajur yang dibina berdasarkan konstruk  kemahiran.</t>
    </r>
  </si>
  <si>
    <t>Mendengar</t>
  </si>
  <si>
    <t>Bertutur</t>
  </si>
  <si>
    <t>Membaca</t>
  </si>
  <si>
    <t>Menulis</t>
  </si>
  <si>
    <t>MENDENGAR</t>
  </si>
  <si>
    <t>BERTUTUR</t>
  </si>
  <si>
    <t>MEMBACA</t>
  </si>
  <si>
    <t>MENULIS</t>
  </si>
  <si>
    <t>PENGETUA</t>
  </si>
  <si>
    <t>TINGKATAN 4</t>
  </si>
  <si>
    <t>Mendengar dan memahami ayat mudah dan perkataan yang biasa digunakan; mengambil maklumat tertentu daripada teks pendengaran yang mudah pada tahap sangat terhad dengan bimbingan dan sokongan guru.</t>
  </si>
  <si>
    <t>Mendengar dan memahami ayat mudah dan perkataan yang biasa digunakan; mengambil maklumat tertentu daripada teks pendengaran yang mudah pada tahap terhad dengan sedikit bimbingan dan sokongan guru.</t>
  </si>
  <si>
    <t>Mendengar dan memahami ayat mudah dan perkataan yang biasa digunakan; mengambil maklumat tertentu daripada teks pendengaran yang mudah pada tahap memuaskan tanpa bimbingan dan sokongan guru.</t>
  </si>
  <si>
    <t>Mendengar dan memahami ayat mudah dan perkataan yang biasa digunakan; mengambil maklumat tertentu daripada teks pendengaran yang mudah pada tahap sangat baik dan berfikir secara kritis dan kreatif  serta mengamalkan pembelajaran kendiri.</t>
  </si>
  <si>
    <t>Mendengar dan memahami ayat mudah dan perkataan yang biasa digunakan; mengambil maklumat tertentu daripada teks pendengaran yang mudah pada tahap cemerlang, berfikir secara kritis dan kreatif dan menguasai pembelajaran kendiri serta menjadi model murid.</t>
  </si>
  <si>
    <t>Membaca dan memahami ayat dan juga teks  mudah dan mengambil maklumat daripada teks  pada tahap sangat terhad dengan bimbingan  dan sokongan guru.</t>
  </si>
  <si>
    <t>Membaca dan memahami ayat dan juga teks mudah dan mengambil  maklumat daripada teks  pada tahap terhad dengan sedikit bimbingan dan sokongan guru.</t>
  </si>
  <si>
    <t>Membaca dan memahami ayat dan juga teks  mudah dan mengambil  maklumat daripada teks  pada tahap memuaskan tanpa bimbingan dan sokongan guru.</t>
  </si>
  <si>
    <t>Membaca dan memahami ayat dan juga teks  mudah dan mengambil maklumat daripada teks  pada tahap sangat baik; berfikir secara kritis dan kreatif dan menguasai pembelajaran kendiri.</t>
  </si>
  <si>
    <t>Membaca dan memahami ayat dan juga teks  mudah serta mengambil maklumat daripada teks  pada tahap cemerlang; berfikir secara kritis dan kreatif  dan menguasai pembelajaran autonomi serta menjadi model murid.</t>
  </si>
  <si>
    <r>
      <t xml:space="preserve">Mendengar dan memahami ayat mudah dan perkataan yang biasa digunakan; mengambil maklumat tertentu daripada teks pendengaran yang mudah pada tahap baik dan mengaplikasikan pengetahuan bahasa </t>
    </r>
    <r>
      <rPr>
        <sz val="11"/>
        <rFont val="Arial"/>
        <family val="2"/>
      </rPr>
      <t>secara</t>
    </r>
    <r>
      <rPr>
        <sz val="11"/>
        <color indexed="8"/>
        <rFont val="Arial"/>
        <family val="2"/>
      </rPr>
      <t xml:space="preserve"> mudah dengan berkesan serta mengamalkan pembelajaran kendiri secara minimum.</t>
    </r>
  </si>
  <si>
    <t>Membaca dan memahami ayat dan juga teks  mudah dan mengambil  maklumat daripada teks  pada tahap baik;  mengaplikasikan pengetahuan bahasa secara mudah dengan berkesan; berfikir secara kritis dan kreatif  serta mengamalkan pembelajaran kendiri secara minimum.</t>
  </si>
  <si>
    <t>Menulis tentang kehidupan harian dalam  persekitaran sendiri pada tahap terhad dengan  sedikit bimbingan dan sokongan guru.</t>
  </si>
  <si>
    <t>Menulis tentang kehidupan harian dalam persekitaran sendiri pada pada tahap memuaskan tanpa bimbingan dan sokongan guru.</t>
  </si>
  <si>
    <t>Menulis tentang kehidupan harian dalam persekitaran sendiri pada pada tahap baik; mengaplikasikan pengetahuan bahasa secara mudah dengan berkesan dan  mengamalkan pembelajaran kendiri secara minimum.</t>
  </si>
  <si>
    <t>Menulis tentang kehidupan harian dalam  persekitaran sendiri pada pada tahap cemerlang; berfikiran kritis dan kreatif serta menguasai pembelajaran autonomi dan menjadi model murid.</t>
  </si>
  <si>
    <t>Memahami dan menggunakan ayat-ayat dan ungkapan yang biasa digunakan; bercakap dan berkomunikasi tentang  kehidupan dalam persekitaran sendiri pada tahap yang memuaskan tanpa bimbingan dan sokongan guru.</t>
  </si>
  <si>
    <t>Memahami dan menggunakan ayat-ayat dan ungkapan yang biasa digunakan; bercakap dan berkomunikasi tentang  kehidupan harian dalam persekitaran sendiri pada tahap  yang sangat terhad dengan bimbingan dan sokongan guru.</t>
  </si>
  <si>
    <t>Memahami dan menggunakan ayat-ayat dan ungkapan yang biasa digunakan; bercakap dan berkomunikasi tentang  kehidupan harian dalam persekitaran sendiri pada tahap yang terhad dengan bimbingan dan sokongan guru.</t>
  </si>
  <si>
    <t>Memahami dan menggunakan ayat-ayat dan ungkapan yang biasa digunakan; bercakap dan berkomunikasi tentang  kehidupan harian dalam persekitaran sendiri pada tahap yang baik; mengaplikasikan pengetahuan bahasa secara  mudah dengan berkesan serta mengamalkan pembelajaran kendiri secara minimum.</t>
  </si>
  <si>
    <t>Memahami dan menggunakan ayat-ayat dan ungkapan yang biasa digunakan; bercakap dan berkomunikasi tentang  kehidupan harian dalam persekitaran sendiri pada tahap yang sangat baik; berfikir secara kritis dan kreatif serta mengamalkan pembelajaran kendiri.</t>
  </si>
  <si>
    <t>Memahami dan menggunakan ayat-ayat dan ungkapan yang biasa digunakan serta bercakap dan berkomunikasi tentang  kehidupan harian dalam persekitaran sendiri pada tahap yang cemerlang; berfikir secara kritis dan kreatif dan menguasai pembelajaran kendiri serta menjadi model murid.</t>
  </si>
  <si>
    <t>Menulis tentang kehidupan harian dalam persekitaran sendiri pada pada tahap sangat baik; berfikiran kritis dan kreatif  serta mengamalkan pembelajaran kendiri.</t>
  </si>
  <si>
    <t>Menulis tentang kehidupan harian sendiri pada tahap sangat terhad dengan  bimbingan dan sokongan guru.</t>
  </si>
  <si>
    <t>AHMAD BIN SULAIMAN</t>
  </si>
  <si>
    <t>SITI ROKIAH BINTI ALI</t>
  </si>
  <si>
    <t>MOHD RAMLI BIN SHUKRI</t>
  </si>
  <si>
    <t>NORAINI BINTI KASIM</t>
  </si>
  <si>
    <t>ALIAS BIN OMAR</t>
  </si>
  <si>
    <t>ABDUL HAKIM BIN KAMARUZAMAN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</si>
</sst>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000"/>
    <numFmt numFmtId="165" formatCode="[$-14409]d\ mmmm\,\ yyyy;@"/>
    <numFmt numFmtId="166" formatCode="[$-14409]d/m/yyyy;@"/>
  </numFmts>
  <fonts count="50">
    <font>
      <sz val="11"/>
      <color indexed="8"/>
      <name val="Calibri"/>
    </font>
    <font>
      <sz val="11"/>
      <color indexed="8"/>
      <name val="Arial Narrow"/>
      <family val="2"/>
    </font>
    <font>
      <b/>
      <sz val="20"/>
      <color indexed="8"/>
      <name val="Arial Narrow"/>
      <family val="2"/>
    </font>
    <font>
      <b/>
      <sz val="16"/>
      <color indexed="8"/>
      <name val="Arial Narrow"/>
      <family val="2"/>
    </font>
    <font>
      <b/>
      <sz val="16"/>
      <color indexed="62"/>
      <name val="Arial Narrow"/>
      <family val="2"/>
    </font>
    <font>
      <sz val="11"/>
      <name val="Arial Narrow"/>
      <family val="2"/>
    </font>
    <font>
      <b/>
      <sz val="14"/>
      <name val="Arial Narrow"/>
      <family val="2"/>
    </font>
    <font>
      <b/>
      <sz val="12"/>
      <name val="Arial Narrow"/>
      <family val="2"/>
    </font>
    <font>
      <b/>
      <sz val="11"/>
      <name val="Arial Narrow"/>
      <family val="2"/>
    </font>
    <font>
      <sz val="11"/>
      <color indexed="62"/>
      <name val="Arial Narrow"/>
      <family val="2"/>
    </font>
    <font>
      <b/>
      <sz val="11"/>
      <color indexed="62"/>
      <name val="Arial Narrow"/>
      <family val="2"/>
    </font>
    <font>
      <b/>
      <sz val="11"/>
      <color indexed="8"/>
      <name val="Arial Narrow"/>
      <family val="2"/>
    </font>
    <font>
      <b/>
      <sz val="11"/>
      <color indexed="9"/>
      <name val="Arial Narrow"/>
      <family val="2"/>
    </font>
    <font>
      <sz val="14"/>
      <name val="Arial Narrow"/>
      <family val="2"/>
    </font>
    <font>
      <sz val="11"/>
      <color indexed="8"/>
      <name val="Arial"/>
      <family val="2"/>
    </font>
    <font>
      <b/>
      <sz val="11"/>
      <name val="Arial"/>
      <family val="2"/>
    </font>
    <font>
      <b/>
      <sz val="11"/>
      <color indexed="9"/>
      <name val="Arial"/>
      <family val="2"/>
    </font>
    <font>
      <sz val="11"/>
      <color indexed="9"/>
      <name val="Arial Narrow"/>
      <family val="2"/>
    </font>
    <font>
      <b/>
      <u/>
      <sz val="11"/>
      <color indexed="9"/>
      <name val="Arial Narrow"/>
      <family val="2"/>
    </font>
    <font>
      <b/>
      <sz val="12"/>
      <color indexed="18"/>
      <name val="Arial Narrow"/>
      <family val="2"/>
    </font>
    <font>
      <b/>
      <sz val="11"/>
      <color indexed="10"/>
      <name val="Aharoni"/>
    </font>
    <font>
      <b/>
      <sz val="14"/>
      <color indexed="18"/>
      <name val="Arial Narrow"/>
      <family val="2"/>
    </font>
    <font>
      <sz val="12"/>
      <name val="Arial Narrow"/>
      <family val="2"/>
    </font>
    <font>
      <b/>
      <sz val="18"/>
      <name val="Arial Narrow"/>
      <family val="2"/>
    </font>
    <font>
      <sz val="12"/>
      <color indexed="8"/>
      <name val="Arial Narrow"/>
      <family val="2"/>
    </font>
    <font>
      <b/>
      <sz val="12"/>
      <color indexed="8"/>
      <name val="Arial Narrow"/>
      <family val="2"/>
    </font>
    <font>
      <sz val="12"/>
      <color indexed="9"/>
      <name val="Arial Narrow"/>
      <family val="2"/>
    </font>
    <font>
      <b/>
      <sz val="12"/>
      <color indexed="9"/>
      <name val="Arial Narrow"/>
      <family val="2"/>
    </font>
    <font>
      <b/>
      <sz val="12"/>
      <color indexed="62"/>
      <name val="Arial Narrow"/>
      <family val="2"/>
    </font>
    <font>
      <b/>
      <sz val="12"/>
      <name val="Arial Narrow"/>
      <family val="2"/>
    </font>
    <font>
      <b/>
      <sz val="11"/>
      <color indexed="9"/>
      <name val="Arial"/>
      <family val="2"/>
    </font>
    <font>
      <b/>
      <sz val="11"/>
      <color theme="1" tint="0.499984740745262"/>
      <name val="Arial Narrow"/>
      <family val="2"/>
    </font>
    <font>
      <sz val="11"/>
      <color theme="1"/>
      <name val="Calibri"/>
      <family val="2"/>
    </font>
    <font>
      <sz val="11"/>
      <color indexed="8"/>
      <name val="Calibri"/>
      <family val="2"/>
    </font>
    <font>
      <b/>
      <sz val="11"/>
      <color indexed="8"/>
      <name val="Calibri"/>
      <family val="2"/>
    </font>
    <font>
      <b/>
      <sz val="16"/>
      <color theme="1"/>
      <name val="Calibri"/>
      <family val="2"/>
    </font>
    <font>
      <b/>
      <sz val="18"/>
      <color theme="9" tint="0.79998168889431442"/>
      <name val="Calibri"/>
      <family val="2"/>
    </font>
    <font>
      <sz val="11"/>
      <color theme="9" tint="0.79998168889431442"/>
      <name val="Calibri"/>
      <family val="2"/>
    </font>
    <font>
      <i/>
      <sz val="11"/>
      <color indexed="8"/>
      <name val="Calibri"/>
      <family val="2"/>
    </font>
    <font>
      <b/>
      <i/>
      <sz val="11"/>
      <color indexed="8"/>
      <name val="Calibri"/>
      <family val="2"/>
    </font>
    <font>
      <sz val="10"/>
      <color indexed="8"/>
      <name val="Arial Narrow"/>
      <family val="2"/>
    </font>
    <font>
      <sz val="9"/>
      <color indexed="81"/>
      <name val="Tahoma"/>
      <family val="2"/>
    </font>
    <font>
      <b/>
      <sz val="9"/>
      <color indexed="81"/>
      <name val="Tahoma"/>
      <family val="2"/>
    </font>
    <font>
      <b/>
      <u/>
      <sz val="9"/>
      <color indexed="81"/>
      <name val="Tahoma"/>
      <family val="2"/>
    </font>
    <font>
      <sz val="11"/>
      <color rgb="FFFF0000"/>
      <name val="Calibri"/>
      <family val="2"/>
    </font>
    <font>
      <b/>
      <sz val="12"/>
      <name val="Arial"/>
      <family val="2"/>
    </font>
    <font>
      <sz val="11"/>
      <name val="Calibri"/>
      <family val="2"/>
    </font>
    <font>
      <b/>
      <sz val="11"/>
      <name val="Calibri"/>
      <family val="2"/>
    </font>
    <font>
      <sz val="11"/>
      <name val="Arial"/>
      <family val="2"/>
    </font>
    <font>
      <sz val="11"/>
      <color rgb="FF000000"/>
      <name val="Arial"/>
      <family val="2"/>
    </font>
  </fonts>
  <fills count="15">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13"/>
        <bgColor indexed="64"/>
      </patternFill>
    </fill>
    <fill>
      <patternFill patternType="solid">
        <fgColor indexed="60"/>
        <bgColor indexed="64"/>
      </patternFill>
    </fill>
    <fill>
      <patternFill patternType="solid">
        <fgColor indexed="10"/>
        <bgColor indexed="64"/>
      </patternFill>
    </fill>
    <fill>
      <patternFill patternType="solid">
        <fgColor indexed="40"/>
        <bgColor indexed="64"/>
      </patternFill>
    </fill>
    <fill>
      <patternFill patternType="solid">
        <fgColor indexed="5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70C0"/>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4">
    <xf numFmtId="0" fontId="0" fillId="0" borderId="0" xfId="0" applyAlignment="1"/>
    <xf numFmtId="0" fontId="1" fillId="0" borderId="0" xfId="0" applyFont="1" applyAlignment="1"/>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xf numFmtId="0" fontId="6" fillId="2" borderId="0" xfId="0" applyFont="1" applyFill="1" applyBorder="1" applyAlignment="1">
      <alignment horizontal="left"/>
    </xf>
    <xf numFmtId="0" fontId="5" fillId="2" borderId="0" xfId="0" applyFont="1" applyFill="1" applyBorder="1" applyAlignment="1"/>
    <xf numFmtId="0" fontId="5" fillId="2" borderId="0" xfId="0" applyFont="1" applyFill="1" applyBorder="1" applyAlignment="1">
      <alignment horizontal="center"/>
    </xf>
    <xf numFmtId="0" fontId="1" fillId="2" borderId="0" xfId="0" applyFont="1" applyFill="1" applyAlignment="1"/>
    <xf numFmtId="0" fontId="7" fillId="3" borderId="1" xfId="0" applyFont="1" applyFill="1" applyBorder="1" applyAlignment="1">
      <alignment horizontal="center"/>
    </xf>
    <xf numFmtId="0" fontId="8" fillId="3" borderId="1" xfId="0" applyFont="1" applyFill="1" applyBorder="1" applyAlignment="1">
      <alignment horizontal="center" vertical="center"/>
    </xf>
    <xf numFmtId="0" fontId="1" fillId="4" borderId="1" xfId="0" applyFont="1" applyFill="1" applyBorder="1" applyAlignment="1">
      <alignment horizont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9" fillId="2" borderId="0" xfId="0" applyFont="1" applyFill="1" applyBorder="1" applyAlignment="1"/>
    <xf numFmtId="0" fontId="1" fillId="5" borderId="1" xfId="0" applyFont="1" applyFill="1" applyBorder="1" applyAlignment="1">
      <alignment horizontal="center"/>
    </xf>
    <xf numFmtId="0" fontId="11" fillId="4" borderId="1" xfId="0" applyFont="1" applyFill="1" applyBorder="1" applyAlignment="1">
      <alignment horizontal="center"/>
    </xf>
    <xf numFmtId="0" fontId="5" fillId="2" borderId="0" xfId="0" applyFont="1" applyFill="1" applyBorder="1" applyAlignment="1">
      <alignment horizontal="center" vertical="center" wrapText="1"/>
    </xf>
    <xf numFmtId="0" fontId="8" fillId="2" borderId="0" xfId="0" applyFont="1" applyFill="1" applyBorder="1" applyAlignment="1"/>
    <xf numFmtId="0" fontId="1" fillId="2" borderId="0" xfId="0" applyFont="1" applyFill="1" applyAlignment="1">
      <alignment horizontal="center"/>
    </xf>
    <xf numFmtId="0" fontId="9" fillId="2" borderId="0" xfId="0" applyFont="1" applyFill="1" applyBorder="1" applyAlignment="1">
      <alignment vertical="center" wrapText="1"/>
    </xf>
    <xf numFmtId="0" fontId="4" fillId="2" borderId="0" xfId="0" applyFont="1" applyFill="1" applyBorder="1" applyAlignment="1">
      <alignment horizontal="center" vertical="center"/>
    </xf>
    <xf numFmtId="0" fontId="5" fillId="0" borderId="0" xfId="0" applyFont="1" applyAlignment="1"/>
    <xf numFmtId="0" fontId="13" fillId="7" borderId="0" xfId="0" applyFont="1" applyFill="1" applyBorder="1" applyAlignment="1">
      <alignment horizontal="left"/>
    </xf>
    <xf numFmtId="0" fontId="8" fillId="7" borderId="0" xfId="0" applyFont="1" applyFill="1" applyBorder="1" applyAlignment="1"/>
    <xf numFmtId="0" fontId="5" fillId="7" borderId="0" xfId="0" applyFont="1" applyFill="1" applyBorder="1" applyAlignment="1">
      <alignment horizontal="center"/>
    </xf>
    <xf numFmtId="0" fontId="14" fillId="0" borderId="0" xfId="0" applyFont="1" applyAlignment="1">
      <alignment vertical="center"/>
    </xf>
    <xf numFmtId="0" fontId="14" fillId="0" borderId="0" xfId="0" applyFont="1" applyAlignment="1">
      <alignment horizontal="left" vertical="center" wrapText="1" indent="1"/>
    </xf>
    <xf numFmtId="0" fontId="15" fillId="5" borderId="0" xfId="0" applyFont="1" applyFill="1" applyBorder="1" applyAlignment="1">
      <alignment horizontal="left" vertical="center" indent="1"/>
    </xf>
    <xf numFmtId="0" fontId="15" fillId="5" borderId="0" xfId="0" applyFont="1" applyFill="1" applyBorder="1" applyAlignment="1">
      <alignment horizontal="left" vertical="center" wrapText="1" indent="1"/>
    </xf>
    <xf numFmtId="0" fontId="14" fillId="4" borderId="0" xfId="0" applyFont="1" applyFill="1" applyAlignment="1">
      <alignment vertical="center"/>
    </xf>
    <xf numFmtId="0" fontId="14" fillId="4" borderId="0" xfId="0" applyFont="1" applyFill="1" applyAlignment="1">
      <alignment horizontal="left" vertical="center" wrapText="1" indent="1"/>
    </xf>
    <xf numFmtId="0" fontId="16" fillId="6" borderId="3" xfId="0" applyFont="1" applyFill="1" applyBorder="1" applyAlignment="1">
      <alignment horizontal="center" vertical="center" wrapText="1"/>
    </xf>
    <xf numFmtId="0" fontId="16" fillId="6" borderId="3" xfId="0" applyFont="1" applyFill="1" applyBorder="1" applyAlignment="1">
      <alignment horizontal="left" vertical="center" wrapText="1" indent="1"/>
    </xf>
    <xf numFmtId="0" fontId="14" fillId="5" borderId="1" xfId="0" applyFont="1" applyFill="1" applyBorder="1" applyAlignment="1">
      <alignment horizontal="center" vertical="center"/>
    </xf>
    <xf numFmtId="0" fontId="14" fillId="0" borderId="1" xfId="0" applyFont="1" applyBorder="1" applyAlignment="1">
      <alignment horizontal="left" vertical="center" wrapText="1" indent="1"/>
    </xf>
    <xf numFmtId="0" fontId="16" fillId="6" borderId="1" xfId="0" applyFont="1" applyFill="1" applyBorder="1" applyAlignment="1">
      <alignment horizontal="center" vertical="center" wrapText="1"/>
    </xf>
    <xf numFmtId="0" fontId="14" fillId="0" borderId="0" xfId="0" applyFont="1" applyAlignment="1">
      <alignment vertical="top"/>
    </xf>
    <xf numFmtId="0" fontId="14" fillId="0" borderId="0" xfId="0" applyFont="1" applyAlignment="1">
      <alignment horizontal="left" vertical="center" wrapText="1"/>
    </xf>
    <xf numFmtId="0" fontId="16" fillId="6" borderId="3" xfId="0" applyFont="1" applyFill="1" applyBorder="1" applyAlignment="1">
      <alignment horizontal="left" vertical="center" wrapText="1"/>
    </xf>
    <xf numFmtId="0" fontId="14" fillId="0" borderId="1" xfId="0" applyFont="1" applyBorder="1" applyAlignment="1">
      <alignment horizontal="left" vertical="center" wrapText="1"/>
    </xf>
    <xf numFmtId="0" fontId="16" fillId="6" borderId="1"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xf numFmtId="0" fontId="1" fillId="0" borderId="0" xfId="0" applyFont="1" applyFill="1" applyAlignment="1"/>
    <xf numFmtId="0" fontId="1" fillId="4" borderId="0" xfId="0" applyFont="1" applyFill="1" applyAlignment="1"/>
    <xf numFmtId="0" fontId="1" fillId="0" borderId="0" xfId="0" applyFont="1" applyAlignment="1">
      <alignment horizontal="center" vertical="center"/>
    </xf>
    <xf numFmtId="0" fontId="17"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1" fillId="9" borderId="0" xfId="0" applyFont="1" applyFill="1" applyAlignment="1">
      <alignment horizontal="center" vertical="center"/>
    </xf>
    <xf numFmtId="0" fontId="21" fillId="2" borderId="0" xfId="0" applyFont="1" applyFill="1" applyBorder="1" applyAlignment="1">
      <alignment horizontal="left"/>
    </xf>
    <xf numFmtId="0" fontId="1" fillId="0" borderId="1" xfId="0" applyFont="1" applyBorder="1" applyAlignment="1">
      <alignment horizontal="left"/>
    </xf>
    <xf numFmtId="0" fontId="11" fillId="4" borderId="4" xfId="0" applyFont="1" applyFill="1" applyBorder="1" applyAlignment="1"/>
    <xf numFmtId="0" fontId="11" fillId="4" borderId="5" xfId="0" applyFont="1" applyFill="1" applyBorder="1" applyAlignment="1"/>
    <xf numFmtId="0" fontId="8" fillId="5" borderId="6" xfId="0" applyFont="1" applyFill="1" applyBorder="1" applyAlignment="1">
      <alignment horizontal="left"/>
    </xf>
    <xf numFmtId="0" fontId="8" fillId="5" borderId="0" xfId="0" applyFont="1" applyFill="1" applyBorder="1" applyAlignment="1">
      <alignment horizontal="left"/>
    </xf>
    <xf numFmtId="164" fontId="8" fillId="4" borderId="4" xfId="0" applyNumberFormat="1" applyFont="1" applyFill="1" applyBorder="1" applyAlignment="1">
      <alignment horizontal="left"/>
    </xf>
    <xf numFmtId="164" fontId="8" fillId="4" borderId="5" xfId="0" applyNumberFormat="1" applyFont="1" applyFill="1" applyBorder="1" applyAlignment="1"/>
    <xf numFmtId="0" fontId="8" fillId="4" borderId="4" xfId="0" applyFont="1" applyFill="1" applyBorder="1" applyAlignment="1"/>
    <xf numFmtId="0" fontId="8" fillId="4" borderId="5" xfId="0" applyFont="1" applyFill="1" applyBorder="1" applyAlignment="1"/>
    <xf numFmtId="0" fontId="8" fillId="4" borderId="5" xfId="0" applyNumberFormat="1" applyFont="1" applyFill="1" applyBorder="1" applyAlignment="1"/>
    <xf numFmtId="0" fontId="8" fillId="2" borderId="0" xfId="0" applyFont="1" applyFill="1" applyBorder="1" applyAlignment="1">
      <alignment horizontal="right"/>
    </xf>
    <xf numFmtId="0" fontId="12" fillId="6" borderId="4"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24" fillId="10" borderId="9" xfId="0" applyFont="1" applyFill="1" applyBorder="1" applyAlignment="1">
      <alignment horizontal="center" vertical="center" wrapText="1"/>
    </xf>
    <xf numFmtId="0" fontId="25" fillId="2" borderId="1" xfId="0" applyFont="1" applyFill="1" applyBorder="1" applyAlignment="1">
      <alignment horizontal="center" vertical="center"/>
    </xf>
    <xf numFmtId="0" fontId="24" fillId="2" borderId="1" xfId="0" applyFont="1" applyFill="1" applyBorder="1" applyAlignment="1" applyProtection="1">
      <alignment horizontal="left" vertical="center" wrapText="1" indent="1"/>
      <protection hidden="1"/>
    </xf>
    <xf numFmtId="0" fontId="23" fillId="2" borderId="6" xfId="0" applyFont="1" applyFill="1" applyBorder="1" applyAlignment="1">
      <alignment vertical="center" textRotation="90" wrapText="1"/>
    </xf>
    <xf numFmtId="0" fontId="13" fillId="2" borderId="10" xfId="0" applyFont="1" applyFill="1" applyBorder="1" applyAlignment="1">
      <alignment vertical="center" textRotation="90" wrapText="1"/>
    </xf>
    <xf numFmtId="0" fontId="23" fillId="2" borderId="11" xfId="0" applyFont="1" applyFill="1" applyBorder="1" applyAlignment="1">
      <alignment vertical="center" textRotation="90" wrapText="1"/>
    </xf>
    <xf numFmtId="0" fontId="13" fillId="2" borderId="12" xfId="0" applyFont="1" applyFill="1" applyBorder="1" applyAlignment="1">
      <alignment vertical="center" textRotation="90" wrapText="1"/>
    </xf>
    <xf numFmtId="0" fontId="13"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4" fillId="2" borderId="0" xfId="0" applyFont="1" applyFill="1" applyBorder="1" applyAlignment="1" applyProtection="1">
      <alignment vertical="center" wrapText="1"/>
      <protection hidden="1"/>
    </xf>
    <xf numFmtId="0" fontId="5" fillId="0" borderId="0" xfId="0" applyFont="1" applyFill="1" applyBorder="1" applyAlignment="1">
      <alignment horizontal="center"/>
    </xf>
    <xf numFmtId="0" fontId="13"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4" fillId="0" borderId="0" xfId="0" applyFont="1" applyFill="1" applyBorder="1" applyAlignment="1" applyProtection="1">
      <alignment vertical="center" wrapText="1"/>
      <protection hidden="1"/>
    </xf>
    <xf numFmtId="0" fontId="24" fillId="0" borderId="0" xfId="0" applyFont="1" applyFill="1" applyBorder="1" applyAlignment="1">
      <alignment horizontal="center" vertical="center"/>
    </xf>
    <xf numFmtId="0" fontId="22" fillId="0" borderId="0" xfId="0" applyFont="1" applyFill="1" applyBorder="1" applyAlignment="1">
      <alignment vertical="center"/>
    </xf>
    <xf numFmtId="0" fontId="1" fillId="0" borderId="0" xfId="0" applyFont="1" applyBorder="1" applyAlignment="1">
      <alignment horizontal="center"/>
    </xf>
    <xf numFmtId="0" fontId="11" fillId="0" borderId="0" xfId="0" applyFont="1" applyBorder="1" applyAlignment="1"/>
    <xf numFmtId="0" fontId="1" fillId="4" borderId="0" xfId="0" applyFont="1" applyFill="1" applyBorder="1" applyAlignment="1"/>
    <xf numFmtId="0" fontId="1" fillId="9" borderId="0" xfId="0" applyFont="1" applyFill="1" applyAlignment="1"/>
    <xf numFmtId="0" fontId="1" fillId="9" borderId="0" xfId="0" applyFont="1" applyFill="1" applyAlignment="1" applyProtection="1">
      <protection locked="0"/>
    </xf>
    <xf numFmtId="0" fontId="1" fillId="0" borderId="0" xfId="0" applyFont="1" applyBorder="1" applyAlignment="1">
      <alignment horizontal="center" vertical="center"/>
    </xf>
    <xf numFmtId="0" fontId="1" fillId="0" borderId="0" xfId="0" applyFont="1" applyBorder="1" applyAlignment="1">
      <alignment horizontal="left"/>
    </xf>
    <xf numFmtId="0" fontId="26" fillId="4" borderId="0" xfId="0" applyFont="1" applyFill="1" applyAlignment="1"/>
    <xf numFmtId="0" fontId="24" fillId="0" borderId="0" xfId="0" applyFont="1" applyAlignment="1">
      <alignment vertical="center"/>
    </xf>
    <xf numFmtId="0" fontId="24" fillId="0" borderId="0" xfId="0" applyFont="1" applyAlignment="1"/>
    <xf numFmtId="0" fontId="24" fillId="0" borderId="0" xfId="0" applyFont="1" applyAlignment="1">
      <alignment horizontal="center"/>
    </xf>
    <xf numFmtId="0" fontId="26" fillId="5" borderId="0" xfId="0" applyFont="1" applyFill="1" applyAlignment="1"/>
    <xf numFmtId="0" fontId="27" fillId="5" borderId="0" xfId="0" applyFont="1" applyFill="1" applyAlignment="1" applyProtection="1">
      <protection locked="0"/>
    </xf>
    <xf numFmtId="0" fontId="28" fillId="5" borderId="0" xfId="0" applyFont="1" applyFill="1" applyAlignment="1">
      <alignment horizontal="right" vertical="center"/>
    </xf>
    <xf numFmtId="0" fontId="22" fillId="5" borderId="0" xfId="0" applyFont="1" applyFill="1" applyBorder="1" applyAlignment="1" applyProtection="1">
      <alignment vertical="center"/>
      <protection locked="0"/>
    </xf>
    <xf numFmtId="0" fontId="27" fillId="5" borderId="0" xfId="0" applyFont="1" applyFill="1" applyAlignment="1"/>
    <xf numFmtId="0" fontId="24" fillId="2" borderId="0" xfId="0" applyFont="1" applyFill="1" applyAlignment="1"/>
    <xf numFmtId="0" fontId="24" fillId="2" borderId="0" xfId="0" applyFont="1" applyFill="1" applyAlignment="1">
      <alignment horizontal="center"/>
    </xf>
    <xf numFmtId="0" fontId="7" fillId="2" borderId="0" xfId="0" applyFont="1" applyFill="1" applyAlignment="1">
      <alignment horizontal="left" vertical="center" indent="1"/>
    </xf>
    <xf numFmtId="0" fontId="22" fillId="2" borderId="0" xfId="0" applyFont="1" applyFill="1" applyAlignment="1">
      <alignment horizontal="right" vertical="center"/>
    </xf>
    <xf numFmtId="0" fontId="7" fillId="2" borderId="0" xfId="0" applyFont="1" applyFill="1" applyAlignment="1">
      <alignment vertical="center"/>
    </xf>
    <xf numFmtId="0" fontId="24" fillId="2" borderId="0" xfId="0" applyFont="1" applyFill="1" applyAlignment="1">
      <alignment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7" fillId="10" borderId="14" xfId="0" applyFont="1" applyFill="1" applyBorder="1" applyAlignment="1">
      <alignment horizontal="center" vertical="center" wrapText="1"/>
    </xf>
    <xf numFmtId="0" fontId="24" fillId="0" borderId="1" xfId="0" applyFont="1" applyBorder="1" applyAlignment="1" applyProtection="1">
      <alignment horizontal="center" vertical="center"/>
      <protection locked="0"/>
    </xf>
    <xf numFmtId="0" fontId="24" fillId="0" borderId="1" xfId="0" applyFont="1" applyBorder="1" applyAlignment="1" applyProtection="1">
      <alignment vertical="center"/>
      <protection locked="0"/>
    </xf>
    <xf numFmtId="164" fontId="24" fillId="0" borderId="1" xfId="0" applyNumberFormat="1" applyFont="1" applyBorder="1" applyAlignment="1" applyProtection="1">
      <alignment horizontal="center" vertical="center"/>
      <protection locked="0"/>
    </xf>
    <xf numFmtId="0" fontId="27" fillId="2" borderId="8" xfId="0" applyFont="1" applyFill="1" applyBorder="1" applyAlignment="1">
      <alignment vertical="center"/>
    </xf>
    <xf numFmtId="0" fontId="7" fillId="2" borderId="12" xfId="0" applyFont="1" applyFill="1" applyBorder="1" applyAlignment="1">
      <alignment vertical="center"/>
    </xf>
    <xf numFmtId="0" fontId="27" fillId="5" borderId="0" xfId="0" applyFont="1" applyFill="1" applyAlignment="1" applyProtection="1">
      <alignment horizontal="center"/>
      <protection locked="0"/>
    </xf>
    <xf numFmtId="0" fontId="27" fillId="5" borderId="0" xfId="0" applyFont="1" applyFill="1" applyAlignment="1">
      <alignment horizontal="center"/>
    </xf>
    <xf numFmtId="0" fontId="7" fillId="2" borderId="10" xfId="0" applyFont="1" applyFill="1" applyBorder="1" applyAlignment="1">
      <alignment vertical="center"/>
    </xf>
    <xf numFmtId="0" fontId="7" fillId="10"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center" vertical="center"/>
    </xf>
    <xf numFmtId="2" fontId="24" fillId="0" borderId="0" xfId="0" applyNumberFormat="1" applyFont="1" applyAlignment="1">
      <alignment vertical="center"/>
    </xf>
    <xf numFmtId="0" fontId="24" fillId="0" borderId="0" xfId="0" applyFont="1" applyBorder="1" applyAlignment="1">
      <alignment vertical="center"/>
    </xf>
    <xf numFmtId="0" fontId="24" fillId="4" borderId="7" xfId="0" applyFont="1" applyFill="1" applyBorder="1" applyAlignment="1"/>
    <xf numFmtId="0" fontId="24" fillId="4" borderId="13" xfId="0" applyFont="1" applyFill="1" applyBorder="1" applyAlignment="1"/>
    <xf numFmtId="0" fontId="24" fillId="4" borderId="13" xfId="0" applyFont="1" applyFill="1" applyBorder="1" applyAlignment="1">
      <alignment horizontal="center"/>
    </xf>
    <xf numFmtId="0" fontId="24" fillId="4" borderId="6" xfId="0" applyFont="1" applyFill="1" applyBorder="1" applyAlignment="1"/>
    <xf numFmtId="0" fontId="24" fillId="4" borderId="0" xfId="0" applyFont="1" applyFill="1" applyBorder="1" applyAlignment="1"/>
    <xf numFmtId="0" fontId="24" fillId="4" borderId="0" xfId="0" applyFont="1" applyFill="1" applyBorder="1" applyAlignment="1">
      <alignment horizontal="center"/>
    </xf>
    <xf numFmtId="0" fontId="24" fillId="4" borderId="0" xfId="0" applyFont="1" applyFill="1" applyBorder="1" applyAlignment="1" applyProtection="1">
      <alignment horizontal="center"/>
      <protection locked="0"/>
    </xf>
    <xf numFmtId="0" fontId="24" fillId="0" borderId="6" xfId="0" applyFont="1" applyBorder="1" applyAlignment="1"/>
    <xf numFmtId="0" fontId="25" fillId="0" borderId="0" xfId="0" applyFont="1" applyFill="1" applyBorder="1" applyAlignment="1" applyProtection="1">
      <protection locked="0"/>
    </xf>
    <xf numFmtId="0" fontId="25" fillId="0" borderId="0" xfId="0" applyFont="1" applyFill="1" applyBorder="1" applyAlignment="1" applyProtection="1">
      <alignment horizontal="center"/>
      <protection locked="0"/>
    </xf>
    <xf numFmtId="0" fontId="24" fillId="4" borderId="0" xfId="0" applyFont="1" applyFill="1" applyBorder="1" applyAlignment="1" applyProtection="1">
      <protection locked="0"/>
    </xf>
    <xf numFmtId="0" fontId="24" fillId="4" borderId="11" xfId="0" applyFont="1" applyFill="1" applyBorder="1" applyAlignment="1"/>
    <xf numFmtId="0" fontId="24" fillId="4" borderId="2" xfId="0" applyFont="1" applyFill="1" applyBorder="1" applyAlignment="1"/>
    <xf numFmtId="0" fontId="24" fillId="4" borderId="2" xfId="0" applyFont="1" applyFill="1" applyBorder="1" applyAlignment="1">
      <alignment horizontal="center"/>
    </xf>
    <xf numFmtId="0" fontId="24" fillId="4" borderId="8" xfId="0" applyFont="1" applyFill="1" applyBorder="1" applyAlignment="1">
      <alignment horizontal="center"/>
    </xf>
    <xf numFmtId="0" fontId="24" fillId="0" borderId="0" xfId="0" applyFont="1" applyBorder="1" applyAlignment="1"/>
    <xf numFmtId="0" fontId="24" fillId="4" borderId="10" xfId="0" applyFont="1" applyFill="1" applyBorder="1" applyAlignment="1">
      <alignment horizontal="center"/>
    </xf>
    <xf numFmtId="0" fontId="24" fillId="4" borderId="12" xfId="0" applyFont="1" applyFill="1" applyBorder="1" applyAlignment="1">
      <alignment horizontal="center"/>
    </xf>
    <xf numFmtId="0" fontId="30" fillId="8" borderId="1" xfId="0" applyFont="1" applyFill="1" applyBorder="1" applyAlignment="1">
      <alignment horizontal="left" vertical="center" wrapText="1"/>
    </xf>
    <xf numFmtId="0" fontId="7" fillId="2" borderId="0" xfId="0" applyFont="1" applyFill="1" applyAlignment="1" applyProtection="1">
      <alignment vertical="center"/>
      <protection locked="0"/>
    </xf>
    <xf numFmtId="0" fontId="29" fillId="2" borderId="0" xfId="0" applyFont="1" applyFill="1" applyAlignment="1" applyProtection="1">
      <alignment vertical="center"/>
      <protection locked="0"/>
    </xf>
    <xf numFmtId="11" fontId="24" fillId="0" borderId="1" xfId="0" applyNumberFormat="1" applyFont="1" applyBorder="1" applyAlignment="1" applyProtection="1">
      <alignment vertical="center"/>
      <protection locked="0"/>
    </xf>
    <xf numFmtId="166" fontId="22" fillId="5" borderId="0" xfId="0" applyNumberFormat="1" applyFont="1" applyFill="1" applyBorder="1" applyAlignment="1" applyProtection="1">
      <alignment horizontal="left" vertical="center"/>
      <protection locked="0"/>
    </xf>
    <xf numFmtId="165" fontId="8" fillId="4" borderId="4" xfId="0" applyNumberFormat="1" applyFont="1" applyFill="1" applyBorder="1" applyAlignment="1">
      <alignment horizontal="left"/>
    </xf>
    <xf numFmtId="0" fontId="31" fillId="0" borderId="0" xfId="0" applyFont="1" applyBorder="1" applyAlignment="1" applyProtection="1">
      <alignment horizontal="center"/>
      <protection locked="0"/>
    </xf>
    <xf numFmtId="0" fontId="33" fillId="0" borderId="0" xfId="0" applyFont="1" applyAlignment="1"/>
    <xf numFmtId="0" fontId="34" fillId="0" borderId="0" xfId="0" applyFont="1" applyAlignment="1"/>
    <xf numFmtId="0" fontId="0" fillId="12" borderId="0" xfId="0" applyFill="1" applyAlignment="1"/>
    <xf numFmtId="0" fontId="35" fillId="13" borderId="0" xfId="0" applyFont="1" applyFill="1" applyAlignment="1"/>
    <xf numFmtId="0" fontId="32" fillId="13" borderId="0" xfId="0" applyFont="1" applyFill="1" applyAlignment="1"/>
    <xf numFmtId="0" fontId="37" fillId="14" borderId="0" xfId="0" applyFont="1" applyFill="1" applyAlignment="1"/>
    <xf numFmtId="0" fontId="36" fillId="14" borderId="0" xfId="0" applyFont="1" applyFill="1" applyAlignment="1">
      <alignment vertical="center"/>
    </xf>
    <xf numFmtId="0" fontId="0" fillId="0" borderId="0" xfId="0" applyFill="1" applyBorder="1" applyAlignment="1"/>
    <xf numFmtId="0" fontId="0" fillId="0" borderId="0" xfId="0" applyBorder="1" applyAlignment="1"/>
    <xf numFmtId="0" fontId="34" fillId="12" borderId="0" xfId="0" applyFont="1" applyFill="1" applyAlignment="1"/>
    <xf numFmtId="0" fontId="0" fillId="12" borderId="0" xfId="0" applyFill="1" applyBorder="1" applyAlignment="1"/>
    <xf numFmtId="0" fontId="34" fillId="12" borderId="0" xfId="0" applyFont="1" applyFill="1" applyAlignment="1">
      <alignment horizontal="center"/>
    </xf>
    <xf numFmtId="0" fontId="34" fillId="12" borderId="0" xfId="0" applyFont="1" applyFill="1" applyBorder="1" applyAlignment="1"/>
    <xf numFmtId="0" fontId="24" fillId="4" borderId="0" xfId="0" applyFont="1" applyFill="1" applyBorder="1" applyAlignment="1" applyProtection="1"/>
    <xf numFmtId="0" fontId="24" fillId="0" borderId="0" xfId="0" applyFont="1" applyAlignment="1" applyProtection="1">
      <alignment vertical="center"/>
      <protection locked="0"/>
    </xf>
    <xf numFmtId="0" fontId="40" fillId="2" borderId="0" xfId="0" applyFont="1" applyFill="1" applyAlignment="1">
      <alignment horizontal="left" vertical="center"/>
    </xf>
    <xf numFmtId="0" fontId="5" fillId="2" borderId="0" xfId="0" applyFont="1" applyFill="1" applyAlignment="1">
      <alignment horizontal="right" vertical="center"/>
    </xf>
    <xf numFmtId="0" fontId="7" fillId="2" borderId="20" xfId="0" applyFont="1" applyFill="1" applyBorder="1" applyAlignment="1">
      <alignment vertical="center" wrapText="1"/>
    </xf>
    <xf numFmtId="0" fontId="7" fillId="2" borderId="21" xfId="0" applyFont="1" applyFill="1" applyBorder="1" applyAlignment="1">
      <alignment vertical="center" wrapText="1"/>
    </xf>
    <xf numFmtId="0" fontId="7" fillId="2" borderId="18" xfId="0" applyFont="1" applyFill="1" applyBorder="1" applyAlignment="1">
      <alignment vertical="center" wrapText="1"/>
    </xf>
    <xf numFmtId="0" fontId="7" fillId="2" borderId="19" xfId="0" applyFont="1" applyFill="1" applyBorder="1" applyAlignment="1">
      <alignment vertical="center" wrapText="1"/>
    </xf>
    <xf numFmtId="0" fontId="27" fillId="12" borderId="8" xfId="0" applyFont="1" applyFill="1" applyBorder="1" applyAlignment="1">
      <alignment vertical="center"/>
    </xf>
    <xf numFmtId="0" fontId="7" fillId="12" borderId="22" xfId="0" applyFont="1" applyFill="1" applyBorder="1" applyAlignment="1">
      <alignment vertical="center"/>
    </xf>
    <xf numFmtId="0" fontId="24" fillId="0" borderId="14" xfId="0" applyFont="1" applyBorder="1" applyAlignment="1" applyProtection="1">
      <alignment horizontal="center" vertical="center"/>
      <protection locked="0"/>
    </xf>
    <xf numFmtId="0" fontId="2" fillId="5" borderId="0" xfId="0" applyFont="1" applyFill="1" applyAlignment="1">
      <alignment vertical="center"/>
    </xf>
    <xf numFmtId="0" fontId="24" fillId="5" borderId="0" xfId="0" applyFont="1" applyFill="1" applyAlignment="1">
      <alignment horizontal="left" vertical="center"/>
    </xf>
    <xf numFmtId="0" fontId="24" fillId="5" borderId="0" xfId="0" applyFont="1" applyFill="1" applyAlignment="1">
      <alignment horizontal="right" vertical="center"/>
    </xf>
    <xf numFmtId="0" fontId="34" fillId="0" borderId="0" xfId="0" applyFont="1" applyAlignment="1">
      <alignment horizontal="justify" vertical="justify" wrapText="1"/>
    </xf>
    <xf numFmtId="0" fontId="0" fillId="0" borderId="0" xfId="0" applyAlignment="1">
      <alignment vertical="justify" wrapText="1"/>
    </xf>
    <xf numFmtId="0" fontId="0" fillId="0" borderId="0" xfId="0" applyAlignment="1">
      <alignment vertical="top"/>
    </xf>
    <xf numFmtId="0" fontId="45" fillId="10" borderId="12" xfId="0" applyFont="1" applyFill="1" applyBorder="1" applyAlignment="1">
      <alignment horizontal="center" vertical="center" wrapText="1"/>
    </xf>
    <xf numFmtId="0" fontId="45" fillId="10" borderId="14" xfId="0" applyFont="1" applyFill="1" applyBorder="1" applyAlignment="1">
      <alignment horizontal="center" vertical="center" wrapText="1"/>
    </xf>
    <xf numFmtId="0" fontId="24" fillId="2" borderId="0" xfId="0" applyFont="1" applyFill="1" applyAlignment="1">
      <alignment horizontal="left" vertical="center" indent="1"/>
    </xf>
    <xf numFmtId="0" fontId="14" fillId="0" borderId="30" xfId="0" applyFont="1" applyBorder="1" applyAlignment="1">
      <alignment horizontal="left" vertical="center" wrapText="1" indent="1"/>
    </xf>
    <xf numFmtId="0" fontId="14" fillId="5" borderId="4" xfId="0" applyFont="1" applyFill="1" applyBorder="1" applyAlignment="1">
      <alignment horizontal="center" vertical="center"/>
    </xf>
    <xf numFmtId="0" fontId="47" fillId="13" borderId="0" xfId="0" applyFont="1" applyFill="1" applyAlignment="1">
      <alignment horizontal="right" vertical="center"/>
    </xf>
    <xf numFmtId="0" fontId="14" fillId="0" borderId="26" xfId="0" applyFont="1" applyBorder="1" applyAlignment="1">
      <alignment horizontal="left" vertical="center" wrapText="1" indent="1"/>
    </xf>
    <xf numFmtId="0" fontId="14" fillId="0" borderId="27" xfId="0" applyFont="1" applyBorder="1" applyAlignment="1">
      <alignment horizontal="left" vertical="center" wrapText="1" indent="1"/>
    </xf>
    <xf numFmtId="0" fontId="14" fillId="0" borderId="28" xfId="0" applyFont="1" applyBorder="1" applyAlignment="1">
      <alignment horizontal="left" vertical="center" wrapText="1" indent="1"/>
    </xf>
    <xf numFmtId="0" fontId="48" fillId="0" borderId="30" xfId="0" applyFont="1" applyBorder="1" applyAlignment="1">
      <alignment horizontal="left" vertical="center" wrapText="1" indent="1"/>
    </xf>
    <xf numFmtId="0" fontId="14" fillId="0" borderId="29" xfId="0" applyFont="1" applyBorder="1" applyAlignment="1">
      <alignment horizontal="left" vertical="center" wrapText="1" indent="1"/>
    </xf>
    <xf numFmtId="0" fontId="14" fillId="0" borderId="31" xfId="0" applyFont="1" applyBorder="1" applyAlignment="1">
      <alignment horizontal="left" vertical="center" wrapText="1" indent="1"/>
    </xf>
    <xf numFmtId="0" fontId="48" fillId="0" borderId="31" xfId="0" applyFont="1" applyBorder="1" applyAlignment="1">
      <alignment horizontal="left" vertical="center" wrapText="1" indent="1"/>
    </xf>
    <xf numFmtId="0" fontId="14" fillId="0" borderId="32" xfId="0" applyFont="1" applyBorder="1" applyAlignment="1">
      <alignment horizontal="left" vertical="center" wrapText="1" indent="1"/>
    </xf>
    <xf numFmtId="0" fontId="49" fillId="0" borderId="32" xfId="0" applyFont="1" applyBorder="1" applyAlignment="1">
      <alignment horizontal="left" vertical="center" wrapText="1" indent="1"/>
    </xf>
    <xf numFmtId="0" fontId="33" fillId="0" borderId="0" xfId="0" applyFont="1" applyAlignment="1">
      <alignment horizontal="justify" vertical="justify" wrapText="1"/>
    </xf>
    <xf numFmtId="0" fontId="46" fillId="0" borderId="0" xfId="0" applyFont="1" applyAlignment="1">
      <alignment horizontal="justify" vertical="justify" wrapText="1"/>
    </xf>
    <xf numFmtId="0" fontId="0" fillId="0" borderId="0" xfId="0" applyAlignment="1">
      <alignment horizontal="right" vertical="top"/>
    </xf>
    <xf numFmtId="0" fontId="24" fillId="4" borderId="13" xfId="0" applyFont="1" applyFill="1" applyBorder="1" applyAlignment="1">
      <alignment horizontal="center"/>
    </xf>
    <xf numFmtId="0" fontId="24" fillId="4" borderId="0" xfId="0" applyFont="1" applyFill="1" applyBorder="1" applyAlignment="1" applyProtection="1">
      <alignment horizontal="center"/>
      <protection locked="0"/>
    </xf>
    <xf numFmtId="0" fontId="27" fillId="11" borderId="1" xfId="0" applyFont="1" applyFill="1" applyBorder="1" applyAlignment="1">
      <alignment horizontal="center" vertical="center"/>
    </xf>
    <xf numFmtId="0" fontId="27" fillId="11" borderId="4" xfId="0" applyFont="1" applyFill="1" applyBorder="1" applyAlignment="1">
      <alignment horizontal="center" vertical="center" wrapText="1"/>
    </xf>
    <xf numFmtId="0" fontId="27" fillId="11" borderId="23" xfId="0" applyFont="1" applyFill="1" applyBorder="1" applyAlignment="1">
      <alignment horizontal="center" vertical="center"/>
    </xf>
    <xf numFmtId="0" fontId="27" fillId="11" borderId="24" xfId="0" applyFont="1" applyFill="1" applyBorder="1" applyAlignment="1">
      <alignment horizontal="center" vertical="center"/>
    </xf>
    <xf numFmtId="0" fontId="27" fillId="11" borderId="25" xfId="0" applyFont="1" applyFill="1" applyBorder="1" applyAlignment="1">
      <alignment horizontal="center" vertical="center"/>
    </xf>
    <xf numFmtId="0" fontId="12" fillId="11" borderId="3"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6" fillId="5" borderId="0" xfId="0" applyFont="1" applyFill="1" applyBorder="1" applyAlignment="1">
      <alignment horizontal="center" vertical="center"/>
    </xf>
    <xf numFmtId="165" fontId="19" fillId="5" borderId="0" xfId="0" applyNumberFormat="1" applyFont="1" applyFill="1" applyBorder="1" applyAlignment="1">
      <alignment horizontal="center" vertical="center"/>
    </xf>
    <xf numFmtId="0" fontId="20" fillId="9" borderId="0" xfId="0" applyFont="1" applyFill="1" applyAlignment="1">
      <alignment horizontal="center" vertical="center"/>
    </xf>
    <xf numFmtId="0" fontId="8" fillId="5" borderId="7" xfId="0" applyFont="1" applyFill="1" applyBorder="1" applyAlignment="1">
      <alignment horizontal="left"/>
    </xf>
    <xf numFmtId="0" fontId="8" fillId="5" borderId="13" xfId="0" applyFont="1" applyFill="1" applyBorder="1" applyAlignment="1">
      <alignment horizontal="left"/>
    </xf>
    <xf numFmtId="0" fontId="25" fillId="0" borderId="9" xfId="0" applyFont="1" applyFill="1" applyBorder="1" applyAlignment="1" applyProtection="1">
      <alignment horizontal="center" vertical="center"/>
      <protection locked="0"/>
    </xf>
    <xf numFmtId="0" fontId="8" fillId="5" borderId="6" xfId="0" applyFont="1" applyFill="1" applyBorder="1" applyAlignment="1">
      <alignment horizontal="left"/>
    </xf>
    <xf numFmtId="0" fontId="8" fillId="5" borderId="0" xfId="0" applyFont="1" applyFill="1" applyBorder="1" applyAlignment="1">
      <alignment horizontal="left"/>
    </xf>
    <xf numFmtId="0" fontId="8" fillId="5" borderId="11" xfId="0" applyFont="1" applyFill="1" applyBorder="1" applyAlignment="1">
      <alignment horizontal="left"/>
    </xf>
    <xf numFmtId="0" fontId="8" fillId="5" borderId="2" xfId="0" applyFont="1" applyFill="1" applyBorder="1" applyAlignment="1">
      <alignment horizontal="left"/>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 fillId="2" borderId="0" xfId="0" applyFont="1" applyFill="1" applyBorder="1" applyAlignment="1">
      <alignment horizontal="center" vertical="center"/>
    </xf>
    <xf numFmtId="0" fontId="22" fillId="2" borderId="4" xfId="0" applyFont="1" applyFill="1" applyBorder="1" applyAlignment="1">
      <alignment horizontal="left" vertical="center" wrapText="1" indent="1"/>
    </xf>
    <xf numFmtId="0" fontId="22" fillId="2" borderId="5"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25" fillId="0" borderId="2" xfId="0" applyFont="1" applyFill="1" applyBorder="1" applyAlignment="1" applyProtection="1">
      <alignment horizontal="left" vertical="center"/>
      <protection locked="0"/>
    </xf>
    <xf numFmtId="0" fontId="6" fillId="2" borderId="0" xfId="0" applyFont="1" applyFill="1" applyBorder="1" applyAlignment="1">
      <alignment horizontal="right" vertical="center"/>
    </xf>
    <xf numFmtId="0" fontId="6" fillId="2" borderId="2" xfId="0" applyFont="1" applyFill="1" applyBorder="1" applyAlignment="1">
      <alignment horizontal="right" vertical="center"/>
    </xf>
    <xf numFmtId="0" fontId="7" fillId="2"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2" fillId="5" borderId="0" xfId="0" applyFont="1" applyFill="1" applyAlignment="1">
      <alignment horizontal="center" vertical="center"/>
    </xf>
    <xf numFmtId="0" fontId="7" fillId="12" borderId="32"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PELAPORAN'!$K$8:$P$8</c:f>
              <c:numCache>
                <c:formatCode>General</c:formatCode>
                <c:ptCount val="6"/>
                <c:pt idx="0">
                  <c:v>1</c:v>
                </c:pt>
                <c:pt idx="1">
                  <c:v>1</c:v>
                </c:pt>
                <c:pt idx="2">
                  <c:v>4</c:v>
                </c:pt>
                <c:pt idx="3">
                  <c:v>0</c:v>
                </c:pt>
                <c:pt idx="4">
                  <c:v>0</c:v>
                </c:pt>
                <c:pt idx="5">
                  <c:v>0</c:v>
                </c:pt>
              </c:numCache>
            </c:numRef>
          </c:val>
          <c:extLst>
            <c:ext xmlns:c16="http://schemas.microsoft.com/office/drawing/2014/chart" uri="{C3380CC4-5D6E-409C-BE32-E72D297353CC}">
              <c16:uniqueId val="{00000000-7A48-46FA-B628-5E7EB5F9DE8F}"/>
            </c:ext>
          </c:extLst>
        </c:ser>
        <c:dLbls>
          <c:showLegendKey val="0"/>
          <c:showVal val="0"/>
          <c:showCatName val="0"/>
          <c:showSerName val="0"/>
          <c:showPercent val="0"/>
          <c:showBubbleSize val="0"/>
        </c:dLbls>
        <c:gapWidth val="150"/>
        <c:axId val="146875704"/>
        <c:axId val="146876096"/>
      </c:barChart>
      <c:catAx>
        <c:axId val="14687570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6096"/>
        <c:crosses val="autoZero"/>
        <c:auto val="1"/>
        <c:lblAlgn val="ctr"/>
        <c:lblOffset val="100"/>
        <c:tickLblSkip val="1"/>
        <c:tickMarkSkip val="1"/>
        <c:noMultiLvlLbl val="0"/>
      </c:catAx>
      <c:valAx>
        <c:axId val="146876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570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PELAPORAN'!$C$8:$H$8</c:f>
              <c:numCache>
                <c:formatCode>General</c:formatCode>
                <c:ptCount val="6"/>
                <c:pt idx="0">
                  <c:v>1</c:v>
                </c:pt>
                <c:pt idx="1">
                  <c:v>2</c:v>
                </c:pt>
                <c:pt idx="2">
                  <c:v>3</c:v>
                </c:pt>
                <c:pt idx="3">
                  <c:v>0</c:v>
                </c:pt>
                <c:pt idx="4">
                  <c:v>0</c:v>
                </c:pt>
                <c:pt idx="5">
                  <c:v>0</c:v>
                </c:pt>
              </c:numCache>
            </c:numRef>
          </c:val>
          <c:extLst>
            <c:ext xmlns:c16="http://schemas.microsoft.com/office/drawing/2014/chart" uri="{C3380CC4-5D6E-409C-BE32-E72D297353CC}">
              <c16:uniqueId val="{00000000-F178-4BF5-921E-65ADF9987EB7}"/>
            </c:ext>
          </c:extLst>
        </c:ser>
        <c:dLbls>
          <c:showLegendKey val="0"/>
          <c:showVal val="0"/>
          <c:showCatName val="0"/>
          <c:showSerName val="0"/>
          <c:showPercent val="0"/>
          <c:showBubbleSize val="0"/>
        </c:dLbls>
        <c:gapWidth val="150"/>
        <c:axId val="161307032"/>
        <c:axId val="161307424"/>
      </c:barChart>
      <c:catAx>
        <c:axId val="1613070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424"/>
        <c:crosses val="autoZero"/>
        <c:auto val="1"/>
        <c:lblAlgn val="ctr"/>
        <c:lblOffset val="100"/>
        <c:tickLblSkip val="1"/>
        <c:tickMarkSkip val="1"/>
        <c:noMultiLvlLbl val="0"/>
      </c:catAx>
      <c:valAx>
        <c:axId val="1613074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0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3635617532406E-2"/>
          <c:y val="0.10507632014312547"/>
          <c:w val="0.90175378763999869"/>
          <c:h val="0.71872202977897803"/>
        </c:manualLayout>
      </c:layout>
      <c:barChart>
        <c:barDir val="col"/>
        <c:grouping val="clustered"/>
        <c:varyColors val="0"/>
        <c:ser>
          <c:idx val="0"/>
          <c:order val="0"/>
          <c:tx>
            <c:strRef>
              <c:f>'GRAF PELAPORAN'!$B$43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PELAPORAN'!$C$43:$H$43</c:f>
              <c:numCache>
                <c:formatCode>General</c:formatCode>
                <c:ptCount val="6"/>
                <c:pt idx="0">
                  <c:v>0</c:v>
                </c:pt>
                <c:pt idx="1">
                  <c:v>2</c:v>
                </c:pt>
                <c:pt idx="2">
                  <c:v>2</c:v>
                </c:pt>
                <c:pt idx="3">
                  <c:v>2</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PELAPORAN'!$C$42:$H$42</c15:sqref>
                        </c15:formulaRef>
                      </c:ext>
                    </c:extLst>
                    <c:strCache>
                      <c:ptCount val="6"/>
                      <c:pt idx="0">
                        <c:v>TP 1</c:v>
                      </c:pt>
                      <c:pt idx="1">
                        <c:v>TP 2</c:v>
                      </c:pt>
                      <c:pt idx="2">
                        <c:v> TP 3</c:v>
                      </c:pt>
                      <c:pt idx="3">
                        <c:v>TP 4</c:v>
                      </c:pt>
                      <c:pt idx="4">
                        <c:v>TP  5</c:v>
                      </c:pt>
                      <c:pt idx="5">
                        <c:v>TP 6</c:v>
                      </c:pt>
                    </c:strCache>
                  </c:strRef>
                </c15:cat>
              </c15:filteredCategoryTitle>
            </c:ext>
            <c:ext xmlns:c16="http://schemas.microsoft.com/office/drawing/2014/chart" uri="{C3380CC4-5D6E-409C-BE32-E72D297353CC}">
              <c16:uniqueId val="{00000000-C83D-47AF-8135-FEFDDEAAF4EC}"/>
            </c:ext>
          </c:extLst>
        </c:ser>
        <c:dLbls>
          <c:showLegendKey val="0"/>
          <c:showVal val="0"/>
          <c:showCatName val="0"/>
          <c:showSerName val="0"/>
          <c:showPercent val="0"/>
          <c:showBubbleSize val="0"/>
        </c:dLbls>
        <c:gapWidth val="150"/>
        <c:axId val="161731280"/>
        <c:axId val="161731672"/>
      </c:barChart>
      <c:catAx>
        <c:axId val="16173128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1672"/>
        <c:crosses val="autoZero"/>
        <c:auto val="1"/>
        <c:lblAlgn val="ctr"/>
        <c:lblOffset val="100"/>
        <c:tickLblSkip val="1"/>
        <c:tickMarkSkip val="1"/>
        <c:noMultiLvlLbl val="0"/>
      </c:catAx>
      <c:valAx>
        <c:axId val="16173167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73128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6025104602511"/>
          <c:w val="0.90299979159741461"/>
          <c:h val="0.71966527196652741"/>
        </c:manualLayout>
      </c:layout>
      <c:barChart>
        <c:barDir val="col"/>
        <c:grouping val="clustered"/>
        <c:varyColors val="0"/>
        <c:ser>
          <c:idx val="0"/>
          <c:order val="0"/>
          <c:tx>
            <c:strRef>
              <c:f>'GRAF PELAPORAN'!$J$26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 TP 4</c:v>
                </c:pt>
                <c:pt idx="4">
                  <c:v> TP 5</c:v>
                </c:pt>
                <c:pt idx="5">
                  <c:v> TP 6</c:v>
                </c:pt>
              </c:strCache>
            </c:strRef>
          </c:cat>
          <c:val>
            <c:numRef>
              <c:f>'GRAF PELAPORAN'!$K$26:$P$26</c:f>
              <c:numCache>
                <c:formatCode>General</c:formatCode>
                <c:ptCount val="6"/>
                <c:pt idx="0">
                  <c:v>0</c:v>
                </c:pt>
                <c:pt idx="1">
                  <c:v>2</c:v>
                </c:pt>
                <c:pt idx="2">
                  <c:v>4</c:v>
                </c:pt>
                <c:pt idx="3">
                  <c:v>0</c:v>
                </c:pt>
                <c:pt idx="4">
                  <c:v>0</c:v>
                </c:pt>
                <c:pt idx="5">
                  <c:v>0</c:v>
                </c:pt>
              </c:numCache>
            </c:numRef>
          </c:val>
          <c:extLst>
            <c:ext xmlns:c16="http://schemas.microsoft.com/office/drawing/2014/chart" uri="{C3380CC4-5D6E-409C-BE32-E72D297353CC}">
              <c16:uniqueId val="{00000000-1879-4D8E-AD54-499E5191EC1A}"/>
            </c:ext>
          </c:extLst>
        </c:ser>
        <c:dLbls>
          <c:showLegendKey val="0"/>
          <c:showVal val="0"/>
          <c:showCatName val="0"/>
          <c:showSerName val="0"/>
          <c:showPercent val="0"/>
          <c:showBubbleSize val="0"/>
        </c:dLbls>
        <c:gapWidth val="150"/>
        <c:axId val="161689808"/>
        <c:axId val="161690200"/>
      </c:barChart>
      <c:catAx>
        <c:axId val="16168980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0200"/>
        <c:crosses val="autoZero"/>
        <c:auto val="1"/>
        <c:lblAlgn val="ctr"/>
        <c:lblOffset val="100"/>
        <c:tickLblSkip val="1"/>
        <c:tickMarkSkip val="1"/>
        <c:noMultiLvlLbl val="0"/>
      </c:catAx>
      <c:valAx>
        <c:axId val="161690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98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 TP 4</c:v>
                </c:pt>
                <c:pt idx="4">
                  <c:v> TP 5</c:v>
                </c:pt>
                <c:pt idx="5">
                  <c:v> TP 6</c:v>
                </c:pt>
              </c:strCache>
            </c:strRef>
          </c:cat>
          <c:val>
            <c:numRef>
              <c:f>'GRAF PELAPORAN'!$C$26:$H$26</c:f>
              <c:numCache>
                <c:formatCode>General</c:formatCode>
                <c:ptCount val="6"/>
                <c:pt idx="0">
                  <c:v>1</c:v>
                </c:pt>
                <c:pt idx="1">
                  <c:v>1</c:v>
                </c:pt>
                <c:pt idx="2">
                  <c:v>4</c:v>
                </c:pt>
                <c:pt idx="3">
                  <c:v>0</c:v>
                </c:pt>
                <c:pt idx="4">
                  <c:v>0</c:v>
                </c:pt>
                <c:pt idx="5">
                  <c:v>0</c:v>
                </c:pt>
              </c:numCache>
            </c:numRef>
          </c:val>
          <c:extLs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162010016"/>
        <c:axId val="162010408"/>
      </c:barChart>
      <c:catAx>
        <c:axId val="16201001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408"/>
        <c:crosses val="autoZero"/>
        <c:auto val="1"/>
        <c:lblAlgn val="ctr"/>
        <c:lblOffset val="100"/>
        <c:tickLblSkip val="1"/>
        <c:tickMarkSkip val="1"/>
        <c:noMultiLvlLbl val="0"/>
      </c:catAx>
      <c:valAx>
        <c:axId val="1620104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01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Radio" checked="Checked" firstButton="1" fmlaLink="$AI$1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Drop" dropStyle="combo" dx="16" fmlaLink="$I$6" fmlaRange="$J$7:$J$75" sel="1"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microsoft.com/office/2007/relationships/hdphoto" Target="../media/hdphoto3.wdp"/><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952500</xdr:colOff>
          <xdr:row>5</xdr:row>
          <xdr:rowOff>20107</xdr:rowOff>
        </xdr:from>
        <xdr:to>
          <xdr:col>7</xdr:col>
          <xdr:colOff>44449</xdr:colOff>
          <xdr:row>5</xdr:row>
          <xdr:rowOff>230716</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5</xdr:row>
          <xdr:rowOff>240241</xdr:rowOff>
        </xdr:from>
        <xdr:to>
          <xdr:col>7</xdr:col>
          <xdr:colOff>34924</xdr:colOff>
          <xdr:row>6</xdr:row>
          <xdr:rowOff>221191</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42334</xdr:rowOff>
    </xdr:from>
    <xdr:to>
      <xdr:col>1</xdr:col>
      <xdr:colOff>1672166</xdr:colOff>
      <xdr:row>1</xdr:row>
      <xdr:rowOff>232585</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42334"/>
          <a:ext cx="2010833" cy="518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3429000</xdr:colOff>
          <xdr:row>7</xdr:row>
          <xdr:rowOff>66675</xdr:rowOff>
        </xdr:from>
        <xdr:to>
          <xdr:col>6</xdr:col>
          <xdr:colOff>57150</xdr:colOff>
          <xdr:row>8</xdr:row>
          <xdr:rowOff>133350</xdr:rowOff>
        </xdr:to>
        <xdr:sp macro="" textlink="">
          <xdr:nvSpPr>
            <xdr:cNvPr id="2052" name="Drop Down 1"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bevel/>
                  <a:headEnd/>
                  <a:tailEnd/>
                </a14:hiddenLine>
              </a:ext>
            </a:extLst>
          </xdr:spPr>
        </xdr:sp>
        <xdr:clientData fPrintsWithSheet="0"/>
      </xdr:twoCellAnchor>
    </mc:Choice>
    <mc:Fallback/>
  </mc:AlternateContent>
  <xdr:twoCellAnchor editAs="oneCell">
    <xdr:from>
      <xdr:col>0</xdr:col>
      <xdr:colOff>47623</xdr:colOff>
      <xdr:row>0</xdr:row>
      <xdr:rowOff>11907</xdr:rowOff>
    </xdr:from>
    <xdr:to>
      <xdr:col>4</xdr:col>
      <xdr:colOff>70069</xdr:colOff>
      <xdr:row>2</xdr:row>
      <xdr:rowOff>190500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47623" y="11907"/>
          <a:ext cx="2725165" cy="702468"/>
        </a:xfrm>
        <a:prstGeom prst="rect">
          <a:avLst/>
        </a:prstGeom>
      </xdr:spPr>
    </xdr:pic>
    <xdr:clientData/>
  </xdr:twoCellAnchor>
  <xdr:twoCellAnchor>
    <xdr:from>
      <xdr:col>5</xdr:col>
      <xdr:colOff>4476750</xdr:colOff>
      <xdr:row>0</xdr:row>
      <xdr:rowOff>83344</xdr:rowOff>
    </xdr:from>
    <xdr:to>
      <xdr:col>5</xdr:col>
      <xdr:colOff>5667375</xdr:colOff>
      <xdr:row>3</xdr:row>
      <xdr:rowOff>226218</xdr:rowOff>
    </xdr:to>
    <xdr:sp macro="" textlink="">
      <xdr:nvSpPr>
        <xdr:cNvPr id="2" name="Rectangle 1">
          <a:extLst>
            <a:ext uri="{FF2B5EF4-FFF2-40B4-BE49-F238E27FC236}">
              <a16:creationId xmlns:a16="http://schemas.microsoft.com/office/drawing/2014/main" id="{00000000-0008-0000-0200-000002000000}"/>
            </a:ext>
          </a:extLst>
        </xdr:cNvPr>
        <xdr:cNvSpPr/>
      </xdr:nvSpPr>
      <xdr:spPr bwMode="auto">
        <a:xfrm>
          <a:off x="8096250" y="83344"/>
          <a:ext cx="1190625" cy="928687"/>
        </a:xfrm>
        <a:prstGeom prst="rect">
          <a:avLst/>
        </a:prstGeom>
        <a:noFill/>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ctr"/>
          <a:r>
            <a:rPr lang="en-MY" sz="1200">
              <a:solidFill>
                <a:schemeClr val="bg1">
                  <a:lumMod val="50000"/>
                </a:schemeClr>
              </a:solidFill>
              <a:latin typeface="Arial Black" panose="020B0A04020102020204" pitchFamily="34" charset="0"/>
            </a:rPr>
            <a:t>LOGO SEKOLAH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5362575</xdr:colOff>
      <xdr:row>0</xdr:row>
      <xdr:rowOff>66676</xdr:rowOff>
    </xdr:from>
    <xdr:to>
      <xdr:col>1</xdr:col>
      <xdr:colOff>6915150</xdr:colOff>
      <xdr:row>0</xdr:row>
      <xdr:rowOff>466884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6753225" y="66676"/>
          <a:ext cx="1552575" cy="400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257175</xdr:rowOff>
    </xdr:from>
    <xdr:to>
      <xdr:col>16</xdr:col>
      <xdr:colOff>0</xdr:colOff>
      <xdr:row>19</xdr:row>
      <xdr:rowOff>190500</xdr:rowOff>
    </xdr:to>
    <xdr:graphicFrame macro="">
      <xdr:nvGraphicFramePr>
        <xdr:cNvPr id="4134" name="Chart 6">
          <a:extLst>
            <a:ext uri="{FF2B5EF4-FFF2-40B4-BE49-F238E27FC236}">
              <a16:creationId xmlns:a16="http://schemas.microsoft.com/office/drawing/2014/main" id="{00000000-0008-0000-0400-000026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8</xdr:row>
      <xdr:rowOff>219075</xdr:rowOff>
    </xdr:from>
    <xdr:to>
      <xdr:col>8</xdr:col>
      <xdr:colOff>9525</xdr:colOff>
      <xdr:row>19</xdr:row>
      <xdr:rowOff>171450</xdr:rowOff>
    </xdr:to>
    <xdr:graphicFrame macro="">
      <xdr:nvGraphicFramePr>
        <xdr:cNvPr id="4145" name="Chart 3">
          <a:extLst>
            <a:ext uri="{FF2B5EF4-FFF2-40B4-BE49-F238E27FC236}">
              <a16:creationId xmlns:a16="http://schemas.microsoft.com/office/drawing/2014/main" id="{00000000-0008-0000-0400-00003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43</xdr:row>
      <xdr:rowOff>180975</xdr:rowOff>
    </xdr:from>
    <xdr:to>
      <xdr:col>8</xdr:col>
      <xdr:colOff>9525</xdr:colOff>
      <xdr:row>54</xdr:row>
      <xdr:rowOff>142875</xdr:rowOff>
    </xdr:to>
    <xdr:graphicFrame macro="">
      <xdr:nvGraphicFramePr>
        <xdr:cNvPr id="4148" name="Chart 35">
          <a:extLst>
            <a:ext uri="{FF2B5EF4-FFF2-40B4-BE49-F238E27FC236}">
              <a16:creationId xmlns:a16="http://schemas.microsoft.com/office/drawing/2014/main" id="{00000000-0008-0000-0400-00003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26</xdr:row>
      <xdr:rowOff>190500</xdr:rowOff>
    </xdr:from>
    <xdr:to>
      <xdr:col>16</xdr:col>
      <xdr:colOff>0</xdr:colOff>
      <xdr:row>37</xdr:row>
      <xdr:rowOff>161925</xdr:rowOff>
    </xdr:to>
    <xdr:graphicFrame macro="">
      <xdr:nvGraphicFramePr>
        <xdr:cNvPr id="4158" name="Chart 48">
          <a:extLst>
            <a:ext uri="{FF2B5EF4-FFF2-40B4-BE49-F238E27FC236}">
              <a16:creationId xmlns:a16="http://schemas.microsoft.com/office/drawing/2014/main" id="{00000000-0008-0000-0400-00003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35" name="Chart 3">
          <a:extLst>
            <a:ext uri="{FF2B5EF4-FFF2-40B4-BE49-F238E27FC236}">
              <a16:creationId xmlns:a16="http://schemas.microsoft.com/office/drawing/2014/main" id="{00000000-0008-0000-04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74839</xdr:colOff>
      <xdr:row>0</xdr:row>
      <xdr:rowOff>144575</xdr:rowOff>
    </xdr:from>
    <xdr:to>
      <xdr:col>3</xdr:col>
      <xdr:colOff>3953</xdr:colOff>
      <xdr:row>3</xdr:row>
      <xdr:rowOff>119061</xdr:rowOff>
    </xdr:to>
    <xdr:pic>
      <xdr:nvPicPr>
        <xdr:cNvPr id="38" name="Picture 37">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74839" y="144575"/>
          <a:ext cx="2274645" cy="581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4"/>
  <sheetViews>
    <sheetView showGridLines="0" tabSelected="1" workbookViewId="0">
      <pane ySplit="2" topLeftCell="A3" activePane="bottomLeft" state="frozen"/>
      <selection pane="bottomLeft" activeCell="L55" sqref="L55"/>
    </sheetView>
  </sheetViews>
  <sheetFormatPr defaultColWidth="30" defaultRowHeight="15"/>
  <cols>
    <col min="1" max="1" width="3.85546875" customWidth="1"/>
    <col min="2" max="10" width="9.140625" customWidth="1"/>
    <col min="11" max="11" width="18.140625" customWidth="1"/>
  </cols>
  <sheetData>
    <row r="1" spans="1:12" ht="24" customHeight="1">
      <c r="A1" s="153" t="s">
        <v>61</v>
      </c>
      <c r="B1" s="152"/>
      <c r="C1" s="152"/>
      <c r="D1" s="152"/>
      <c r="E1" s="152"/>
      <c r="F1" s="152"/>
      <c r="G1" s="152"/>
      <c r="H1" s="152"/>
      <c r="I1" s="152"/>
      <c r="J1" s="152"/>
      <c r="K1" s="152"/>
    </row>
    <row r="2" spans="1:12" ht="21">
      <c r="A2" s="150" t="s">
        <v>44</v>
      </c>
      <c r="B2" s="151"/>
      <c r="C2" s="151"/>
      <c r="D2" s="151"/>
      <c r="E2" s="151"/>
      <c r="F2" s="151"/>
      <c r="G2" s="151"/>
      <c r="H2" s="151"/>
      <c r="I2" s="151"/>
      <c r="J2" s="151"/>
      <c r="K2" s="182" t="s">
        <v>81</v>
      </c>
    </row>
    <row r="4" spans="1:12">
      <c r="A4" s="148" t="s">
        <v>45</v>
      </c>
    </row>
    <row r="5" spans="1:12">
      <c r="A5" s="192" t="s">
        <v>78</v>
      </c>
      <c r="B5" s="192"/>
      <c r="C5" s="192"/>
      <c r="D5" s="192"/>
      <c r="E5" s="192"/>
      <c r="F5" s="192"/>
      <c r="G5" s="192"/>
      <c r="H5" s="192"/>
      <c r="I5" s="192"/>
      <c r="J5" s="192"/>
      <c r="K5" s="192"/>
    </row>
    <row r="6" spans="1:12">
      <c r="A6" s="192"/>
      <c r="B6" s="192"/>
      <c r="C6" s="192"/>
      <c r="D6" s="192"/>
      <c r="E6" s="192"/>
      <c r="F6" s="192"/>
      <c r="G6" s="192"/>
      <c r="H6" s="192"/>
      <c r="I6" s="192"/>
      <c r="J6" s="192"/>
      <c r="K6" s="192"/>
    </row>
    <row r="7" spans="1:12">
      <c r="A7" s="192"/>
      <c r="B7" s="192"/>
      <c r="C7" s="192"/>
      <c r="D7" s="192"/>
      <c r="E7" s="192"/>
      <c r="F7" s="192"/>
      <c r="G7" s="192"/>
      <c r="H7" s="192"/>
      <c r="I7" s="192"/>
      <c r="J7" s="192"/>
      <c r="K7" s="192"/>
    </row>
    <row r="8" spans="1:12">
      <c r="A8" s="192"/>
      <c r="B8" s="192"/>
      <c r="C8" s="192"/>
      <c r="D8" s="192"/>
      <c r="E8" s="192"/>
      <c r="F8" s="192"/>
      <c r="G8" s="192"/>
      <c r="H8" s="192"/>
      <c r="I8" s="192"/>
      <c r="J8" s="192"/>
      <c r="K8" s="192"/>
    </row>
    <row r="9" spans="1:12">
      <c r="A9" s="192"/>
      <c r="B9" s="192"/>
      <c r="C9" s="192"/>
      <c r="D9" s="192"/>
      <c r="E9" s="192"/>
      <c r="F9" s="192"/>
      <c r="G9" s="192"/>
      <c r="H9" s="192"/>
      <c r="I9" s="192"/>
      <c r="J9" s="192"/>
      <c r="K9" s="192"/>
    </row>
    <row r="10" spans="1:12">
      <c r="B10" s="154"/>
      <c r="C10" s="154"/>
      <c r="D10" s="155"/>
      <c r="E10" s="155"/>
      <c r="F10" s="155"/>
      <c r="G10" s="155"/>
      <c r="H10" s="155"/>
      <c r="I10" s="155"/>
      <c r="J10" s="155"/>
      <c r="K10" s="155"/>
    </row>
    <row r="11" spans="1:12">
      <c r="A11" s="158" t="s">
        <v>53</v>
      </c>
      <c r="B11" s="159" t="s">
        <v>46</v>
      </c>
      <c r="C11" s="157"/>
      <c r="D11" s="157"/>
      <c r="E11" s="157"/>
      <c r="F11" s="157"/>
      <c r="G11" s="157"/>
      <c r="H11" s="157"/>
      <c r="I11" s="157"/>
      <c r="J11" s="157"/>
      <c r="K11" s="157"/>
      <c r="L11" s="155"/>
    </row>
    <row r="12" spans="1:12">
      <c r="B12" s="147" t="s">
        <v>47</v>
      </c>
    </row>
    <row r="13" spans="1:12">
      <c r="B13" s="147" t="s">
        <v>48</v>
      </c>
    </row>
    <row r="14" spans="1:12">
      <c r="B14" s="147" t="s">
        <v>49</v>
      </c>
    </row>
    <row r="15" spans="1:12">
      <c r="B15" s="147" t="s">
        <v>50</v>
      </c>
    </row>
    <row r="16" spans="1:12">
      <c r="B16" s="147" t="s">
        <v>51</v>
      </c>
    </row>
    <row r="17" spans="1:13">
      <c r="B17" s="147" t="s">
        <v>52</v>
      </c>
    </row>
    <row r="19" spans="1:13">
      <c r="A19" s="158" t="s">
        <v>54</v>
      </c>
      <c r="B19" s="156" t="s">
        <v>55</v>
      </c>
      <c r="C19" s="149"/>
      <c r="D19" s="149"/>
      <c r="E19" s="149"/>
      <c r="F19" s="149"/>
      <c r="G19" s="149"/>
      <c r="H19" s="149"/>
      <c r="I19" s="149"/>
      <c r="J19" s="149"/>
      <c r="K19" s="149"/>
    </row>
    <row r="20" spans="1:13">
      <c r="B20" s="147" t="s">
        <v>79</v>
      </c>
    </row>
    <row r="21" spans="1:13">
      <c r="B21" s="147" t="s">
        <v>56</v>
      </c>
    </row>
    <row r="22" spans="1:13">
      <c r="B22" s="147" t="s">
        <v>57</v>
      </c>
    </row>
    <row r="23" spans="1:13">
      <c r="B23" s="147" t="s">
        <v>60</v>
      </c>
    </row>
    <row r="24" spans="1:13">
      <c r="B24" s="147" t="s">
        <v>66</v>
      </c>
    </row>
    <row r="25" spans="1:13">
      <c r="B25" s="147" t="s">
        <v>62</v>
      </c>
    </row>
    <row r="26" spans="1:13">
      <c r="B26" s="147" t="s">
        <v>63</v>
      </c>
    </row>
    <row r="28" spans="1:13">
      <c r="A28" s="158" t="s">
        <v>64</v>
      </c>
      <c r="B28" s="156" t="s">
        <v>25</v>
      </c>
      <c r="C28" s="149"/>
      <c r="D28" s="149"/>
      <c r="E28" s="149"/>
      <c r="F28" s="149"/>
      <c r="G28" s="149"/>
      <c r="H28" s="149"/>
      <c r="I28" s="149"/>
      <c r="J28" s="149"/>
      <c r="K28" s="149"/>
    </row>
    <row r="29" spans="1:13" ht="15" customHeight="1">
      <c r="B29" s="192" t="s">
        <v>80</v>
      </c>
      <c r="C29" s="192"/>
      <c r="D29" s="192"/>
      <c r="E29" s="192"/>
      <c r="F29" s="192"/>
      <c r="G29" s="192"/>
      <c r="H29" s="192"/>
      <c r="I29" s="192"/>
      <c r="J29" s="192"/>
      <c r="K29" s="192"/>
      <c r="M29" s="147"/>
    </row>
    <row r="30" spans="1:13">
      <c r="B30" s="192"/>
      <c r="C30" s="192"/>
      <c r="D30" s="192"/>
      <c r="E30" s="192"/>
      <c r="F30" s="192"/>
      <c r="G30" s="192"/>
      <c r="H30" s="192"/>
      <c r="I30" s="192"/>
      <c r="J30" s="192"/>
      <c r="K30" s="192"/>
      <c r="M30" s="147"/>
    </row>
    <row r="31" spans="1:13">
      <c r="B31" s="192"/>
      <c r="C31" s="192"/>
      <c r="D31" s="192"/>
      <c r="E31" s="192"/>
      <c r="F31" s="192"/>
      <c r="G31" s="192"/>
      <c r="H31" s="192"/>
      <c r="I31" s="192"/>
      <c r="J31" s="192"/>
      <c r="K31" s="192"/>
      <c r="M31" s="147"/>
    </row>
    <row r="32" spans="1:13">
      <c r="B32" s="192"/>
      <c r="C32" s="192"/>
      <c r="D32" s="192"/>
      <c r="E32" s="192"/>
      <c r="F32" s="192"/>
      <c r="G32" s="192"/>
      <c r="H32" s="192"/>
      <c r="I32" s="192"/>
      <c r="J32" s="192"/>
      <c r="K32" s="192"/>
      <c r="M32" s="147"/>
    </row>
    <row r="33" spans="1:11">
      <c r="B33" s="192"/>
      <c r="C33" s="192"/>
      <c r="D33" s="192"/>
      <c r="E33" s="192"/>
      <c r="F33" s="192"/>
      <c r="G33" s="192"/>
      <c r="H33" s="192"/>
      <c r="I33" s="192"/>
      <c r="J33" s="192"/>
      <c r="K33" s="192"/>
    </row>
    <row r="34" spans="1:11">
      <c r="B34" s="192"/>
      <c r="C34" s="192"/>
      <c r="D34" s="192"/>
      <c r="E34" s="192"/>
      <c r="F34" s="192"/>
      <c r="G34" s="192"/>
      <c r="H34" s="192"/>
      <c r="I34" s="192"/>
      <c r="J34" s="192"/>
      <c r="K34" s="192"/>
    </row>
    <row r="36" spans="1:11">
      <c r="A36" s="158" t="s">
        <v>65</v>
      </c>
      <c r="B36" s="156" t="s">
        <v>94</v>
      </c>
      <c r="C36" s="149"/>
      <c r="D36" s="149"/>
      <c r="E36" s="149"/>
      <c r="F36" s="149"/>
      <c r="G36" s="149"/>
      <c r="H36" s="149"/>
      <c r="I36" s="149"/>
      <c r="J36" s="149"/>
      <c r="K36" s="149"/>
    </row>
    <row r="37" spans="1:11" ht="15" customHeight="1">
      <c r="A37" s="176">
        <v>1</v>
      </c>
      <c r="B37" s="192" t="s">
        <v>75</v>
      </c>
      <c r="C37" s="192"/>
      <c r="D37" s="192"/>
      <c r="E37" s="192"/>
      <c r="F37" s="192"/>
      <c r="G37" s="192"/>
      <c r="H37" s="192"/>
      <c r="I37" s="192"/>
      <c r="J37" s="192"/>
      <c r="K37" s="192"/>
    </row>
    <row r="38" spans="1:11">
      <c r="A38" s="176"/>
      <c r="B38" s="192"/>
      <c r="C38" s="192"/>
      <c r="D38" s="192"/>
      <c r="E38" s="192"/>
      <c r="F38" s="192"/>
      <c r="G38" s="192"/>
      <c r="H38" s="192"/>
      <c r="I38" s="192"/>
      <c r="J38" s="192"/>
      <c r="K38" s="192"/>
    </row>
    <row r="39" spans="1:11" ht="13.5" customHeight="1">
      <c r="A39" s="176"/>
      <c r="B39" s="192"/>
      <c r="C39" s="192"/>
      <c r="D39" s="192"/>
      <c r="E39" s="192"/>
      <c r="F39" s="192"/>
      <c r="G39" s="192"/>
      <c r="H39" s="192"/>
      <c r="I39" s="192"/>
      <c r="J39" s="192"/>
      <c r="K39" s="192"/>
    </row>
    <row r="40" spans="1:11">
      <c r="A40" s="176"/>
      <c r="B40" s="192"/>
      <c r="C40" s="192"/>
      <c r="D40" s="192"/>
      <c r="E40" s="192"/>
      <c r="F40" s="192"/>
      <c r="G40" s="192"/>
      <c r="H40" s="192"/>
      <c r="I40" s="192"/>
      <c r="J40" s="192"/>
      <c r="K40" s="192"/>
    </row>
    <row r="41" spans="1:11" ht="15" customHeight="1">
      <c r="A41" s="176">
        <v>2</v>
      </c>
      <c r="B41" s="192" t="s">
        <v>95</v>
      </c>
      <c r="C41" s="192"/>
      <c r="D41" s="192"/>
      <c r="E41" s="192"/>
      <c r="F41" s="192"/>
      <c r="G41" s="192"/>
      <c r="H41" s="192"/>
      <c r="I41" s="192"/>
      <c r="J41" s="192"/>
      <c r="K41" s="192"/>
    </row>
    <row r="42" spans="1:11" ht="1.5" customHeight="1">
      <c r="A42" s="176"/>
      <c r="B42" s="192"/>
      <c r="C42" s="192"/>
      <c r="D42" s="192"/>
      <c r="E42" s="192"/>
      <c r="F42" s="192"/>
      <c r="G42" s="192"/>
      <c r="H42" s="192"/>
      <c r="I42" s="192"/>
      <c r="J42" s="192"/>
      <c r="K42" s="192"/>
    </row>
    <row r="43" spans="1:11" ht="15" customHeight="1">
      <c r="A43" s="176">
        <v>3</v>
      </c>
      <c r="B43" s="192" t="s">
        <v>77</v>
      </c>
      <c r="C43" s="192"/>
      <c r="D43" s="192"/>
      <c r="E43" s="192"/>
      <c r="F43" s="192"/>
      <c r="G43" s="192"/>
      <c r="H43" s="192"/>
      <c r="I43" s="192"/>
      <c r="J43" s="192"/>
      <c r="K43" s="192"/>
    </row>
    <row r="44" spans="1:11">
      <c r="A44" s="176"/>
      <c r="B44" s="192"/>
      <c r="C44" s="192"/>
      <c r="D44" s="192"/>
      <c r="E44" s="192"/>
      <c r="F44" s="192"/>
      <c r="G44" s="192"/>
      <c r="H44" s="192"/>
      <c r="I44" s="192"/>
      <c r="J44" s="192"/>
      <c r="K44" s="192"/>
    </row>
    <row r="45" spans="1:11" ht="15" customHeight="1">
      <c r="A45" s="176">
        <v>4</v>
      </c>
      <c r="B45" s="192" t="s">
        <v>90</v>
      </c>
      <c r="C45" s="192"/>
      <c r="D45" s="192"/>
      <c r="E45" s="192"/>
      <c r="F45" s="192"/>
      <c r="G45" s="192"/>
      <c r="H45" s="192"/>
      <c r="I45" s="192"/>
      <c r="J45" s="192"/>
      <c r="K45" s="192"/>
    </row>
    <row r="46" spans="1:11">
      <c r="A46" s="176"/>
      <c r="B46" s="192"/>
      <c r="C46" s="192"/>
      <c r="D46" s="192"/>
      <c r="E46" s="192"/>
      <c r="F46" s="192"/>
      <c r="G46" s="192"/>
      <c r="H46" s="192"/>
      <c r="I46" s="192"/>
      <c r="J46" s="192"/>
      <c r="K46" s="192"/>
    </row>
    <row r="47" spans="1:11" ht="15" customHeight="1">
      <c r="A47" s="176"/>
      <c r="B47" s="192"/>
      <c r="C47" s="192"/>
      <c r="D47" s="192"/>
      <c r="E47" s="192"/>
      <c r="F47" s="192"/>
      <c r="G47" s="192"/>
      <c r="H47" s="192"/>
      <c r="I47" s="192"/>
      <c r="J47" s="192"/>
      <c r="K47" s="192"/>
    </row>
    <row r="48" spans="1:11">
      <c r="A48" s="176"/>
      <c r="B48" s="174" t="s">
        <v>76</v>
      </c>
      <c r="C48" s="175"/>
      <c r="D48" s="175"/>
      <c r="E48" s="175"/>
      <c r="F48" s="175"/>
      <c r="G48" s="175"/>
      <c r="H48" s="175"/>
      <c r="I48" s="175"/>
      <c r="J48" s="175"/>
      <c r="K48" s="175"/>
    </row>
    <row r="49" spans="1:11" ht="15" customHeight="1">
      <c r="A49" s="176">
        <v>5</v>
      </c>
      <c r="B49" s="193" t="s">
        <v>91</v>
      </c>
      <c r="C49" s="193"/>
      <c r="D49" s="193"/>
      <c r="E49" s="193"/>
      <c r="F49" s="193"/>
      <c r="G49" s="193"/>
      <c r="H49" s="193"/>
      <c r="I49" s="193"/>
      <c r="J49" s="193"/>
      <c r="K49" s="193"/>
    </row>
    <row r="50" spans="1:11" ht="3" customHeight="1">
      <c r="A50" s="176"/>
      <c r="B50" s="193"/>
      <c r="C50" s="193"/>
      <c r="D50" s="193"/>
      <c r="E50" s="193"/>
      <c r="F50" s="193"/>
      <c r="G50" s="193"/>
      <c r="H50" s="193"/>
      <c r="I50" s="193"/>
      <c r="J50" s="193"/>
      <c r="K50" s="193"/>
    </row>
    <row r="51" spans="1:11" ht="15" customHeight="1">
      <c r="A51" s="176">
        <v>6</v>
      </c>
      <c r="B51" s="192" t="s">
        <v>92</v>
      </c>
      <c r="C51" s="192"/>
      <c r="D51" s="192"/>
      <c r="E51" s="192"/>
      <c r="F51" s="192"/>
      <c r="G51" s="192"/>
      <c r="H51" s="192"/>
      <c r="I51" s="192"/>
      <c r="J51" s="192"/>
      <c r="K51" s="192"/>
    </row>
    <row r="52" spans="1:11">
      <c r="A52" s="176"/>
      <c r="B52" s="192"/>
      <c r="C52" s="192"/>
      <c r="D52" s="192"/>
      <c r="E52" s="192"/>
      <c r="F52" s="192"/>
      <c r="G52" s="192"/>
      <c r="H52" s="192"/>
      <c r="I52" s="192"/>
      <c r="J52" s="192"/>
      <c r="K52" s="192"/>
    </row>
    <row r="53" spans="1:11" ht="15" customHeight="1">
      <c r="A53" s="194">
        <v>7</v>
      </c>
      <c r="B53" s="192" t="s">
        <v>93</v>
      </c>
      <c r="C53" s="192"/>
      <c r="D53" s="192"/>
      <c r="E53" s="192"/>
      <c r="F53" s="192"/>
      <c r="G53" s="192"/>
      <c r="H53" s="192"/>
      <c r="I53" s="192"/>
      <c r="J53" s="192"/>
      <c r="K53" s="192"/>
    </row>
    <row r="54" spans="1:11" ht="30.75" customHeight="1">
      <c r="A54" s="194"/>
      <c r="B54" s="192"/>
      <c r="C54" s="192"/>
      <c r="D54" s="192"/>
      <c r="E54" s="192"/>
      <c r="F54" s="192"/>
      <c r="G54" s="192"/>
      <c r="H54" s="192"/>
      <c r="I54" s="192"/>
      <c r="J54" s="192"/>
      <c r="K54" s="192"/>
    </row>
  </sheetData>
  <mergeCells count="10">
    <mergeCell ref="B53:K54"/>
    <mergeCell ref="B43:K44"/>
    <mergeCell ref="B41:K42"/>
    <mergeCell ref="B45:K47"/>
    <mergeCell ref="A5:K9"/>
    <mergeCell ref="B29:K34"/>
    <mergeCell ref="B37:K40"/>
    <mergeCell ref="B49:K50"/>
    <mergeCell ref="B51:K52"/>
    <mergeCell ref="A53:A54"/>
  </mergeCells>
  <printOptions horizontalCentered="1"/>
  <pageMargins left="0.23622047244094491" right="0.23622047244094491"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135"/>
  <sheetViews>
    <sheetView showGridLines="0" zoomScale="90" zoomScaleNormal="90" zoomScaleSheetLayoutView="100" workbookViewId="0">
      <selection activeCell="H20" sqref="H20"/>
    </sheetView>
  </sheetViews>
  <sheetFormatPr defaultColWidth="9.140625" defaultRowHeight="15.75" zeroHeight="1"/>
  <cols>
    <col min="1" max="1" width="5" style="92" customWidth="1"/>
    <col min="2" max="2" width="35.85546875" style="92" customWidth="1"/>
    <col min="3" max="3" width="14.85546875" style="92" customWidth="1"/>
    <col min="4" max="4" width="9.140625" style="93" customWidth="1"/>
    <col min="5" max="8" width="18.7109375" style="92" customWidth="1"/>
    <col min="9" max="9" width="14.42578125" style="92" hidden="1" customWidth="1"/>
    <col min="10" max="16" width="9.7109375" style="92" hidden="1" customWidth="1"/>
    <col min="17" max="19" width="15.7109375" style="92" hidden="1" customWidth="1"/>
    <col min="20" max="28" width="2" style="92" hidden="1" customWidth="1"/>
    <col min="29" max="29" width="5.42578125" style="92" hidden="1" customWidth="1"/>
    <col min="30" max="30" width="23" style="93" customWidth="1"/>
    <col min="31" max="31" width="5.42578125" style="92" customWidth="1"/>
    <col min="32" max="32" width="2" style="92" hidden="1" customWidth="1"/>
    <col min="33" max="33" width="2.42578125" style="92" hidden="1" customWidth="1"/>
    <col min="34" max="34" width="9.140625" style="92" hidden="1" customWidth="1"/>
    <col min="35" max="35" width="2" style="92" hidden="1" customWidth="1"/>
    <col min="36" max="37" width="0" style="92" hidden="1" customWidth="1"/>
    <col min="38" max="16384" width="9.140625" style="92"/>
  </cols>
  <sheetData>
    <row r="1" spans="1:35" s="90" customFormat="1" ht="25.5" customHeight="1">
      <c r="A1" s="94"/>
      <c r="B1" s="95"/>
      <c r="C1" s="96" t="s">
        <v>0</v>
      </c>
      <c r="D1" s="97" t="s">
        <v>82</v>
      </c>
      <c r="E1" s="97"/>
      <c r="F1" s="97"/>
      <c r="G1" s="97"/>
      <c r="H1" s="97"/>
      <c r="I1" s="97"/>
      <c r="J1" s="97"/>
      <c r="K1" s="97"/>
      <c r="L1" s="97"/>
      <c r="M1" s="97"/>
      <c r="N1" s="97"/>
      <c r="O1" s="97"/>
      <c r="P1" s="97"/>
      <c r="Q1" s="97"/>
      <c r="R1" s="97"/>
      <c r="S1" s="97"/>
      <c r="T1" s="95"/>
      <c r="U1" s="95"/>
      <c r="V1" s="94"/>
      <c r="W1" s="95"/>
      <c r="X1" s="95"/>
      <c r="Y1" s="95"/>
      <c r="Z1" s="95"/>
      <c r="AA1" s="95"/>
      <c r="AB1" s="95"/>
      <c r="AC1" s="95"/>
      <c r="AD1" s="113"/>
    </row>
    <row r="2" spans="1:35" s="90" customFormat="1" ht="25.5" customHeight="1">
      <c r="A2" s="94"/>
      <c r="B2" s="95"/>
      <c r="C2" s="96" t="s">
        <v>1</v>
      </c>
      <c r="D2" s="97" t="s">
        <v>41</v>
      </c>
      <c r="E2" s="97"/>
      <c r="F2" s="97"/>
      <c r="G2" s="97"/>
      <c r="H2" s="97"/>
      <c r="I2" s="97"/>
      <c r="J2" s="97"/>
      <c r="K2" s="97"/>
      <c r="L2" s="97"/>
      <c r="M2" s="97"/>
      <c r="N2" s="97"/>
      <c r="O2" s="97"/>
      <c r="P2" s="97"/>
      <c r="Q2" s="97"/>
      <c r="R2" s="97"/>
      <c r="S2" s="97"/>
      <c r="T2" s="95"/>
      <c r="U2" s="95"/>
      <c r="V2" s="94"/>
      <c r="W2" s="95"/>
      <c r="X2" s="95"/>
      <c r="Y2" s="95"/>
      <c r="Z2" s="95"/>
      <c r="AA2" s="95"/>
      <c r="AB2" s="95"/>
      <c r="AC2" s="95"/>
      <c r="AD2" s="113"/>
    </row>
    <row r="3" spans="1:35" s="90" customFormat="1" ht="25.5" customHeight="1">
      <c r="A3" s="94"/>
      <c r="B3" s="98"/>
      <c r="C3" s="96" t="s">
        <v>2</v>
      </c>
      <c r="D3" s="97" t="s">
        <v>59</v>
      </c>
      <c r="E3" s="97"/>
      <c r="F3" s="97"/>
      <c r="G3" s="97"/>
      <c r="H3" s="97"/>
      <c r="I3" s="97"/>
      <c r="J3" s="97"/>
      <c r="K3" s="97"/>
      <c r="L3" s="97"/>
      <c r="M3" s="97"/>
      <c r="N3" s="97"/>
      <c r="O3" s="97"/>
      <c r="P3" s="97"/>
      <c r="Q3" s="97"/>
      <c r="R3" s="97"/>
      <c r="S3" s="97"/>
      <c r="T3" s="98"/>
      <c r="U3" s="98"/>
      <c r="V3" s="94"/>
      <c r="W3" s="98"/>
      <c r="X3" s="98"/>
      <c r="Y3" s="98"/>
      <c r="Z3" s="98"/>
      <c r="AA3" s="98"/>
      <c r="AB3" s="98"/>
      <c r="AC3" s="98"/>
      <c r="AD3" s="114"/>
    </row>
    <row r="4" spans="1:35" s="90" customFormat="1" ht="25.5" customHeight="1">
      <c r="A4" s="94"/>
      <c r="B4" s="95"/>
      <c r="C4" s="96" t="s">
        <v>58</v>
      </c>
      <c r="D4" s="144">
        <v>43984</v>
      </c>
      <c r="E4" s="97"/>
      <c r="F4" s="97"/>
      <c r="G4" s="97"/>
      <c r="H4" s="97"/>
      <c r="I4" s="97"/>
      <c r="J4" s="97"/>
      <c r="K4" s="97"/>
      <c r="L4" s="97"/>
      <c r="M4" s="97"/>
      <c r="N4" s="97"/>
      <c r="O4" s="97"/>
      <c r="P4" s="97"/>
      <c r="Q4" s="97"/>
      <c r="R4" s="97"/>
      <c r="S4" s="97" t="s">
        <v>3</v>
      </c>
      <c r="T4" s="95"/>
      <c r="U4" s="95"/>
      <c r="V4" s="94"/>
      <c r="W4" s="95"/>
      <c r="X4" s="95"/>
      <c r="Y4" s="95"/>
      <c r="Z4" s="95"/>
      <c r="AA4" s="95"/>
      <c r="AB4" s="95"/>
      <c r="AC4" s="95"/>
      <c r="AD4" s="113"/>
    </row>
    <row r="5" spans="1:35" ht="15.95" customHeight="1">
      <c r="A5" s="99"/>
      <c r="B5" s="99"/>
      <c r="C5" s="99"/>
      <c r="D5" s="100"/>
      <c r="E5" s="99"/>
      <c r="F5" s="99"/>
      <c r="G5" s="99"/>
      <c r="H5" s="99" t="s">
        <v>68</v>
      </c>
      <c r="I5" s="99"/>
      <c r="J5" s="99"/>
      <c r="K5" s="99"/>
      <c r="L5" s="99"/>
      <c r="M5" s="99"/>
      <c r="N5" s="99"/>
      <c r="P5" s="99"/>
      <c r="S5" s="100"/>
      <c r="T5" s="99"/>
      <c r="U5" s="99"/>
      <c r="V5" s="99"/>
      <c r="W5" s="99"/>
      <c r="X5" s="99"/>
      <c r="Y5" s="99"/>
      <c r="Z5" s="99"/>
      <c r="AA5" s="99"/>
      <c r="AB5" s="99"/>
      <c r="AC5" s="99"/>
      <c r="AD5" s="100"/>
    </row>
    <row r="6" spans="1:35" s="91" customFormat="1" ht="20.100000000000001" customHeight="1">
      <c r="A6" s="101" t="s">
        <v>4</v>
      </c>
      <c r="B6" s="99"/>
      <c r="C6" s="102" t="s">
        <v>5</v>
      </c>
      <c r="D6" s="142" t="s">
        <v>42</v>
      </c>
      <c r="E6" s="99"/>
      <c r="F6" s="99"/>
      <c r="G6" s="99"/>
      <c r="H6" s="103" t="s">
        <v>69</v>
      </c>
      <c r="I6" s="103"/>
      <c r="J6" s="103"/>
      <c r="K6" s="103"/>
      <c r="L6" s="103"/>
      <c r="M6" s="103"/>
      <c r="N6" s="99"/>
      <c r="P6" s="103"/>
      <c r="S6" s="100"/>
      <c r="T6" s="103"/>
      <c r="U6" s="103"/>
      <c r="V6" s="103"/>
      <c r="W6" s="103"/>
      <c r="X6" s="103"/>
      <c r="Y6" s="103"/>
      <c r="Z6" s="104"/>
      <c r="AA6" s="104"/>
      <c r="AB6" s="104"/>
      <c r="AC6" s="104"/>
      <c r="AD6" s="105"/>
    </row>
    <row r="7" spans="1:35" s="91" customFormat="1" ht="20.100000000000001" customHeight="1">
      <c r="A7" s="179" t="s">
        <v>81</v>
      </c>
      <c r="B7" s="103"/>
      <c r="C7" s="102" t="s">
        <v>6</v>
      </c>
      <c r="D7" s="141" t="s">
        <v>105</v>
      </c>
      <c r="E7" s="99"/>
      <c r="F7" s="99"/>
      <c r="G7" s="99"/>
      <c r="H7" s="103" t="s">
        <v>67</v>
      </c>
      <c r="I7" s="103"/>
      <c r="J7" s="103"/>
      <c r="K7" s="103"/>
      <c r="L7" s="103"/>
      <c r="M7" s="103"/>
      <c r="N7" s="99"/>
      <c r="P7" s="103"/>
      <c r="S7" s="100"/>
      <c r="T7" s="103"/>
      <c r="U7" s="103"/>
      <c r="V7" s="103"/>
      <c r="W7" s="103"/>
      <c r="X7" s="103"/>
      <c r="Y7" s="103"/>
      <c r="Z7" s="104"/>
      <c r="AA7" s="104"/>
      <c r="AB7" s="104"/>
      <c r="AC7" s="104"/>
      <c r="AD7" s="105"/>
    </row>
    <row r="8" spans="1:35" s="91" customFormat="1" ht="20.100000000000001" customHeight="1">
      <c r="A8" s="104"/>
      <c r="B8" s="103"/>
      <c r="C8" s="104"/>
      <c r="D8" s="103"/>
      <c r="E8" s="105"/>
      <c r="F8" s="106"/>
      <c r="G8" s="105"/>
      <c r="H8" s="106"/>
      <c r="I8" s="105"/>
      <c r="J8" s="106"/>
      <c r="K8" s="105"/>
      <c r="L8" s="106"/>
      <c r="M8" s="105"/>
      <c r="N8" s="106"/>
      <c r="O8" s="105"/>
      <c r="P8" s="106"/>
      <c r="Q8" s="105"/>
      <c r="R8" s="106"/>
      <c r="S8" s="105"/>
      <c r="T8" s="106"/>
      <c r="U8" s="105"/>
      <c r="V8" s="106"/>
      <c r="W8" s="105"/>
      <c r="X8" s="106"/>
      <c r="Y8" s="105"/>
      <c r="Z8" s="106"/>
      <c r="AA8" s="105"/>
      <c r="AB8" s="106"/>
      <c r="AC8" s="105"/>
      <c r="AD8" s="106"/>
    </row>
    <row r="9" spans="1:35" s="91" customFormat="1" ht="15.75" customHeight="1">
      <c r="A9" s="197" t="s">
        <v>7</v>
      </c>
      <c r="B9" s="197" t="s">
        <v>8</v>
      </c>
      <c r="C9" s="198" t="s">
        <v>9</v>
      </c>
      <c r="D9" s="199" t="s">
        <v>10</v>
      </c>
      <c r="E9" s="227" t="s">
        <v>24</v>
      </c>
      <c r="F9" s="227" t="s">
        <v>24</v>
      </c>
      <c r="G9" s="227" t="s">
        <v>24</v>
      </c>
      <c r="H9" s="227" t="s">
        <v>24</v>
      </c>
      <c r="I9" s="168"/>
      <c r="J9" s="168"/>
      <c r="K9" s="168"/>
      <c r="L9" s="168"/>
      <c r="M9" s="168"/>
      <c r="N9" s="168"/>
      <c r="O9" s="168"/>
      <c r="P9" s="168"/>
      <c r="Q9" s="111"/>
      <c r="R9" s="111"/>
      <c r="S9" s="111"/>
      <c r="T9" s="111"/>
      <c r="U9" s="111"/>
      <c r="V9" s="111"/>
      <c r="W9" s="111"/>
      <c r="X9" s="111"/>
      <c r="Y9" s="111"/>
      <c r="Z9" s="111"/>
      <c r="AA9" s="111"/>
      <c r="AB9" s="111"/>
      <c r="AC9" s="111"/>
      <c r="AD9" s="202" t="s">
        <v>11</v>
      </c>
    </row>
    <row r="10" spans="1:35" s="91" customFormat="1">
      <c r="A10" s="197"/>
      <c r="B10" s="197"/>
      <c r="C10" s="198"/>
      <c r="D10" s="200"/>
      <c r="E10" s="227"/>
      <c r="F10" s="227"/>
      <c r="G10" s="227"/>
      <c r="H10" s="227"/>
      <c r="I10" s="169"/>
      <c r="J10" s="169"/>
      <c r="K10" s="169"/>
      <c r="L10" s="169"/>
      <c r="M10" s="169"/>
      <c r="N10" s="169"/>
      <c r="O10" s="169"/>
      <c r="P10" s="169"/>
      <c r="Q10" s="112"/>
      <c r="R10" s="112"/>
      <c r="S10" s="112"/>
      <c r="T10" s="112"/>
      <c r="U10" s="112"/>
      <c r="V10" s="112"/>
      <c r="W10" s="112"/>
      <c r="X10" s="112"/>
      <c r="Y10" s="112"/>
      <c r="Z10" s="112"/>
      <c r="AA10" s="112"/>
      <c r="AB10" s="115"/>
      <c r="AC10" s="115"/>
      <c r="AD10" s="203"/>
    </row>
    <row r="11" spans="1:35" ht="39.75" customHeight="1">
      <c r="A11" s="197"/>
      <c r="B11" s="197"/>
      <c r="C11" s="198"/>
      <c r="D11" s="201"/>
      <c r="E11" s="177" t="s">
        <v>96</v>
      </c>
      <c r="F11" s="178" t="s">
        <v>97</v>
      </c>
      <c r="G11" s="178" t="s">
        <v>98</v>
      </c>
      <c r="H11" s="178" t="s">
        <v>99</v>
      </c>
      <c r="I11" s="107">
        <v>5</v>
      </c>
      <c r="J11" s="107">
        <v>6</v>
      </c>
      <c r="K11" s="107">
        <v>7</v>
      </c>
      <c r="L11" s="107">
        <v>8</v>
      </c>
      <c r="M11" s="107">
        <v>9</v>
      </c>
      <c r="N11" s="107"/>
      <c r="O11" s="107"/>
      <c r="P11" s="107"/>
      <c r="Q11" s="107"/>
      <c r="R11" s="107"/>
      <c r="S11" s="107"/>
      <c r="T11" s="107"/>
      <c r="U11" s="107"/>
      <c r="V11" s="107"/>
      <c r="W11" s="107"/>
      <c r="X11" s="107"/>
      <c r="Y11" s="107"/>
      <c r="Z11" s="107"/>
      <c r="AA11" s="107"/>
      <c r="AB11" s="116"/>
      <c r="AC11" s="116"/>
      <c r="AD11" s="204"/>
    </row>
    <row r="12" spans="1:35" s="91" customFormat="1">
      <c r="A12" s="108">
        <v>1</v>
      </c>
      <c r="B12" s="109" t="s">
        <v>130</v>
      </c>
      <c r="C12" s="110">
        <v>123356789413</v>
      </c>
      <c r="D12" s="170" t="s">
        <v>13</v>
      </c>
      <c r="E12" s="108">
        <v>2</v>
      </c>
      <c r="F12" s="108">
        <v>3</v>
      </c>
      <c r="G12" s="108">
        <v>3</v>
      </c>
      <c r="H12" s="108">
        <v>3</v>
      </c>
      <c r="I12" s="108"/>
      <c r="J12" s="108"/>
      <c r="K12" s="108"/>
      <c r="L12" s="108"/>
      <c r="M12" s="108"/>
      <c r="N12" s="108"/>
      <c r="O12" s="108"/>
      <c r="P12" s="108"/>
      <c r="Q12" s="108"/>
      <c r="R12" s="108"/>
      <c r="S12" s="108"/>
      <c r="T12" s="108"/>
      <c r="U12" s="108"/>
      <c r="V12" s="108"/>
      <c r="W12" s="108"/>
      <c r="X12" s="108"/>
      <c r="Y12" s="108"/>
      <c r="Z12" s="108"/>
      <c r="AA12" s="108"/>
      <c r="AB12" s="108"/>
      <c r="AC12" s="108"/>
      <c r="AD12" s="108">
        <v>4</v>
      </c>
      <c r="AF12" s="117">
        <v>0</v>
      </c>
      <c r="AG12" s="117" t="s">
        <v>12</v>
      </c>
      <c r="AI12" s="161">
        <v>1</v>
      </c>
    </row>
    <row r="13" spans="1:35" s="91" customFormat="1">
      <c r="A13" s="108">
        <v>2</v>
      </c>
      <c r="B13" s="109" t="s">
        <v>131</v>
      </c>
      <c r="C13" s="110">
        <v>133456789412</v>
      </c>
      <c r="D13" s="108" t="s">
        <v>12</v>
      </c>
      <c r="E13" s="108">
        <v>3</v>
      </c>
      <c r="F13" s="108">
        <v>3</v>
      </c>
      <c r="G13" s="108">
        <v>3</v>
      </c>
      <c r="H13" s="108">
        <v>3</v>
      </c>
      <c r="I13" s="108"/>
      <c r="J13" s="108"/>
      <c r="K13" s="108"/>
      <c r="L13" s="108"/>
      <c r="M13" s="108"/>
      <c r="N13" s="108"/>
      <c r="O13" s="108"/>
      <c r="P13" s="108"/>
      <c r="Q13" s="108"/>
      <c r="R13" s="108"/>
      <c r="S13" s="108"/>
      <c r="T13" s="108"/>
      <c r="U13" s="108"/>
      <c r="V13" s="108"/>
      <c r="W13" s="108"/>
      <c r="X13" s="108"/>
      <c r="Y13" s="108"/>
      <c r="Z13" s="108"/>
      <c r="AA13" s="108"/>
      <c r="AB13" s="108"/>
      <c r="AC13" s="108"/>
      <c r="AD13" s="108">
        <v>4</v>
      </c>
      <c r="AF13" s="117">
        <v>1</v>
      </c>
      <c r="AG13" s="117" t="s">
        <v>13</v>
      </c>
    </row>
    <row r="14" spans="1:35" s="91" customFormat="1">
      <c r="A14" s="108">
        <v>3</v>
      </c>
      <c r="B14" s="109" t="s">
        <v>132</v>
      </c>
      <c r="C14" s="110">
        <v>120001789413</v>
      </c>
      <c r="D14" s="108" t="s">
        <v>13</v>
      </c>
      <c r="E14" s="108">
        <v>1</v>
      </c>
      <c r="F14" s="108">
        <v>1</v>
      </c>
      <c r="G14" s="108">
        <v>1</v>
      </c>
      <c r="H14" s="108">
        <v>2</v>
      </c>
      <c r="I14" s="108"/>
      <c r="J14" s="108"/>
      <c r="K14" s="108"/>
      <c r="L14" s="108"/>
      <c r="M14" s="108"/>
      <c r="N14" s="108"/>
      <c r="O14" s="108"/>
      <c r="P14" s="108"/>
      <c r="Q14" s="108"/>
      <c r="R14" s="108"/>
      <c r="S14" s="108"/>
      <c r="T14" s="108"/>
      <c r="U14" s="108"/>
      <c r="V14" s="108"/>
      <c r="W14" s="108"/>
      <c r="X14" s="108"/>
      <c r="Y14" s="108"/>
      <c r="Z14" s="108"/>
      <c r="AA14" s="108"/>
      <c r="AB14" s="108"/>
      <c r="AC14" s="108"/>
      <c r="AD14" s="108">
        <v>2</v>
      </c>
      <c r="AF14" s="117">
        <v>2</v>
      </c>
      <c r="AG14" s="117" t="s">
        <v>12</v>
      </c>
    </row>
    <row r="15" spans="1:35" s="91" customFormat="1">
      <c r="A15" s="108">
        <v>4</v>
      </c>
      <c r="B15" s="109" t="s">
        <v>133</v>
      </c>
      <c r="C15" s="110">
        <v>123876789416</v>
      </c>
      <c r="D15" s="108" t="s">
        <v>12</v>
      </c>
      <c r="E15" s="108">
        <v>3</v>
      </c>
      <c r="F15" s="108">
        <v>3</v>
      </c>
      <c r="G15" s="108">
        <v>3</v>
      </c>
      <c r="H15" s="108">
        <v>3</v>
      </c>
      <c r="I15" s="108"/>
      <c r="J15" s="108"/>
      <c r="K15" s="108"/>
      <c r="L15" s="108"/>
      <c r="M15" s="108"/>
      <c r="N15" s="108"/>
      <c r="O15" s="108"/>
      <c r="P15" s="108"/>
      <c r="Q15" s="108"/>
      <c r="R15" s="108"/>
      <c r="S15" s="108"/>
      <c r="T15" s="108"/>
      <c r="U15" s="108"/>
      <c r="V15" s="108"/>
      <c r="W15" s="108"/>
      <c r="X15" s="108"/>
      <c r="Y15" s="108"/>
      <c r="Z15" s="108"/>
      <c r="AA15" s="108"/>
      <c r="AB15" s="108"/>
      <c r="AC15" s="108"/>
      <c r="AD15" s="108">
        <v>3</v>
      </c>
      <c r="AF15" s="117">
        <v>3</v>
      </c>
      <c r="AG15" s="117" t="s">
        <v>13</v>
      </c>
    </row>
    <row r="16" spans="1:35" s="91" customFormat="1">
      <c r="A16" s="108">
        <v>5</v>
      </c>
      <c r="B16" s="109" t="s">
        <v>134</v>
      </c>
      <c r="C16" s="110">
        <v>126100089417</v>
      </c>
      <c r="D16" s="108" t="s">
        <v>13</v>
      </c>
      <c r="E16" s="108">
        <v>3</v>
      </c>
      <c r="F16" s="108">
        <v>3</v>
      </c>
      <c r="G16" s="108">
        <v>3</v>
      </c>
      <c r="H16" s="108">
        <v>3</v>
      </c>
      <c r="I16" s="108"/>
      <c r="J16" s="108"/>
      <c r="K16" s="108"/>
      <c r="L16" s="108"/>
      <c r="M16" s="108"/>
      <c r="N16" s="108"/>
      <c r="O16" s="108"/>
      <c r="P16" s="108"/>
      <c r="Q16" s="108"/>
      <c r="R16" s="108"/>
      <c r="S16" s="108"/>
      <c r="T16" s="108"/>
      <c r="U16" s="108"/>
      <c r="V16" s="108"/>
      <c r="W16" s="108"/>
      <c r="X16" s="108"/>
      <c r="Y16" s="108"/>
      <c r="Z16" s="108"/>
      <c r="AA16" s="108"/>
      <c r="AB16" s="108"/>
      <c r="AC16" s="108"/>
      <c r="AD16" s="108">
        <v>3</v>
      </c>
      <c r="AF16" s="117">
        <v>4</v>
      </c>
      <c r="AG16" s="117" t="s">
        <v>12</v>
      </c>
    </row>
    <row r="17" spans="1:35" s="91" customFormat="1">
      <c r="A17" s="108">
        <v>6</v>
      </c>
      <c r="B17" s="109" t="s">
        <v>135</v>
      </c>
      <c r="C17" s="110">
        <v>149990009413</v>
      </c>
      <c r="D17" s="108" t="s">
        <v>13</v>
      </c>
      <c r="E17" s="108">
        <v>2</v>
      </c>
      <c r="F17" s="108">
        <v>2</v>
      </c>
      <c r="G17" s="108">
        <v>2</v>
      </c>
      <c r="H17" s="108">
        <v>2</v>
      </c>
      <c r="I17" s="108"/>
      <c r="J17" s="108"/>
      <c r="K17" s="108"/>
      <c r="L17" s="108"/>
      <c r="M17" s="108"/>
      <c r="N17" s="108"/>
      <c r="O17" s="108"/>
      <c r="P17" s="108"/>
      <c r="Q17" s="108"/>
      <c r="R17" s="108"/>
      <c r="S17" s="108"/>
      <c r="T17" s="108"/>
      <c r="U17" s="108"/>
      <c r="V17" s="108"/>
      <c r="W17" s="108"/>
      <c r="X17" s="108"/>
      <c r="Y17" s="108"/>
      <c r="Z17" s="108"/>
      <c r="AA17" s="108"/>
      <c r="AB17" s="108"/>
      <c r="AC17" s="108"/>
      <c r="AD17" s="108">
        <v>2</v>
      </c>
      <c r="AF17" s="117">
        <v>5</v>
      </c>
      <c r="AG17" s="117" t="s">
        <v>13</v>
      </c>
    </row>
    <row r="18" spans="1:35" s="91" customFormat="1">
      <c r="A18" s="108">
        <v>7</v>
      </c>
      <c r="B18" s="109"/>
      <c r="C18" s="110"/>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F18" s="118">
        <v>6</v>
      </c>
      <c r="AG18" s="118" t="s">
        <v>12</v>
      </c>
    </row>
    <row r="19" spans="1:35" s="91" customFormat="1">
      <c r="A19" s="108">
        <v>8</v>
      </c>
      <c r="B19" s="109"/>
      <c r="C19" s="110"/>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F19" s="117">
        <v>7</v>
      </c>
      <c r="AG19" s="117" t="s">
        <v>13</v>
      </c>
      <c r="AH19" s="121"/>
      <c r="AI19" s="121"/>
    </row>
    <row r="20" spans="1:35" s="91" customFormat="1">
      <c r="A20" s="108">
        <v>9</v>
      </c>
      <c r="B20" s="109"/>
      <c r="C20" s="110"/>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F20" s="118">
        <v>8</v>
      </c>
      <c r="AG20" s="118" t="s">
        <v>12</v>
      </c>
      <c r="AH20" s="121"/>
      <c r="AI20" s="121"/>
    </row>
    <row r="21" spans="1:35" s="91" customFormat="1">
      <c r="A21" s="108">
        <v>10</v>
      </c>
      <c r="B21" s="109"/>
      <c r="C21" s="110"/>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F21" s="117">
        <v>9</v>
      </c>
      <c r="AG21" s="117" t="s">
        <v>13</v>
      </c>
      <c r="AH21" s="121"/>
      <c r="AI21" s="121"/>
    </row>
    <row r="22" spans="1:35" s="91" customFormat="1">
      <c r="A22" s="108">
        <v>11</v>
      </c>
      <c r="B22" s="109"/>
      <c r="C22" s="110"/>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F22" s="119"/>
      <c r="AG22" s="119"/>
      <c r="AH22" s="121"/>
      <c r="AI22" s="121"/>
    </row>
    <row r="23" spans="1:35" s="91" customFormat="1">
      <c r="A23" s="108">
        <v>12</v>
      </c>
      <c r="B23" s="109"/>
      <c r="C23" s="110"/>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F23" s="119"/>
      <c r="AG23" s="119"/>
      <c r="AH23" s="121"/>
      <c r="AI23" s="121"/>
    </row>
    <row r="24" spans="1:35" s="91" customFormat="1">
      <c r="A24" s="108">
        <v>13</v>
      </c>
      <c r="B24" s="109"/>
      <c r="C24" s="110"/>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F24" s="119"/>
      <c r="AG24" s="119"/>
    </row>
    <row r="25" spans="1:35" s="91" customFormat="1">
      <c r="A25" s="108">
        <v>14</v>
      </c>
      <c r="B25" s="109"/>
      <c r="C25" s="110"/>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F25" s="119"/>
      <c r="AG25" s="119"/>
    </row>
    <row r="26" spans="1:35" s="91" customFormat="1">
      <c r="A26" s="108">
        <v>15</v>
      </c>
      <c r="B26" s="109"/>
      <c r="C26" s="110"/>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F26" s="119"/>
      <c r="AG26" s="119"/>
    </row>
    <row r="27" spans="1:35" s="91" customFormat="1">
      <c r="A27" s="108">
        <v>16</v>
      </c>
      <c r="B27" s="109"/>
      <c r="C27" s="110"/>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F27" s="119"/>
      <c r="AG27" s="119"/>
    </row>
    <row r="28" spans="1:35" s="91" customFormat="1">
      <c r="A28" s="108">
        <v>17</v>
      </c>
      <c r="B28" s="109"/>
      <c r="C28" s="110"/>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F28" s="119"/>
      <c r="AG28" s="119"/>
    </row>
    <row r="29" spans="1:35" s="91" customFormat="1">
      <c r="A29" s="108">
        <v>18</v>
      </c>
      <c r="B29" s="109"/>
      <c r="C29" s="110"/>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F29" s="119"/>
      <c r="AG29" s="119"/>
    </row>
    <row r="30" spans="1:35" s="91" customFormat="1">
      <c r="A30" s="108">
        <v>19</v>
      </c>
      <c r="B30" s="109"/>
      <c r="C30" s="110"/>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F30" s="119"/>
      <c r="AG30" s="119"/>
    </row>
    <row r="31" spans="1:35" s="91" customFormat="1">
      <c r="A31" s="108">
        <v>20</v>
      </c>
      <c r="B31" s="109"/>
      <c r="C31" s="110"/>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F31" s="119"/>
      <c r="AG31" s="119"/>
    </row>
    <row r="32" spans="1:35" s="91" customFormat="1">
      <c r="A32" s="108">
        <v>21</v>
      </c>
      <c r="B32" s="109"/>
      <c r="C32" s="110"/>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F32" s="119"/>
      <c r="AG32" s="119"/>
    </row>
    <row r="33" spans="1:33" s="91" customFormat="1">
      <c r="A33" s="108">
        <v>22</v>
      </c>
      <c r="B33" s="109"/>
      <c r="C33" s="110"/>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F33" s="119"/>
      <c r="AG33" s="119"/>
    </row>
    <row r="34" spans="1:33" s="91" customFormat="1">
      <c r="A34" s="108">
        <v>23</v>
      </c>
      <c r="B34" s="109"/>
      <c r="C34" s="110"/>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F34" s="119"/>
      <c r="AG34" s="119"/>
    </row>
    <row r="35" spans="1:33" s="91" customFormat="1">
      <c r="A35" s="108">
        <v>24</v>
      </c>
      <c r="B35" s="109"/>
      <c r="C35" s="110"/>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F35" s="119"/>
      <c r="AG35" s="119"/>
    </row>
    <row r="36" spans="1:33" s="91" customFormat="1">
      <c r="A36" s="108">
        <v>25</v>
      </c>
      <c r="B36" s="109"/>
      <c r="C36" s="110"/>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F36" s="119"/>
      <c r="AG36" s="119"/>
    </row>
    <row r="37" spans="1:33" s="91" customFormat="1">
      <c r="A37" s="108">
        <v>26</v>
      </c>
      <c r="B37" s="143"/>
      <c r="C37" s="110"/>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F37" s="119"/>
      <c r="AG37" s="119"/>
    </row>
    <row r="38" spans="1:33" s="91" customFormat="1">
      <c r="A38" s="108">
        <v>27</v>
      </c>
      <c r="B38" s="109"/>
      <c r="C38" s="110"/>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F38" s="119"/>
      <c r="AG38" s="119"/>
    </row>
    <row r="39" spans="1:33" s="91" customFormat="1">
      <c r="A39" s="108">
        <v>28</v>
      </c>
      <c r="B39" s="109"/>
      <c r="C39" s="110"/>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F39" s="119"/>
      <c r="AG39" s="119"/>
    </row>
    <row r="40" spans="1:33" s="91" customFormat="1">
      <c r="A40" s="108">
        <v>29</v>
      </c>
      <c r="B40" s="109"/>
      <c r="C40" s="110"/>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F40" s="119"/>
      <c r="AG40" s="119"/>
    </row>
    <row r="41" spans="1:33" s="91" customFormat="1">
      <c r="A41" s="108">
        <v>30</v>
      </c>
      <c r="B41" s="109"/>
      <c r="C41" s="110"/>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F41" s="119"/>
      <c r="AG41" s="119"/>
    </row>
    <row r="42" spans="1:33" s="91" customFormat="1">
      <c r="A42" s="108">
        <v>31</v>
      </c>
      <c r="B42" s="109"/>
      <c r="C42" s="110"/>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F42" s="119"/>
      <c r="AG42" s="119"/>
    </row>
    <row r="43" spans="1:33" s="91" customFormat="1">
      <c r="A43" s="108">
        <v>32</v>
      </c>
      <c r="B43" s="109"/>
      <c r="C43" s="110"/>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F43" s="119"/>
      <c r="AG43" s="119"/>
    </row>
    <row r="44" spans="1:33" s="91" customFormat="1">
      <c r="A44" s="108">
        <v>33</v>
      </c>
      <c r="B44" s="109"/>
      <c r="C44" s="110"/>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F44" s="119"/>
      <c r="AG44" s="119"/>
    </row>
    <row r="45" spans="1:33" s="91" customFormat="1">
      <c r="A45" s="108">
        <v>34</v>
      </c>
      <c r="B45" s="109"/>
      <c r="C45" s="110"/>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F45" s="119"/>
      <c r="AG45" s="119"/>
    </row>
    <row r="46" spans="1:33" s="91" customFormat="1">
      <c r="A46" s="108">
        <v>35</v>
      </c>
      <c r="B46" s="109"/>
      <c r="C46" s="110"/>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F46" s="119"/>
      <c r="AG46" s="119"/>
    </row>
    <row r="47" spans="1:33" s="91" customFormat="1">
      <c r="A47" s="108">
        <v>36</v>
      </c>
      <c r="B47" s="109"/>
      <c r="C47" s="110"/>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F47" s="119"/>
      <c r="AG47" s="119"/>
    </row>
    <row r="48" spans="1:33" s="91" customFormat="1">
      <c r="A48" s="108">
        <v>37</v>
      </c>
      <c r="B48" s="109"/>
      <c r="C48" s="110"/>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F48" s="119"/>
      <c r="AG48" s="119"/>
    </row>
    <row r="49" spans="1:33" s="91" customFormat="1">
      <c r="A49" s="108">
        <v>38</v>
      </c>
      <c r="B49" s="109"/>
      <c r="C49" s="110"/>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F49" s="119"/>
      <c r="AG49" s="119"/>
    </row>
    <row r="50" spans="1:33" s="91" customFormat="1">
      <c r="A50" s="108">
        <v>39</v>
      </c>
      <c r="B50" s="109"/>
      <c r="C50" s="110"/>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F50" s="119"/>
      <c r="AG50" s="119"/>
    </row>
    <row r="51" spans="1:33" s="91" customFormat="1">
      <c r="A51" s="108">
        <v>40</v>
      </c>
      <c r="B51" s="109"/>
      <c r="C51" s="110"/>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F51" s="119"/>
      <c r="AG51" s="119"/>
    </row>
    <row r="52" spans="1:33" s="91" customFormat="1">
      <c r="A52" s="108">
        <v>41</v>
      </c>
      <c r="B52" s="109"/>
      <c r="C52" s="110"/>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F52" s="119"/>
      <c r="AG52" s="119"/>
    </row>
    <row r="53" spans="1:33" s="91" customFormat="1">
      <c r="A53" s="108">
        <v>42</v>
      </c>
      <c r="B53" s="109"/>
      <c r="C53" s="110"/>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F53" s="119"/>
      <c r="AG53" s="119"/>
    </row>
    <row r="54" spans="1:33" s="91" customFormat="1">
      <c r="A54" s="108">
        <v>43</v>
      </c>
      <c r="B54" s="109"/>
      <c r="C54" s="110"/>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F54" s="119"/>
      <c r="AG54" s="119"/>
    </row>
    <row r="55" spans="1:33" s="91" customFormat="1">
      <c r="A55" s="108">
        <v>44</v>
      </c>
      <c r="B55" s="109"/>
      <c r="C55" s="110"/>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F55" s="119"/>
      <c r="AG55" s="119"/>
    </row>
    <row r="56" spans="1:33" s="91" customFormat="1">
      <c r="A56" s="108">
        <v>45</v>
      </c>
      <c r="B56" s="109"/>
      <c r="C56" s="110"/>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F56" s="119"/>
      <c r="AG56" s="119"/>
    </row>
    <row r="57" spans="1:33" s="91" customFormat="1">
      <c r="A57" s="108">
        <v>46</v>
      </c>
      <c r="B57" s="109"/>
      <c r="C57" s="110"/>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F57" s="119"/>
      <c r="AG57" s="119"/>
    </row>
    <row r="58" spans="1:33" s="91" customFormat="1">
      <c r="A58" s="108">
        <v>47</v>
      </c>
      <c r="B58" s="109"/>
      <c r="C58" s="110"/>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F58" s="119"/>
      <c r="AG58" s="119"/>
    </row>
    <row r="59" spans="1:33" s="91" customFormat="1">
      <c r="A59" s="108">
        <v>48</v>
      </c>
      <c r="B59" s="109"/>
      <c r="C59" s="110"/>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F59" s="119"/>
      <c r="AG59" s="119"/>
    </row>
    <row r="60" spans="1:33" s="91" customFormat="1">
      <c r="A60" s="108">
        <v>49</v>
      </c>
      <c r="B60" s="109"/>
      <c r="C60" s="110"/>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20"/>
      <c r="AF60" s="121"/>
      <c r="AG60" s="121"/>
    </row>
    <row r="61" spans="1:33" s="91" customFormat="1">
      <c r="A61" s="108">
        <v>50</v>
      </c>
      <c r="B61" s="109"/>
      <c r="C61" s="110"/>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F61" s="121"/>
      <c r="AG61" s="121"/>
    </row>
    <row r="62" spans="1:33" s="91" customFormat="1">
      <c r="A62" s="108">
        <v>51</v>
      </c>
      <c r="B62" s="109"/>
      <c r="C62" s="110"/>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F62" s="121"/>
      <c r="AG62" s="121"/>
    </row>
    <row r="63" spans="1:33" s="91" customFormat="1">
      <c r="A63" s="108">
        <v>52</v>
      </c>
      <c r="B63" s="109"/>
      <c r="C63" s="110"/>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F63" s="121"/>
      <c r="AG63" s="121"/>
    </row>
    <row r="64" spans="1:33" s="91" customFormat="1">
      <c r="A64" s="108">
        <v>53</v>
      </c>
      <c r="B64" s="109"/>
      <c r="C64" s="110"/>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F64" s="121"/>
      <c r="AG64" s="121"/>
    </row>
    <row r="65" spans="1:33" s="91" customFormat="1">
      <c r="A65" s="108">
        <v>54</v>
      </c>
      <c r="B65" s="109"/>
      <c r="C65" s="110"/>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F65" s="121"/>
      <c r="AG65" s="121"/>
    </row>
    <row r="66" spans="1:33">
      <c r="A66" s="122"/>
      <c r="B66" s="123"/>
      <c r="C66" s="123"/>
      <c r="D66" s="124"/>
      <c r="E66" s="123"/>
      <c r="F66" s="195"/>
      <c r="G66" s="195"/>
      <c r="H66" s="195"/>
      <c r="I66" s="195"/>
      <c r="J66" s="195"/>
      <c r="K66" s="195"/>
      <c r="L66" s="195"/>
      <c r="M66" s="195"/>
      <c r="N66" s="195"/>
      <c r="O66" s="195"/>
      <c r="P66" s="195"/>
      <c r="Q66" s="195"/>
      <c r="R66" s="195"/>
      <c r="S66" s="195"/>
      <c r="T66" s="123"/>
      <c r="U66" s="123"/>
      <c r="V66" s="123"/>
      <c r="W66" s="123"/>
      <c r="X66" s="123"/>
      <c r="Y66" s="123"/>
      <c r="Z66" s="123"/>
      <c r="AA66" s="123"/>
      <c r="AB66" s="123"/>
      <c r="AC66" s="123"/>
      <c r="AD66" s="136"/>
      <c r="AF66" s="137"/>
      <c r="AG66" s="137"/>
    </row>
    <row r="67" spans="1:33" ht="15.95" customHeight="1">
      <c r="A67" s="125"/>
      <c r="B67" s="126"/>
      <c r="C67" s="126"/>
      <c r="D67" s="127"/>
      <c r="E67" s="126"/>
      <c r="F67" s="196"/>
      <c r="G67" s="196"/>
      <c r="H67" s="196"/>
      <c r="I67" s="196"/>
      <c r="J67" s="196"/>
      <c r="K67" s="196"/>
      <c r="L67" s="196"/>
      <c r="M67" s="196"/>
      <c r="N67" s="196"/>
      <c r="O67" s="196"/>
      <c r="P67" s="196"/>
      <c r="Q67" s="196"/>
      <c r="R67" s="196"/>
      <c r="S67" s="196"/>
      <c r="T67" s="126"/>
      <c r="U67" s="126"/>
      <c r="V67" s="126"/>
      <c r="W67" s="126"/>
      <c r="X67" s="126"/>
      <c r="Y67" s="126"/>
      <c r="Z67" s="126"/>
      <c r="AA67" s="126"/>
      <c r="AB67" s="126"/>
      <c r="AC67" s="126"/>
      <c r="AD67" s="138"/>
      <c r="AF67" s="137"/>
      <c r="AG67" s="137"/>
    </row>
    <row r="68" spans="1:33" ht="15.95" customHeight="1">
      <c r="A68" s="125"/>
      <c r="B68" s="126"/>
      <c r="C68" s="126"/>
      <c r="D68" s="127"/>
      <c r="E68" s="126"/>
      <c r="F68" s="196"/>
      <c r="G68" s="196"/>
      <c r="H68" s="196"/>
      <c r="I68" s="196"/>
      <c r="J68" s="196"/>
      <c r="K68" s="196"/>
      <c r="L68" s="196"/>
      <c r="M68" s="196"/>
      <c r="N68" s="196"/>
      <c r="O68" s="196"/>
      <c r="P68" s="196"/>
      <c r="Q68" s="196"/>
      <c r="R68" s="196"/>
      <c r="S68" s="196"/>
      <c r="T68" s="126"/>
      <c r="U68" s="126"/>
      <c r="V68" s="126"/>
      <c r="W68" s="126"/>
      <c r="X68" s="126"/>
      <c r="Y68" s="126"/>
      <c r="Z68" s="126"/>
      <c r="AA68" s="126"/>
      <c r="AB68" s="126"/>
      <c r="AC68" s="126"/>
      <c r="AD68" s="138"/>
      <c r="AF68" s="137"/>
      <c r="AG68" s="137"/>
    </row>
    <row r="69" spans="1:33" ht="15.95" customHeight="1">
      <c r="A69" s="129"/>
      <c r="B69" s="126" t="s">
        <v>14</v>
      </c>
      <c r="C69" s="126"/>
      <c r="D69" s="127"/>
      <c r="E69" s="126"/>
      <c r="F69" s="196"/>
      <c r="G69" s="196"/>
      <c r="H69" s="196"/>
      <c r="I69" s="196"/>
      <c r="J69" s="196"/>
      <c r="K69" s="196"/>
      <c r="L69" s="196"/>
      <c r="M69" s="196"/>
      <c r="N69" s="196"/>
      <c r="O69" s="196"/>
      <c r="P69" s="196"/>
      <c r="Q69" s="196"/>
      <c r="R69" s="196"/>
      <c r="S69" s="196"/>
      <c r="T69" s="126"/>
      <c r="U69" s="126"/>
      <c r="V69" s="126"/>
      <c r="W69" s="126"/>
      <c r="X69" s="126"/>
      <c r="Y69" s="126"/>
      <c r="Z69" s="126"/>
      <c r="AA69" s="126"/>
      <c r="AB69" s="126"/>
      <c r="AC69" s="126"/>
      <c r="AD69" s="138"/>
      <c r="AF69" s="137"/>
      <c r="AG69" s="137"/>
    </row>
    <row r="70" spans="1:33">
      <c r="A70" s="129"/>
      <c r="B70" s="130" t="s">
        <v>43</v>
      </c>
      <c r="C70" s="130"/>
      <c r="D70" s="131"/>
      <c r="E70" s="130"/>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38"/>
      <c r="AF70" s="137"/>
      <c r="AG70" s="137"/>
    </row>
    <row r="71" spans="1:33">
      <c r="A71" s="129"/>
      <c r="B71" s="130" t="s">
        <v>104</v>
      </c>
      <c r="C71" s="130"/>
      <c r="D71" s="131"/>
      <c r="E71" s="130"/>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38"/>
      <c r="AF71" s="137"/>
      <c r="AG71" s="137"/>
    </row>
    <row r="72" spans="1:33">
      <c r="A72" s="129"/>
      <c r="B72" s="160" t="str">
        <f>$D$1</f>
        <v>SMK SUNGAI SIPUT</v>
      </c>
      <c r="C72" s="132"/>
      <c r="D72" s="128"/>
      <c r="E72" s="132"/>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38"/>
      <c r="AF72" s="137"/>
      <c r="AG72" s="137"/>
    </row>
    <row r="73" spans="1:33">
      <c r="A73" s="125"/>
      <c r="B73" s="126"/>
      <c r="C73" s="126"/>
      <c r="D73" s="127"/>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38"/>
      <c r="AF73" s="137"/>
      <c r="AG73" s="137"/>
    </row>
    <row r="74" spans="1:33">
      <c r="A74" s="125"/>
      <c r="B74" s="126"/>
      <c r="C74" s="126"/>
      <c r="D74" s="127"/>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38"/>
      <c r="AF74" s="137"/>
      <c r="AG74" s="137"/>
    </row>
    <row r="75" spans="1:33">
      <c r="A75" s="125"/>
      <c r="B75" s="126"/>
      <c r="C75" s="126"/>
      <c r="D75" s="127"/>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38"/>
      <c r="AF75" s="137"/>
      <c r="AG75" s="137"/>
    </row>
    <row r="76" spans="1:33">
      <c r="A76" s="125"/>
      <c r="B76" s="126"/>
      <c r="C76" s="126"/>
      <c r="D76" s="127"/>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38"/>
      <c r="AF76" s="137"/>
      <c r="AG76" s="137"/>
    </row>
    <row r="77" spans="1:33">
      <c r="A77" s="133"/>
      <c r="B77" s="134"/>
      <c r="C77" s="134"/>
      <c r="D77" s="135"/>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9"/>
      <c r="AF77" s="137"/>
      <c r="AG77" s="137"/>
    </row>
    <row r="78" spans="1:33">
      <c r="AF78" s="137"/>
      <c r="AG78" s="137"/>
    </row>
    <row r="79" spans="1:33">
      <c r="AF79" s="137"/>
      <c r="AG79" s="137"/>
    </row>
    <row r="80" spans="1:33">
      <c r="AF80" s="137"/>
      <c r="AG80" s="137"/>
    </row>
    <row r="81" spans="32:33">
      <c r="AF81" s="137"/>
      <c r="AG81" s="137"/>
    </row>
    <row r="82" spans="32:33">
      <c r="AF82" s="137"/>
      <c r="AG82" s="137"/>
    </row>
    <row r="83" spans="32:33">
      <c r="AF83" s="137"/>
      <c r="AG83" s="137"/>
    </row>
    <row r="84" spans="32:33">
      <c r="AF84" s="137"/>
      <c r="AG84" s="137"/>
    </row>
    <row r="85" spans="32:33">
      <c r="AF85" s="137"/>
      <c r="AG85" s="137"/>
    </row>
    <row r="86" spans="32:33">
      <c r="AF86" s="137"/>
      <c r="AG86" s="137"/>
    </row>
    <row r="87" spans="32:33">
      <c r="AF87" s="137"/>
      <c r="AG87" s="137"/>
    </row>
    <row r="88" spans="32:33">
      <c r="AF88" s="137"/>
      <c r="AG88" s="137"/>
    </row>
    <row r="89" spans="32:33">
      <c r="AF89" s="137"/>
      <c r="AG89" s="137"/>
    </row>
    <row r="90" spans="32:33">
      <c r="AF90" s="137"/>
      <c r="AG90" s="137"/>
    </row>
    <row r="91" spans="32:33">
      <c r="AF91" s="137"/>
      <c r="AG91" s="137"/>
    </row>
    <row r="92" spans="32:33">
      <c r="AF92" s="137"/>
      <c r="AG92" s="137"/>
    </row>
    <row r="93" spans="32:33">
      <c r="AF93" s="137"/>
      <c r="AG93" s="137"/>
    </row>
    <row r="94" spans="32:33">
      <c r="AF94" s="137"/>
      <c r="AG94" s="137"/>
    </row>
    <row r="95" spans="32:33">
      <c r="AF95" s="137"/>
      <c r="AG95" s="137"/>
    </row>
    <row r="96" spans="32:33">
      <c r="AF96" s="137"/>
      <c r="AG96" s="137"/>
    </row>
    <row r="97" spans="32:33">
      <c r="AF97" s="137"/>
      <c r="AG97" s="137"/>
    </row>
    <row r="98" spans="32:33">
      <c r="AF98" s="137"/>
      <c r="AG98" s="137"/>
    </row>
    <row r="99" spans="32:33">
      <c r="AF99" s="137"/>
      <c r="AG99" s="137"/>
    </row>
    <row r="100" spans="32:33">
      <c r="AF100" s="137"/>
      <c r="AG100" s="137"/>
    </row>
    <row r="101" spans="32:33">
      <c r="AF101" s="137"/>
      <c r="AG101" s="137"/>
    </row>
    <row r="102" spans="32:33">
      <c r="AF102" s="137"/>
      <c r="AG102" s="137"/>
    </row>
    <row r="103" spans="32:33">
      <c r="AF103" s="137"/>
      <c r="AG103" s="137"/>
    </row>
    <row r="104" spans="32:33">
      <c r="AF104" s="137"/>
      <c r="AG104" s="137"/>
    </row>
    <row r="105" spans="32:33"/>
    <row r="106" spans="32:33"/>
    <row r="107" spans="32:33"/>
    <row r="108" spans="32:33"/>
    <row r="109" spans="32:33"/>
    <row r="110" spans="32:33"/>
    <row r="111" spans="32:33"/>
    <row r="112" spans="32:33"/>
    <row r="113"/>
    <row r="114"/>
    <row r="115"/>
    <row r="116"/>
    <row r="117"/>
    <row r="118"/>
    <row r="119"/>
    <row r="120"/>
    <row r="121"/>
    <row r="122"/>
    <row r="123"/>
    <row r="124"/>
    <row r="125"/>
    <row r="126"/>
    <row r="127"/>
    <row r="128"/>
    <row r="129"/>
    <row r="130"/>
    <row r="131"/>
    <row r="132"/>
    <row r="133"/>
    <row r="134"/>
    <row r="135"/>
  </sheetData>
  <mergeCells count="13">
    <mergeCell ref="AD9:AD11"/>
    <mergeCell ref="E9:E10"/>
    <mergeCell ref="F9:F10"/>
    <mergeCell ref="G9:G10"/>
    <mergeCell ref="H9:H10"/>
    <mergeCell ref="F66:S66"/>
    <mergeCell ref="F67:S67"/>
    <mergeCell ref="F68:S68"/>
    <mergeCell ref="F69:S69"/>
    <mergeCell ref="A9:A11"/>
    <mergeCell ref="B9:B11"/>
    <mergeCell ref="C9:C11"/>
    <mergeCell ref="D9:D11"/>
  </mergeCells>
  <dataValidations count="1">
    <dataValidation type="whole" allowBlank="1" showErrorMessage="1" errorTitle="TAHAP PENGUASAAN" error="SILA ISIKAN TAHAP PENGUASAAN YANG BETUL!" sqref="E12:AD65">
      <formula1>1</formula1>
      <formula2>6</formula2>
    </dataValidation>
  </dataValidations>
  <printOptions horizontalCentered="1"/>
  <pageMargins left="0.23622047244094491" right="0.23622047244094491" top="0.74803149606299213" bottom="0.74803149606299213" header="0.31496062992125984" footer="0.31496062992125984"/>
  <pageSetup paperSize="9" scale="50" fitToHeight="0" orientation="portrait" blackAndWhite="1"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6</xdr:col>
                    <xdr:colOff>952500</xdr:colOff>
                    <xdr:row>5</xdr:row>
                    <xdr:rowOff>19050</xdr:rowOff>
                  </from>
                  <to>
                    <xdr:col>7</xdr:col>
                    <xdr:colOff>47625</xdr:colOff>
                    <xdr:row>5</xdr:row>
                    <xdr:rowOff>228600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6</xdr:col>
                    <xdr:colOff>952500</xdr:colOff>
                    <xdr:row>5</xdr:row>
                    <xdr:rowOff>238125</xdr:rowOff>
                  </from>
                  <to>
                    <xdr:col>7</xdr:col>
                    <xdr:colOff>38100</xdr:colOff>
                    <xdr:row>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87"/>
  <sheetViews>
    <sheetView showGridLines="0" topLeftCell="A16" zoomScale="80" zoomScaleNormal="80" zoomScaleSheetLayoutView="100" workbookViewId="0">
      <selection activeCell="L22" sqref="L22"/>
    </sheetView>
  </sheetViews>
  <sheetFormatPr defaultColWidth="9.140625" defaultRowHeight="16.5" zeroHeight="1"/>
  <cols>
    <col min="1" max="1" width="3.7109375" style="1" customWidth="1"/>
    <col min="2" max="3" width="8.28515625" style="43" customWidth="1"/>
    <col min="4" max="4" width="20.28515625" style="43" customWidth="1"/>
    <col min="5" max="5" width="13.7109375" style="43" customWidth="1"/>
    <col min="6" max="6" width="94.7109375" style="43" customWidth="1"/>
    <col min="7" max="7" width="5.7109375" style="45" customWidth="1"/>
    <col min="8" max="8" width="12.5703125" style="46" hidden="1" customWidth="1"/>
    <col min="9" max="9" width="33.5703125" style="1" hidden="1" customWidth="1"/>
    <col min="10" max="11" width="12.5703125" style="1" hidden="1" customWidth="1"/>
    <col min="12" max="12" width="12.5703125" style="1" customWidth="1"/>
    <col min="13" max="13" width="5.85546875" style="1" customWidth="1"/>
    <col min="14" max="14" width="9.140625" style="1" bestFit="1"/>
    <col min="15" max="16384" width="9.140625" style="1"/>
  </cols>
  <sheetData>
    <row r="1" spans="1:11" s="42" customFormat="1" ht="21" customHeight="1">
      <c r="A1" s="47"/>
      <c r="B1" s="205" t="str">
        <f>'REKOD PRESTASI MURID'!$D$1</f>
        <v>SMK SUNGAI SIPUT</v>
      </c>
      <c r="C1" s="205"/>
      <c r="D1" s="205"/>
      <c r="E1" s="205"/>
      <c r="F1" s="205"/>
      <c r="G1" s="47"/>
      <c r="H1" s="46"/>
    </row>
    <row r="2" spans="1:11" s="42" customFormat="1" ht="21" customHeight="1">
      <c r="A2" s="47"/>
      <c r="B2" s="205" t="str">
        <f>'REKOD PRESTASI MURID'!$D$2</f>
        <v xml:space="preserve">KLANG, </v>
      </c>
      <c r="C2" s="205"/>
      <c r="D2" s="205"/>
      <c r="E2" s="205"/>
      <c r="F2" s="205"/>
      <c r="G2" s="47"/>
      <c r="H2" s="46"/>
    </row>
    <row r="3" spans="1:11" s="42" customFormat="1" ht="21" customHeight="1">
      <c r="A3" s="47"/>
      <c r="B3" s="205" t="str">
        <f>'REKOD PRESTASI MURID'!$D$3</f>
        <v>SELANGOR</v>
      </c>
      <c r="C3" s="205"/>
      <c r="D3" s="205"/>
      <c r="E3" s="205"/>
      <c r="F3" s="205"/>
      <c r="G3" s="47"/>
      <c r="H3" s="46"/>
    </row>
    <row r="4" spans="1:11" s="42" customFormat="1" ht="21" customHeight="1">
      <c r="A4" s="48"/>
      <c r="B4" s="206">
        <f>'REKOD PRESTASI MURID'!$D$4</f>
        <v>43984</v>
      </c>
      <c r="C4" s="206"/>
      <c r="D4" s="206"/>
      <c r="E4" s="206"/>
      <c r="F4" s="206"/>
      <c r="G4" s="48"/>
      <c r="H4" s="207" t="s">
        <v>15</v>
      </c>
      <c r="I4" s="207"/>
      <c r="J4" s="207"/>
    </row>
    <row r="5" spans="1:11">
      <c r="A5" s="7"/>
      <c r="B5" s="7"/>
      <c r="C5" s="7"/>
      <c r="D5" s="7"/>
      <c r="E5" s="7"/>
      <c r="F5" s="7"/>
      <c r="G5" s="7"/>
      <c r="H5" s="49"/>
      <c r="I5" s="86"/>
      <c r="J5" s="86"/>
    </row>
    <row r="6" spans="1:11" ht="18.75">
      <c r="A6" s="7"/>
      <c r="B6" s="50" t="str">
        <f>'REKOD PRESTASI MURID'!$A$7</f>
        <v>BAHASA JERMAN</v>
      </c>
      <c r="C6" s="7"/>
      <c r="D6" s="7"/>
      <c r="E6" s="7"/>
      <c r="F6" s="7"/>
      <c r="G6" s="7"/>
      <c r="H6" s="49"/>
      <c r="I6" s="87">
        <v>1</v>
      </c>
      <c r="J6" s="86"/>
    </row>
    <row r="7" spans="1:11">
      <c r="A7" s="7"/>
      <c r="B7" s="7"/>
      <c r="C7" s="7"/>
      <c r="D7" s="7"/>
      <c r="E7" s="7"/>
      <c r="F7" s="7"/>
      <c r="G7" s="7"/>
      <c r="H7" s="51">
        <v>1</v>
      </c>
      <c r="I7" s="51" t="str">
        <f>'REKOD PRESTASI MURID'!B12</f>
        <v>AHMAD BIN SULAIMAN</v>
      </c>
      <c r="J7" s="51" t="str">
        <f t="shared" ref="J7:J24" si="0">IF(I7=0,"",H7&amp;"  "&amp;I7)</f>
        <v>1  AHMAD BIN SULAIMAN</v>
      </c>
      <c r="K7" s="1">
        <f>'REKOD PRESTASI MURID'!AI12</f>
        <v>1</v>
      </c>
    </row>
    <row r="8" spans="1:11">
      <c r="A8" s="7"/>
      <c r="B8" s="208" t="s">
        <v>16</v>
      </c>
      <c r="C8" s="209"/>
      <c r="D8" s="52" t="str">
        <f>VLOOKUP($I$6,H7:J69,2)</f>
        <v>AHMAD BIN SULAIMAN</v>
      </c>
      <c r="E8" s="53"/>
      <c r="F8" s="18"/>
      <c r="G8" s="7"/>
      <c r="H8" s="51">
        <v>2</v>
      </c>
      <c r="I8" s="51" t="str">
        <f>'REKOD PRESTASI MURID'!B13</f>
        <v>SITI ROKIAH BINTI ALI</v>
      </c>
      <c r="J8" s="51" t="str">
        <f t="shared" si="0"/>
        <v>2  SITI ROKIAH BINTI ALI</v>
      </c>
      <c r="K8" s="1" t="str">
        <f>'REKOD PRESTASI MURID'!H6</f>
        <v>Pentaksiran Pertengahan Tahun</v>
      </c>
    </row>
    <row r="9" spans="1:11">
      <c r="A9" s="7"/>
      <c r="B9" s="211" t="s">
        <v>17</v>
      </c>
      <c r="C9" s="212"/>
      <c r="D9" s="56">
        <f>VLOOKUP($I$6,'REKOD PRESTASI MURID'!$A$12:$D$65,3)</f>
        <v>123356789413</v>
      </c>
      <c r="E9" s="57"/>
      <c r="F9" s="18"/>
      <c r="G9" s="7"/>
      <c r="H9" s="51">
        <v>3</v>
      </c>
      <c r="I9" s="51" t="str">
        <f>'REKOD PRESTASI MURID'!B14</f>
        <v>MOHD RAMLI BIN SHUKRI</v>
      </c>
      <c r="J9" s="51" t="str">
        <f t="shared" si="0"/>
        <v>3  MOHD RAMLI BIN SHUKRI</v>
      </c>
      <c r="K9" s="1" t="str">
        <f>'REKOD PRESTASI MURID'!H7</f>
        <v>Pentaksiran Akhir tahun</v>
      </c>
    </row>
    <row r="10" spans="1:11">
      <c r="A10" s="7"/>
      <c r="B10" s="211" t="s">
        <v>18</v>
      </c>
      <c r="C10" s="212"/>
      <c r="D10" s="58" t="str">
        <f>VLOOKUP($I$6,'REKOD PRESTASI MURID'!$A$12:$D$65,4)</f>
        <v>L</v>
      </c>
      <c r="E10" s="59"/>
      <c r="F10" s="18"/>
      <c r="G10" s="7"/>
      <c r="H10" s="51">
        <v>4</v>
      </c>
      <c r="I10" s="51" t="str">
        <f>'REKOD PRESTASI MURID'!B15</f>
        <v>NORAINI BINTI KASIM</v>
      </c>
      <c r="J10" s="51" t="str">
        <f t="shared" si="0"/>
        <v>4  NORAINI BINTI KASIM</v>
      </c>
    </row>
    <row r="11" spans="1:11">
      <c r="A11" s="7"/>
      <c r="B11" s="211" t="s">
        <v>19</v>
      </c>
      <c r="C11" s="212"/>
      <c r="D11" s="58" t="str">
        <f>'REKOD PRESTASI MURID'!D7</f>
        <v>TINGKATAN 4</v>
      </c>
      <c r="E11" s="59"/>
      <c r="F11" s="18"/>
      <c r="G11" s="7"/>
      <c r="H11" s="51">
        <v>5</v>
      </c>
      <c r="I11" s="51" t="str">
        <f>'REKOD PRESTASI MURID'!B16</f>
        <v>ALIAS BIN OMAR</v>
      </c>
      <c r="J11" s="51" t="str">
        <f t="shared" si="0"/>
        <v>5  ALIAS BIN OMAR</v>
      </c>
    </row>
    <row r="12" spans="1:11">
      <c r="A12" s="7"/>
      <c r="B12" s="54" t="s">
        <v>20</v>
      </c>
      <c r="C12" s="55"/>
      <c r="D12" s="58" t="str">
        <f>'REKOD PRESTASI MURID'!$D$6</f>
        <v>PN. SUZILA MOHAMED</v>
      </c>
      <c r="E12" s="59"/>
      <c r="F12" s="18"/>
      <c r="G12" s="7"/>
      <c r="H12" s="51">
        <v>6</v>
      </c>
      <c r="I12" s="51" t="str">
        <f>'REKOD PRESTASI MURID'!B17</f>
        <v>ABDUL HAKIM BIN KAMARUZAMAN</v>
      </c>
      <c r="J12" s="51" t="str">
        <f t="shared" si="0"/>
        <v>6  ABDUL HAKIM BIN KAMARUZAMAN</v>
      </c>
      <c r="K12" s="84"/>
    </row>
    <row r="13" spans="1:11">
      <c r="A13" s="7"/>
      <c r="B13" s="213" t="s">
        <v>21</v>
      </c>
      <c r="C13" s="214"/>
      <c r="D13" s="145">
        <f>B4</f>
        <v>43984</v>
      </c>
      <c r="E13" s="60"/>
      <c r="F13" s="18"/>
      <c r="G13" s="7"/>
      <c r="H13" s="51">
        <v>7</v>
      </c>
      <c r="I13" s="51">
        <f>'REKOD PRESTASI MURID'!B18</f>
        <v>0</v>
      </c>
      <c r="J13" s="51" t="str">
        <f t="shared" si="0"/>
        <v/>
      </c>
    </row>
    <row r="14" spans="1:11">
      <c r="A14" s="7"/>
      <c r="B14" s="18"/>
      <c r="C14" s="18"/>
      <c r="D14" s="18"/>
      <c r="E14" s="61"/>
      <c r="F14" s="18"/>
      <c r="G14" s="7"/>
      <c r="H14" s="51">
        <v>8</v>
      </c>
      <c r="I14" s="51">
        <f>'REKOD PRESTASI MURID'!B19</f>
        <v>0</v>
      </c>
      <c r="J14" s="51" t="str">
        <f t="shared" si="0"/>
        <v/>
      </c>
    </row>
    <row r="15" spans="1:11" ht="22.5" customHeight="1">
      <c r="A15" s="7"/>
      <c r="B15" s="224" t="s">
        <v>22</v>
      </c>
      <c r="C15" s="224"/>
      <c r="D15" s="224"/>
      <c r="E15" s="217" t="str">
        <f>IF(K7=1,"",VLOOKUP($I$6,'REKOD PRESTASI MURID'!$A$12:$AD$65,30))</f>
        <v/>
      </c>
      <c r="F15" s="222" t="str">
        <f>UPPER(IF(K7=1,K8,K9))</f>
        <v>PENTAKSIRAN PERTENGAHAN TAHUN</v>
      </c>
      <c r="G15" s="7"/>
      <c r="H15" s="51">
        <v>9</v>
      </c>
      <c r="I15" s="51">
        <f>'REKOD PRESTASI MURID'!B20</f>
        <v>0</v>
      </c>
      <c r="J15" s="51" t="str">
        <f t="shared" si="0"/>
        <v/>
      </c>
    </row>
    <row r="16" spans="1:11" ht="22.5" customHeight="1">
      <c r="A16" s="7"/>
      <c r="B16" s="225"/>
      <c r="C16" s="225"/>
      <c r="D16" s="225"/>
      <c r="E16" s="217"/>
      <c r="F16" s="223"/>
      <c r="G16" s="7"/>
      <c r="H16" s="51">
        <v>10</v>
      </c>
      <c r="I16" s="51">
        <f>'REKOD PRESTASI MURID'!B21</f>
        <v>0</v>
      </c>
      <c r="J16" s="51" t="str">
        <f t="shared" si="0"/>
        <v/>
      </c>
    </row>
    <row r="17" spans="1:10" ht="67.5" customHeight="1">
      <c r="A17" s="7"/>
      <c r="B17" s="215" t="s">
        <v>23</v>
      </c>
      <c r="C17" s="215"/>
      <c r="D17" s="216"/>
      <c r="E17" s="218" t="str">
        <f>IF(E15="","Tahap Penguasaan Keseluruhan hanya dilaporkan pada pentaksiran akhir tahun sahaja",VLOOKUP(E15,'DATA PERNYATAAN TAHAP PGUASAAN '!A204:B209,2))</f>
        <v>Tahap Penguasaan Keseluruhan hanya dilaporkan pada pentaksiran akhir tahun sahaja</v>
      </c>
      <c r="F17" s="219"/>
      <c r="G17" s="7"/>
      <c r="H17" s="51">
        <v>11</v>
      </c>
      <c r="I17" s="51">
        <f>'REKOD PRESTASI MURID'!B22</f>
        <v>0</v>
      </c>
      <c r="J17" s="51" t="str">
        <f t="shared" si="0"/>
        <v/>
      </c>
    </row>
    <row r="18" spans="1:10">
      <c r="A18" s="7"/>
      <c r="B18" s="6"/>
      <c r="C18" s="6"/>
      <c r="D18" s="6"/>
      <c r="E18" s="6"/>
      <c r="F18" s="6"/>
      <c r="G18" s="7"/>
      <c r="H18" s="51">
        <v>12</v>
      </c>
      <c r="I18" s="51">
        <f>'REKOD PRESTASI MURID'!B23</f>
        <v>0</v>
      </c>
      <c r="J18" s="51" t="str">
        <f t="shared" si="0"/>
        <v/>
      </c>
    </row>
    <row r="19" spans="1:10" ht="40.5" customHeight="1">
      <c r="A19" s="7"/>
      <c r="B19" s="220" t="s">
        <v>4</v>
      </c>
      <c r="C19" s="220"/>
      <c r="D19" s="62" t="s">
        <v>24</v>
      </c>
      <c r="E19" s="63" t="s">
        <v>25</v>
      </c>
      <c r="F19" s="64" t="s">
        <v>26</v>
      </c>
      <c r="G19" s="7"/>
      <c r="H19" s="51">
        <v>13</v>
      </c>
      <c r="I19" s="51">
        <f>'REKOD PRESTASI MURID'!B24</f>
        <v>0</v>
      </c>
      <c r="J19" s="51" t="str">
        <f t="shared" si="0"/>
        <v/>
      </c>
    </row>
    <row r="20" spans="1:10" ht="82.5" customHeight="1">
      <c r="A20" s="7"/>
      <c r="B20" s="228" t="str">
        <f>B6</f>
        <v>BAHASA JERMAN</v>
      </c>
      <c r="C20" s="229"/>
      <c r="D20" s="65" t="str">
        <f>'REKOD PRESTASI MURID'!$E$11</f>
        <v>Mendengar</v>
      </c>
      <c r="E20" s="66">
        <f>VLOOKUP($I$6,'REKOD PRESTASI MURID'!$A$12:$AD$65,5)</f>
        <v>2</v>
      </c>
      <c r="F20" s="67" t="str">
        <f>VLOOKUP(E20,'DATA PERNYATAAN TAHAP PGUASAAN '!A4:B9,2)</f>
        <v>Mendengar dan memahami ayat mudah dan perkataan yang biasa digunakan; mengambil maklumat tertentu daripada teks pendengaran yang mudah pada tahap terhad dengan sedikit bimbingan dan sokongan guru.</v>
      </c>
      <c r="G20" s="7"/>
      <c r="H20" s="51">
        <v>14</v>
      </c>
      <c r="I20" s="51">
        <f>'REKOD PRESTASI MURID'!B25</f>
        <v>0</v>
      </c>
      <c r="J20" s="51" t="str">
        <f t="shared" si="0"/>
        <v/>
      </c>
    </row>
    <row r="21" spans="1:10" ht="82.5" customHeight="1">
      <c r="A21" s="7"/>
      <c r="B21" s="230"/>
      <c r="C21" s="231"/>
      <c r="D21" s="65" t="str">
        <f>'REKOD PRESTASI MURID'!$F$11</f>
        <v>Bertutur</v>
      </c>
      <c r="E21" s="66">
        <f>VLOOKUP($I$6,'REKOD PRESTASI MURID'!$A$12:$AD$65,6)</f>
        <v>3</v>
      </c>
      <c r="F21" s="67" t="str">
        <f>VLOOKUP(E21,'DATA PERNYATAAN TAHAP PGUASAAN '!A12:B17,2)</f>
        <v>Memahami dan menggunakan ayat-ayat dan ungkapan yang biasa digunakan; bercakap dan berkomunikasi tentang  kehidupan dalam persekitaran sendiri pada tahap yang memuaskan tanpa bimbingan dan sokongan guru.</v>
      </c>
      <c r="G21" s="7"/>
      <c r="H21" s="51">
        <v>15</v>
      </c>
      <c r="I21" s="51">
        <f>'REKOD PRESTASI MURID'!B26</f>
        <v>0</v>
      </c>
      <c r="J21" s="51" t="str">
        <f t="shared" si="0"/>
        <v/>
      </c>
    </row>
    <row r="22" spans="1:10" ht="82.5" customHeight="1">
      <c r="A22" s="7"/>
      <c r="B22" s="230"/>
      <c r="C22" s="231"/>
      <c r="D22" s="65" t="str">
        <f>'REKOD PRESTASI MURID'!$G$11</f>
        <v>Membaca</v>
      </c>
      <c r="E22" s="66">
        <f>VLOOKUP($I$6,'REKOD PRESTASI MURID'!$A$12:$AD$65,7)</f>
        <v>3</v>
      </c>
      <c r="F22" s="67" t="str">
        <f>VLOOKUP(E22,'DATA PERNYATAAN TAHAP PGUASAAN '!A20:B25,2)</f>
        <v>Membaca dan memahami ayat dan juga teks  mudah dan mengambil  maklumat daripada teks  pada tahap memuaskan tanpa bimbingan dan sokongan guru.</v>
      </c>
      <c r="G22" s="7"/>
      <c r="H22" s="51">
        <v>16</v>
      </c>
      <c r="I22" s="51">
        <f>'REKOD PRESTASI MURID'!B27</f>
        <v>0</v>
      </c>
      <c r="J22" s="51" t="str">
        <f t="shared" si="0"/>
        <v/>
      </c>
    </row>
    <row r="23" spans="1:10" ht="82.5" customHeight="1">
      <c r="A23" s="7"/>
      <c r="B23" s="232"/>
      <c r="C23" s="233"/>
      <c r="D23" s="65" t="str">
        <f>'REKOD PRESTASI MURID'!$H$11</f>
        <v>Menulis</v>
      </c>
      <c r="E23" s="66">
        <f>VLOOKUP($I$6,'REKOD PRESTASI MURID'!$A$12:$AD$65,8)</f>
        <v>3</v>
      </c>
      <c r="F23" s="67" t="str">
        <f>VLOOKUP(E23,'DATA PERNYATAAN TAHAP PGUASAAN '!A28:B33,2)</f>
        <v>Menulis tentang kehidupan harian dalam persekitaran sendiri pada pada tahap memuaskan tanpa bimbingan dan sokongan guru.</v>
      </c>
      <c r="G23" s="7"/>
      <c r="H23" s="51">
        <v>17</v>
      </c>
      <c r="I23" s="51">
        <f>'REKOD PRESTASI MURID'!B28</f>
        <v>0</v>
      </c>
      <c r="J23" s="51" t="str">
        <f t="shared" si="0"/>
        <v/>
      </c>
    </row>
    <row r="24" spans="1:10" ht="40.5" hidden="1" customHeight="1">
      <c r="A24" s="7"/>
      <c r="B24" s="166"/>
      <c r="C24" s="167"/>
      <c r="D24" s="65">
        <f>'REKOD PRESTASI MURID'!$I$11</f>
        <v>5</v>
      </c>
      <c r="E24" s="66">
        <f>VLOOKUP($I$6,'REKOD PRESTASI MURID'!$A$12:$AD$65,9)</f>
        <v>0</v>
      </c>
      <c r="F24" s="67" t="e">
        <f>VLOOKUP(E24,'DATA PERNYATAAN TAHAP PGUASAAN '!A36:B41,2)</f>
        <v>#N/A</v>
      </c>
      <c r="G24" s="7"/>
      <c r="H24" s="51">
        <v>18</v>
      </c>
      <c r="I24" s="51">
        <f>'REKOD PRESTASI MURID'!B29</f>
        <v>0</v>
      </c>
      <c r="J24" s="51" t="str">
        <f t="shared" si="0"/>
        <v/>
      </c>
    </row>
    <row r="25" spans="1:10" ht="40.5" hidden="1" customHeight="1">
      <c r="A25" s="7"/>
      <c r="B25" s="166"/>
      <c r="C25" s="167"/>
      <c r="D25" s="65">
        <f>'REKOD PRESTASI MURID'!$J$11</f>
        <v>6</v>
      </c>
      <c r="E25" s="66">
        <f>VLOOKUP($I$6,'REKOD PRESTASI MURID'!$A$12:$AD$65,10)</f>
        <v>0</v>
      </c>
      <c r="F25" s="67" t="e">
        <f>VLOOKUP(E25,'DATA PERNYATAAN TAHAP PGUASAAN '!A44:B49,2)</f>
        <v>#N/A</v>
      </c>
      <c r="G25" s="7"/>
      <c r="H25" s="51">
        <v>19</v>
      </c>
      <c r="I25" s="51">
        <f>'REKOD PRESTASI MURID'!B30</f>
        <v>0</v>
      </c>
      <c r="J25" s="51" t="str">
        <f t="shared" ref="J25:J30" si="1">IF(I25=0,"",H25&amp;"  "&amp;I25)</f>
        <v/>
      </c>
    </row>
    <row r="26" spans="1:10" ht="40.5" hidden="1" customHeight="1">
      <c r="A26" s="7"/>
      <c r="B26" s="166"/>
      <c r="C26" s="167"/>
      <c r="D26" s="65">
        <f>'REKOD PRESTASI MURID'!$K$11</f>
        <v>7</v>
      </c>
      <c r="E26" s="66">
        <f>VLOOKUP($I$6,'REKOD PRESTASI MURID'!$A$12:$AD$65,11)</f>
        <v>0</v>
      </c>
      <c r="F26" s="67" t="e">
        <f>VLOOKUP(E26,'DATA PERNYATAAN TAHAP PGUASAAN '!A52:B57,2)</f>
        <v>#N/A</v>
      </c>
      <c r="G26" s="7"/>
      <c r="H26" s="51">
        <v>20</v>
      </c>
      <c r="I26" s="51">
        <f>'REKOD PRESTASI MURID'!B31</f>
        <v>0</v>
      </c>
      <c r="J26" s="51" t="str">
        <f t="shared" si="1"/>
        <v/>
      </c>
    </row>
    <row r="27" spans="1:10" ht="40.5" hidden="1" customHeight="1">
      <c r="A27" s="7"/>
      <c r="B27" s="166"/>
      <c r="C27" s="167"/>
      <c r="D27" s="65">
        <f>'REKOD PRESTASI MURID'!$L$11</f>
        <v>8</v>
      </c>
      <c r="E27" s="66">
        <f>VLOOKUP($I$6,'REKOD PRESTASI MURID'!$A$12:$AD$65,12)</f>
        <v>0</v>
      </c>
      <c r="F27" s="67" t="e">
        <f>VLOOKUP(E27,'DATA PERNYATAAN TAHAP PGUASAAN '!A60:B65,2)</f>
        <v>#N/A</v>
      </c>
      <c r="G27" s="7"/>
      <c r="H27" s="51">
        <v>21</v>
      </c>
      <c r="I27" s="51">
        <f>'REKOD PRESTASI MURID'!B32</f>
        <v>0</v>
      </c>
      <c r="J27" s="51" t="str">
        <f t="shared" si="1"/>
        <v/>
      </c>
    </row>
    <row r="28" spans="1:10" ht="40.5" hidden="1" customHeight="1">
      <c r="A28" s="7"/>
      <c r="B28" s="166"/>
      <c r="C28" s="167"/>
      <c r="D28" s="65">
        <f>'REKOD PRESTASI MURID'!$M$11</f>
        <v>9</v>
      </c>
      <c r="E28" s="66">
        <f>VLOOKUP($I$6,'REKOD PRESTASI MURID'!$A$12:$AD$65,13)</f>
        <v>0</v>
      </c>
      <c r="F28" s="67" t="e">
        <f>VLOOKUP(E28,'DATA PERNYATAAN TAHAP PGUASAAN '!A68:B73,2)</f>
        <v>#N/A</v>
      </c>
      <c r="G28" s="7"/>
      <c r="H28" s="51">
        <v>22</v>
      </c>
      <c r="I28" s="51">
        <f>'REKOD PRESTASI MURID'!B33</f>
        <v>0</v>
      </c>
      <c r="J28" s="51" t="str">
        <f t="shared" si="1"/>
        <v/>
      </c>
    </row>
    <row r="29" spans="1:10" ht="40.5" hidden="1" customHeight="1">
      <c r="A29" s="7"/>
      <c r="B29" s="166"/>
      <c r="C29" s="167"/>
      <c r="D29" s="65">
        <f>'REKOD PRESTASI MURID'!$N$11</f>
        <v>0</v>
      </c>
      <c r="E29" s="66">
        <f>VLOOKUP($I$6,'REKOD PRESTASI MURID'!$A$12:$AD$65,14)</f>
        <v>0</v>
      </c>
      <c r="F29" s="67" t="e">
        <f>VLOOKUP(E29,'DATA PERNYATAAN TAHAP PGUASAAN '!A76:B81,2)</f>
        <v>#N/A</v>
      </c>
      <c r="G29" s="7"/>
      <c r="H29" s="51">
        <v>23</v>
      </c>
      <c r="I29" s="51">
        <f>'REKOD PRESTASI MURID'!B34</f>
        <v>0</v>
      </c>
      <c r="J29" s="51" t="str">
        <f t="shared" si="1"/>
        <v/>
      </c>
    </row>
    <row r="30" spans="1:10" ht="40.5" hidden="1" customHeight="1">
      <c r="A30" s="7"/>
      <c r="B30" s="166"/>
      <c r="C30" s="167"/>
      <c r="D30" s="65">
        <f>'REKOD PRESTASI MURID'!$O$11</f>
        <v>0</v>
      </c>
      <c r="E30" s="66">
        <f>VLOOKUP($I$6,'REKOD PRESTASI MURID'!$A$12:$AD$65,15)</f>
        <v>0</v>
      </c>
      <c r="F30" s="67" t="e">
        <f>VLOOKUP(E30,'DATA PERNYATAAN TAHAP PGUASAAN '!A84:B89,2)</f>
        <v>#N/A</v>
      </c>
      <c r="G30" s="7"/>
      <c r="H30" s="51">
        <v>24</v>
      </c>
      <c r="I30" s="51">
        <f>'REKOD PRESTASI MURID'!B35</f>
        <v>0</v>
      </c>
      <c r="J30" s="51" t="str">
        <f t="shared" si="1"/>
        <v/>
      </c>
    </row>
    <row r="31" spans="1:10" ht="40.5" hidden="1" customHeight="1">
      <c r="A31" s="7"/>
      <c r="B31" s="164"/>
      <c r="C31" s="165"/>
      <c r="D31" s="65">
        <f>'REKOD PRESTASI MURID'!$P$11</f>
        <v>0</v>
      </c>
      <c r="E31" s="66">
        <f>VLOOKUP($I$6,'REKOD PRESTASI MURID'!$A$12:$AD$65,16)</f>
        <v>0</v>
      </c>
      <c r="F31" s="67" t="e">
        <f>VLOOKUP(E31,'DATA PERNYATAAN TAHAP PGUASAAN '!A92:B97,2)</f>
        <v>#N/A</v>
      </c>
      <c r="G31" s="7"/>
      <c r="H31" s="51">
        <v>25</v>
      </c>
      <c r="I31" s="51">
        <f>'REKOD PRESTASI MURID'!B36</f>
        <v>0</v>
      </c>
      <c r="J31" s="51" t="str">
        <f t="shared" ref="J31:J63" si="2">IF(I31=0,"",H31&amp;"  "&amp;I31)</f>
        <v/>
      </c>
    </row>
    <row r="32" spans="1:10" hidden="1">
      <c r="A32" s="7"/>
      <c r="B32" s="68"/>
      <c r="C32" s="69"/>
      <c r="D32" s="65">
        <f>'REKOD PRESTASI MURID'!Q$11</f>
        <v>0</v>
      </c>
      <c r="E32" s="66">
        <f>VLOOKUP($I$6,'REKOD PRESTASI MURID'!$A$12:$AD$65,17)</f>
        <v>0</v>
      </c>
      <c r="F32" s="67" t="e">
        <f>VLOOKUP(E32,'DATA PERNYATAAN TAHAP PGUASAAN '!A100:B105,2)</f>
        <v>#N/A</v>
      </c>
      <c r="G32" s="7"/>
      <c r="H32" s="51">
        <v>26</v>
      </c>
      <c r="I32" s="51">
        <f>'REKOD PRESTASI MURID'!B37</f>
        <v>0</v>
      </c>
      <c r="J32" s="51" t="str">
        <f t="shared" si="2"/>
        <v/>
      </c>
    </row>
    <row r="33" spans="1:10" hidden="1">
      <c r="A33" s="7"/>
      <c r="B33" s="68"/>
      <c r="C33" s="69"/>
      <c r="D33" s="65">
        <f>'REKOD PRESTASI MURID'!$R$11</f>
        <v>0</v>
      </c>
      <c r="E33" s="66">
        <f>VLOOKUP($I$6,'REKOD PRESTASI MURID'!$A$12:$AD$65,18)</f>
        <v>0</v>
      </c>
      <c r="F33" s="67" t="e">
        <f>VLOOKUP(E33,'DATA PERNYATAAN TAHAP PGUASAAN '!A108:B113,2)</f>
        <v>#N/A</v>
      </c>
      <c r="G33" s="7"/>
      <c r="H33" s="51">
        <v>27</v>
      </c>
      <c r="I33" s="51">
        <f>'REKOD PRESTASI MURID'!B38</f>
        <v>0</v>
      </c>
      <c r="J33" s="51" t="str">
        <f t="shared" si="2"/>
        <v/>
      </c>
    </row>
    <row r="34" spans="1:10" hidden="1">
      <c r="A34" s="7"/>
      <c r="B34" s="68"/>
      <c r="C34" s="69"/>
      <c r="D34" s="65">
        <f>'REKOD PRESTASI MURID'!$S$11</f>
        <v>0</v>
      </c>
      <c r="E34" s="66">
        <f>VLOOKUP($I$6,'REKOD PRESTASI MURID'!$A$12:$AD$65,19)</f>
        <v>0</v>
      </c>
      <c r="F34" s="67" t="e">
        <f>VLOOKUP(E34,'DATA PERNYATAAN TAHAP PGUASAAN '!A116:B121,2)</f>
        <v>#N/A</v>
      </c>
      <c r="G34" s="7"/>
      <c r="H34" s="51">
        <v>28</v>
      </c>
      <c r="I34" s="51">
        <f>'REKOD PRESTASI MURID'!B39</f>
        <v>0</v>
      </c>
      <c r="J34" s="51" t="str">
        <f t="shared" si="2"/>
        <v/>
      </c>
    </row>
    <row r="35" spans="1:10" hidden="1">
      <c r="A35" s="7"/>
      <c r="B35" s="68"/>
      <c r="C35" s="69"/>
      <c r="D35" s="65">
        <f>'REKOD PRESTASI MURID'!$T$11</f>
        <v>0</v>
      </c>
      <c r="E35" s="66">
        <f>VLOOKUP($I$6,'REKOD PRESTASI MURID'!$A$12:$AD$65,20)</f>
        <v>0</v>
      </c>
      <c r="F35" s="67" t="e">
        <f>VLOOKUP(E35,'DATA PERNYATAAN TAHAP PGUASAAN '!A124:B129,2)</f>
        <v>#N/A</v>
      </c>
      <c r="G35" s="7"/>
      <c r="H35" s="51">
        <v>29</v>
      </c>
      <c r="I35" s="51">
        <f>'REKOD PRESTASI MURID'!B40</f>
        <v>0</v>
      </c>
      <c r="J35" s="51" t="str">
        <f t="shared" si="2"/>
        <v/>
      </c>
    </row>
    <row r="36" spans="1:10" hidden="1">
      <c r="A36" s="7"/>
      <c r="B36" s="68"/>
      <c r="C36" s="69"/>
      <c r="D36" s="65">
        <f>'REKOD PRESTASI MURID'!$U$11</f>
        <v>0</v>
      </c>
      <c r="E36" s="66">
        <f>VLOOKUP($I$6,'REKOD PRESTASI MURID'!$A$12:$AD$65,21)</f>
        <v>0</v>
      </c>
      <c r="F36" s="67" t="e">
        <f>VLOOKUP(E36,'DATA PERNYATAAN TAHAP PGUASAAN '!A132:B137,2)</f>
        <v>#N/A</v>
      </c>
      <c r="G36" s="7"/>
      <c r="H36" s="51">
        <v>30</v>
      </c>
      <c r="I36" s="51">
        <f>'REKOD PRESTASI MURID'!B41</f>
        <v>0</v>
      </c>
      <c r="J36" s="51" t="str">
        <f t="shared" si="2"/>
        <v/>
      </c>
    </row>
    <row r="37" spans="1:10" hidden="1">
      <c r="A37" s="7"/>
      <c r="B37" s="68"/>
      <c r="C37" s="69"/>
      <c r="D37" s="65">
        <f>'REKOD PRESTASI MURID'!$V$11</f>
        <v>0</v>
      </c>
      <c r="E37" s="66">
        <f>VLOOKUP($I$6,'REKOD PRESTASI MURID'!$A$12:$AD$65,22)</f>
        <v>0</v>
      </c>
      <c r="F37" s="67" t="e">
        <f>VLOOKUP(E37,'DATA PERNYATAAN TAHAP PGUASAAN '!A140:B145,2)</f>
        <v>#N/A</v>
      </c>
      <c r="G37" s="7"/>
      <c r="H37" s="51">
        <v>31</v>
      </c>
      <c r="I37" s="51">
        <f>'REKOD PRESTASI MURID'!B42</f>
        <v>0</v>
      </c>
      <c r="J37" s="51" t="str">
        <f t="shared" si="2"/>
        <v/>
      </c>
    </row>
    <row r="38" spans="1:10" hidden="1">
      <c r="A38" s="7"/>
      <c r="B38" s="68"/>
      <c r="C38" s="69"/>
      <c r="D38" s="65">
        <f>'REKOD PRESTASI MURID'!$W$11</f>
        <v>0</v>
      </c>
      <c r="E38" s="66">
        <f>VLOOKUP($I$6,'REKOD PRESTASI MURID'!$A$12:$AD$65,23)</f>
        <v>0</v>
      </c>
      <c r="F38" s="67" t="e">
        <f>VLOOKUP(E38,'DATA PERNYATAAN TAHAP PGUASAAN '!A148:B153,2)</f>
        <v>#N/A</v>
      </c>
      <c r="G38" s="7"/>
      <c r="H38" s="51">
        <v>32</v>
      </c>
      <c r="I38" s="51">
        <f>'REKOD PRESTASI MURID'!B43</f>
        <v>0</v>
      </c>
      <c r="J38" s="51" t="str">
        <f t="shared" si="2"/>
        <v/>
      </c>
    </row>
    <row r="39" spans="1:10" hidden="1">
      <c r="A39" s="7"/>
      <c r="B39" s="68"/>
      <c r="C39" s="69"/>
      <c r="D39" s="65">
        <f>'REKOD PRESTASI MURID'!$X$11</f>
        <v>0</v>
      </c>
      <c r="E39" s="66">
        <f>VLOOKUP($I$6,'REKOD PRESTASI MURID'!$A$12:$AD$65,24)</f>
        <v>0</v>
      </c>
      <c r="F39" s="67" t="e">
        <f>VLOOKUP(E39,'DATA PERNYATAAN TAHAP PGUASAAN '!A156:B161,2)</f>
        <v>#N/A</v>
      </c>
      <c r="G39" s="7"/>
      <c r="H39" s="51">
        <v>33</v>
      </c>
      <c r="I39" s="51">
        <f>'REKOD PRESTASI MURID'!B44</f>
        <v>0</v>
      </c>
      <c r="J39" s="51" t="str">
        <f t="shared" si="2"/>
        <v/>
      </c>
    </row>
    <row r="40" spans="1:10" hidden="1">
      <c r="A40" s="7"/>
      <c r="B40" s="68"/>
      <c r="C40" s="69"/>
      <c r="D40" s="65">
        <f>'REKOD PRESTASI MURID'!$Y$11</f>
        <v>0</v>
      </c>
      <c r="E40" s="66">
        <f>VLOOKUP($I$6,'REKOD PRESTASI MURID'!$A$12:$AD$65,25)</f>
        <v>0</v>
      </c>
      <c r="F40" s="67" t="e">
        <f>VLOOKUP(E40,'DATA PERNYATAAN TAHAP PGUASAAN '!A164:B169,2)</f>
        <v>#N/A</v>
      </c>
      <c r="G40" s="7"/>
      <c r="H40" s="51">
        <v>34</v>
      </c>
      <c r="I40" s="51">
        <f>'REKOD PRESTASI MURID'!B45</f>
        <v>0</v>
      </c>
      <c r="J40" s="51" t="str">
        <f t="shared" si="2"/>
        <v/>
      </c>
    </row>
    <row r="41" spans="1:10" hidden="1">
      <c r="A41" s="7"/>
      <c r="B41" s="68"/>
      <c r="C41" s="69"/>
      <c r="D41" s="65">
        <f>'REKOD PRESTASI MURID'!$Z$11</f>
        <v>0</v>
      </c>
      <c r="E41" s="66">
        <f>VLOOKUP($I$6,'REKOD PRESTASI MURID'!$A$12:$AD$65,26)</f>
        <v>0</v>
      </c>
      <c r="F41" s="67" t="e">
        <f>VLOOKUP(E41,'DATA PERNYATAAN TAHAP PGUASAAN '!A172:B177,2)</f>
        <v>#N/A</v>
      </c>
      <c r="G41" s="7"/>
      <c r="H41" s="51">
        <v>35</v>
      </c>
      <c r="I41" s="51">
        <f>'REKOD PRESTASI MURID'!B46</f>
        <v>0</v>
      </c>
      <c r="J41" s="51" t="str">
        <f t="shared" si="2"/>
        <v/>
      </c>
    </row>
    <row r="42" spans="1:10" hidden="1">
      <c r="A42" s="7"/>
      <c r="B42" s="68"/>
      <c r="C42" s="69"/>
      <c r="D42" s="65">
        <f>'REKOD PRESTASI MURID'!$AA$11</f>
        <v>0</v>
      </c>
      <c r="E42" s="66">
        <f>VLOOKUP($I$6,'REKOD PRESTASI MURID'!$A$12:$AD$65,27)</f>
        <v>0</v>
      </c>
      <c r="F42" s="67" t="e">
        <f>VLOOKUP(E42,'DATA PERNYATAAN TAHAP PGUASAAN '!A180:B185,2)</f>
        <v>#N/A</v>
      </c>
      <c r="G42" s="7"/>
      <c r="H42" s="51">
        <v>36</v>
      </c>
      <c r="I42" s="51">
        <f>'REKOD PRESTASI MURID'!B47</f>
        <v>0</v>
      </c>
      <c r="J42" s="51" t="str">
        <f t="shared" si="2"/>
        <v/>
      </c>
    </row>
    <row r="43" spans="1:10" hidden="1">
      <c r="A43" s="7"/>
      <c r="B43" s="68"/>
      <c r="C43" s="69"/>
      <c r="D43" s="65">
        <f>'REKOD PRESTASI MURID'!$AB$11</f>
        <v>0</v>
      </c>
      <c r="E43" s="66">
        <f>VLOOKUP($I$6,'REKOD PRESTASI MURID'!$A$12:$AD$65,28)</f>
        <v>0</v>
      </c>
      <c r="F43" s="67" t="e">
        <f>VLOOKUP(E43,'DATA PERNYATAAN TAHAP PGUASAAN '!A188:B193,2)</f>
        <v>#N/A</v>
      </c>
      <c r="G43" s="7"/>
      <c r="H43" s="51">
        <v>37</v>
      </c>
      <c r="I43" s="51">
        <f>'REKOD PRESTASI MURID'!B48</f>
        <v>0</v>
      </c>
      <c r="J43" s="51" t="str">
        <f t="shared" si="2"/>
        <v/>
      </c>
    </row>
    <row r="44" spans="1:10" hidden="1">
      <c r="A44" s="7"/>
      <c r="B44" s="70"/>
      <c r="C44" s="71"/>
      <c r="D44" s="65">
        <f>'REKOD PRESTASI MURID'!$AC$11</f>
        <v>0</v>
      </c>
      <c r="E44" s="66">
        <f>VLOOKUP($I$6,'REKOD PRESTASI MURID'!$A$12:$AD$65,29)</f>
        <v>0</v>
      </c>
      <c r="F44" s="67" t="e">
        <f>VLOOKUP(E44,'DATA PERNYATAAN TAHAP PGUASAAN '!A196:B201,2)</f>
        <v>#N/A</v>
      </c>
      <c r="G44" s="7"/>
      <c r="H44" s="51">
        <v>38</v>
      </c>
      <c r="I44" s="51">
        <f>'REKOD PRESTASI MURID'!B49</f>
        <v>0</v>
      </c>
      <c r="J44" s="51" t="str">
        <f t="shared" si="2"/>
        <v/>
      </c>
    </row>
    <row r="45" spans="1:10" s="43" customFormat="1" ht="18">
      <c r="A45" s="7"/>
      <c r="B45" s="72"/>
      <c r="C45" s="72"/>
      <c r="D45" s="73"/>
      <c r="E45" s="74"/>
      <c r="F45" s="75"/>
      <c r="G45" s="7"/>
      <c r="H45" s="51">
        <v>39</v>
      </c>
      <c r="I45" s="51">
        <f>'REKOD PRESTASI MURID'!B50</f>
        <v>0</v>
      </c>
      <c r="J45" s="51" t="str">
        <f t="shared" si="2"/>
        <v/>
      </c>
    </row>
    <row r="46" spans="1:10" s="43" customFormat="1" ht="21.75" customHeight="1">
      <c r="A46" s="76"/>
      <c r="B46" s="77"/>
      <c r="C46" s="77"/>
      <c r="D46" s="78"/>
      <c r="E46" s="79"/>
      <c r="F46" s="80"/>
      <c r="G46" s="76"/>
      <c r="H46" s="51">
        <v>40</v>
      </c>
      <c r="I46" s="51">
        <f>'REKOD PRESTASI MURID'!B51</f>
        <v>0</v>
      </c>
      <c r="J46" s="51" t="str">
        <f t="shared" si="2"/>
        <v/>
      </c>
    </row>
    <row r="47" spans="1:10" s="43" customFormat="1" ht="21.75" customHeight="1">
      <c r="A47" s="76"/>
      <c r="B47" s="77"/>
      <c r="C47" s="77"/>
      <c r="D47" s="81" t="s">
        <v>27</v>
      </c>
      <c r="E47" s="221"/>
      <c r="F47" s="221"/>
      <c r="G47" s="76"/>
      <c r="H47" s="51">
        <v>41</v>
      </c>
      <c r="I47" s="51">
        <f>'REKOD PRESTASI MURID'!B52</f>
        <v>0</v>
      </c>
      <c r="J47" s="51" t="str">
        <f t="shared" si="2"/>
        <v/>
      </c>
    </row>
    <row r="48" spans="1:10" s="44" customFormat="1" ht="22.5" customHeight="1">
      <c r="A48" s="76"/>
      <c r="B48" s="82"/>
      <c r="C48" s="82"/>
      <c r="E48" s="210"/>
      <c r="F48" s="210"/>
      <c r="G48" s="76"/>
      <c r="H48" s="51">
        <v>42</v>
      </c>
      <c r="I48" s="51">
        <f>'REKOD PRESTASI MURID'!B53</f>
        <v>0</v>
      </c>
      <c r="J48" s="51" t="str">
        <f t="shared" si="2"/>
        <v/>
      </c>
    </row>
    <row r="49" spans="1:10" s="44" customFormat="1" ht="21" customHeight="1">
      <c r="A49" s="76"/>
      <c r="B49" s="82"/>
      <c r="C49" s="82"/>
      <c r="D49" s="81"/>
      <c r="E49" s="210"/>
      <c r="F49" s="210"/>
      <c r="G49" s="76"/>
      <c r="H49" s="51">
        <v>43</v>
      </c>
      <c r="I49" s="51">
        <f>'REKOD PRESTASI MURID'!B54</f>
        <v>0</v>
      </c>
      <c r="J49" s="51" t="str">
        <f t="shared" si="2"/>
        <v/>
      </c>
    </row>
    <row r="50" spans="1:10" s="44" customFormat="1">
      <c r="A50" s="76"/>
      <c r="B50" s="76"/>
      <c r="C50" s="76"/>
      <c r="D50" s="76"/>
      <c r="E50" s="76"/>
      <c r="F50" s="76"/>
      <c r="G50" s="76"/>
      <c r="H50" s="51">
        <v>44</v>
      </c>
      <c r="I50" s="51">
        <f>'REKOD PRESTASI MURID'!B55</f>
        <v>0</v>
      </c>
      <c r="J50" s="51" t="str">
        <f t="shared" si="2"/>
        <v/>
      </c>
    </row>
    <row r="51" spans="1:10">
      <c r="H51" s="51">
        <v>45</v>
      </c>
      <c r="I51" s="51">
        <f>'REKOD PRESTASI MURID'!B56</f>
        <v>0</v>
      </c>
      <c r="J51" s="51" t="str">
        <f t="shared" si="2"/>
        <v/>
      </c>
    </row>
    <row r="52" spans="1:10">
      <c r="H52" s="51">
        <v>46</v>
      </c>
      <c r="I52" s="51">
        <f>'REKOD PRESTASI MURID'!B57</f>
        <v>0</v>
      </c>
      <c r="J52" s="51" t="str">
        <f t="shared" si="2"/>
        <v/>
      </c>
    </row>
    <row r="53" spans="1:10">
      <c r="H53" s="51">
        <v>47</v>
      </c>
      <c r="I53" s="51">
        <f>'REKOD PRESTASI MURID'!B58</f>
        <v>0</v>
      </c>
      <c r="J53" s="51" t="str">
        <f t="shared" si="2"/>
        <v/>
      </c>
    </row>
    <row r="54" spans="1:10">
      <c r="H54" s="51">
        <v>48</v>
      </c>
      <c r="I54" s="51">
        <f>'REKOD PRESTASI MURID'!B59</f>
        <v>0</v>
      </c>
      <c r="J54" s="51" t="str">
        <f t="shared" si="2"/>
        <v/>
      </c>
    </row>
    <row r="55" spans="1:10">
      <c r="B55" s="43" t="s">
        <v>28</v>
      </c>
      <c r="F55" s="83" t="s">
        <v>28</v>
      </c>
      <c r="H55" s="51">
        <v>49</v>
      </c>
      <c r="I55" s="51">
        <f>'REKOD PRESTASI MURID'!B60</f>
        <v>0</v>
      </c>
      <c r="J55" s="51" t="str">
        <f t="shared" si="2"/>
        <v/>
      </c>
    </row>
    <row r="56" spans="1:10">
      <c r="B56" s="84" t="str">
        <f>'REKOD PRESTASI MURID'!$D$6</f>
        <v>PN. SUZILA MOHAMED</v>
      </c>
      <c r="C56" s="84"/>
      <c r="D56" s="84"/>
      <c r="E56" s="84"/>
      <c r="F56" s="146" t="s">
        <v>43</v>
      </c>
      <c r="H56" s="51">
        <v>50</v>
      </c>
      <c r="I56" s="51">
        <f>'REKOD PRESTASI MURID'!B61</f>
        <v>0</v>
      </c>
      <c r="J56" s="51" t="str">
        <f t="shared" si="2"/>
        <v/>
      </c>
    </row>
    <row r="57" spans="1:10">
      <c r="B57" s="43" t="s">
        <v>29</v>
      </c>
      <c r="F57" s="83" t="str">
        <f>'REKOD PRESTASI MURID'!$B$71</f>
        <v>PENGETUA</v>
      </c>
      <c r="H57" s="51">
        <v>51</v>
      </c>
      <c r="I57" s="51">
        <f>'REKOD PRESTASI MURID'!B62</f>
        <v>0</v>
      </c>
      <c r="J57" s="51" t="str">
        <f t="shared" si="2"/>
        <v/>
      </c>
    </row>
    <row r="58" spans="1:10">
      <c r="B58" s="43" t="str">
        <f>'REKOD PRESTASI MURID'!$B$72</f>
        <v>SMK SUNGAI SIPUT</v>
      </c>
      <c r="F58" s="83" t="str">
        <f>'REKOD PRESTASI MURID'!$B$72</f>
        <v>SMK SUNGAI SIPUT</v>
      </c>
      <c r="H58" s="51">
        <v>52</v>
      </c>
      <c r="I58" s="51">
        <f>'REKOD PRESTASI MURID'!B63</f>
        <v>0</v>
      </c>
      <c r="J58" s="51" t="str">
        <f t="shared" si="2"/>
        <v/>
      </c>
    </row>
    <row r="59" spans="1:10">
      <c r="B59" s="83"/>
      <c r="C59" s="83"/>
      <c r="D59" s="83"/>
      <c r="E59" s="83"/>
      <c r="H59" s="51">
        <v>53</v>
      </c>
      <c r="I59" s="51">
        <f>'REKOD PRESTASI MURID'!B64</f>
        <v>0</v>
      </c>
      <c r="J59" s="51" t="str">
        <f t="shared" si="2"/>
        <v/>
      </c>
    </row>
    <row r="60" spans="1:10">
      <c r="H60" s="51">
        <v>54</v>
      </c>
      <c r="I60" s="51">
        <f>'REKOD PRESTASI MURID'!B65</f>
        <v>0</v>
      </c>
      <c r="J60" s="51" t="str">
        <f t="shared" si="2"/>
        <v/>
      </c>
    </row>
    <row r="61" spans="1:10" s="43" customFormat="1">
      <c r="G61" s="85"/>
      <c r="H61" s="51">
        <v>55</v>
      </c>
      <c r="I61" s="51">
        <f>'REKOD PRESTASI MURID'!B66</f>
        <v>0</v>
      </c>
      <c r="J61" s="51" t="str">
        <f t="shared" si="2"/>
        <v/>
      </c>
    </row>
    <row r="62" spans="1:10" s="43" customFormat="1">
      <c r="G62" s="85"/>
      <c r="H62" s="51">
        <v>56</v>
      </c>
      <c r="I62" s="51">
        <f>'REKOD PRESTASI MURID'!B67</f>
        <v>0</v>
      </c>
      <c r="J62" s="51" t="str">
        <f t="shared" si="2"/>
        <v/>
      </c>
    </row>
    <row r="63" spans="1:10" s="43" customFormat="1">
      <c r="G63" s="85"/>
      <c r="H63" s="51">
        <v>57</v>
      </c>
      <c r="I63" s="51">
        <f>'REKOD PRESTASI MURID'!B68</f>
        <v>0</v>
      </c>
      <c r="J63" s="51" t="str">
        <f t="shared" si="2"/>
        <v/>
      </c>
    </row>
    <row r="64" spans="1:10" s="43" customFormat="1">
      <c r="G64" s="85"/>
      <c r="H64" s="51">
        <v>58</v>
      </c>
      <c r="I64" s="51"/>
      <c r="J64" s="51"/>
    </row>
    <row r="65" spans="4:10" s="43" customFormat="1">
      <c r="G65" s="85"/>
      <c r="H65" s="51">
        <v>59</v>
      </c>
      <c r="I65" s="51"/>
      <c r="J65" s="51"/>
    </row>
    <row r="66" spans="4:10" s="43" customFormat="1">
      <c r="D66" s="84"/>
      <c r="E66" s="84"/>
      <c r="G66" s="85"/>
      <c r="H66" s="51">
        <v>60</v>
      </c>
      <c r="I66" s="51"/>
      <c r="J66" s="51"/>
    </row>
    <row r="67" spans="4:10" s="43" customFormat="1">
      <c r="G67" s="85"/>
      <c r="H67" s="51">
        <v>61</v>
      </c>
      <c r="I67" s="51"/>
      <c r="J67" s="51"/>
    </row>
    <row r="68" spans="4:10" s="43" customFormat="1">
      <c r="G68" s="85"/>
      <c r="H68" s="51">
        <v>62</v>
      </c>
      <c r="I68" s="51"/>
      <c r="J68" s="51"/>
    </row>
    <row r="69" spans="4:10" s="43" customFormat="1">
      <c r="G69" s="85"/>
      <c r="H69" s="51">
        <v>63</v>
      </c>
      <c r="I69" s="51"/>
      <c r="J69" s="51"/>
    </row>
    <row r="70" spans="4:10" s="43" customFormat="1">
      <c r="G70" s="85"/>
      <c r="H70" s="51">
        <v>64</v>
      </c>
      <c r="I70" s="51"/>
      <c r="J70" s="51"/>
    </row>
    <row r="71" spans="4:10" s="43" customFormat="1">
      <c r="G71" s="85"/>
      <c r="H71" s="51">
        <v>65</v>
      </c>
      <c r="I71" s="51"/>
      <c r="J71" s="51"/>
    </row>
    <row r="72" spans="4:10" s="43" customFormat="1">
      <c r="G72" s="85"/>
      <c r="H72" s="51">
        <v>66</v>
      </c>
      <c r="I72" s="51"/>
      <c r="J72" s="51"/>
    </row>
    <row r="73" spans="4:10">
      <c r="H73" s="51">
        <v>67</v>
      </c>
      <c r="I73" s="51"/>
      <c r="J73" s="51"/>
    </row>
    <row r="74" spans="4:10">
      <c r="H74" s="51">
        <v>68</v>
      </c>
      <c r="I74" s="51"/>
      <c r="J74" s="51"/>
    </row>
    <row r="75" spans="4:10">
      <c r="H75" s="51">
        <v>69</v>
      </c>
      <c r="I75" s="51"/>
      <c r="J75" s="51"/>
    </row>
    <row r="76" spans="4:10">
      <c r="H76" s="88"/>
      <c r="I76" s="89"/>
      <c r="J76" s="43"/>
    </row>
    <row r="77" spans="4:10">
      <c r="H77" s="88"/>
      <c r="I77" s="89"/>
      <c r="J77" s="43"/>
    </row>
    <row r="78" spans="4:10">
      <c r="H78" s="88"/>
      <c r="I78" s="89"/>
      <c r="J78" s="43"/>
    </row>
    <row r="79" spans="4:10">
      <c r="H79" s="88"/>
      <c r="I79" s="89"/>
      <c r="J79" s="43"/>
    </row>
    <row r="80" spans="4:10">
      <c r="H80" s="88"/>
      <c r="I80" s="89"/>
      <c r="J80" s="43"/>
    </row>
    <row r="81" spans="8:10">
      <c r="H81" s="88"/>
      <c r="I81" s="89"/>
      <c r="J81" s="43"/>
    </row>
    <row r="82" spans="8:10">
      <c r="H82" s="88"/>
      <c r="I82" s="89"/>
      <c r="J82" s="43"/>
    </row>
    <row r="83" spans="8:10">
      <c r="H83" s="88"/>
      <c r="I83" s="89"/>
      <c r="J83" s="43"/>
    </row>
    <row r="84" spans="8:10">
      <c r="H84" s="88"/>
      <c r="I84" s="89"/>
      <c r="J84" s="43"/>
    </row>
    <row r="85" spans="8:10">
      <c r="H85" s="88"/>
      <c r="I85" s="89"/>
      <c r="J85" s="43"/>
    </row>
    <row r="86" spans="8:10">
      <c r="H86" s="88"/>
      <c r="I86" s="43"/>
      <c r="J86" s="43"/>
    </row>
    <row r="87" spans="8:10">
      <c r="H87" s="88"/>
      <c r="I87" s="43"/>
      <c r="J87" s="43"/>
    </row>
  </sheetData>
  <mergeCells count="20">
    <mergeCell ref="B8:C8"/>
    <mergeCell ref="E49:F49"/>
    <mergeCell ref="B9:C9"/>
    <mergeCell ref="B10:C10"/>
    <mergeCell ref="B11:C11"/>
    <mergeCell ref="B13:C13"/>
    <mergeCell ref="B17:D17"/>
    <mergeCell ref="E15:E16"/>
    <mergeCell ref="E17:F17"/>
    <mergeCell ref="B19:C19"/>
    <mergeCell ref="E47:F47"/>
    <mergeCell ref="E48:F48"/>
    <mergeCell ref="F15:F16"/>
    <mergeCell ref="B15:D16"/>
    <mergeCell ref="B20:C23"/>
    <mergeCell ref="B1:F1"/>
    <mergeCell ref="B2:F2"/>
    <mergeCell ref="B3:F3"/>
    <mergeCell ref="B4:F4"/>
    <mergeCell ref="H4:J4"/>
  </mergeCells>
  <printOptions horizontalCentered="1"/>
  <pageMargins left="0.23622047244094491" right="0.23622047244094491" top="0.74803149606299213" bottom="0.74803149606299213" header="0.31496062992125984" footer="0.31496062992125984"/>
  <pageSetup paperSize="9" scale="64"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1">
              <controlPr defaultSize="0" print="0" autoLine="0" autoPict="0">
                <anchor moveWithCells="1">
                  <from>
                    <xdr:col>5</xdr:col>
                    <xdr:colOff>3429000</xdr:colOff>
                    <xdr:row>7</xdr:row>
                    <xdr:rowOff>66675</xdr:rowOff>
                  </from>
                  <to>
                    <xdr:col>6</xdr:col>
                    <xdr:colOff>57150</xdr:colOff>
                    <xdr:row>8</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12"/>
  <sheetViews>
    <sheetView showGridLines="0" topLeftCell="A32" zoomScale="90" zoomScaleNormal="90" zoomScaleSheetLayoutView="100" workbookViewId="0">
      <selection activeCell="B209" sqref="B209"/>
    </sheetView>
  </sheetViews>
  <sheetFormatPr defaultColWidth="9.140625" defaultRowHeight="14.25" zeroHeight="1"/>
  <cols>
    <col min="1" max="1" width="20.85546875" style="26" customWidth="1"/>
    <col min="2" max="2" width="104.7109375" style="27" customWidth="1"/>
    <col min="3" max="4" width="9.140625" style="26" customWidth="1"/>
    <col min="5" max="5" width="9.140625" style="26" bestFit="1"/>
    <col min="6" max="16384" width="9.140625" style="26"/>
  </cols>
  <sheetData>
    <row r="1" spans="1:9" ht="39.75" customHeight="1">
      <c r="A1" s="28" t="s">
        <v>30</v>
      </c>
      <c r="B1" s="29"/>
    </row>
    <row r="2" spans="1:9">
      <c r="A2" s="30"/>
      <c r="B2" s="31"/>
    </row>
    <row r="3" spans="1:9" ht="30">
      <c r="A3" s="32" t="s">
        <v>25</v>
      </c>
      <c r="B3" s="33" t="s">
        <v>100</v>
      </c>
    </row>
    <row r="4" spans="1:9" ht="42.75">
      <c r="A4" s="34">
        <v>1</v>
      </c>
      <c r="B4" s="183" t="s">
        <v>106</v>
      </c>
    </row>
    <row r="5" spans="1:9" ht="42.75">
      <c r="A5" s="34">
        <v>2</v>
      </c>
      <c r="B5" s="184" t="s">
        <v>107</v>
      </c>
    </row>
    <row r="6" spans="1:9" ht="42.75">
      <c r="A6" s="34">
        <v>3</v>
      </c>
      <c r="B6" s="185" t="s">
        <v>108</v>
      </c>
    </row>
    <row r="7" spans="1:9" ht="42.75">
      <c r="A7" s="34">
        <v>4</v>
      </c>
      <c r="B7" s="187" t="s">
        <v>116</v>
      </c>
    </row>
    <row r="8" spans="1:9" ht="42.75">
      <c r="A8" s="34">
        <v>5</v>
      </c>
      <c r="B8" s="186" t="s">
        <v>109</v>
      </c>
    </row>
    <row r="9" spans="1:9" ht="42.75">
      <c r="A9" s="34">
        <v>6</v>
      </c>
      <c r="B9" s="186" t="s">
        <v>110</v>
      </c>
    </row>
    <row r="10" spans="1:9">
      <c r="A10" s="30"/>
      <c r="B10" s="31"/>
    </row>
    <row r="11" spans="1:9" ht="30">
      <c r="A11" s="36" t="s">
        <v>25</v>
      </c>
      <c r="B11" s="33" t="s">
        <v>101</v>
      </c>
    </row>
    <row r="12" spans="1:9" ht="42.75">
      <c r="A12" s="34">
        <v>1</v>
      </c>
      <c r="B12" s="188" t="s">
        <v>123</v>
      </c>
    </row>
    <row r="13" spans="1:9" ht="42.75">
      <c r="A13" s="34">
        <v>2</v>
      </c>
      <c r="B13" s="180" t="s">
        <v>124</v>
      </c>
    </row>
    <row r="14" spans="1:9" ht="42.75">
      <c r="A14" s="34">
        <v>3</v>
      </c>
      <c r="B14" s="180" t="s">
        <v>122</v>
      </c>
    </row>
    <row r="15" spans="1:9" ht="42.75">
      <c r="A15" s="34">
        <v>4</v>
      </c>
      <c r="B15" s="180" t="s">
        <v>125</v>
      </c>
      <c r="I15" s="37"/>
    </row>
    <row r="16" spans="1:9" ht="42.75">
      <c r="A16" s="34">
        <v>5</v>
      </c>
      <c r="B16" s="180" t="s">
        <v>126</v>
      </c>
    </row>
    <row r="17" spans="1:2" ht="42.75">
      <c r="A17" s="34">
        <v>6</v>
      </c>
      <c r="B17" s="186" t="s">
        <v>127</v>
      </c>
    </row>
    <row r="18" spans="1:2">
      <c r="A18" s="30"/>
      <c r="B18" s="31"/>
    </row>
    <row r="19" spans="1:2" ht="30">
      <c r="A19" s="36" t="s">
        <v>25</v>
      </c>
      <c r="B19" s="33" t="s">
        <v>102</v>
      </c>
    </row>
    <row r="20" spans="1:2" ht="28.5">
      <c r="A20" s="34">
        <v>1</v>
      </c>
      <c r="B20" s="189" t="s">
        <v>111</v>
      </c>
    </row>
    <row r="21" spans="1:2" ht="28.5">
      <c r="A21" s="34">
        <v>2</v>
      </c>
      <c r="B21" s="189" t="s">
        <v>112</v>
      </c>
    </row>
    <row r="22" spans="1:2" ht="28.5">
      <c r="A22" s="34">
        <v>3</v>
      </c>
      <c r="B22" s="186" t="s">
        <v>113</v>
      </c>
    </row>
    <row r="23" spans="1:2" ht="42.75">
      <c r="A23" s="34">
        <v>4</v>
      </c>
      <c r="B23" s="189" t="s">
        <v>117</v>
      </c>
    </row>
    <row r="24" spans="1:2" ht="28.5">
      <c r="A24" s="34">
        <v>5</v>
      </c>
      <c r="B24" s="189" t="s">
        <v>114</v>
      </c>
    </row>
    <row r="25" spans="1:2" ht="42.75">
      <c r="A25" s="34">
        <v>6</v>
      </c>
      <c r="B25" s="189" t="s">
        <v>115</v>
      </c>
    </row>
    <row r="26" spans="1:2"/>
    <row r="27" spans="1:2" ht="30">
      <c r="A27" s="36" t="s">
        <v>25</v>
      </c>
      <c r="B27" s="33" t="s">
        <v>103</v>
      </c>
    </row>
    <row r="28" spans="1:2">
      <c r="A28" s="181">
        <v>1</v>
      </c>
      <c r="B28" s="190" t="s">
        <v>129</v>
      </c>
    </row>
    <row r="29" spans="1:2" ht="28.5">
      <c r="A29" s="181">
        <v>2</v>
      </c>
      <c r="B29" s="190" t="s">
        <v>118</v>
      </c>
    </row>
    <row r="30" spans="1:2" ht="28.5">
      <c r="A30" s="181">
        <v>3</v>
      </c>
      <c r="B30" s="190" t="s">
        <v>119</v>
      </c>
    </row>
    <row r="31" spans="1:2" ht="42.75">
      <c r="A31" s="181">
        <v>4</v>
      </c>
      <c r="B31" s="190" t="s">
        <v>120</v>
      </c>
    </row>
    <row r="32" spans="1:2" ht="28.5">
      <c r="A32" s="181">
        <v>5</v>
      </c>
      <c r="B32" s="190" t="s">
        <v>128</v>
      </c>
    </row>
    <row r="33" spans="1:2" ht="28.5">
      <c r="A33" s="181">
        <v>6</v>
      </c>
      <c r="B33" s="191" t="s">
        <v>121</v>
      </c>
    </row>
    <row r="34" spans="1:2"/>
    <row r="35" spans="1:2" ht="45" hidden="1">
      <c r="A35" s="36" t="s">
        <v>83</v>
      </c>
      <c r="B35" s="33"/>
    </row>
    <row r="36" spans="1:2" hidden="1">
      <c r="A36" s="34">
        <v>1</v>
      </c>
      <c r="B36" s="35"/>
    </row>
    <row r="37" spans="1:2" hidden="1">
      <c r="A37" s="34">
        <v>2</v>
      </c>
      <c r="B37" s="35"/>
    </row>
    <row r="38" spans="1:2" hidden="1">
      <c r="A38" s="34">
        <v>3</v>
      </c>
      <c r="B38" s="35"/>
    </row>
    <row r="39" spans="1:2" hidden="1">
      <c r="A39" s="34">
        <v>4</v>
      </c>
      <c r="B39" s="35"/>
    </row>
    <row r="40" spans="1:2" hidden="1">
      <c r="A40" s="34">
        <v>5</v>
      </c>
      <c r="B40" s="35"/>
    </row>
    <row r="41" spans="1:2" hidden="1">
      <c r="A41" s="34">
        <v>6</v>
      </c>
      <c r="B41" s="35"/>
    </row>
    <row r="42" spans="1:2" hidden="1"/>
    <row r="43" spans="1:2" ht="30" hidden="1">
      <c r="A43" s="36" t="s">
        <v>25</v>
      </c>
      <c r="B43" s="33"/>
    </row>
    <row r="44" spans="1:2" hidden="1">
      <c r="A44" s="34">
        <v>1</v>
      </c>
      <c r="B44" s="35"/>
    </row>
    <row r="45" spans="1:2" hidden="1">
      <c r="A45" s="34">
        <v>2</v>
      </c>
      <c r="B45" s="35"/>
    </row>
    <row r="46" spans="1:2" hidden="1">
      <c r="A46" s="34">
        <v>3</v>
      </c>
      <c r="B46" s="35"/>
    </row>
    <row r="47" spans="1:2" hidden="1">
      <c r="A47" s="34">
        <v>4</v>
      </c>
      <c r="B47" s="35"/>
    </row>
    <row r="48" spans="1:2" hidden="1">
      <c r="A48" s="34">
        <v>5</v>
      </c>
      <c r="B48" s="35"/>
    </row>
    <row r="49" spans="1:2" hidden="1">
      <c r="A49" s="34">
        <v>6</v>
      </c>
      <c r="B49" s="35"/>
    </row>
    <row r="50" spans="1:2" hidden="1"/>
    <row r="51" spans="1:2" ht="30" hidden="1">
      <c r="A51" s="36" t="s">
        <v>25</v>
      </c>
      <c r="B51" s="33"/>
    </row>
    <row r="52" spans="1:2" hidden="1">
      <c r="A52" s="34">
        <v>1</v>
      </c>
      <c r="B52" s="35"/>
    </row>
    <row r="53" spans="1:2" hidden="1">
      <c r="A53" s="34">
        <v>2</v>
      </c>
      <c r="B53" s="35"/>
    </row>
    <row r="54" spans="1:2" hidden="1">
      <c r="A54" s="34">
        <v>3</v>
      </c>
      <c r="B54" s="35"/>
    </row>
    <row r="55" spans="1:2" hidden="1">
      <c r="A55" s="34">
        <v>4</v>
      </c>
      <c r="B55" s="35"/>
    </row>
    <row r="56" spans="1:2" hidden="1">
      <c r="A56" s="34">
        <v>5</v>
      </c>
      <c r="B56" s="35"/>
    </row>
    <row r="57" spans="1:2" hidden="1">
      <c r="A57" s="34">
        <v>6</v>
      </c>
      <c r="B57" s="35"/>
    </row>
    <row r="58" spans="1:2" hidden="1"/>
    <row r="59" spans="1:2" ht="30" hidden="1">
      <c r="A59" s="36" t="s">
        <v>25</v>
      </c>
      <c r="B59" s="33"/>
    </row>
    <row r="60" spans="1:2" hidden="1">
      <c r="A60" s="34">
        <v>1</v>
      </c>
      <c r="B60" s="35"/>
    </row>
    <row r="61" spans="1:2" hidden="1">
      <c r="A61" s="34">
        <v>2</v>
      </c>
      <c r="B61" s="35"/>
    </row>
    <row r="62" spans="1:2" hidden="1">
      <c r="A62" s="34">
        <v>3</v>
      </c>
      <c r="B62" s="35"/>
    </row>
    <row r="63" spans="1:2" hidden="1">
      <c r="A63" s="34">
        <v>4</v>
      </c>
      <c r="B63" s="35"/>
    </row>
    <row r="64" spans="1:2" hidden="1">
      <c r="A64" s="34">
        <v>5</v>
      </c>
      <c r="B64" s="35"/>
    </row>
    <row r="65" spans="1:2" hidden="1">
      <c r="A65" s="34">
        <v>6</v>
      </c>
      <c r="B65" s="35"/>
    </row>
    <row r="66" spans="1:2" hidden="1"/>
    <row r="67" spans="1:2" ht="30" hidden="1">
      <c r="A67" s="36" t="s">
        <v>25</v>
      </c>
      <c r="B67" s="33"/>
    </row>
    <row r="68" spans="1:2" hidden="1">
      <c r="A68" s="34">
        <v>1</v>
      </c>
      <c r="B68" s="35"/>
    </row>
    <row r="69" spans="1:2" hidden="1">
      <c r="A69" s="34">
        <v>2</v>
      </c>
      <c r="B69" s="35"/>
    </row>
    <row r="70" spans="1:2" hidden="1">
      <c r="A70" s="34">
        <v>3</v>
      </c>
      <c r="B70" s="35"/>
    </row>
    <row r="71" spans="1:2" hidden="1">
      <c r="A71" s="34">
        <v>4</v>
      </c>
      <c r="B71" s="35"/>
    </row>
    <row r="72" spans="1:2" hidden="1">
      <c r="A72" s="34">
        <v>5</v>
      </c>
      <c r="B72" s="35"/>
    </row>
    <row r="73" spans="1:2" hidden="1">
      <c r="A73" s="34">
        <v>6</v>
      </c>
      <c r="B73" s="35"/>
    </row>
    <row r="74" spans="1:2" hidden="1"/>
    <row r="75" spans="1:2" ht="30" hidden="1">
      <c r="A75" s="36" t="s">
        <v>25</v>
      </c>
      <c r="B75" s="33"/>
    </row>
    <row r="76" spans="1:2" hidden="1">
      <c r="A76" s="34">
        <v>1</v>
      </c>
      <c r="B76" s="35"/>
    </row>
    <row r="77" spans="1:2" hidden="1">
      <c r="A77" s="34">
        <v>2</v>
      </c>
      <c r="B77" s="35"/>
    </row>
    <row r="78" spans="1:2" hidden="1">
      <c r="A78" s="34">
        <v>3</v>
      </c>
      <c r="B78" s="35"/>
    </row>
    <row r="79" spans="1:2" hidden="1">
      <c r="A79" s="34">
        <v>4</v>
      </c>
      <c r="B79" s="35"/>
    </row>
    <row r="80" spans="1:2" hidden="1">
      <c r="A80" s="34">
        <v>5</v>
      </c>
      <c r="B80" s="35"/>
    </row>
    <row r="81" spans="1:2" hidden="1">
      <c r="A81" s="34">
        <v>6</v>
      </c>
      <c r="B81" s="35"/>
    </row>
    <row r="82" spans="1:2" hidden="1"/>
    <row r="83" spans="1:2" ht="30" hidden="1">
      <c r="A83" s="36" t="s">
        <v>25</v>
      </c>
      <c r="B83" s="33"/>
    </row>
    <row r="84" spans="1:2" hidden="1">
      <c r="A84" s="34">
        <v>1</v>
      </c>
      <c r="B84" s="35"/>
    </row>
    <row r="85" spans="1:2" hidden="1">
      <c r="A85" s="34">
        <v>2</v>
      </c>
      <c r="B85" s="35"/>
    </row>
    <row r="86" spans="1:2" hidden="1">
      <c r="A86" s="34">
        <v>3</v>
      </c>
      <c r="B86" s="35"/>
    </row>
    <row r="87" spans="1:2" hidden="1">
      <c r="A87" s="34">
        <v>4</v>
      </c>
      <c r="B87" s="35"/>
    </row>
    <row r="88" spans="1:2" hidden="1">
      <c r="A88" s="34">
        <v>5</v>
      </c>
      <c r="B88" s="35"/>
    </row>
    <row r="89" spans="1:2" hidden="1">
      <c r="A89" s="34">
        <v>6</v>
      </c>
      <c r="B89" s="35"/>
    </row>
    <row r="90" spans="1:2" hidden="1"/>
    <row r="91" spans="1:2" ht="30" hidden="1">
      <c r="A91" s="36" t="s">
        <v>25</v>
      </c>
      <c r="B91" s="33"/>
    </row>
    <row r="92" spans="1:2" hidden="1">
      <c r="A92" s="34">
        <v>1</v>
      </c>
      <c r="B92" s="35"/>
    </row>
    <row r="93" spans="1:2" hidden="1">
      <c r="A93" s="34">
        <v>2</v>
      </c>
      <c r="B93" s="35"/>
    </row>
    <row r="94" spans="1:2" hidden="1">
      <c r="A94" s="34">
        <v>3</v>
      </c>
      <c r="B94" s="35"/>
    </row>
    <row r="95" spans="1:2" hidden="1">
      <c r="A95" s="34">
        <v>4</v>
      </c>
      <c r="B95" s="35"/>
    </row>
    <row r="96" spans="1:2" hidden="1">
      <c r="A96" s="34">
        <v>5</v>
      </c>
      <c r="B96" s="35"/>
    </row>
    <row r="97" spans="1:2" hidden="1">
      <c r="A97" s="34">
        <v>6</v>
      </c>
      <c r="B97" s="35"/>
    </row>
    <row r="98" spans="1:2">
      <c r="B98" s="38"/>
    </row>
    <row r="99" spans="1:2" ht="30" hidden="1">
      <c r="A99" s="36" t="s">
        <v>25</v>
      </c>
      <c r="B99" s="39"/>
    </row>
    <row r="100" spans="1:2" hidden="1">
      <c r="A100" s="34">
        <v>1</v>
      </c>
      <c r="B100" s="40"/>
    </row>
    <row r="101" spans="1:2" hidden="1">
      <c r="A101" s="34">
        <v>2</v>
      </c>
      <c r="B101" s="40"/>
    </row>
    <row r="102" spans="1:2" hidden="1">
      <c r="A102" s="34">
        <v>3</v>
      </c>
      <c r="B102" s="40"/>
    </row>
    <row r="103" spans="1:2" hidden="1">
      <c r="A103" s="34">
        <v>4</v>
      </c>
      <c r="B103" s="40"/>
    </row>
    <row r="104" spans="1:2" hidden="1">
      <c r="A104" s="34">
        <v>5</v>
      </c>
      <c r="B104" s="40"/>
    </row>
    <row r="105" spans="1:2" hidden="1">
      <c r="A105" s="34">
        <v>6</v>
      </c>
      <c r="B105" s="40"/>
    </row>
    <row r="106" spans="1:2" hidden="1">
      <c r="B106" s="38"/>
    </row>
    <row r="107" spans="1:2" ht="30" hidden="1">
      <c r="A107" s="36" t="s">
        <v>25</v>
      </c>
      <c r="B107" s="39"/>
    </row>
    <row r="108" spans="1:2" hidden="1">
      <c r="A108" s="34">
        <v>1</v>
      </c>
      <c r="B108" s="40"/>
    </row>
    <row r="109" spans="1:2" hidden="1">
      <c r="A109" s="34">
        <v>2</v>
      </c>
      <c r="B109" s="40"/>
    </row>
    <row r="110" spans="1:2" hidden="1">
      <c r="A110" s="34">
        <v>3</v>
      </c>
      <c r="B110" s="40"/>
    </row>
    <row r="111" spans="1:2" hidden="1">
      <c r="A111" s="34">
        <v>4</v>
      </c>
      <c r="B111" s="40"/>
    </row>
    <row r="112" spans="1:2" hidden="1">
      <c r="A112" s="34">
        <v>5</v>
      </c>
      <c r="B112" s="40"/>
    </row>
    <row r="113" spans="1:2" hidden="1">
      <c r="A113" s="34">
        <v>6</v>
      </c>
      <c r="B113" s="40"/>
    </row>
    <row r="114" spans="1:2" hidden="1">
      <c r="B114" s="38"/>
    </row>
    <row r="115" spans="1:2" ht="30" hidden="1">
      <c r="A115" s="36" t="s">
        <v>25</v>
      </c>
      <c r="B115" s="39"/>
    </row>
    <row r="116" spans="1:2" hidden="1">
      <c r="A116" s="34">
        <v>1</v>
      </c>
      <c r="B116" s="40"/>
    </row>
    <row r="117" spans="1:2" hidden="1">
      <c r="A117" s="34">
        <v>2</v>
      </c>
      <c r="B117" s="40"/>
    </row>
    <row r="118" spans="1:2" hidden="1">
      <c r="A118" s="34">
        <v>3</v>
      </c>
      <c r="B118" s="40"/>
    </row>
    <row r="119" spans="1:2" hidden="1">
      <c r="A119" s="34">
        <v>4</v>
      </c>
      <c r="B119" s="40"/>
    </row>
    <row r="120" spans="1:2" hidden="1">
      <c r="A120" s="34">
        <v>5</v>
      </c>
      <c r="B120" s="40"/>
    </row>
    <row r="121" spans="1:2" hidden="1">
      <c r="A121" s="34">
        <v>6</v>
      </c>
      <c r="B121" s="40"/>
    </row>
    <row r="122" spans="1:2" hidden="1">
      <c r="B122" s="38"/>
    </row>
    <row r="123" spans="1:2" ht="30" hidden="1">
      <c r="A123" s="36" t="s">
        <v>25</v>
      </c>
      <c r="B123" s="39"/>
    </row>
    <row r="124" spans="1:2" hidden="1">
      <c r="A124" s="34">
        <v>1</v>
      </c>
      <c r="B124" s="40"/>
    </row>
    <row r="125" spans="1:2" hidden="1">
      <c r="A125" s="34">
        <v>2</v>
      </c>
      <c r="B125" s="40"/>
    </row>
    <row r="126" spans="1:2" hidden="1">
      <c r="A126" s="34">
        <v>3</v>
      </c>
      <c r="B126" s="40"/>
    </row>
    <row r="127" spans="1:2" hidden="1">
      <c r="A127" s="34">
        <v>4</v>
      </c>
      <c r="B127" s="40"/>
    </row>
    <row r="128" spans="1:2" hidden="1">
      <c r="A128" s="34">
        <v>5</v>
      </c>
      <c r="B128" s="40"/>
    </row>
    <row r="129" spans="1:2" hidden="1">
      <c r="A129" s="34">
        <v>6</v>
      </c>
      <c r="B129" s="40"/>
    </row>
    <row r="130" spans="1:2" hidden="1">
      <c r="B130" s="38"/>
    </row>
    <row r="131" spans="1:2" ht="30" hidden="1">
      <c r="A131" s="36" t="s">
        <v>25</v>
      </c>
      <c r="B131" s="39"/>
    </row>
    <row r="132" spans="1:2" hidden="1">
      <c r="A132" s="34">
        <v>1</v>
      </c>
      <c r="B132" s="40"/>
    </row>
    <row r="133" spans="1:2" hidden="1">
      <c r="A133" s="34">
        <v>2</v>
      </c>
      <c r="B133" s="40"/>
    </row>
    <row r="134" spans="1:2" hidden="1">
      <c r="A134" s="34">
        <v>3</v>
      </c>
      <c r="B134" s="40"/>
    </row>
    <row r="135" spans="1:2" hidden="1">
      <c r="A135" s="34">
        <v>4</v>
      </c>
      <c r="B135" s="40"/>
    </row>
    <row r="136" spans="1:2" hidden="1">
      <c r="A136" s="34">
        <v>5</v>
      </c>
      <c r="B136" s="40"/>
    </row>
    <row r="137" spans="1:2" hidden="1">
      <c r="A137" s="34">
        <v>6</v>
      </c>
      <c r="B137" s="40"/>
    </row>
    <row r="138" spans="1:2" hidden="1">
      <c r="B138" s="38"/>
    </row>
    <row r="139" spans="1:2" ht="30" hidden="1">
      <c r="A139" s="36" t="s">
        <v>25</v>
      </c>
      <c r="B139" s="39"/>
    </row>
    <row r="140" spans="1:2" hidden="1">
      <c r="A140" s="34">
        <v>1</v>
      </c>
      <c r="B140" s="40"/>
    </row>
    <row r="141" spans="1:2" hidden="1">
      <c r="A141" s="34">
        <v>2</v>
      </c>
      <c r="B141" s="40"/>
    </row>
    <row r="142" spans="1:2" hidden="1">
      <c r="A142" s="34">
        <v>3</v>
      </c>
      <c r="B142" s="40"/>
    </row>
    <row r="143" spans="1:2" hidden="1">
      <c r="A143" s="34">
        <v>4</v>
      </c>
      <c r="B143" s="40"/>
    </row>
    <row r="144" spans="1:2" hidden="1">
      <c r="A144" s="34">
        <v>5</v>
      </c>
      <c r="B144" s="40"/>
    </row>
    <row r="145" spans="1:2" hidden="1">
      <c r="A145" s="34">
        <v>6</v>
      </c>
      <c r="B145" s="40"/>
    </row>
    <row r="146" spans="1:2" hidden="1">
      <c r="B146" s="38"/>
    </row>
    <row r="147" spans="1:2" ht="30" hidden="1">
      <c r="A147" s="36" t="s">
        <v>25</v>
      </c>
      <c r="B147" s="39"/>
    </row>
    <row r="148" spans="1:2" hidden="1">
      <c r="A148" s="34">
        <v>1</v>
      </c>
      <c r="B148" s="40"/>
    </row>
    <row r="149" spans="1:2" hidden="1">
      <c r="A149" s="34">
        <v>2</v>
      </c>
      <c r="B149" s="40"/>
    </row>
    <row r="150" spans="1:2" hidden="1">
      <c r="A150" s="34">
        <v>3</v>
      </c>
      <c r="B150" s="40"/>
    </row>
    <row r="151" spans="1:2" hidden="1">
      <c r="A151" s="34">
        <v>4</v>
      </c>
      <c r="B151" s="40"/>
    </row>
    <row r="152" spans="1:2" hidden="1">
      <c r="A152" s="34">
        <v>5</v>
      </c>
      <c r="B152" s="40"/>
    </row>
    <row r="153" spans="1:2" hidden="1">
      <c r="A153" s="34">
        <v>6</v>
      </c>
      <c r="B153" s="40"/>
    </row>
    <row r="154" spans="1:2" hidden="1">
      <c r="B154" s="38"/>
    </row>
    <row r="155" spans="1:2" ht="30" hidden="1">
      <c r="A155" s="36" t="s">
        <v>25</v>
      </c>
      <c r="B155" s="39"/>
    </row>
    <row r="156" spans="1:2" hidden="1">
      <c r="A156" s="34">
        <v>1</v>
      </c>
      <c r="B156" s="40"/>
    </row>
    <row r="157" spans="1:2" hidden="1">
      <c r="A157" s="34">
        <v>2</v>
      </c>
      <c r="B157" s="40"/>
    </row>
    <row r="158" spans="1:2" hidden="1">
      <c r="A158" s="34">
        <v>3</v>
      </c>
      <c r="B158" s="40"/>
    </row>
    <row r="159" spans="1:2" hidden="1">
      <c r="A159" s="34">
        <v>4</v>
      </c>
      <c r="B159" s="40"/>
    </row>
    <row r="160" spans="1:2" hidden="1">
      <c r="A160" s="34">
        <v>5</v>
      </c>
      <c r="B160" s="40"/>
    </row>
    <row r="161" spans="1:2" hidden="1">
      <c r="A161" s="34">
        <v>6</v>
      </c>
      <c r="B161" s="40"/>
    </row>
    <row r="162" spans="1:2" hidden="1">
      <c r="B162" s="38"/>
    </row>
    <row r="163" spans="1:2" ht="15" hidden="1">
      <c r="A163" s="41" t="s">
        <v>25</v>
      </c>
      <c r="B163" s="39"/>
    </row>
    <row r="164" spans="1:2" hidden="1">
      <c r="A164" s="34">
        <v>1</v>
      </c>
      <c r="B164" s="40"/>
    </row>
    <row r="165" spans="1:2" hidden="1">
      <c r="A165" s="34">
        <v>2</v>
      </c>
      <c r="B165" s="40"/>
    </row>
    <row r="166" spans="1:2" hidden="1">
      <c r="A166" s="34">
        <v>3</v>
      </c>
      <c r="B166" s="40"/>
    </row>
    <row r="167" spans="1:2" hidden="1">
      <c r="A167" s="34">
        <v>4</v>
      </c>
      <c r="B167" s="40"/>
    </row>
    <row r="168" spans="1:2" hidden="1">
      <c r="A168" s="34">
        <v>5</v>
      </c>
      <c r="B168" s="40"/>
    </row>
    <row r="169" spans="1:2" hidden="1">
      <c r="A169" s="34">
        <v>6</v>
      </c>
      <c r="B169" s="40"/>
    </row>
    <row r="170" spans="1:2" hidden="1">
      <c r="B170" s="38"/>
    </row>
    <row r="171" spans="1:2" ht="15" hidden="1">
      <c r="A171" s="41" t="s">
        <v>25</v>
      </c>
      <c r="B171" s="39"/>
    </row>
    <row r="172" spans="1:2" hidden="1">
      <c r="A172" s="34">
        <v>1</v>
      </c>
      <c r="B172" s="40"/>
    </row>
    <row r="173" spans="1:2" hidden="1">
      <c r="A173" s="34">
        <v>2</v>
      </c>
      <c r="B173" s="40"/>
    </row>
    <row r="174" spans="1:2" hidden="1">
      <c r="A174" s="34">
        <v>3</v>
      </c>
      <c r="B174" s="40"/>
    </row>
    <row r="175" spans="1:2" hidden="1">
      <c r="A175" s="34">
        <v>4</v>
      </c>
      <c r="B175" s="40"/>
    </row>
    <row r="176" spans="1:2" hidden="1">
      <c r="A176" s="34">
        <v>5</v>
      </c>
      <c r="B176" s="40"/>
    </row>
    <row r="177" spans="1:2" hidden="1">
      <c r="A177" s="34">
        <v>6</v>
      </c>
      <c r="B177" s="40"/>
    </row>
    <row r="178" spans="1:2" hidden="1">
      <c r="B178" s="38"/>
    </row>
    <row r="179" spans="1:2" ht="15" hidden="1">
      <c r="A179" s="41" t="s">
        <v>25</v>
      </c>
      <c r="B179" s="39"/>
    </row>
    <row r="180" spans="1:2" hidden="1">
      <c r="A180" s="34">
        <v>1</v>
      </c>
      <c r="B180" s="40"/>
    </row>
    <row r="181" spans="1:2" hidden="1">
      <c r="A181" s="34">
        <v>2</v>
      </c>
      <c r="B181" s="40"/>
    </row>
    <row r="182" spans="1:2" hidden="1">
      <c r="A182" s="34">
        <v>3</v>
      </c>
      <c r="B182" s="40"/>
    </row>
    <row r="183" spans="1:2" hidden="1">
      <c r="A183" s="34">
        <v>4</v>
      </c>
      <c r="B183" s="40"/>
    </row>
    <row r="184" spans="1:2" hidden="1">
      <c r="A184" s="34">
        <v>5</v>
      </c>
      <c r="B184" s="40"/>
    </row>
    <row r="185" spans="1:2" hidden="1">
      <c r="A185" s="34">
        <v>6</v>
      </c>
      <c r="B185" s="40"/>
    </row>
    <row r="186" spans="1:2" hidden="1">
      <c r="B186" s="38"/>
    </row>
    <row r="187" spans="1:2" ht="15" hidden="1">
      <c r="A187" s="41" t="s">
        <v>25</v>
      </c>
      <c r="B187" s="39"/>
    </row>
    <row r="188" spans="1:2" hidden="1">
      <c r="A188" s="34">
        <v>1</v>
      </c>
      <c r="B188" s="40"/>
    </row>
    <row r="189" spans="1:2" hidden="1">
      <c r="A189" s="34">
        <v>2</v>
      </c>
      <c r="B189" s="40"/>
    </row>
    <row r="190" spans="1:2" hidden="1">
      <c r="A190" s="34">
        <v>3</v>
      </c>
      <c r="B190" s="40"/>
    </row>
    <row r="191" spans="1:2" hidden="1">
      <c r="A191" s="34">
        <v>4</v>
      </c>
      <c r="B191" s="40"/>
    </row>
    <row r="192" spans="1:2" hidden="1">
      <c r="A192" s="34">
        <v>5</v>
      </c>
      <c r="B192" s="40"/>
    </row>
    <row r="193" spans="1:2" hidden="1">
      <c r="A193" s="34">
        <v>6</v>
      </c>
      <c r="B193" s="40"/>
    </row>
    <row r="194" spans="1:2" hidden="1"/>
    <row r="195" spans="1:2" ht="15" hidden="1">
      <c r="A195" s="41" t="s">
        <v>25</v>
      </c>
      <c r="B195" s="39"/>
    </row>
    <row r="196" spans="1:2" hidden="1">
      <c r="A196" s="34">
        <v>1</v>
      </c>
      <c r="B196" s="40"/>
    </row>
    <row r="197" spans="1:2" hidden="1">
      <c r="A197" s="34">
        <v>2</v>
      </c>
      <c r="B197" s="40"/>
    </row>
    <row r="198" spans="1:2" hidden="1">
      <c r="A198" s="34">
        <v>3</v>
      </c>
      <c r="B198" s="40"/>
    </row>
    <row r="199" spans="1:2" hidden="1">
      <c r="A199" s="34">
        <v>4</v>
      </c>
      <c r="B199" s="40"/>
    </row>
    <row r="200" spans="1:2" hidden="1">
      <c r="A200" s="34">
        <v>5</v>
      </c>
      <c r="B200" s="40"/>
    </row>
    <row r="201" spans="1:2" hidden="1">
      <c r="A201" s="34">
        <v>6</v>
      </c>
      <c r="B201" s="40"/>
    </row>
    <row r="202" spans="1:2"/>
    <row r="203" spans="1:2" ht="30">
      <c r="A203" s="36" t="s">
        <v>25</v>
      </c>
      <c r="B203" s="140" t="s">
        <v>40</v>
      </c>
    </row>
    <row r="204" spans="1:2" ht="28.5">
      <c r="A204" s="34">
        <v>1</v>
      </c>
      <c r="B204" s="35" t="s">
        <v>84</v>
      </c>
    </row>
    <row r="205" spans="1:2" ht="28.5">
      <c r="A205" s="34">
        <v>2</v>
      </c>
      <c r="B205" s="35" t="s">
        <v>85</v>
      </c>
    </row>
    <row r="206" spans="1:2" ht="42.75">
      <c r="A206" s="34">
        <v>3</v>
      </c>
      <c r="B206" s="35" t="s">
        <v>86</v>
      </c>
    </row>
    <row r="207" spans="1:2" ht="57">
      <c r="A207" s="34">
        <v>4</v>
      </c>
      <c r="B207" s="35" t="s">
        <v>87</v>
      </c>
    </row>
    <row r="208" spans="1:2" ht="57">
      <c r="A208" s="34">
        <v>5</v>
      </c>
      <c r="B208" s="35" t="s">
        <v>88</v>
      </c>
    </row>
    <row r="209" spans="1:2" ht="57">
      <c r="A209" s="34">
        <v>6</v>
      </c>
      <c r="B209" s="35" t="s">
        <v>89</v>
      </c>
    </row>
    <row r="210" spans="1:2"/>
    <row r="211" spans="1:2"/>
    <row r="212" spans="1:2"/>
    <row r="213" spans="1:2"/>
    <row r="214" spans="1:2"/>
    <row r="215" spans="1:2"/>
    <row r="216" spans="1:2"/>
    <row r="217" spans="1:2"/>
    <row r="218" spans="1:2"/>
    <row r="219" spans="1:2"/>
    <row r="220" spans="1:2"/>
    <row r="221" spans="1:2"/>
    <row r="222" spans="1:2"/>
    <row r="223" spans="1:2"/>
    <row r="224" spans="1:2"/>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sheetData>
  <printOptions horizontalCentered="1"/>
  <pageMargins left="0.23622047244094491" right="0.23622047244094491" top="0.74803149606299213" bottom="0.74803149606299213" header="0.31496062992125984" footer="0.31496062992125984"/>
  <pageSetup paperSize="9" scale="7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58"/>
  <sheetViews>
    <sheetView showGridLines="0" zoomScale="80" zoomScaleNormal="80" zoomScaleSheetLayoutView="70" workbookViewId="0">
      <selection activeCell="J24" sqref="J24"/>
    </sheetView>
  </sheetViews>
  <sheetFormatPr defaultColWidth="6.28515625" defaultRowHeight="16.5"/>
  <cols>
    <col min="1" max="1" width="2.85546875" style="1" customWidth="1"/>
    <col min="2" max="2" width="22.7109375" style="1" customWidth="1"/>
    <col min="3" max="8" width="9.7109375" style="1" customWidth="1"/>
    <col min="9" max="9" width="6.42578125" style="1" customWidth="1"/>
    <col min="10" max="10" width="22.7109375" style="1" customWidth="1"/>
    <col min="11" max="16" width="9.7109375" style="1" customWidth="1"/>
    <col min="17" max="16384" width="6.28515625" style="1"/>
  </cols>
  <sheetData>
    <row r="1" spans="1:23" ht="15.95" customHeight="1">
      <c r="A1" s="226" t="str">
        <f>'REKOD PRESTASI MURID'!A7</f>
        <v>BAHASA JERMAN</v>
      </c>
      <c r="B1" s="226"/>
      <c r="C1" s="226"/>
      <c r="D1" s="226"/>
      <c r="E1" s="226"/>
      <c r="F1" s="226"/>
      <c r="G1" s="226"/>
      <c r="H1" s="226"/>
      <c r="I1" s="226"/>
      <c r="J1" s="226"/>
      <c r="K1" s="226"/>
      <c r="L1" s="226"/>
      <c r="M1" s="226"/>
      <c r="N1" s="226"/>
      <c r="O1" s="226"/>
      <c r="P1" s="226"/>
      <c r="Q1" s="226"/>
    </row>
    <row r="2" spans="1:23" ht="15.95" customHeight="1">
      <c r="A2" s="226"/>
      <c r="B2" s="226"/>
      <c r="C2" s="226"/>
      <c r="D2" s="226"/>
      <c r="E2" s="226"/>
      <c r="F2" s="226"/>
      <c r="G2" s="226"/>
      <c r="H2" s="226"/>
      <c r="I2" s="226"/>
      <c r="J2" s="226"/>
      <c r="K2" s="226"/>
      <c r="L2" s="226"/>
      <c r="M2" s="226"/>
      <c r="N2" s="226"/>
      <c r="O2" s="226"/>
      <c r="P2" s="226"/>
      <c r="Q2" s="226"/>
    </row>
    <row r="3" spans="1:23" ht="15.95" customHeight="1">
      <c r="A3" s="171"/>
      <c r="B3" s="171"/>
      <c r="C3" s="171"/>
      <c r="D3" s="171"/>
      <c r="E3" s="171"/>
      <c r="F3" s="171"/>
      <c r="G3" s="171"/>
      <c r="H3" s="173" t="s">
        <v>73</v>
      </c>
      <c r="I3" s="172" t="str">
        <f>'REKOD PRESTASI MURID'!D1</f>
        <v>SMK SUNGAI SIPUT</v>
      </c>
      <c r="J3" s="171"/>
      <c r="K3" s="171"/>
      <c r="L3" s="173" t="s">
        <v>74</v>
      </c>
      <c r="M3" s="172" t="str">
        <f>'REKOD PRESTASI MURID'!D6</f>
        <v>PN. SUZILA MOHAMED</v>
      </c>
      <c r="N3" s="171"/>
      <c r="O3" s="171"/>
      <c r="P3" s="171"/>
      <c r="Q3" s="171"/>
    </row>
    <row r="4" spans="1:23" ht="15.95" customHeight="1">
      <c r="A4" s="171"/>
      <c r="B4" s="171"/>
      <c r="C4" s="171"/>
      <c r="D4" s="171"/>
      <c r="E4" s="171"/>
      <c r="F4" s="171"/>
      <c r="G4" s="171"/>
      <c r="H4" s="173" t="s">
        <v>19</v>
      </c>
      <c r="I4" s="172" t="str">
        <f>'REKOD PRESTASI MURID'!D7</f>
        <v>TINGKATAN 4</v>
      </c>
      <c r="J4" s="171"/>
      <c r="K4" s="171"/>
      <c r="L4" s="171"/>
      <c r="M4" s="171"/>
      <c r="N4" s="171"/>
      <c r="O4" s="171"/>
      <c r="P4" s="171"/>
      <c r="Q4" s="171"/>
    </row>
    <row r="5" spans="1:23" ht="15.95" customHeight="1">
      <c r="A5" s="2"/>
      <c r="B5" s="2"/>
      <c r="C5" s="2"/>
      <c r="D5" s="2"/>
      <c r="E5" s="2"/>
      <c r="F5" s="2"/>
      <c r="G5" s="2"/>
      <c r="H5" s="3"/>
      <c r="I5" s="3"/>
      <c r="J5" s="2"/>
      <c r="K5" s="2"/>
      <c r="L5" s="2"/>
      <c r="M5" s="2"/>
      <c r="N5" s="2"/>
      <c r="O5" s="21"/>
      <c r="P5" s="21"/>
      <c r="Q5" s="21"/>
    </row>
    <row r="6" spans="1:23" ht="18.75">
      <c r="A6" s="4"/>
      <c r="B6" s="5" t="str">
        <f>'REKOD PRESTASI MURID'!E11</f>
        <v>Mendengar</v>
      </c>
      <c r="C6" s="6"/>
      <c r="D6" s="6"/>
      <c r="E6" s="6"/>
      <c r="F6" s="6"/>
      <c r="G6" s="6"/>
      <c r="H6" s="7"/>
      <c r="I6" s="4"/>
      <c r="J6" s="5" t="str">
        <f>'REKOD PRESTASI MURID'!F11</f>
        <v>Bertutur</v>
      </c>
      <c r="K6" s="6"/>
      <c r="L6" s="6"/>
      <c r="M6" s="6"/>
      <c r="N6" s="6"/>
      <c r="O6" s="6"/>
      <c r="P6" s="7"/>
      <c r="Q6" s="6"/>
    </row>
    <row r="7" spans="1:23">
      <c r="A7" s="8"/>
      <c r="B7" s="9" t="s">
        <v>25</v>
      </c>
      <c r="C7" s="10" t="s">
        <v>31</v>
      </c>
      <c r="D7" s="10" t="s">
        <v>32</v>
      </c>
      <c r="E7" s="10" t="s">
        <v>33</v>
      </c>
      <c r="F7" s="10" t="s">
        <v>70</v>
      </c>
      <c r="G7" s="10" t="s">
        <v>71</v>
      </c>
      <c r="H7" s="10" t="s">
        <v>72</v>
      </c>
      <c r="I7" s="8"/>
      <c r="J7" s="9" t="s">
        <v>25</v>
      </c>
      <c r="K7" s="10" t="s">
        <v>31</v>
      </c>
      <c r="L7" s="10" t="s">
        <v>32</v>
      </c>
      <c r="M7" s="10" t="s">
        <v>33</v>
      </c>
      <c r="N7" s="10" t="s">
        <v>70</v>
      </c>
      <c r="O7" s="10" t="s">
        <v>71</v>
      </c>
      <c r="P7" s="10" t="s">
        <v>72</v>
      </c>
      <c r="Q7" s="8"/>
    </row>
    <row r="8" spans="1:23">
      <c r="A8" s="8"/>
      <c r="B8" s="11" t="s">
        <v>37</v>
      </c>
      <c r="C8" s="11">
        <f>COUNTIF('REKOD PRESTASI MURID'!$E$12:$E$65,1)</f>
        <v>1</v>
      </c>
      <c r="D8" s="11">
        <f>COUNTIF('REKOD PRESTASI MURID'!$E$12:$E$65,2)</f>
        <v>2</v>
      </c>
      <c r="E8" s="11">
        <f>COUNTIF('REKOD PRESTASI MURID'!$E$12:$E$65,3)</f>
        <v>3</v>
      </c>
      <c r="F8" s="11">
        <f>COUNTIF('REKOD PRESTASI MURID'!$E$12:$E$65,4)</f>
        <v>0</v>
      </c>
      <c r="G8" s="11">
        <f>COUNTIF('REKOD PRESTASI MURID'!$E$12:$E$65,5)</f>
        <v>0</v>
      </c>
      <c r="H8" s="11">
        <f>COUNTIF('REKOD PRESTASI MURID'!$E$12:$E$65,6)</f>
        <v>0</v>
      </c>
      <c r="I8" s="8"/>
      <c r="J8" s="11" t="s">
        <v>37</v>
      </c>
      <c r="K8" s="11">
        <f>COUNTIF('REKOD PRESTASI MURID'!$F$12:$F$65,1)</f>
        <v>1</v>
      </c>
      <c r="L8" s="11">
        <f>COUNTIF('REKOD PRESTASI MURID'!$F$12:$F$65,2)</f>
        <v>1</v>
      </c>
      <c r="M8" s="11">
        <f>COUNTIF('REKOD PRESTASI MURID'!$F$12:$F$65,3)</f>
        <v>4</v>
      </c>
      <c r="N8" s="11">
        <f>COUNTIF('REKOD PRESTASI MURID'!$F$12:$F$65,4)</f>
        <v>0</v>
      </c>
      <c r="O8" s="11">
        <f>COUNTIF('REKOD PRESTASI MURID'!$F$12:$F$65,5)</f>
        <v>0</v>
      </c>
      <c r="P8" s="11">
        <f>COUNTIF('REKOD PRESTASI MURID'!$F$12:$F$65,6)</f>
        <v>0</v>
      </c>
      <c r="Q8" s="8"/>
    </row>
    <row r="9" spans="1:23">
      <c r="A9" s="8"/>
      <c r="B9" s="8"/>
      <c r="C9" s="8"/>
      <c r="D9" s="8"/>
      <c r="E9" s="8"/>
      <c r="F9" s="8"/>
      <c r="G9" s="8"/>
      <c r="H9" s="8"/>
      <c r="I9" s="8"/>
      <c r="J9" s="8"/>
      <c r="K9" s="8"/>
      <c r="L9" s="8"/>
      <c r="M9" s="8"/>
      <c r="N9" s="8"/>
      <c r="O9" s="8"/>
      <c r="P9" s="8"/>
      <c r="Q9" s="8"/>
    </row>
    <row r="10" spans="1:23">
      <c r="A10" s="8"/>
      <c r="B10" s="8"/>
      <c r="C10" s="8"/>
      <c r="D10" s="8"/>
      <c r="E10" s="8"/>
      <c r="F10" s="6"/>
      <c r="G10" s="6"/>
      <c r="H10" s="6"/>
      <c r="I10" s="6"/>
      <c r="J10" s="4"/>
      <c r="K10" s="4"/>
      <c r="L10" s="4"/>
      <c r="M10" s="4"/>
      <c r="N10" s="4"/>
      <c r="O10" s="4"/>
      <c r="P10" s="4"/>
      <c r="Q10" s="4"/>
    </row>
    <row r="11" spans="1:23">
      <c r="A11" s="8"/>
      <c r="B11" s="8"/>
      <c r="C11" s="8"/>
      <c r="D11" s="8"/>
      <c r="E11" s="8"/>
      <c r="F11" s="6"/>
      <c r="G11" s="6"/>
      <c r="H11" s="6"/>
      <c r="I11" s="6"/>
      <c r="J11" s="4"/>
      <c r="K11" s="4"/>
      <c r="L11" s="4"/>
      <c r="M11" s="4"/>
      <c r="N11" s="4"/>
      <c r="O11" s="4"/>
      <c r="P11" s="4"/>
      <c r="Q11" s="4"/>
    </row>
    <row r="12" spans="1:23">
      <c r="A12" s="8"/>
      <c r="B12" s="8"/>
      <c r="C12" s="8"/>
      <c r="D12" s="8"/>
      <c r="E12" s="8"/>
      <c r="F12" s="6"/>
      <c r="G12" s="6"/>
      <c r="H12" s="6"/>
      <c r="I12" s="6"/>
      <c r="J12" s="4"/>
      <c r="K12" s="4"/>
      <c r="L12" s="4"/>
      <c r="M12" s="4"/>
      <c r="N12" s="4"/>
      <c r="O12" s="4"/>
      <c r="P12" s="4"/>
      <c r="Q12" s="4"/>
    </row>
    <row r="13" spans="1:23">
      <c r="A13" s="8"/>
      <c r="B13" s="8"/>
      <c r="C13" s="8"/>
      <c r="D13" s="8"/>
      <c r="E13" s="8"/>
      <c r="F13" s="6"/>
      <c r="G13" s="6"/>
      <c r="H13" s="6"/>
      <c r="I13" s="6"/>
      <c r="J13" s="4"/>
      <c r="K13" s="4"/>
      <c r="L13" s="4"/>
      <c r="M13" s="4"/>
      <c r="N13" s="4"/>
      <c r="O13" s="4"/>
      <c r="P13" s="4"/>
      <c r="Q13" s="4"/>
    </row>
    <row r="14" spans="1:23">
      <c r="A14" s="8"/>
      <c r="B14" s="8"/>
      <c r="C14" s="8"/>
      <c r="D14" s="8"/>
      <c r="E14" s="8"/>
      <c r="F14" s="6"/>
      <c r="G14" s="6"/>
      <c r="H14" s="6"/>
      <c r="I14" s="6"/>
      <c r="J14" s="4"/>
      <c r="K14" s="4"/>
      <c r="L14" s="4"/>
      <c r="M14" s="4"/>
      <c r="N14" s="4"/>
      <c r="O14" s="4"/>
      <c r="P14" s="4"/>
      <c r="Q14" s="4"/>
    </row>
    <row r="15" spans="1:23">
      <c r="A15" s="8"/>
      <c r="B15" s="8"/>
      <c r="C15" s="8"/>
      <c r="D15" s="8"/>
      <c r="E15" s="8"/>
      <c r="F15" s="6"/>
      <c r="G15" s="6"/>
      <c r="H15" s="6"/>
      <c r="I15" s="6"/>
      <c r="J15" s="4"/>
      <c r="K15" s="4"/>
      <c r="L15" s="4"/>
      <c r="M15" s="4"/>
      <c r="N15" s="4"/>
      <c r="O15" s="4"/>
      <c r="P15" s="4"/>
      <c r="Q15" s="4"/>
    </row>
    <row r="16" spans="1:23">
      <c r="A16" s="8"/>
      <c r="B16" s="8"/>
      <c r="C16" s="8"/>
      <c r="D16" s="8"/>
      <c r="E16" s="8"/>
      <c r="F16" s="6"/>
      <c r="G16" s="6"/>
      <c r="H16" s="6"/>
      <c r="I16" s="6"/>
      <c r="J16" s="4"/>
      <c r="K16" s="4"/>
      <c r="L16" s="4"/>
      <c r="M16" s="4"/>
      <c r="N16" s="4"/>
      <c r="O16" s="4"/>
      <c r="P16" s="4"/>
      <c r="Q16" s="4"/>
      <c r="W16" s="22"/>
    </row>
    <row r="17" spans="1:17">
      <c r="A17" s="8"/>
      <c r="B17" s="8"/>
      <c r="C17" s="8"/>
      <c r="D17" s="8"/>
      <c r="E17" s="8"/>
      <c r="F17" s="6"/>
      <c r="G17" s="6"/>
      <c r="H17" s="6"/>
      <c r="I17" s="6"/>
      <c r="J17" s="4"/>
      <c r="K17" s="4"/>
      <c r="L17" s="4"/>
      <c r="M17" s="4"/>
      <c r="N17" s="4"/>
      <c r="O17" s="4"/>
      <c r="P17" s="4"/>
      <c r="Q17" s="4"/>
    </row>
    <row r="18" spans="1:17">
      <c r="A18" s="8"/>
      <c r="B18" s="8"/>
      <c r="C18" s="8"/>
      <c r="D18" s="8"/>
      <c r="E18" s="8"/>
      <c r="F18" s="8"/>
      <c r="G18" s="8"/>
      <c r="H18" s="8"/>
      <c r="I18" s="8"/>
      <c r="J18" s="8"/>
      <c r="K18" s="8"/>
      <c r="L18" s="8"/>
      <c r="M18" s="8"/>
      <c r="N18" s="8"/>
      <c r="O18" s="8"/>
      <c r="P18" s="8"/>
      <c r="Q18" s="8"/>
    </row>
    <row r="19" spans="1:17">
      <c r="A19" s="8"/>
      <c r="B19" s="8"/>
      <c r="C19" s="8"/>
      <c r="D19" s="8"/>
      <c r="E19" s="8"/>
      <c r="F19" s="8"/>
      <c r="G19" s="8"/>
      <c r="H19" s="8"/>
      <c r="I19" s="8"/>
      <c r="J19" s="8"/>
      <c r="K19" s="8"/>
      <c r="L19" s="8"/>
      <c r="M19" s="8"/>
      <c r="N19" s="8"/>
      <c r="O19" s="8"/>
      <c r="P19" s="8"/>
      <c r="Q19" s="8"/>
    </row>
    <row r="20" spans="1:17">
      <c r="A20" s="8"/>
      <c r="B20" s="8"/>
      <c r="C20" s="8"/>
      <c r="D20" s="8"/>
      <c r="E20" s="8"/>
      <c r="F20" s="8"/>
      <c r="G20" s="8"/>
      <c r="H20" s="8"/>
      <c r="I20" s="8"/>
      <c r="J20" s="8"/>
      <c r="K20" s="8"/>
      <c r="L20" s="8"/>
      <c r="M20" s="8"/>
      <c r="N20" s="8"/>
      <c r="O20" s="8"/>
      <c r="P20" s="8"/>
      <c r="Q20" s="8"/>
    </row>
    <row r="21" spans="1:17">
      <c r="A21" s="8"/>
      <c r="B21" s="12"/>
      <c r="C21" s="13"/>
      <c r="D21" s="14"/>
      <c r="E21" s="14"/>
      <c r="F21" s="15" t="s">
        <v>38</v>
      </c>
      <c r="G21" s="16">
        <f>SUM(C8:H8)</f>
        <v>6</v>
      </c>
      <c r="H21" s="15" t="s">
        <v>39</v>
      </c>
      <c r="I21" s="8"/>
      <c r="J21" s="8"/>
      <c r="K21" s="8"/>
      <c r="L21" s="8"/>
      <c r="M21" s="8"/>
      <c r="N21" s="15" t="s">
        <v>38</v>
      </c>
      <c r="O21" s="16">
        <f>SUM(K8:P8)</f>
        <v>6</v>
      </c>
      <c r="P21" s="15" t="s">
        <v>39</v>
      </c>
      <c r="Q21" s="8"/>
    </row>
    <row r="22" spans="1:17" ht="15.95" customHeight="1">
      <c r="A22" s="4"/>
      <c r="B22" s="6"/>
      <c r="C22" s="6"/>
      <c r="D22" s="6"/>
      <c r="E22" s="6"/>
      <c r="F22" s="4"/>
      <c r="G22" s="6"/>
      <c r="H22" s="6"/>
      <c r="I22" s="4"/>
      <c r="J22" s="4"/>
      <c r="K22" s="4"/>
      <c r="L22" s="4"/>
      <c r="M22" s="4"/>
      <c r="N22" s="4"/>
      <c r="O22" s="18"/>
      <c r="P22" s="6"/>
      <c r="Q22" s="6"/>
    </row>
    <row r="23" spans="1:17" ht="15.95" customHeight="1">
      <c r="A23" s="4"/>
      <c r="B23" s="4"/>
      <c r="C23" s="4"/>
      <c r="D23" s="4"/>
      <c r="E23" s="4"/>
      <c r="F23" s="4"/>
      <c r="G23" s="6"/>
      <c r="H23" s="17"/>
      <c r="I23" s="4"/>
      <c r="J23" s="4"/>
      <c r="K23" s="4"/>
      <c r="L23" s="4"/>
      <c r="M23" s="4"/>
      <c r="N23" s="4"/>
      <c r="O23" s="6"/>
      <c r="P23" s="17"/>
      <c r="Q23" s="6"/>
    </row>
    <row r="24" spans="1:17" ht="18.75">
      <c r="A24" s="4"/>
      <c r="B24" s="5" t="str">
        <f>'REKOD PRESTASI MURID'!G11</f>
        <v>Membaca</v>
      </c>
      <c r="C24" s="18"/>
      <c r="D24" s="18"/>
      <c r="E24" s="18"/>
      <c r="F24" s="18"/>
      <c r="G24" s="18"/>
      <c r="H24" s="7"/>
      <c r="I24" s="4"/>
      <c r="J24" s="5" t="str">
        <f>'REKOD PRESTASI MURID'!H11</f>
        <v>Menulis</v>
      </c>
      <c r="K24" s="18"/>
      <c r="L24" s="18"/>
      <c r="M24" s="18"/>
      <c r="N24" s="18"/>
      <c r="O24" s="18"/>
      <c r="P24" s="7"/>
      <c r="Q24" s="6"/>
    </row>
    <row r="25" spans="1:17">
      <c r="A25" s="8"/>
      <c r="B25" s="9" t="s">
        <v>25</v>
      </c>
      <c r="C25" s="10" t="s">
        <v>31</v>
      </c>
      <c r="D25" s="10" t="s">
        <v>32</v>
      </c>
      <c r="E25" s="10" t="s">
        <v>33</v>
      </c>
      <c r="F25" s="10" t="s">
        <v>70</v>
      </c>
      <c r="G25" s="10" t="s">
        <v>71</v>
      </c>
      <c r="H25" s="10" t="s">
        <v>72</v>
      </c>
      <c r="I25" s="8"/>
      <c r="J25" s="9" t="s">
        <v>25</v>
      </c>
      <c r="K25" s="10" t="s">
        <v>31</v>
      </c>
      <c r="L25" s="10" t="s">
        <v>32</v>
      </c>
      <c r="M25" s="10" t="s">
        <v>33</v>
      </c>
      <c r="N25" s="10" t="s">
        <v>70</v>
      </c>
      <c r="O25" s="10" t="s">
        <v>71</v>
      </c>
      <c r="P25" s="10" t="s">
        <v>72</v>
      </c>
      <c r="Q25" s="8"/>
    </row>
    <row r="26" spans="1:17">
      <c r="A26" s="8"/>
      <c r="B26" s="11" t="s">
        <v>37</v>
      </c>
      <c r="C26" s="11">
        <f>COUNTIF('REKOD PRESTASI MURID'!$G$12:$G$65,1)</f>
        <v>1</v>
      </c>
      <c r="D26" s="11">
        <f>COUNTIF('REKOD PRESTASI MURID'!$G$12:$G$65,2)</f>
        <v>1</v>
      </c>
      <c r="E26" s="11">
        <f>COUNTIF('REKOD PRESTASI MURID'!$G$12:$G$65,3)</f>
        <v>4</v>
      </c>
      <c r="F26" s="11">
        <f>COUNTIF('REKOD PRESTASI MURID'!$G$12:$G$65,4)</f>
        <v>0</v>
      </c>
      <c r="G26" s="11">
        <f>COUNTIF('REKOD PRESTASI MURID'!$G$12:$G$65,5)</f>
        <v>0</v>
      </c>
      <c r="H26" s="11">
        <f>COUNTIF('REKOD PRESTASI MURID'!$G$12:$G$65,6)</f>
        <v>0</v>
      </c>
      <c r="I26" s="8"/>
      <c r="J26" s="11" t="s">
        <v>37</v>
      </c>
      <c r="K26" s="11">
        <f>COUNTIF('REKOD PRESTASI MURID'!$H$12:$H$65,1)</f>
        <v>0</v>
      </c>
      <c r="L26" s="11">
        <f>COUNTIF('REKOD PRESTASI MURID'!$H$12:$H$65,2)</f>
        <v>2</v>
      </c>
      <c r="M26" s="11">
        <f>COUNTIF('REKOD PRESTASI MURID'!$H$12:$H$65,3)</f>
        <v>4</v>
      </c>
      <c r="N26" s="11">
        <f>COUNTIF('REKOD PRESTASI MURID'!$H$12:$H$65,4)</f>
        <v>0</v>
      </c>
      <c r="O26" s="11">
        <f>COUNTIF('REKOD PRESTASI MURID'!$H$12:$H$65,5)</f>
        <v>0</v>
      </c>
      <c r="P26" s="11">
        <f>COUNTIF('REKOD PRESTASI MURID'!$H$12:$H$65,6)</f>
        <v>0</v>
      </c>
      <c r="Q26" s="8"/>
    </row>
    <row r="27" spans="1:17">
      <c r="A27" s="8"/>
      <c r="B27" s="19"/>
      <c r="C27" s="19"/>
      <c r="D27" s="19"/>
      <c r="E27" s="19"/>
      <c r="F27" s="19"/>
      <c r="G27" s="19"/>
      <c r="H27" s="19"/>
      <c r="I27" s="8"/>
      <c r="J27" s="162"/>
      <c r="K27" s="19"/>
      <c r="L27" s="19"/>
      <c r="M27" s="19"/>
      <c r="N27" s="19"/>
      <c r="O27" s="19"/>
      <c r="P27" s="163"/>
      <c r="Q27" s="8"/>
    </row>
    <row r="28" spans="1:17">
      <c r="A28" s="8"/>
      <c r="B28" s="19"/>
      <c r="C28" s="19"/>
      <c r="D28" s="19"/>
      <c r="E28" s="19"/>
      <c r="F28" s="19"/>
      <c r="G28" s="19"/>
      <c r="H28" s="19"/>
      <c r="I28" s="8"/>
      <c r="J28" s="19"/>
      <c r="K28" s="19"/>
      <c r="L28" s="19"/>
      <c r="M28" s="19"/>
      <c r="N28" s="19"/>
      <c r="O28" s="19"/>
      <c r="P28" s="19"/>
      <c r="Q28" s="8"/>
    </row>
    <row r="29" spans="1:17">
      <c r="A29" s="8"/>
      <c r="B29" s="19"/>
      <c r="C29" s="19"/>
      <c r="D29" s="19"/>
      <c r="E29" s="19"/>
      <c r="F29" s="19"/>
      <c r="G29" s="19"/>
      <c r="H29" s="19"/>
      <c r="I29" s="8"/>
      <c r="J29" s="19"/>
      <c r="K29" s="19"/>
      <c r="L29" s="19"/>
      <c r="M29" s="19"/>
      <c r="N29" s="19"/>
      <c r="O29" s="19"/>
      <c r="P29" s="19"/>
      <c r="Q29" s="8"/>
    </row>
    <row r="30" spans="1:17">
      <c r="A30" s="8"/>
      <c r="B30" s="19"/>
      <c r="C30" s="19"/>
      <c r="D30" s="19"/>
      <c r="E30" s="19"/>
      <c r="F30" s="19"/>
      <c r="G30" s="19"/>
      <c r="H30" s="19"/>
      <c r="I30" s="8"/>
      <c r="J30" s="19"/>
      <c r="K30" s="19"/>
      <c r="L30" s="19"/>
      <c r="M30" s="19"/>
      <c r="N30" s="19"/>
      <c r="O30" s="19"/>
      <c r="P30" s="19"/>
      <c r="Q30" s="8"/>
    </row>
    <row r="31" spans="1:17">
      <c r="A31" s="8"/>
      <c r="B31" s="19"/>
      <c r="C31" s="19"/>
      <c r="D31" s="19"/>
      <c r="E31" s="19"/>
      <c r="F31" s="19"/>
      <c r="G31" s="19"/>
      <c r="H31" s="19"/>
      <c r="I31" s="8"/>
      <c r="J31" s="19"/>
      <c r="K31" s="19"/>
      <c r="L31" s="19"/>
      <c r="M31" s="19"/>
      <c r="N31" s="19"/>
      <c r="O31" s="19"/>
      <c r="P31" s="19"/>
      <c r="Q31" s="8"/>
    </row>
    <row r="32" spans="1:17">
      <c r="A32" s="8"/>
      <c r="B32" s="19"/>
      <c r="C32" s="19"/>
      <c r="D32" s="19"/>
      <c r="E32" s="19"/>
      <c r="F32" s="19"/>
      <c r="G32" s="19"/>
      <c r="H32" s="19"/>
      <c r="I32" s="8"/>
      <c r="J32" s="19"/>
      <c r="K32" s="19"/>
      <c r="L32" s="19"/>
      <c r="M32" s="19"/>
      <c r="N32" s="19"/>
      <c r="O32" s="19"/>
      <c r="P32" s="19"/>
      <c r="Q32" s="8"/>
    </row>
    <row r="33" spans="1:17">
      <c r="A33" s="8"/>
      <c r="B33" s="19"/>
      <c r="C33" s="19"/>
      <c r="D33" s="19"/>
      <c r="E33" s="19"/>
      <c r="F33" s="19"/>
      <c r="G33" s="19"/>
      <c r="H33" s="19"/>
      <c r="I33" s="8"/>
      <c r="J33" s="19"/>
      <c r="K33" s="19"/>
      <c r="L33" s="19"/>
      <c r="M33" s="19"/>
      <c r="N33" s="19"/>
      <c r="O33" s="19"/>
      <c r="P33" s="19"/>
      <c r="Q33" s="8"/>
    </row>
    <row r="34" spans="1:17">
      <c r="A34" s="8"/>
      <c r="B34" s="19"/>
      <c r="C34" s="19"/>
      <c r="D34" s="19"/>
      <c r="E34" s="19"/>
      <c r="F34" s="19"/>
      <c r="G34" s="19"/>
      <c r="H34" s="19"/>
      <c r="I34" s="8"/>
      <c r="J34" s="19"/>
      <c r="K34" s="19"/>
      <c r="L34" s="19"/>
      <c r="M34" s="19"/>
      <c r="N34" s="19"/>
      <c r="O34" s="19"/>
      <c r="P34" s="19"/>
      <c r="Q34" s="8"/>
    </row>
    <row r="35" spans="1:17">
      <c r="A35" s="8"/>
      <c r="B35" s="19"/>
      <c r="C35" s="19"/>
      <c r="D35" s="19"/>
      <c r="E35" s="19"/>
      <c r="F35" s="19"/>
      <c r="G35" s="19"/>
      <c r="H35" s="19"/>
      <c r="I35" s="8"/>
      <c r="J35" s="19"/>
      <c r="K35" s="19"/>
      <c r="L35" s="19"/>
      <c r="M35" s="19"/>
      <c r="N35" s="19"/>
      <c r="O35" s="19"/>
      <c r="P35" s="19"/>
      <c r="Q35" s="8"/>
    </row>
    <row r="36" spans="1:17">
      <c r="A36" s="8"/>
      <c r="B36" s="19"/>
      <c r="C36" s="19"/>
      <c r="D36" s="19"/>
      <c r="E36" s="19"/>
      <c r="F36" s="19"/>
      <c r="G36" s="19"/>
      <c r="H36" s="19"/>
      <c r="I36" s="8"/>
      <c r="J36" s="19"/>
      <c r="K36" s="19"/>
      <c r="L36" s="19"/>
      <c r="M36" s="19"/>
      <c r="N36" s="19"/>
      <c r="O36" s="19"/>
      <c r="P36" s="19"/>
      <c r="Q36" s="8"/>
    </row>
    <row r="37" spans="1:17">
      <c r="A37" s="8"/>
      <c r="B37" s="19"/>
      <c r="C37" s="19"/>
      <c r="D37" s="19"/>
      <c r="E37" s="19"/>
      <c r="F37" s="19"/>
      <c r="G37" s="19"/>
      <c r="H37" s="19"/>
      <c r="I37" s="8"/>
      <c r="J37" s="19"/>
      <c r="K37" s="19"/>
      <c r="L37" s="19"/>
      <c r="M37" s="19"/>
      <c r="N37" s="19"/>
      <c r="O37" s="19"/>
      <c r="P37" s="19"/>
      <c r="Q37" s="8"/>
    </row>
    <row r="38" spans="1:17">
      <c r="A38" s="8"/>
      <c r="B38" s="19"/>
      <c r="C38" s="19"/>
      <c r="D38" s="19"/>
      <c r="E38" s="19"/>
      <c r="F38" s="19"/>
      <c r="G38" s="19"/>
      <c r="H38" s="19"/>
      <c r="I38" s="8"/>
      <c r="J38" s="19"/>
      <c r="K38" s="19"/>
      <c r="L38" s="19"/>
      <c r="M38" s="19"/>
      <c r="N38" s="19"/>
      <c r="O38" s="19"/>
      <c r="P38" s="19"/>
      <c r="Q38" s="8"/>
    </row>
    <row r="39" spans="1:17" ht="15.95" customHeight="1">
      <c r="A39" s="8"/>
      <c r="B39" s="19"/>
      <c r="C39" s="19"/>
      <c r="D39" s="19"/>
      <c r="E39" s="19"/>
      <c r="F39" s="15" t="s">
        <v>38</v>
      </c>
      <c r="G39" s="16">
        <f>SUM(C26:H26)</f>
        <v>6</v>
      </c>
      <c r="H39" s="15" t="s">
        <v>39</v>
      </c>
      <c r="I39" s="14"/>
      <c r="J39" s="19"/>
      <c r="K39" s="19"/>
      <c r="L39" s="19"/>
      <c r="M39" s="19"/>
      <c r="N39" s="15" t="s">
        <v>38</v>
      </c>
      <c r="O39" s="16">
        <f>SUM(K26:P26)</f>
        <v>6</v>
      </c>
      <c r="P39" s="15" t="s">
        <v>39</v>
      </c>
      <c r="Q39" s="8"/>
    </row>
    <row r="40" spans="1:17">
      <c r="A40" s="8"/>
      <c r="B40" s="8"/>
      <c r="C40" s="8"/>
      <c r="D40" s="8"/>
      <c r="E40" s="8"/>
      <c r="F40" s="8"/>
      <c r="G40" s="14"/>
      <c r="H40" s="20"/>
      <c r="I40" s="14"/>
      <c r="J40" s="8"/>
      <c r="K40" s="8"/>
      <c r="L40" s="8"/>
      <c r="M40" s="8"/>
      <c r="N40" s="8"/>
      <c r="O40" s="14"/>
      <c r="P40" s="20"/>
      <c r="Q40" s="8"/>
    </row>
    <row r="41" spans="1:17" ht="18.75">
      <c r="A41" s="8"/>
      <c r="B41" s="23" t="s">
        <v>11</v>
      </c>
      <c r="C41" s="24"/>
      <c r="D41" s="24"/>
      <c r="E41" s="24"/>
      <c r="F41" s="24"/>
      <c r="G41" s="24"/>
      <c r="H41" s="25"/>
      <c r="I41" s="4"/>
      <c r="J41" s="5"/>
      <c r="K41" s="6"/>
      <c r="L41" s="6"/>
      <c r="M41" s="6"/>
      <c r="N41" s="6"/>
      <c r="O41" s="6"/>
      <c r="P41" s="7"/>
      <c r="Q41" s="8"/>
    </row>
    <row r="42" spans="1:17" ht="18.75">
      <c r="A42" s="8"/>
      <c r="B42" s="9" t="s">
        <v>25</v>
      </c>
      <c r="C42" s="10" t="s">
        <v>31</v>
      </c>
      <c r="D42" s="10" t="s">
        <v>32</v>
      </c>
      <c r="E42" s="10" t="s">
        <v>33</v>
      </c>
      <c r="F42" s="10" t="s">
        <v>34</v>
      </c>
      <c r="G42" s="10" t="s">
        <v>35</v>
      </c>
      <c r="H42" s="10" t="s">
        <v>36</v>
      </c>
      <c r="I42" s="8"/>
      <c r="J42" s="5"/>
      <c r="K42" s="6"/>
      <c r="L42" s="6"/>
      <c r="M42" s="6"/>
      <c r="N42" s="6"/>
      <c r="O42" s="6"/>
      <c r="P42" s="7"/>
      <c r="Q42" s="8"/>
    </row>
    <row r="43" spans="1:17" ht="18.75">
      <c r="A43" s="8"/>
      <c r="B43" s="11" t="s">
        <v>37</v>
      </c>
      <c r="C43" s="11">
        <f>COUNTIF('REKOD PRESTASI MURID'!$AD$12:$AD$65,1)</f>
        <v>0</v>
      </c>
      <c r="D43" s="11">
        <f>COUNTIF('REKOD PRESTASI MURID'!$AD$12:$AD$65,2)</f>
        <v>2</v>
      </c>
      <c r="E43" s="11">
        <f>COUNTIF('REKOD PRESTASI MURID'!$AD$12:$AD$65,3)</f>
        <v>2</v>
      </c>
      <c r="F43" s="11">
        <f>COUNTIF('REKOD PRESTASI MURID'!$AD$12:$AD$65,4)</f>
        <v>2</v>
      </c>
      <c r="G43" s="11">
        <f>COUNTIF('REKOD PRESTASI MURID'!$AD$12:$AD$65,5)</f>
        <v>0</v>
      </c>
      <c r="H43" s="11">
        <f>COUNTIF('REKOD PRESTASI MURID'!$AD$12:$AD$65,6)</f>
        <v>0</v>
      </c>
      <c r="I43" s="8"/>
      <c r="J43" s="5"/>
      <c r="K43" s="6"/>
      <c r="L43" s="6"/>
      <c r="M43" s="6"/>
      <c r="N43" s="6"/>
      <c r="O43" s="6"/>
      <c r="P43" s="7"/>
      <c r="Q43" s="8"/>
    </row>
    <row r="44" spans="1:17">
      <c r="A44" s="8"/>
      <c r="B44" s="8"/>
      <c r="C44" s="8"/>
      <c r="D44" s="8"/>
      <c r="E44" s="8"/>
      <c r="F44" s="8"/>
      <c r="G44" s="8"/>
      <c r="H44" s="8"/>
      <c r="I44" s="8"/>
      <c r="J44" s="8"/>
      <c r="K44" s="8"/>
      <c r="L44" s="8"/>
      <c r="M44" s="8"/>
      <c r="N44" s="8"/>
      <c r="O44" s="8"/>
      <c r="P44" s="8"/>
      <c r="Q44" s="8"/>
    </row>
    <row r="45" spans="1:17">
      <c r="A45" s="8"/>
      <c r="B45" s="8"/>
      <c r="C45" s="8"/>
      <c r="D45" s="8"/>
      <c r="E45" s="8"/>
      <c r="F45" s="8"/>
      <c r="G45" s="8"/>
      <c r="H45" s="8"/>
      <c r="I45" s="8"/>
      <c r="J45" s="8"/>
      <c r="K45" s="8"/>
      <c r="L45" s="8"/>
      <c r="M45" s="8"/>
      <c r="N45" s="8"/>
      <c r="O45" s="8"/>
      <c r="P45" s="8"/>
      <c r="Q45" s="8"/>
    </row>
    <row r="46" spans="1:17">
      <c r="A46" s="8"/>
      <c r="B46" s="8"/>
      <c r="C46" s="8"/>
      <c r="D46" s="8"/>
      <c r="E46" s="8"/>
      <c r="F46" s="8"/>
      <c r="G46" s="8"/>
      <c r="H46" s="8"/>
      <c r="I46" s="8"/>
      <c r="J46" s="8"/>
      <c r="K46" s="8"/>
      <c r="L46" s="8"/>
      <c r="M46" s="8"/>
      <c r="N46" s="8"/>
      <c r="O46" s="8"/>
      <c r="P46" s="8"/>
      <c r="Q46" s="8"/>
    </row>
    <row r="47" spans="1:17">
      <c r="A47" s="8"/>
      <c r="B47" s="8"/>
      <c r="C47" s="8"/>
      <c r="D47" s="8"/>
      <c r="E47" s="8"/>
      <c r="F47" s="8"/>
      <c r="G47" s="8"/>
      <c r="H47" s="8"/>
      <c r="I47" s="8"/>
      <c r="J47" s="8"/>
      <c r="K47" s="8"/>
      <c r="L47" s="8"/>
      <c r="M47" s="8"/>
      <c r="N47" s="8"/>
      <c r="O47" s="8"/>
      <c r="P47" s="8"/>
      <c r="Q47" s="8"/>
    </row>
    <row r="48" spans="1:17">
      <c r="A48" s="8"/>
      <c r="B48" s="8"/>
      <c r="C48" s="8"/>
      <c r="D48" s="8"/>
      <c r="E48" s="8"/>
      <c r="F48" s="8"/>
      <c r="G48" s="8"/>
      <c r="H48" s="8"/>
      <c r="I48" s="8"/>
      <c r="J48" s="8"/>
      <c r="K48" s="8"/>
      <c r="L48" s="8"/>
      <c r="M48" s="8"/>
      <c r="N48" s="8"/>
      <c r="O48" s="8"/>
      <c r="P48" s="8"/>
      <c r="Q48" s="8"/>
    </row>
    <row r="49" spans="1:17">
      <c r="A49" s="8"/>
      <c r="B49" s="8"/>
      <c r="C49" s="8"/>
      <c r="D49" s="8"/>
      <c r="E49" s="8"/>
      <c r="F49" s="8"/>
      <c r="G49" s="8"/>
      <c r="H49" s="8"/>
      <c r="I49" s="8"/>
      <c r="J49" s="8"/>
      <c r="K49" s="8"/>
      <c r="L49" s="8"/>
      <c r="M49" s="8"/>
      <c r="N49" s="8"/>
      <c r="O49" s="8"/>
      <c r="P49" s="8"/>
      <c r="Q49" s="8"/>
    </row>
    <row r="50" spans="1:17">
      <c r="A50" s="8"/>
      <c r="B50" s="8"/>
      <c r="C50" s="8"/>
      <c r="D50" s="8"/>
      <c r="E50" s="8"/>
      <c r="F50" s="8"/>
      <c r="G50" s="8"/>
      <c r="H50" s="8"/>
      <c r="I50" s="8"/>
      <c r="J50" s="8"/>
      <c r="K50" s="8"/>
      <c r="L50" s="8"/>
      <c r="M50" s="8"/>
      <c r="N50" s="8"/>
      <c r="O50" s="8"/>
      <c r="P50" s="8"/>
      <c r="Q50" s="8"/>
    </row>
    <row r="51" spans="1:17">
      <c r="A51" s="8"/>
      <c r="B51" s="8"/>
      <c r="C51" s="8"/>
      <c r="D51" s="8"/>
      <c r="E51" s="8"/>
      <c r="F51" s="8"/>
      <c r="G51" s="8"/>
      <c r="H51" s="8"/>
      <c r="I51" s="8"/>
      <c r="J51" s="8"/>
      <c r="K51" s="8"/>
      <c r="L51" s="8"/>
      <c r="M51" s="8"/>
      <c r="N51" s="8"/>
      <c r="O51" s="8"/>
      <c r="P51" s="8"/>
      <c r="Q51" s="8"/>
    </row>
    <row r="52" spans="1:17">
      <c r="A52" s="8"/>
      <c r="B52" s="8"/>
      <c r="C52" s="8"/>
      <c r="D52" s="8"/>
      <c r="E52" s="8"/>
      <c r="F52" s="8"/>
      <c r="G52" s="8"/>
      <c r="H52" s="8"/>
      <c r="I52" s="8"/>
      <c r="J52" s="8"/>
      <c r="K52" s="8"/>
      <c r="L52" s="8"/>
      <c r="M52" s="8"/>
      <c r="N52" s="8"/>
      <c r="O52" s="8"/>
      <c r="P52" s="8"/>
      <c r="Q52" s="8"/>
    </row>
    <row r="53" spans="1:17">
      <c r="A53" s="8"/>
      <c r="B53" s="8"/>
      <c r="C53" s="8"/>
      <c r="D53" s="8"/>
      <c r="E53" s="8"/>
      <c r="F53" s="8"/>
      <c r="G53" s="8"/>
      <c r="H53" s="8"/>
      <c r="I53" s="8"/>
      <c r="J53" s="8"/>
      <c r="K53" s="8"/>
      <c r="L53" s="8"/>
      <c r="M53" s="8"/>
      <c r="N53" s="8"/>
      <c r="O53" s="8"/>
      <c r="P53" s="8"/>
      <c r="Q53" s="8"/>
    </row>
    <row r="54" spans="1:17">
      <c r="A54" s="8"/>
      <c r="B54" s="8"/>
      <c r="C54" s="8"/>
      <c r="D54" s="8"/>
      <c r="E54" s="8"/>
      <c r="F54" s="8"/>
      <c r="G54" s="8"/>
      <c r="H54" s="8"/>
      <c r="I54" s="8"/>
      <c r="J54" s="8"/>
      <c r="K54" s="8"/>
      <c r="L54" s="8"/>
      <c r="M54" s="8"/>
      <c r="N54" s="8"/>
      <c r="O54" s="8"/>
      <c r="P54" s="8"/>
      <c r="Q54" s="8"/>
    </row>
    <row r="55" spans="1:17">
      <c r="A55" s="8"/>
      <c r="B55" s="8"/>
      <c r="C55" s="8"/>
      <c r="D55" s="8"/>
      <c r="E55" s="8"/>
      <c r="F55" s="8"/>
      <c r="G55" s="8"/>
      <c r="H55" s="8"/>
      <c r="I55" s="8"/>
      <c r="J55" s="8"/>
      <c r="K55" s="8"/>
      <c r="L55" s="8"/>
      <c r="M55" s="8"/>
      <c r="N55" s="8"/>
      <c r="O55" s="8"/>
      <c r="P55" s="8"/>
      <c r="Q55" s="8"/>
    </row>
    <row r="56" spans="1:17">
      <c r="A56" s="8"/>
      <c r="B56" s="12"/>
      <c r="C56" s="13"/>
      <c r="D56" s="14"/>
      <c r="E56" s="14"/>
      <c r="F56" s="15" t="s">
        <v>38</v>
      </c>
      <c r="G56" s="16">
        <f>SUM(C43:H43)</f>
        <v>6</v>
      </c>
      <c r="H56" s="15" t="s">
        <v>39</v>
      </c>
      <c r="I56" s="8"/>
      <c r="J56" s="8"/>
      <c r="K56" s="8"/>
      <c r="L56" s="8"/>
      <c r="M56" s="8"/>
      <c r="N56" s="8"/>
      <c r="O56" s="8"/>
      <c r="P56" s="8"/>
      <c r="Q56" s="8"/>
    </row>
    <row r="57" spans="1:17">
      <c r="A57" s="8"/>
      <c r="B57" s="6"/>
      <c r="C57" s="6"/>
      <c r="D57" s="6"/>
      <c r="E57" s="6"/>
      <c r="F57" s="4"/>
      <c r="G57" s="6"/>
      <c r="H57" s="6"/>
      <c r="I57" s="4"/>
      <c r="J57" s="4"/>
      <c r="K57" s="4"/>
      <c r="L57" s="4"/>
      <c r="M57" s="4"/>
      <c r="N57" s="4"/>
      <c r="O57" s="18"/>
      <c r="P57" s="6"/>
      <c r="Q57" s="8"/>
    </row>
    <row r="58" spans="1:17">
      <c r="A58" s="8"/>
      <c r="B58" s="4"/>
      <c r="C58" s="4"/>
      <c r="D58" s="4"/>
      <c r="E58" s="4"/>
      <c r="F58" s="4"/>
      <c r="G58" s="6"/>
      <c r="H58" s="17"/>
      <c r="I58" s="4"/>
      <c r="J58" s="4"/>
      <c r="K58" s="4"/>
      <c r="L58" s="4"/>
      <c r="M58" s="4"/>
      <c r="N58" s="4"/>
      <c r="O58" s="6"/>
      <c r="P58" s="17"/>
      <c r="Q58" s="8"/>
    </row>
  </sheetData>
  <mergeCells count="1">
    <mergeCell ref="A1:Q2"/>
  </mergeCells>
  <printOptions horizontalCentered="1"/>
  <pageMargins left="0.2361111111111111" right="0.2361111111111111" top="0.74791666666666667" bottom="0.74791666666666667" header="0.31458333333333333" footer="0.31458333333333333"/>
  <pageSetup paperSize="9" scale="55"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PANDUAN</vt:lpstr>
      <vt:lpstr>REKOD PRESTASI MURID</vt:lpstr>
      <vt:lpstr>LAPORAN MURID (INDIVIDU)</vt:lpstr>
      <vt:lpstr>DATA PERNYATAAN TAHAP PGUASAAN </vt:lpstr>
      <vt:lpstr>GRAF PELAPORAN</vt:lpstr>
      <vt:lpstr>'DATA PERNYATAAN TAHAP PGUASAAN '!Print_Area</vt:lpstr>
      <vt:lpstr>'GRAF PELAPORAN'!Print_Area</vt:lpstr>
      <vt:lpstr>'LAPORAN MURID (INDIVIDU)'!Print_Area</vt:lpstr>
      <vt:lpstr>'REKOD PRESTASI MURID'!Print_Area</vt:lpstr>
      <vt:lpstr>'GRAF PELAPORAN'!Print_Titles</vt:lpstr>
      <vt:lpstr>'REKOD PRESTASI MURID'!Print_Titles</vt:lpstr>
    </vt:vector>
  </TitlesOfParts>
  <Company>Acer</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revision/>
  <cp:lastPrinted>2020-02-07T02:06:10Z</cp:lastPrinted>
  <dcterms:created xsi:type="dcterms:W3CDTF">2016-04-25T12:26:07Z</dcterms:created>
  <dcterms:modified xsi:type="dcterms:W3CDTF">2020-02-07T02:08:07Z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1033-9.1.0.4058</vt:lpwstr>
  </property>
</Properties>
</file>