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diman.musa\Desktop\Tingkatan 4\"/>
    </mc:Choice>
  </mc:AlternateContent>
  <bookViews>
    <workbookView xWindow="0" yWindow="0" windowWidth="24000" windowHeight="963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PELAPORAN'!$A$1:$Q$40</definedName>
    <definedName name="_xlnm.Print_Area" localSheetId="2">'LAPORAN MURID (INDIVIDU)'!$A$1:$G$59</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62913"/>
</workbook>
</file>

<file path=xl/calcChain.xml><?xml version="1.0" encoding="utf-8"?>
<calcChain xmlns="http://schemas.openxmlformats.org/spreadsheetml/2006/main">
  <c r="P26" i="4" l="1"/>
  <c r="O26" i="4"/>
  <c r="N26" i="4"/>
  <c r="M26" i="4"/>
  <c r="L26" i="4"/>
  <c r="K26" i="4"/>
  <c r="H26" i="4"/>
  <c r="G26" i="4"/>
  <c r="F26" i="4"/>
  <c r="P8" i="4"/>
  <c r="O8" i="4"/>
  <c r="N8" i="4"/>
  <c r="H8" i="4"/>
  <c r="G8" i="4"/>
  <c r="F8" i="4"/>
  <c r="B20" i="2"/>
  <c r="M3" i="4" l="1"/>
  <c r="I4" i="4"/>
  <c r="I3" i="4"/>
  <c r="K9" i="2" l="1"/>
  <c r="K8" i="2"/>
  <c r="K7" i="2"/>
  <c r="E15" i="2" s="1"/>
  <c r="E17" i="2" s="1"/>
  <c r="F15" i="2" l="1"/>
  <c r="D11" i="2"/>
  <c r="A1" i="4"/>
  <c r="B6" i="4"/>
  <c r="J6" i="4"/>
  <c r="C8" i="4"/>
  <c r="D8" i="4"/>
  <c r="E8" i="4"/>
  <c r="K8" i="4"/>
  <c r="L8" i="4"/>
  <c r="M8" i="4"/>
  <c r="B24" i="4"/>
  <c r="C26" i="4"/>
  <c r="D26" i="4"/>
  <c r="E26" i="4"/>
  <c r="B1" i="2"/>
  <c r="B2" i="2"/>
  <c r="B3" i="2"/>
  <c r="B4" i="2"/>
  <c r="D13" i="2" s="1"/>
  <c r="B6" i="2"/>
  <c r="I7" i="2"/>
  <c r="J7" i="2" s="1"/>
  <c r="I8" i="2"/>
  <c r="J8" i="2" s="1"/>
  <c r="D9" i="2"/>
  <c r="I9" i="2"/>
  <c r="J9" i="2" s="1"/>
  <c r="I10" i="2"/>
  <c r="J10" i="2" s="1"/>
  <c r="I11" i="2"/>
  <c r="J11" i="2" s="1"/>
  <c r="D12" i="2"/>
  <c r="I12" i="2"/>
  <c r="J12" i="2" s="1"/>
  <c r="I13" i="2"/>
  <c r="J13" i="2" s="1"/>
  <c r="I14" i="2"/>
  <c r="J14" i="2" s="1"/>
  <c r="I15" i="2"/>
  <c r="J15" i="2" s="1"/>
  <c r="I16" i="2"/>
  <c r="J16" i="2" s="1"/>
  <c r="I17" i="2"/>
  <c r="J17" i="2" s="1"/>
  <c r="I18" i="2"/>
  <c r="J18" i="2" s="1"/>
  <c r="I19" i="2"/>
  <c r="J19" i="2" s="1"/>
  <c r="D20" i="2"/>
  <c r="E20" i="2"/>
  <c r="F20" i="2" s="1"/>
  <c r="I20" i="2"/>
  <c r="J20" i="2" s="1"/>
  <c r="D21" i="2"/>
  <c r="E21" i="2"/>
  <c r="F21" i="2" s="1"/>
  <c r="I21" i="2"/>
  <c r="J21" i="2" s="1"/>
  <c r="D22" i="2"/>
  <c r="E22" i="2"/>
  <c r="F22" i="2" s="1"/>
  <c r="I22" i="2"/>
  <c r="J22" i="2" s="1"/>
  <c r="D23" i="2"/>
  <c r="E23" i="2"/>
  <c r="F23" i="2" s="1"/>
  <c r="I23" i="2"/>
  <c r="J23" i="2" s="1"/>
  <c r="D24" i="2"/>
  <c r="E24" i="2"/>
  <c r="F24" i="2" s="1"/>
  <c r="I24" i="2"/>
  <c r="J24" i="2" s="1"/>
  <c r="D25" i="2"/>
  <c r="E25" i="2"/>
  <c r="F25" i="2" s="1"/>
  <c r="I25" i="2"/>
  <c r="J25" i="2" s="1"/>
  <c r="D26" i="2"/>
  <c r="E26" i="2"/>
  <c r="F26" i="2" s="1"/>
  <c r="I26" i="2"/>
  <c r="J26" i="2" s="1"/>
  <c r="D27" i="2"/>
  <c r="E27" i="2"/>
  <c r="F27" i="2" s="1"/>
  <c r="I27" i="2"/>
  <c r="J27" i="2" s="1"/>
  <c r="D28" i="2"/>
  <c r="E28" i="2"/>
  <c r="F28" i="2" s="1"/>
  <c r="I28" i="2"/>
  <c r="J28" i="2" s="1"/>
  <c r="D29" i="2"/>
  <c r="E29" i="2"/>
  <c r="F29" i="2" s="1"/>
  <c r="I29" i="2"/>
  <c r="J29" i="2" s="1"/>
  <c r="D30" i="2"/>
  <c r="E30" i="2"/>
  <c r="F30" i="2" s="1"/>
  <c r="I30" i="2"/>
  <c r="J30" i="2" s="1"/>
  <c r="D31" i="2"/>
  <c r="E31" i="2"/>
  <c r="F31" i="2" s="1"/>
  <c r="I31" i="2"/>
  <c r="J31" i="2" s="1"/>
  <c r="D32" i="2"/>
  <c r="E32" i="2"/>
  <c r="F32" i="2" s="1"/>
  <c r="I32" i="2"/>
  <c r="J32" i="2" s="1"/>
  <c r="D33" i="2"/>
  <c r="E33" i="2"/>
  <c r="F33" i="2" s="1"/>
  <c r="I33" i="2"/>
  <c r="J33" i="2" s="1"/>
  <c r="D34" i="2"/>
  <c r="E34" i="2"/>
  <c r="F34" i="2" s="1"/>
  <c r="I34" i="2"/>
  <c r="J34" i="2" s="1"/>
  <c r="D35" i="2"/>
  <c r="E35" i="2"/>
  <c r="F35" i="2" s="1"/>
  <c r="I35" i="2"/>
  <c r="J35" i="2" s="1"/>
  <c r="D36" i="2"/>
  <c r="E36" i="2"/>
  <c r="F36" i="2" s="1"/>
  <c r="I36" i="2"/>
  <c r="J36" i="2" s="1"/>
  <c r="D37" i="2"/>
  <c r="E37" i="2"/>
  <c r="F37" i="2" s="1"/>
  <c r="I37" i="2"/>
  <c r="J37" i="2" s="1"/>
  <c r="D38" i="2"/>
  <c r="E38" i="2"/>
  <c r="F38" i="2" s="1"/>
  <c r="I38" i="2"/>
  <c r="J38" i="2" s="1"/>
  <c r="D39" i="2"/>
  <c r="E39" i="2"/>
  <c r="F39" i="2" s="1"/>
  <c r="I39" i="2"/>
  <c r="J39" i="2" s="1"/>
  <c r="D40" i="2"/>
  <c r="E40" i="2"/>
  <c r="F40" i="2" s="1"/>
  <c r="I40" i="2"/>
  <c r="J40" i="2" s="1"/>
  <c r="D41" i="2"/>
  <c r="E41" i="2"/>
  <c r="F41" i="2" s="1"/>
  <c r="I41" i="2"/>
  <c r="J41" i="2" s="1"/>
  <c r="D42" i="2"/>
  <c r="E42" i="2"/>
  <c r="F42" i="2" s="1"/>
  <c r="I42" i="2"/>
  <c r="J42" i="2" s="1"/>
  <c r="D43" i="2"/>
  <c r="E43" i="2"/>
  <c r="F43" i="2" s="1"/>
  <c r="I43" i="2"/>
  <c r="J43" i="2" s="1"/>
  <c r="D44" i="2"/>
  <c r="E44" i="2"/>
  <c r="F44"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B56" i="2"/>
  <c r="I56" i="2"/>
  <c r="J56" i="2" s="1"/>
  <c r="I57" i="2"/>
  <c r="J57" i="2" s="1"/>
  <c r="I58" i="2"/>
  <c r="J58" i="2" s="1"/>
  <c r="I59" i="2"/>
  <c r="J59" i="2" s="1"/>
  <c r="I60" i="2"/>
  <c r="J60" i="2" s="1"/>
  <c r="I61" i="2"/>
  <c r="J61" i="2" s="1"/>
  <c r="I62" i="2"/>
  <c r="J62" i="2" s="1"/>
  <c r="I63" i="2"/>
  <c r="J63" i="2" s="1"/>
  <c r="B72" i="1"/>
  <c r="B58" i="2" s="1"/>
  <c r="D10" i="2"/>
  <c r="F58" i="2" l="1"/>
  <c r="D8" i="2"/>
  <c r="G39" i="4"/>
  <c r="O21" i="4"/>
  <c r="G21" i="4"/>
  <c r="O39" i="4"/>
</calcChain>
</file>

<file path=xl/comments1.xml><?xml version="1.0" encoding="utf-8"?>
<comments xmlns="http://schemas.openxmlformats.org/spreadsheetml/2006/main">
  <authors>
    <author>Windows User</author>
  </authors>
  <commentList>
    <comment ref="AD9" authorId="0" shape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text>
    </comment>
  </commentList>
</comments>
</file>

<file path=xl/sharedStrings.xml><?xml version="1.0" encoding="utf-8"?>
<sst xmlns="http://schemas.openxmlformats.org/spreadsheetml/2006/main" count="201" uniqueCount="125">
  <si>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</si>
  <si>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</si>
  <si>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</si>
  <si>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</si>
  <si>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</si>
  <si>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</si>
  <si>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</si>
  <si>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</si>
  <si>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</si>
  <si>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</si>
  <si>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</si>
  <si>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</si>
  <si>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</si>
  <si>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</si>
  <si>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</si>
  <si>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</si>
  <si>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</si>
  <si>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</si>
  <si>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</si>
  <si>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</si>
  <si>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</si>
  <si>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</si>
  <si>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</si>
  <si>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</si>
  <si>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</si>
  <si>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</si>
  <si>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</si>
  <si>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ULASAN GURU :</t>
  </si>
  <si>
    <t>…………………………………………………………………………</t>
  </si>
  <si>
    <t>GURU MATA PELAJARAN</t>
  </si>
  <si>
    <t>DATA PERNYATAAN STANDARD PRESTASI</t>
  </si>
  <si>
    <t>TP 1</t>
  </si>
  <si>
    <t>TP 2</t>
  </si>
  <si>
    <t xml:space="preserve"> TP 3</t>
  </si>
  <si>
    <t>TP 4</t>
  </si>
  <si>
    <t>TP  5</t>
  </si>
  <si>
    <t>TP 6</t>
  </si>
  <si>
    <t>BIL. MURID</t>
  </si>
  <si>
    <t>JUMLAH</t>
  </si>
  <si>
    <t>MURID</t>
  </si>
  <si>
    <t>KESELURUHAN</t>
  </si>
  <si>
    <t>GURU BESAR</t>
  </si>
  <si>
    <t>EN. TAN KAR HOCK</t>
  </si>
  <si>
    <t>EN. ZAHARI BIN DAUD</t>
  </si>
  <si>
    <t>AHMAD BIN SULAIMAN</t>
  </si>
  <si>
    <t>SITI ROKIAH BINTI ALI</t>
  </si>
  <si>
    <t>MOHD RAMLI BIN SHUKRI</t>
  </si>
  <si>
    <t>NORAINI BINTI KASIM</t>
  </si>
  <si>
    <t>ALIAS BIN OMAR</t>
  </si>
  <si>
    <t>ABDUL HAKIM BIN KAMARUZAMAN</t>
  </si>
  <si>
    <t>PENTAKSIRAN BILIK DARJAH (PBD)</t>
  </si>
  <si>
    <t>PENGENALAN</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</si>
  <si>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</si>
  <si>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</si>
  <si>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</si>
  <si>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</si>
  <si>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</si>
  <si>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</si>
  <si>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</si>
  <si>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</si>
  <si>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</si>
  <si>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</si>
  <si>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</si>
  <si>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</si>
  <si>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</si>
  <si>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</si>
  <si>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</si>
  <si>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</si>
  <si>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</si>
  <si>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</si>
  <si>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</si>
  <si>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</si>
  <si>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</si>
  <si>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</si>
  <si>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Pentaksiran Pertengahan Tahun</t>
  </si>
  <si>
    <t xml:space="preserve"> TP 4</t>
  </si>
  <si>
    <t xml:space="preserve"> TP 5</t>
  </si>
  <si>
    <t xml:space="preserve"> TP 6</t>
  </si>
  <si>
    <t>Sekolah:</t>
  </si>
  <si>
    <t>Guru Mata Pelajaran:</t>
  </si>
  <si>
    <r>
      <t xml:space="preserve">Guru hendaklah melengkapkan maklumat asas pada templat ini di halaman </t>
    </r>
    <r>
      <rPr>
        <b/>
        <i/>
        <sz val="11"/>
        <color indexed="8"/>
        <rFont val="Calibri"/>
        <family val="2"/>
      </rPr>
      <t>REKOD PRESTASI MURID</t>
    </r>
    <r>
      <rPr>
        <sz val="11"/>
        <color indexed="8"/>
        <rFont val="Calibri"/>
        <family val="2"/>
      </rPr>
      <t>.</t>
    </r>
  </si>
  <si>
    <r>
      <t xml:space="preserve">Tahap Penguasaan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LAPORAN MURID (INDIVIDU)</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</si>
  <si>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 xml:space="preserve">KEMAHIRAN </t>
  </si>
  <si>
    <t xml:space="preserve">Pentaksiran atau penilaian perlu dilakukan sepanjang masa semasa proses PdP berlaku yang berfokuskan kepada sesuatu standard pembelajaran yang dipilih ketika proses sesuatu PdP. Tercapai atau tidak sesuatu tahap penguasaan  boleh dikenal pasti melalui objektif PdP berdasarkan standard pembelajaran yang dipilih. Murid yang tidak mencapai objektif standard pembelajaran tersebut akan diulang ajar oleh guru. </t>
  </si>
  <si>
    <t xml:space="preserve">Tahap Penguasaan murid akan ditentukan melalui pentaksiran atau penilaian yang dilakukan oleh guru semasa proses PdP. Sebagai bukti pentaksiran tahap penguasaan murid telah dilakukan, guru boleh merekodkan atau mencatat tahap penguasaan tersebut untuk membantu guru mengisi templat pelaporan yang disediakan.  Templat pelaporan ini terdiri daripada tiga kemahiran dalam  tiga lajur iaitu kemahiran mendengar dan bertutur, kemahiran membaca dan kemahiran menulis yang dibina berasaskan standard pembelajaran bagi setiap kemahiran bahasa. </t>
  </si>
  <si>
    <t xml:space="preserve">Bagi tujuan pelaporan, guru hendaklah mengisi templat pelaporan yang disediakan oleh KPM sebanyak dua kali setahun iaitu pertengahan dan akhir tahun. Guru hendaklah memilih option di sebelah kanan bahagian atas halaman untuk menentukan pertengahan atau akhir tahun. </t>
  </si>
  <si>
    <t xml:space="preserve">Tahap penguasaan yang terbaik  dilaporkan di dalam templat pelaporan tersebut bagi setiap kemahiran bahasa iaitu kemahiran mendengar dan bertutur, kemahiran membaca dan kemahiran menulis. Pelaporan ini sebagai rekod prestasi  keseluruhan kemahiran bahasa yang patut dikuasai oleh setiap murid. Tahap Penguasaan ini ditentukan melalui pertimbangan profesional guru berasaskan setiap standard pembelajaran  yang dipelajari oleh murid. Pernyataan setiap Tahap Penguasaan tersebut tercatat pada data Pernyataan Tahap Penguasaan. </t>
  </si>
  <si>
    <t>Pentaksiran Bilik Darjah (PBD) adalah sebahagian daripada komponen di dalam Pentaksiran Berasaskan Sekolah (PBS). Pelaksanaannya telah bermula sejak tahun 2011 berdasarkan Surat Siaran Lembaga Peperiksaan Bil. 3 Tahun 2011. PBD sebelum ini dikenali sebagai PS (Pentaksiran Sekolah). Ia dilaksanakan secara formatif dan sumatif dengan pelbagai pendekatan dan kaedah bagi mengenal pasti perkembangan pembelajaran murid secara keseluruhan.</t>
  </si>
  <si>
    <t xml:space="preserve">PENENTUAN TAHAP PENGUASAAN </t>
  </si>
  <si>
    <r>
      <t>(</t>
    </r>
    <r>
      <rPr>
        <b/>
        <sz val="11"/>
        <rFont val="Calibri"/>
        <family val="2"/>
      </rPr>
      <t>Nota</t>
    </r>
    <r>
      <rPr>
        <sz val="11"/>
        <rFont val="Calibri"/>
        <family val="2"/>
      </rPr>
      <t>: Pegawai mata pelajaran boleh menambah teks lain di dalam ruang ini tetapi 5 perkara di atas hendaklah dikekalkan)</t>
    </r>
  </si>
  <si>
    <t>KESUSASTERAAN MELAYU KOMUNIKATIF</t>
  </si>
  <si>
    <t>TINGKATAN 4 AMANAH</t>
  </si>
  <si>
    <t>APRESIASI SASTERA</t>
  </si>
  <si>
    <r>
      <t xml:space="preserve">Murid </t>
    </r>
    <r>
      <rPr>
        <b/>
        <sz val="11"/>
        <color indexed="8"/>
        <rFont val="Arial"/>
        <family val="2"/>
      </rPr>
      <t>mengetahui</t>
    </r>
    <r>
      <rPr>
        <sz val="11"/>
        <color indexed="8"/>
        <rFont val="Arial"/>
        <family val="2"/>
      </rPr>
      <t xml:space="preserve"> </t>
    </r>
    <r>
      <rPr>
        <b/>
        <sz val="11"/>
        <color indexed="8"/>
        <rFont val="Arial"/>
        <family val="2"/>
      </rPr>
      <t>dan menyatakan</t>
    </r>
    <r>
      <rPr>
        <sz val="11"/>
        <color indexed="8"/>
        <rFont val="Arial"/>
        <family val="2"/>
      </rPr>
      <t xml:space="preserve"> biodata pengarang, jenis, ciri-ciri dan fungsi;  maksud, tema dan persoalan, watak dan perwatakan, latar masa, masyarakat dan tempat, binaan dan teknik plot, gaya bahasa, sudut pandangan, nilai dan pengajaran serta </t>
    </r>
    <r>
      <rPr>
        <b/>
        <sz val="11"/>
        <color indexed="8"/>
        <rFont val="Arial"/>
        <family val="2"/>
      </rPr>
      <t>membuat teguran</t>
    </r>
    <r>
      <rPr>
        <sz val="11"/>
        <color indexed="8"/>
        <rFont val="Arial"/>
        <family val="2"/>
      </rPr>
      <t xml:space="preserve"> terhadap karya </t>
    </r>
    <r>
      <rPr>
        <b/>
        <sz val="11"/>
        <color indexed="8"/>
        <rFont val="Arial"/>
        <family val="2"/>
      </rPr>
      <t>pada tahap sangat terhad</t>
    </r>
    <r>
      <rPr>
        <sz val="11"/>
        <color indexed="8"/>
        <rFont val="Arial"/>
        <family val="2"/>
      </rPr>
      <t>.</t>
    </r>
  </si>
  <si>
    <r>
      <t xml:space="preserve">Murid </t>
    </r>
    <r>
      <rPr>
        <b/>
        <sz val="11"/>
        <color indexed="8"/>
        <rFont val="Arial"/>
        <family val="2"/>
      </rPr>
      <t>memahami</t>
    </r>
    <r>
      <rPr>
        <sz val="11"/>
        <color indexed="8"/>
        <rFont val="Arial"/>
        <family val="2"/>
      </rPr>
      <t xml:space="preserve"> </t>
    </r>
    <r>
      <rPr>
        <b/>
        <sz val="11"/>
        <color indexed="8"/>
        <rFont val="Arial"/>
        <family val="2"/>
      </rPr>
      <t>dan menyatakan</t>
    </r>
    <r>
      <rPr>
        <sz val="11"/>
        <color indexed="8"/>
        <rFont val="Arial"/>
        <family val="2"/>
      </rPr>
      <t xml:space="preserve"> biodata pengarang, jenis, ciri-ciri dan fungsi;  maksud, tema dan persoalan, watak dan perwatakan, latar masa, masyarakat dan tempat, binaan dan teknik plot, gaya bahasa, sudut pandangan, nilai dan pengajaran serta </t>
    </r>
    <r>
      <rPr>
        <b/>
        <sz val="11"/>
        <color indexed="8"/>
        <rFont val="Arial"/>
        <family val="2"/>
      </rPr>
      <t>membuat teguran</t>
    </r>
    <r>
      <rPr>
        <sz val="11"/>
        <color indexed="8"/>
        <rFont val="Arial"/>
        <family val="2"/>
      </rPr>
      <t xml:space="preserve"> terhadap karya </t>
    </r>
    <r>
      <rPr>
        <b/>
        <sz val="11"/>
        <color indexed="8"/>
        <rFont val="Arial"/>
        <family val="2"/>
      </rPr>
      <t>pada tahap terhad</t>
    </r>
    <r>
      <rPr>
        <sz val="11"/>
        <color indexed="8"/>
        <rFont val="Arial"/>
        <family val="2"/>
      </rPr>
      <t>.</t>
    </r>
  </si>
  <si>
    <r>
      <t xml:space="preserve">Murid </t>
    </r>
    <r>
      <rPr>
        <b/>
        <sz val="11"/>
        <color indexed="8"/>
        <rFont val="Arial"/>
        <family val="2"/>
      </rPr>
      <t>memahami dan</t>
    </r>
    <r>
      <rPr>
        <sz val="11"/>
        <color indexed="8"/>
        <rFont val="Arial"/>
        <family val="2"/>
      </rPr>
      <t xml:space="preserve"> </t>
    </r>
    <r>
      <rPr>
        <b/>
        <sz val="11"/>
        <color indexed="8"/>
        <rFont val="Arial"/>
        <family val="2"/>
      </rPr>
      <t>menerangkan</t>
    </r>
    <r>
      <rPr>
        <sz val="11"/>
        <color indexed="8"/>
        <rFont val="Arial"/>
        <family val="2"/>
      </rPr>
      <t xml:space="preserve"> biodata pengarang, jenis, ciri-ciri dan fungsi;  maksud, tema dan persoalan, watak dan perwatakan, latar masa, masyarakat dan tempat, binaan dan teknik plot, gaya bahasa, sudut pandangan, nilai dan pengajaran serta </t>
    </r>
    <r>
      <rPr>
        <b/>
        <sz val="11"/>
        <color indexed="8"/>
        <rFont val="Arial"/>
        <family val="2"/>
      </rPr>
      <t>membuat kritikan</t>
    </r>
    <r>
      <rPr>
        <sz val="11"/>
        <color indexed="8"/>
        <rFont val="Arial"/>
        <family val="2"/>
      </rPr>
      <t xml:space="preserve"> terhadap karya </t>
    </r>
    <r>
      <rPr>
        <b/>
        <sz val="11"/>
        <color indexed="8"/>
        <rFont val="Arial"/>
        <family val="2"/>
      </rPr>
      <t>pada tahap memuaskan.</t>
    </r>
  </si>
  <si>
    <r>
      <t xml:space="preserve">Murid </t>
    </r>
    <r>
      <rPr>
        <b/>
        <sz val="11"/>
        <color indexed="8"/>
        <rFont val="Arial"/>
        <family val="2"/>
      </rPr>
      <t>memahami dan</t>
    </r>
    <r>
      <rPr>
        <sz val="11"/>
        <color indexed="8"/>
        <rFont val="Arial"/>
        <family val="2"/>
      </rPr>
      <t xml:space="preserve"> </t>
    </r>
    <r>
      <rPr>
        <b/>
        <sz val="11"/>
        <color indexed="8"/>
        <rFont val="Arial"/>
        <family val="2"/>
      </rPr>
      <t>menghuraikan</t>
    </r>
    <r>
      <rPr>
        <sz val="11"/>
        <color indexed="8"/>
        <rFont val="Arial"/>
        <family val="2"/>
      </rPr>
      <t xml:space="preserve"> biodata pengarang, jenis, ciri-ciri dan fungsi;  maksud, tema dan persoalan, watak dan perwatakan, latar masa, masyarakat dan tempat, binaan dan teknik plot, gaya bahasa, sudut pandangan, nilai dan pengajaran serta </t>
    </r>
    <r>
      <rPr>
        <b/>
        <sz val="11"/>
        <color indexed="8"/>
        <rFont val="Arial"/>
        <family val="2"/>
      </rPr>
      <t>membuat kritikan</t>
    </r>
    <r>
      <rPr>
        <sz val="11"/>
        <color indexed="8"/>
        <rFont val="Arial"/>
        <family val="2"/>
      </rPr>
      <t xml:space="preserve"> terhadap karya </t>
    </r>
    <r>
      <rPr>
        <b/>
        <sz val="11"/>
        <color indexed="8"/>
        <rFont val="Arial"/>
        <family val="2"/>
      </rPr>
      <t>pada tahap kukuh.</t>
    </r>
  </si>
  <si>
    <r>
      <t xml:space="preserve">Murid </t>
    </r>
    <r>
      <rPr>
        <b/>
        <sz val="11"/>
        <color indexed="8"/>
        <rFont val="Arial"/>
        <family val="2"/>
      </rPr>
      <t>memahami dan</t>
    </r>
    <r>
      <rPr>
        <sz val="11"/>
        <color indexed="8"/>
        <rFont val="Arial"/>
        <family val="2"/>
      </rPr>
      <t xml:space="preserve"> </t>
    </r>
    <r>
      <rPr>
        <b/>
        <sz val="11"/>
        <color indexed="8"/>
        <rFont val="Arial"/>
        <family val="2"/>
      </rPr>
      <t>menganalisis</t>
    </r>
    <r>
      <rPr>
        <sz val="11"/>
        <color indexed="8"/>
        <rFont val="Arial"/>
        <family val="2"/>
      </rPr>
      <t xml:space="preserve"> biodata pengarang, jenis, ciri-ciri dan fungsi;</t>
    </r>
    <r>
      <rPr>
        <b/>
        <sz val="11"/>
        <color indexed="8"/>
        <rFont val="Arial"/>
        <family val="2"/>
      </rPr>
      <t xml:space="preserve"> </t>
    </r>
    <r>
      <rPr>
        <sz val="11"/>
        <color indexed="8"/>
        <rFont val="Arial"/>
        <family val="2"/>
      </rPr>
      <t>maksud, tema dan persoalan, watak dan perwatakan, latar masa,</t>
    </r>
    <r>
      <rPr>
        <sz val="11"/>
        <color indexed="8"/>
        <rFont val="Calibri"/>
        <family val="2"/>
      </rPr>
      <t xml:space="preserve"> </t>
    </r>
    <r>
      <rPr>
        <sz val="11"/>
        <color indexed="8"/>
        <rFont val="Arial"/>
        <family val="2"/>
      </rPr>
      <t xml:space="preserve">masyarakat  dan tempat, binaan dan teknik plot, gaya bahasa, sudut pandangan, nilai dan pengajaran serta </t>
    </r>
    <r>
      <rPr>
        <b/>
        <sz val="11"/>
        <color indexed="8"/>
        <rFont val="Arial"/>
        <family val="2"/>
      </rPr>
      <t>membuat kritikan</t>
    </r>
    <r>
      <rPr>
        <sz val="11"/>
        <color indexed="8"/>
        <rFont val="Arial"/>
        <family val="2"/>
      </rPr>
      <t xml:space="preserve"> terhadap karya </t>
    </r>
    <r>
      <rPr>
        <b/>
        <sz val="11"/>
        <color indexed="8"/>
        <rFont val="Arial"/>
        <family val="2"/>
      </rPr>
      <t>pada tahap tekal dan terperinci.</t>
    </r>
  </si>
  <si>
    <r>
      <t xml:space="preserve">Murid </t>
    </r>
    <r>
      <rPr>
        <b/>
        <sz val="11"/>
        <color indexed="8"/>
        <rFont val="Arial"/>
        <family val="2"/>
      </rPr>
      <t>memahami dan menganalisis</t>
    </r>
    <r>
      <rPr>
        <sz val="11"/>
        <color indexed="8"/>
        <rFont val="Arial"/>
        <family val="2"/>
      </rPr>
      <t xml:space="preserve"> pengarang, jenis, ciri-ciri dan fungsi;  maksud, tema dan persoalan, watak dan perwatakan, latar masa, masyarakat dan tempat, binaan dan teknik plot, gaya bahasa, sudut pandangan, nilai dan pengajaran serta </t>
    </r>
    <r>
      <rPr>
        <b/>
        <sz val="11"/>
        <color indexed="8"/>
        <rFont val="Arial"/>
        <family val="2"/>
      </rPr>
      <t>membuat kritikan</t>
    </r>
    <r>
      <rPr>
        <sz val="11"/>
        <color indexed="8"/>
        <rFont val="Arial"/>
        <family val="2"/>
      </rPr>
      <t xml:space="preserve"> terhadap karya </t>
    </r>
    <r>
      <rPr>
        <b/>
        <sz val="11"/>
        <color indexed="8"/>
        <rFont val="Arial"/>
        <family val="2"/>
      </rPr>
      <t>pada tahap tekal, terperinci dan menjadi teladan.</t>
    </r>
  </si>
  <si>
    <t>PEMBANGUNAN INSAN</t>
  </si>
  <si>
    <t>PENGKARYAAN</t>
  </si>
  <si>
    <r>
      <t xml:space="preserve">Mengenal pasti unsur keagamaan, keperibadian unggul, isu dan citra masyarakat, unsur patriotisme dan ciri-ciri kepimpinan dalam karya dan menghubungkaitkannya dengan pembangunan sahsiah diri, masyarakat dan negara </t>
    </r>
    <r>
      <rPr>
        <b/>
        <sz val="11"/>
        <color indexed="8"/>
        <rFont val="Arial"/>
        <family val="2"/>
      </rPr>
      <t>pada tahap sangat terhad</t>
    </r>
    <r>
      <rPr>
        <sz val="11"/>
        <color indexed="8"/>
        <rFont val="Arial"/>
        <family val="2"/>
      </rPr>
      <t>.</t>
    </r>
  </si>
  <si>
    <r>
      <t xml:space="preserve">Mengenal pasti unsur keagamaan, keperibadian unggul, isu dan citra masyarakat, unsur patriotisme dan ciri-ciri kepimpinan dalam karya dan menghubungkaitkannya dengan pembangunan sahsiah diri, masyarakat dan negara </t>
    </r>
    <r>
      <rPr>
        <b/>
        <sz val="11"/>
        <color indexed="8"/>
        <rFont val="Arial"/>
        <family val="2"/>
      </rPr>
      <t>pada tahap terhad</t>
    </r>
    <r>
      <rPr>
        <sz val="11"/>
        <color indexed="8"/>
        <rFont val="Arial"/>
        <family val="2"/>
      </rPr>
      <t xml:space="preserve">. </t>
    </r>
  </si>
  <si>
    <r>
      <t xml:space="preserve">Mengenal pasti unsur keagamaan, keperibadian unggul, isu dan citra masyarakat, unsur patriotisme dan ciri-ciri kepimpinan dalam karya dan menghubungkaitkannya dengan pembangunan sahsiah diri, masyarakat dan negara </t>
    </r>
    <r>
      <rPr>
        <b/>
        <sz val="11"/>
        <color indexed="8"/>
        <rFont val="Arial"/>
        <family val="2"/>
      </rPr>
      <t>pada tahap memuaskan</t>
    </r>
    <r>
      <rPr>
        <sz val="11"/>
        <color indexed="8"/>
        <rFont val="Arial"/>
        <family val="2"/>
      </rPr>
      <t xml:space="preserve">. </t>
    </r>
  </si>
  <si>
    <r>
      <t xml:space="preserve">Mengenal pasti unsur keagamaan, keperibadian unggul, isu dan citra masyarakat, unsur patriotisme dan ciri-ciri kepimpinan dalam karya dan menghubungkaitkannya dengan pembangunan sahsiah diri, masyarakat dan negara </t>
    </r>
    <r>
      <rPr>
        <b/>
        <sz val="11"/>
        <color indexed="8"/>
        <rFont val="Arial"/>
        <family val="2"/>
      </rPr>
      <t>pada tahap kukuh</t>
    </r>
    <r>
      <rPr>
        <sz val="11"/>
        <color indexed="8"/>
        <rFont val="Arial"/>
        <family val="2"/>
      </rPr>
      <t>.</t>
    </r>
  </si>
  <si>
    <r>
      <t xml:space="preserve">Mengenal pasti unsur keagamaan, keperibadian unggul, isu dan citra masyarakat, unsur patriotisme dan ciri-ciri kepimpinan dalam karya dan menghubungkaitkannya dengan pembangunan sahsiah diri, masyarakat dan negara </t>
    </r>
    <r>
      <rPr>
        <b/>
        <sz val="11"/>
        <color indexed="8"/>
        <rFont val="Arial"/>
        <family val="2"/>
      </rPr>
      <t>pada tahap</t>
    </r>
    <r>
      <rPr>
        <sz val="11"/>
        <color indexed="8"/>
        <rFont val="Arial"/>
        <family val="2"/>
      </rPr>
      <t xml:space="preserve"> </t>
    </r>
    <r>
      <rPr>
        <b/>
        <sz val="11"/>
        <color indexed="8"/>
        <rFont val="Arial"/>
        <family val="2"/>
      </rPr>
      <t>tekal dan terperinci</t>
    </r>
    <r>
      <rPr>
        <sz val="11"/>
        <color indexed="8"/>
        <rFont val="Arial"/>
        <family val="2"/>
      </rPr>
      <t>.</t>
    </r>
  </si>
  <si>
    <r>
      <t xml:space="preserve">Mengenal pasti unsur keagamaan, keperibadian unggul, isu dan citra masyarakat, unsur patriotisme dan ciri-ciri kepimpinan dalam karya dan menghubungkaitkannya dengan pembangunan sahsiah diri, masyarakat dan negara </t>
    </r>
    <r>
      <rPr>
        <b/>
        <sz val="11"/>
        <color indexed="8"/>
        <rFont val="Arial"/>
        <family val="2"/>
      </rPr>
      <t>pada tahap</t>
    </r>
    <r>
      <rPr>
        <sz val="11"/>
        <color indexed="8"/>
        <rFont val="Arial"/>
        <family val="2"/>
      </rPr>
      <t xml:space="preserve"> </t>
    </r>
    <r>
      <rPr>
        <b/>
        <sz val="11"/>
        <color indexed="8"/>
        <rFont val="Arial"/>
        <family val="2"/>
      </rPr>
      <t>tekal, terperinci</t>
    </r>
    <r>
      <rPr>
        <sz val="11"/>
        <color indexed="8"/>
        <rFont val="Arial"/>
        <family val="2"/>
      </rPr>
      <t xml:space="preserve"> </t>
    </r>
    <r>
      <rPr>
        <b/>
        <sz val="11"/>
        <color indexed="8"/>
        <rFont val="Arial"/>
        <family val="2"/>
      </rPr>
      <t>dan menjadi teladan.</t>
    </r>
  </si>
  <si>
    <r>
      <t>Membuat adaptasi atau mengolah, menghasilkan karya yang menepati ciri-ciri penulisan dan mempersembahkannya dalam pelbagai bentuk yang kreatif</t>
    </r>
    <r>
      <rPr>
        <sz val="11"/>
        <color indexed="8"/>
        <rFont val="Calibri"/>
        <family val="2"/>
      </rPr>
      <t xml:space="preserve"> </t>
    </r>
    <r>
      <rPr>
        <sz val="11"/>
        <color indexed="8"/>
        <rFont val="Arial"/>
        <family val="2"/>
      </rPr>
      <t xml:space="preserve">pada </t>
    </r>
    <r>
      <rPr>
        <b/>
        <sz val="11"/>
        <color indexed="8"/>
        <rFont val="Arial"/>
        <family val="2"/>
      </rPr>
      <t>tahap sangat terhad</t>
    </r>
    <r>
      <rPr>
        <sz val="11"/>
        <color indexed="8"/>
        <rFont val="Arial"/>
        <family val="2"/>
      </rPr>
      <t>.</t>
    </r>
  </si>
  <si>
    <r>
      <t xml:space="preserve">Membuat adaptasi atau mengolah, menghasilkan karya yang menepati ciri-ciri penulisan dan mempersembahkannya dalam pelbagai bentuk yang kreatif pada </t>
    </r>
    <r>
      <rPr>
        <b/>
        <sz val="11"/>
        <color indexed="8"/>
        <rFont val="Arial"/>
        <family val="2"/>
      </rPr>
      <t>tahap terhad</t>
    </r>
    <r>
      <rPr>
        <sz val="11"/>
        <color indexed="8"/>
        <rFont val="Arial"/>
        <family val="2"/>
      </rPr>
      <t>.</t>
    </r>
  </si>
  <si>
    <r>
      <t xml:space="preserve">Membuat adaptasi atau mengolah, menghasilkan karya yang menepati ciri-ciri penulisan dan mempersembahkannya dalam pelbagai bentuk yang kreatif pada </t>
    </r>
    <r>
      <rPr>
        <b/>
        <sz val="11"/>
        <color indexed="8"/>
        <rFont val="Arial"/>
        <family val="2"/>
      </rPr>
      <t>tahap</t>
    </r>
    <r>
      <rPr>
        <sz val="11"/>
        <color indexed="8"/>
        <rFont val="Arial"/>
        <family val="2"/>
      </rPr>
      <t xml:space="preserve"> </t>
    </r>
    <r>
      <rPr>
        <b/>
        <sz val="11"/>
        <color indexed="8"/>
        <rFont val="Arial"/>
        <family val="2"/>
      </rPr>
      <t>memuaskan</t>
    </r>
    <r>
      <rPr>
        <sz val="11"/>
        <color indexed="8"/>
        <rFont val="Arial"/>
        <family val="2"/>
      </rPr>
      <t>.</t>
    </r>
  </si>
  <si>
    <r>
      <t xml:space="preserve">Membuat adaptasi atau mengolah, menghasilkan karya yang menepati ciri-ciri penulisan dan mempersembahkannya dalam pelbagai bentuk yang kreatif pada </t>
    </r>
    <r>
      <rPr>
        <b/>
        <sz val="11"/>
        <color indexed="8"/>
        <rFont val="Arial"/>
        <family val="2"/>
      </rPr>
      <t>tahap kukuh</t>
    </r>
    <r>
      <rPr>
        <sz val="11"/>
        <color indexed="8"/>
        <rFont val="Arial"/>
        <family val="2"/>
      </rPr>
      <t>.</t>
    </r>
  </si>
  <si>
    <r>
      <t xml:space="preserve">Membuat adaptasi atau mengolah, menghasilkan karya yang menepati ciri-ciri penulisan dan mempersembahkannya dalam pelbagai bentuk yang kreatif pada </t>
    </r>
    <r>
      <rPr>
        <b/>
        <sz val="11"/>
        <color indexed="8"/>
        <rFont val="Arial"/>
        <family val="2"/>
      </rPr>
      <t>tahap tekal dan terperinci</t>
    </r>
    <r>
      <rPr>
        <sz val="11"/>
        <color indexed="8"/>
        <rFont val="Arial"/>
        <family val="2"/>
      </rPr>
      <t>.</t>
    </r>
  </si>
  <si>
    <r>
      <t xml:space="preserve">Membuat adaptasi atau mengolah, menghasilkan karya yang menepati ciri-ciri penulisan dan mempersembahkannya dalam pelbagai bentuk yang kreatif pada </t>
    </r>
    <r>
      <rPr>
        <b/>
        <sz val="11"/>
        <color indexed="8"/>
        <rFont val="Arial"/>
        <family val="2"/>
      </rPr>
      <t>tahap tekal, terperinci dan menjadi teladan</t>
    </r>
    <r>
      <rPr>
        <sz val="11"/>
        <color indexed="8"/>
        <rFont val="Arial"/>
        <family val="2"/>
      </rPr>
      <t>.</t>
    </r>
  </si>
  <si>
    <r>
      <t xml:space="preserve">Murid mengenali pengarang,  </t>
    </r>
    <r>
      <rPr>
        <b/>
        <sz val="11"/>
        <color indexed="8"/>
        <rFont val="Arial"/>
        <family val="2"/>
      </rPr>
      <t>menganalisis</t>
    </r>
    <r>
      <rPr>
        <sz val="11"/>
        <color indexed="8"/>
        <rFont val="Arial"/>
        <family val="2"/>
      </rPr>
      <t xml:space="preserve"> jenis, ciri-ciri, fungsi, elemen sastera dan memberikan ktitikan; </t>
    </r>
    <r>
      <rPr>
        <b/>
        <sz val="11"/>
        <color indexed="8"/>
        <rFont val="Arial"/>
        <family val="2"/>
      </rPr>
      <t xml:space="preserve">menilai </t>
    </r>
    <r>
      <rPr>
        <sz val="11"/>
        <color indexed="8"/>
        <rFont val="Arial"/>
        <family val="2"/>
      </rPr>
      <t xml:space="preserve">ciri-ciri insaniah yang dapat membangunkan diri, masyarakat dan negara; serta dapat </t>
    </r>
    <r>
      <rPr>
        <b/>
        <sz val="11"/>
        <color indexed="8"/>
        <rFont val="Arial"/>
        <family val="2"/>
      </rPr>
      <t>menghasilkan karya yang kreatif yang mantap dan berkesan dengan menggunakan media baharu, mengamalkan pembelajaran kendiri dan dijadikan contoh dalam penghasilan karya yang baik.</t>
    </r>
  </si>
  <si>
    <r>
      <t xml:space="preserve">Murid mengenali pengarang, </t>
    </r>
    <r>
      <rPr>
        <b/>
        <sz val="11"/>
        <color indexed="8"/>
        <rFont val="Arial"/>
        <family val="2"/>
      </rPr>
      <t xml:space="preserve">mengetahui </t>
    </r>
    <r>
      <rPr>
        <sz val="11"/>
        <color indexed="8"/>
        <rFont val="Arial"/>
        <family val="2"/>
      </rPr>
      <t xml:space="preserve">jenis, ciri-ciri, fungsi, elemen sastera dan memberikan kritikan mudah; mengenal pasti ciri-ciri insaniah yang dapat membangunkan diri, masyarakat dan negara; serta dapat menghasilkan karya pada tahap </t>
    </r>
    <r>
      <rPr>
        <b/>
        <sz val="11"/>
        <color indexed="8"/>
        <rFont val="Arial"/>
        <family val="2"/>
      </rPr>
      <t>sangat lemah, sangat terhad</t>
    </r>
    <r>
      <rPr>
        <sz val="11"/>
        <color indexed="8"/>
        <rFont val="Arial"/>
        <family val="2"/>
      </rPr>
      <t xml:space="preserve"> dan memerlukan </t>
    </r>
    <r>
      <rPr>
        <b/>
        <sz val="11"/>
        <color indexed="8"/>
        <rFont val="Arial"/>
        <family val="2"/>
      </rPr>
      <t>banyak bimbingan, panduan dan latihan</t>
    </r>
    <r>
      <rPr>
        <sz val="11"/>
        <color indexed="8"/>
        <rFont val="Arial"/>
        <family val="2"/>
      </rPr>
      <t>.</t>
    </r>
  </si>
  <si>
    <r>
      <t xml:space="preserve">Murid mengenali pengarang, </t>
    </r>
    <r>
      <rPr>
        <b/>
        <sz val="11"/>
        <color indexed="8"/>
        <rFont val="Arial"/>
        <family val="2"/>
      </rPr>
      <t>memahami</t>
    </r>
    <r>
      <rPr>
        <sz val="11"/>
        <color indexed="8"/>
        <rFont val="Arial"/>
        <family val="2"/>
      </rPr>
      <t xml:space="preserve"> jenis, ciri-ciri, fungsi, elemen sastera dan memberikan kritikan mudah; mengenal pasti ciri-ciri insaniah yang dapat membangunkan diri, masyarakat dan negara; serta dapat menghasilkan karya pada tahap </t>
    </r>
    <r>
      <rPr>
        <b/>
        <sz val="11"/>
        <color indexed="8"/>
        <rFont val="Arial"/>
        <family val="2"/>
      </rPr>
      <t>lemah, terhad</t>
    </r>
    <r>
      <rPr>
        <sz val="11"/>
        <color indexed="8"/>
        <rFont val="Arial"/>
        <family val="2"/>
      </rPr>
      <t xml:space="preserve"> dan memerlukan </t>
    </r>
    <r>
      <rPr>
        <b/>
        <sz val="11"/>
        <color indexed="8"/>
        <rFont val="Arial"/>
        <family val="2"/>
      </rPr>
      <t>sedikit bimbingan, panduan dan latihan</t>
    </r>
    <r>
      <rPr>
        <sz val="11"/>
        <color indexed="8"/>
        <rFont val="Arial"/>
        <family val="2"/>
      </rPr>
      <t>.</t>
    </r>
  </si>
  <si>
    <r>
      <t xml:space="preserve">Murid mengenali pengarang, </t>
    </r>
    <r>
      <rPr>
        <b/>
        <sz val="11"/>
        <color indexed="8"/>
        <rFont val="Arial"/>
        <family val="2"/>
      </rPr>
      <t>menerangkan</t>
    </r>
    <r>
      <rPr>
        <sz val="11"/>
        <color indexed="8"/>
        <rFont val="Arial"/>
        <family val="2"/>
      </rPr>
      <t xml:space="preserve"> jenis, ciri-ciri, fungsi, elemen sastera dan memberikan kritikan; </t>
    </r>
    <r>
      <rPr>
        <b/>
        <sz val="11"/>
        <color indexed="8"/>
        <rFont val="Arial"/>
        <family val="2"/>
      </rPr>
      <t>menghuraikan</t>
    </r>
    <r>
      <rPr>
        <sz val="11"/>
        <color indexed="8"/>
        <rFont val="Arial"/>
        <family val="2"/>
      </rPr>
      <t xml:space="preserve"> ciri-ciri insaniah yang dapat membangunkan diri, masyarakat dan negara; serta dapat menghasilkan </t>
    </r>
    <r>
      <rPr>
        <b/>
        <sz val="11"/>
        <color indexed="8"/>
        <rFont val="Arial"/>
        <family val="2"/>
      </rPr>
      <t xml:space="preserve">karya yang kreatif tanpa bimbingan. </t>
    </r>
  </si>
  <si>
    <r>
      <t xml:space="preserve">Murid mengenali pengarang, </t>
    </r>
    <r>
      <rPr>
        <b/>
        <sz val="11"/>
        <color indexed="8"/>
        <rFont val="Arial"/>
        <family val="2"/>
      </rPr>
      <t>menerangkan</t>
    </r>
    <r>
      <rPr>
        <sz val="11"/>
        <color indexed="8"/>
        <rFont val="Arial"/>
        <family val="2"/>
      </rPr>
      <t xml:space="preserve"> jenis, ciri-ciri, fungsi, elemen sastera dan memberikan kritikan; </t>
    </r>
    <r>
      <rPr>
        <b/>
        <sz val="11"/>
        <color indexed="8"/>
        <rFont val="Arial"/>
        <family val="2"/>
      </rPr>
      <t>menghuraikan</t>
    </r>
    <r>
      <rPr>
        <sz val="11"/>
        <color indexed="8"/>
        <rFont val="Arial"/>
        <family val="2"/>
      </rPr>
      <t xml:space="preserve"> ciri-ciri insaniah yang dapat membangunkan diri, masyarakat dan negara; serta dapat menghasilkan </t>
    </r>
    <r>
      <rPr>
        <b/>
        <sz val="11"/>
        <color indexed="8"/>
        <rFont val="Arial"/>
        <family val="2"/>
      </rPr>
      <t>karya yang kreatif dan mengamalkan pembelajaran kendiri secara minimum.</t>
    </r>
  </si>
  <si>
    <r>
      <t xml:space="preserve">Murid mengenali pengarang,  </t>
    </r>
    <r>
      <rPr>
        <b/>
        <sz val="11"/>
        <color indexed="8"/>
        <rFont val="Arial"/>
        <family val="2"/>
      </rPr>
      <t>menganalisis</t>
    </r>
    <r>
      <rPr>
        <sz val="11"/>
        <color indexed="8"/>
        <rFont val="Arial"/>
        <family val="2"/>
      </rPr>
      <t xml:space="preserve"> jenis, ciri-ciri, fungsi, elemen sastera dan memberikan kritikan; </t>
    </r>
    <r>
      <rPr>
        <b/>
        <sz val="11"/>
        <color indexed="8"/>
        <rFont val="Arial"/>
        <family val="2"/>
      </rPr>
      <t>menilai</t>
    </r>
    <r>
      <rPr>
        <sz val="11"/>
        <color indexed="8"/>
        <rFont val="Arial"/>
        <family val="2"/>
      </rPr>
      <t xml:space="preserve"> ciri-ciri insaniah yang dapat membangunkan diri, masyarakat dan negara; serta dapat menghasilkan </t>
    </r>
    <r>
      <rPr>
        <b/>
        <sz val="11"/>
        <color indexed="8"/>
        <rFont val="Arial"/>
        <family val="2"/>
      </rPr>
      <t>karya yang kreatif dengan menggunakan media baharu dan mengamalkan pembelajaran kendiri.</t>
    </r>
  </si>
  <si>
    <t>KESUSASTERAAN MELAYU TINGKATAN 4</t>
  </si>
  <si>
    <t>SMK PUCHONG BATU 14</t>
  </si>
  <si>
    <t>PUCHONG</t>
  </si>
  <si>
    <t>SELANGOR</t>
  </si>
  <si>
    <t>PN. ROOSLINA HJ. AHMAD</t>
  </si>
  <si>
    <t>PENGETUA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</si>
</sst>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48">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1"/>
      <color indexed="8"/>
      <name val="Arial"/>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b/>
      <sz val="11"/>
      <name val="Calibri"/>
      <family val="2"/>
    </font>
    <font>
      <sz val="12"/>
      <color indexed="8"/>
      <name val="Calibri"/>
      <family val="2"/>
    </font>
    <font>
      <sz val="11"/>
      <name val="Calibri"/>
      <family val="2"/>
    </font>
    <font>
      <sz val="12"/>
      <name val="Calibri"/>
      <family val="2"/>
    </font>
    <font>
      <b/>
      <sz val="12"/>
      <name val="Calibri"/>
      <family val="2"/>
    </font>
  </fonts>
  <fills count="16">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
      <patternFill patternType="solid">
        <fgColor rgb="FF00B0F0"/>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232">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3" fillId="7" borderId="0" xfId="0" applyFont="1" applyFill="1" applyBorder="1" applyAlignment="1">
      <alignment horizontal="left"/>
    </xf>
    <xf numFmtId="0" fontId="8" fillId="7" borderId="0" xfId="0" applyFont="1" applyFill="1" applyBorder="1" applyAlignment="1"/>
    <xf numFmtId="0" fontId="5" fillId="7" borderId="0" xfId="0" applyFont="1" applyFill="1" applyBorder="1" applyAlignment="1">
      <alignment horizontal="center"/>
    </xf>
    <xf numFmtId="0" fontId="14" fillId="0" borderId="0" xfId="0" applyFont="1" applyAlignment="1">
      <alignment vertical="center"/>
    </xf>
    <xf numFmtId="0" fontId="14" fillId="0" borderId="0" xfId="0" applyFont="1" applyAlignment="1">
      <alignment horizontal="left" vertical="center" wrapText="1" indent="1"/>
    </xf>
    <xf numFmtId="0" fontId="15" fillId="5" borderId="0" xfId="0" applyFont="1" applyFill="1" applyBorder="1" applyAlignment="1">
      <alignment horizontal="left" vertical="center" indent="1"/>
    </xf>
    <xf numFmtId="0" fontId="15" fillId="5" borderId="0" xfId="0" applyFont="1" applyFill="1" applyBorder="1" applyAlignment="1">
      <alignment horizontal="left" vertical="center" wrapText="1" indent="1"/>
    </xf>
    <xf numFmtId="0" fontId="14" fillId="4" borderId="0" xfId="0" applyFont="1" applyFill="1" applyAlignment="1">
      <alignment vertical="center"/>
    </xf>
    <xf numFmtId="0" fontId="14" fillId="4" borderId="0" xfId="0" applyFont="1" applyFill="1" applyAlignment="1">
      <alignment horizontal="left" vertical="center" wrapText="1" indent="1"/>
    </xf>
    <xf numFmtId="0" fontId="16" fillId="6"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indent="1"/>
    </xf>
    <xf numFmtId="0" fontId="16" fillId="6"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horizontal="left" vertical="center" wrapText="1"/>
    </xf>
    <xf numFmtId="0" fontId="16" fillId="6"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6" fillId="6"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9" borderId="0" xfId="0" applyFont="1" applyFill="1" applyAlignment="1">
      <alignment horizontal="center" vertical="center"/>
    </xf>
    <xf numFmtId="0" fontId="21"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4" fillId="10" borderId="9"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2" borderId="1" xfId="0" applyFont="1" applyFill="1" applyBorder="1" applyAlignment="1" applyProtection="1">
      <alignment horizontal="left" vertical="center" wrapText="1" indent="1"/>
      <protection hidden="1"/>
    </xf>
    <xf numFmtId="0" fontId="23" fillId="2" borderId="6" xfId="0" applyFont="1" applyFill="1" applyBorder="1" applyAlignment="1">
      <alignment vertical="center" textRotation="90" wrapText="1"/>
    </xf>
    <xf numFmtId="0" fontId="13" fillId="2" borderId="10" xfId="0" applyFont="1" applyFill="1" applyBorder="1" applyAlignment="1">
      <alignment vertical="center" textRotation="90" wrapText="1"/>
    </xf>
    <xf numFmtId="0" fontId="23" fillId="2" borderId="11" xfId="0" applyFont="1" applyFill="1" applyBorder="1" applyAlignment="1">
      <alignment vertical="center" textRotation="90" wrapText="1"/>
    </xf>
    <xf numFmtId="0" fontId="13" fillId="2" borderId="12" xfId="0" applyFont="1" applyFill="1" applyBorder="1" applyAlignment="1">
      <alignment vertical="center" textRotation="90" wrapText="1"/>
    </xf>
    <xf numFmtId="0" fontId="1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4"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4" fillId="0" borderId="0" xfId="0" applyFont="1" applyFill="1" applyBorder="1" applyAlignment="1" applyProtection="1">
      <alignment vertical="center" wrapText="1"/>
      <protection hidden="1"/>
    </xf>
    <xf numFmtId="0" fontId="24" fillId="0" borderId="0" xfId="0" applyFont="1" applyFill="1" applyBorder="1" applyAlignment="1">
      <alignment horizontal="center" vertical="center"/>
    </xf>
    <xf numFmtId="0" fontId="22"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 fillId="4" borderId="0" xfId="0" applyFont="1" applyFill="1" applyBorder="1" applyAlignment="1"/>
    <xf numFmtId="0" fontId="1" fillId="9" borderId="0" xfId="0" applyFont="1" applyFill="1" applyAlignment="1"/>
    <xf numFmtId="0" fontId="1" fillId="9"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6" fillId="4" borderId="0" xfId="0" applyFont="1" applyFill="1" applyAlignment="1"/>
    <xf numFmtId="0" fontId="24" fillId="0" borderId="0" xfId="0" applyFont="1" applyAlignment="1">
      <alignment vertical="center"/>
    </xf>
    <xf numFmtId="0" fontId="24" fillId="0" borderId="0" xfId="0" applyFont="1" applyAlignment="1"/>
    <xf numFmtId="0" fontId="24" fillId="0" borderId="0" xfId="0" applyFont="1" applyAlignment="1">
      <alignment horizontal="center"/>
    </xf>
    <xf numFmtId="0" fontId="26" fillId="5" borderId="0" xfId="0" applyFont="1" applyFill="1" applyAlignment="1"/>
    <xf numFmtId="0" fontId="27" fillId="5" borderId="0" xfId="0" applyFont="1" applyFill="1" applyAlignment="1" applyProtection="1">
      <protection locked="0"/>
    </xf>
    <xf numFmtId="0" fontId="28" fillId="5" borderId="0" xfId="0" applyFont="1" applyFill="1" applyAlignment="1">
      <alignment horizontal="right" vertical="center"/>
    </xf>
    <xf numFmtId="0" fontId="22" fillId="5" borderId="0" xfId="0" applyFont="1" applyFill="1" applyBorder="1" applyAlignment="1" applyProtection="1">
      <alignment vertical="center"/>
      <protection locked="0"/>
    </xf>
    <xf numFmtId="0" fontId="27" fillId="5" borderId="0" xfId="0" applyFont="1" applyFill="1" applyAlignment="1"/>
    <xf numFmtId="0" fontId="24" fillId="2" borderId="0" xfId="0" applyFont="1" applyFill="1" applyAlignment="1"/>
    <xf numFmtId="0" fontId="24" fillId="2" borderId="0" xfId="0" applyFont="1" applyFill="1" applyAlignment="1">
      <alignment horizontal="center"/>
    </xf>
    <xf numFmtId="0" fontId="7" fillId="2" borderId="0" xfId="0" applyFont="1" applyFill="1" applyAlignment="1">
      <alignment horizontal="left" vertical="center" indent="1"/>
    </xf>
    <xf numFmtId="0" fontId="22" fillId="2" borderId="0" xfId="0" applyFont="1" applyFill="1" applyAlignment="1">
      <alignment horizontal="right" vertical="center"/>
    </xf>
    <xf numFmtId="0" fontId="7"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7" fillId="10" borderId="14" xfId="0" applyFont="1" applyFill="1" applyBorder="1" applyAlignment="1">
      <alignment horizontal="center" vertical="center" wrapText="1"/>
    </xf>
    <xf numFmtId="0" fontId="24" fillId="0" borderId="1" xfId="0" applyFont="1" applyBorder="1" applyAlignment="1" applyProtection="1">
      <alignment horizontal="center" vertical="center"/>
      <protection locked="0"/>
    </xf>
    <xf numFmtId="0" fontId="24" fillId="0" borderId="1" xfId="0" applyFont="1" applyBorder="1" applyAlignment="1" applyProtection="1">
      <alignment vertical="center"/>
      <protection locked="0"/>
    </xf>
    <xf numFmtId="164" fontId="24" fillId="0" borderId="1" xfId="0" applyNumberFormat="1" applyFont="1" applyBorder="1" applyAlignment="1" applyProtection="1">
      <alignment horizontal="center" vertical="center"/>
      <protection locked="0"/>
    </xf>
    <xf numFmtId="0" fontId="27" fillId="2" borderId="8" xfId="0" applyFont="1" applyFill="1" applyBorder="1" applyAlignment="1">
      <alignment vertical="center"/>
    </xf>
    <xf numFmtId="0" fontId="7" fillId="2" borderId="12" xfId="0" applyFont="1" applyFill="1" applyBorder="1" applyAlignment="1">
      <alignment vertical="center"/>
    </xf>
    <xf numFmtId="0" fontId="27" fillId="5" borderId="0" xfId="0" applyFont="1" applyFill="1" applyAlignment="1" applyProtection="1">
      <alignment horizontal="center"/>
      <protection locked="0"/>
    </xf>
    <xf numFmtId="0" fontId="27" fillId="5" borderId="0" xfId="0" applyFont="1" applyFill="1" applyAlignment="1">
      <alignment horizontal="center"/>
    </xf>
    <xf numFmtId="0" fontId="7" fillId="2" borderId="10" xfId="0" applyFont="1" applyFill="1" applyBorder="1" applyAlignment="1">
      <alignment vertical="center"/>
    </xf>
    <xf numFmtId="0" fontId="7" fillId="10"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2" fontId="24" fillId="0" borderId="0" xfId="0" applyNumberFormat="1" applyFont="1" applyAlignment="1">
      <alignment vertical="center"/>
    </xf>
    <xf numFmtId="0" fontId="24" fillId="0" borderId="0" xfId="0" applyFont="1" applyBorder="1" applyAlignment="1">
      <alignment vertical="center"/>
    </xf>
    <xf numFmtId="0" fontId="24" fillId="4" borderId="7" xfId="0" applyFont="1" applyFill="1" applyBorder="1" applyAlignment="1"/>
    <xf numFmtId="0" fontId="24" fillId="4" borderId="13" xfId="0" applyFont="1" applyFill="1" applyBorder="1" applyAlignment="1"/>
    <xf numFmtId="0" fontId="24" fillId="4" borderId="13" xfId="0" applyFont="1" applyFill="1" applyBorder="1" applyAlignment="1">
      <alignment horizontal="center"/>
    </xf>
    <xf numFmtId="0" fontId="24" fillId="4" borderId="6" xfId="0" applyFont="1" applyFill="1" applyBorder="1" applyAlignment="1"/>
    <xf numFmtId="0" fontId="24" fillId="4" borderId="0" xfId="0" applyFont="1" applyFill="1" applyBorder="1" applyAlignment="1"/>
    <xf numFmtId="0" fontId="24" fillId="4" borderId="0" xfId="0" applyFont="1" applyFill="1" applyBorder="1" applyAlignment="1">
      <alignment horizontal="center"/>
    </xf>
    <xf numFmtId="0" fontId="24" fillId="4" borderId="0" xfId="0" applyFont="1" applyFill="1" applyBorder="1" applyAlignment="1" applyProtection="1">
      <alignment horizontal="center"/>
      <protection locked="0"/>
    </xf>
    <xf numFmtId="0" fontId="24" fillId="0" borderId="6" xfId="0" applyFont="1" applyBorder="1" applyAlignment="1"/>
    <xf numFmtId="0" fontId="25" fillId="0" borderId="0" xfId="0" applyFont="1" applyFill="1" applyBorder="1" applyAlignment="1" applyProtection="1">
      <protection locked="0"/>
    </xf>
    <xf numFmtId="0" fontId="25" fillId="0" borderId="0" xfId="0" applyFont="1" applyFill="1" applyBorder="1" applyAlignment="1" applyProtection="1">
      <alignment horizontal="center"/>
      <protection locked="0"/>
    </xf>
    <xf numFmtId="0" fontId="24" fillId="4" borderId="0" xfId="0" applyFont="1" applyFill="1" applyBorder="1" applyAlignment="1" applyProtection="1">
      <protection locked="0"/>
    </xf>
    <xf numFmtId="0" fontId="24" fillId="4" borderId="11" xfId="0" applyFont="1" applyFill="1" applyBorder="1" applyAlignment="1"/>
    <xf numFmtId="0" fontId="24" fillId="4" borderId="2" xfId="0" applyFont="1" applyFill="1" applyBorder="1" applyAlignment="1"/>
    <xf numFmtId="0" fontId="24" fillId="4" borderId="2" xfId="0" applyFont="1" applyFill="1" applyBorder="1" applyAlignment="1">
      <alignment horizontal="center"/>
    </xf>
    <xf numFmtId="0" fontId="24" fillId="4" borderId="8" xfId="0" applyFont="1" applyFill="1" applyBorder="1" applyAlignment="1">
      <alignment horizontal="center"/>
    </xf>
    <xf numFmtId="0" fontId="24" fillId="0" borderId="0" xfId="0" applyFont="1" applyBorder="1" applyAlignment="1"/>
    <xf numFmtId="0" fontId="24" fillId="4" borderId="10" xfId="0" applyFont="1" applyFill="1" applyBorder="1" applyAlignment="1">
      <alignment horizontal="center"/>
    </xf>
    <xf numFmtId="0" fontId="24" fillId="4" borderId="12" xfId="0" applyFont="1" applyFill="1" applyBorder="1" applyAlignment="1">
      <alignment horizontal="center"/>
    </xf>
    <xf numFmtId="0" fontId="7" fillId="2" borderId="0" xfId="0" applyFont="1" applyFill="1" applyAlignment="1" applyProtection="1">
      <alignment vertical="center"/>
      <protection locked="0"/>
    </xf>
    <xf numFmtId="11" fontId="24" fillId="0" borderId="1" xfId="0" applyNumberFormat="1" applyFont="1" applyBorder="1" applyAlignment="1" applyProtection="1">
      <alignment vertical="center"/>
      <protection locked="0"/>
    </xf>
    <xf numFmtId="166" fontId="22" fillId="5" borderId="0" xfId="0" applyNumberFormat="1" applyFont="1" applyFill="1" applyBorder="1" applyAlignment="1" applyProtection="1">
      <alignment horizontal="left" vertical="center"/>
      <protection locked="0"/>
    </xf>
    <xf numFmtId="165" fontId="8" fillId="4" borderId="4" xfId="0" applyNumberFormat="1" applyFont="1" applyFill="1" applyBorder="1" applyAlignment="1">
      <alignment horizontal="left"/>
    </xf>
    <xf numFmtId="0" fontId="30" fillId="0" borderId="0" xfId="0" applyFont="1" applyBorder="1" applyAlignment="1" applyProtection="1">
      <alignment horizontal="center"/>
      <protection locked="0"/>
    </xf>
    <xf numFmtId="0" fontId="32" fillId="0" borderId="0" xfId="0" applyFont="1" applyAlignment="1"/>
    <xf numFmtId="0" fontId="33" fillId="0" borderId="0" xfId="0" applyFont="1" applyAlignment="1"/>
    <xf numFmtId="0" fontId="0" fillId="12" borderId="0" xfId="0" applyFill="1" applyAlignment="1"/>
    <xf numFmtId="0" fontId="34" fillId="13" borderId="0" xfId="0" applyFont="1" applyFill="1" applyAlignment="1"/>
    <xf numFmtId="0" fontId="31" fillId="13" borderId="0" xfId="0" applyFont="1" applyFill="1" applyAlignment="1"/>
    <xf numFmtId="0" fontId="36" fillId="14" borderId="0" xfId="0" applyFont="1" applyFill="1" applyAlignment="1"/>
    <xf numFmtId="0" fontId="35" fillId="14" borderId="0" xfId="0" applyFont="1" applyFill="1" applyAlignment="1">
      <alignment vertical="center"/>
    </xf>
    <xf numFmtId="0" fontId="0" fillId="0" borderId="0" xfId="0" applyFill="1" applyBorder="1" applyAlignment="1"/>
    <xf numFmtId="0" fontId="0" fillId="0" borderId="0" xfId="0" applyBorder="1" applyAlignment="1"/>
    <xf numFmtId="0" fontId="33" fillId="12" borderId="0" xfId="0" applyFont="1" applyFill="1" applyAlignment="1"/>
    <xf numFmtId="0" fontId="0" fillId="12" borderId="0" xfId="0" applyFill="1" applyBorder="1" applyAlignment="1"/>
    <xf numFmtId="0" fontId="33" fillId="12" borderId="0" xfId="0" applyFont="1" applyFill="1" applyAlignment="1">
      <alignment horizontal="center"/>
    </xf>
    <xf numFmtId="0" fontId="33" fillId="12" borderId="0" xfId="0" applyFont="1" applyFill="1" applyBorder="1" applyAlignment="1"/>
    <xf numFmtId="0" fontId="24" fillId="4" borderId="0" xfId="0" applyFont="1" applyFill="1" applyBorder="1" applyAlignment="1" applyProtection="1"/>
    <xf numFmtId="0" fontId="24" fillId="0" borderId="0" xfId="0" applyFont="1" applyAlignment="1" applyProtection="1">
      <alignment vertical="center"/>
      <protection locked="0"/>
    </xf>
    <xf numFmtId="0" fontId="39" fillId="2" borderId="0" xfId="0" applyFont="1" applyFill="1" applyAlignment="1">
      <alignment horizontal="left" vertical="center"/>
    </xf>
    <xf numFmtId="0" fontId="5" fillId="2" borderId="0" xfId="0" applyFont="1" applyFill="1" applyAlignment="1">
      <alignment horizontal="right" vertical="center"/>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27" fillId="12" borderId="8" xfId="0" applyFont="1" applyFill="1" applyBorder="1" applyAlignment="1">
      <alignment vertical="center"/>
    </xf>
    <xf numFmtId="0" fontId="7" fillId="12" borderId="22" xfId="0" applyFont="1" applyFill="1" applyBorder="1" applyAlignment="1">
      <alignment vertical="center"/>
    </xf>
    <xf numFmtId="0" fontId="24" fillId="0" borderId="14" xfId="0" applyFont="1" applyBorder="1" applyAlignment="1" applyProtection="1">
      <alignment horizontal="center" vertical="center"/>
      <protection locked="0"/>
    </xf>
    <xf numFmtId="0" fontId="2" fillId="5" borderId="0" xfId="0" applyFont="1" applyFill="1" applyAlignment="1">
      <alignmen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43" fillId="13" borderId="0" xfId="0" applyFont="1" applyFill="1" applyAlignment="1">
      <alignment horizontal="right" vertical="center"/>
    </xf>
    <xf numFmtId="0" fontId="7" fillId="15" borderId="14" xfId="0" applyFont="1" applyFill="1" applyBorder="1" applyAlignment="1">
      <alignment horizontal="center" vertical="center" wrapText="1"/>
    </xf>
    <xf numFmtId="0" fontId="24" fillId="15" borderId="1" xfId="0" applyFont="1" applyFill="1" applyBorder="1" applyAlignment="1" applyProtection="1">
      <alignment horizontal="center" vertical="center"/>
      <protection locked="0"/>
    </xf>
    <xf numFmtId="0" fontId="44" fillId="0" borderId="0" xfId="0" applyFont="1" applyAlignment="1">
      <alignment vertical="top"/>
    </xf>
    <xf numFmtId="0" fontId="47" fillId="0" borderId="0" xfId="0" applyFont="1" applyAlignment="1">
      <alignment horizontal="justify" vertical="justify" wrapText="1"/>
    </xf>
    <xf numFmtId="0" fontId="46" fillId="0" borderId="0" xfId="0" applyFont="1" applyAlignment="1">
      <alignment vertical="justify" wrapText="1"/>
    </xf>
    <xf numFmtId="0" fontId="45" fillId="0" borderId="0" xfId="0" applyFont="1" applyAlignment="1"/>
    <xf numFmtId="0" fontId="24" fillId="2" borderId="0" xfId="0" applyFont="1" applyFill="1" applyAlignment="1">
      <alignment horizontal="left" vertical="center" indent="1"/>
    </xf>
    <xf numFmtId="0" fontId="14" fillId="5" borderId="4" xfId="0" applyFont="1" applyFill="1" applyBorder="1" applyAlignment="1">
      <alignment horizontal="center" vertical="center"/>
    </xf>
    <xf numFmtId="0" fontId="14" fillId="0" borderId="28" xfId="0" applyFont="1" applyBorder="1" applyAlignment="1">
      <alignment vertical="center" wrapText="1"/>
    </xf>
    <xf numFmtId="0" fontId="16" fillId="8" borderId="3" xfId="0" applyFont="1" applyFill="1" applyBorder="1" applyAlignment="1">
      <alignment horizontal="left" vertical="center" wrapText="1"/>
    </xf>
    <xf numFmtId="0" fontId="7" fillId="12" borderId="26" xfId="0" applyFont="1" applyFill="1" applyBorder="1" applyAlignment="1">
      <alignment vertical="center"/>
    </xf>
    <xf numFmtId="0" fontId="7" fillId="12" borderId="27" xfId="0" applyFont="1" applyFill="1" applyBorder="1" applyAlignment="1">
      <alignment vertical="center"/>
    </xf>
    <xf numFmtId="0" fontId="45" fillId="0" borderId="0" xfId="0" applyFont="1" applyAlignment="1">
      <alignment horizontal="justify" vertical="justify" wrapText="1"/>
    </xf>
    <xf numFmtId="0" fontId="46" fillId="0" borderId="0" xfId="0" applyFont="1" applyAlignment="1">
      <alignment horizontal="justify" vertical="justify" wrapText="1"/>
    </xf>
    <xf numFmtId="0" fontId="32" fillId="0" borderId="0" xfId="0" applyFont="1" applyAlignment="1">
      <alignment horizontal="justify" vertical="justify" wrapText="1"/>
    </xf>
    <xf numFmtId="0" fontId="12" fillId="11" borderId="3"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24" fillId="4" borderId="13" xfId="0" applyFont="1" applyFill="1" applyBorder="1" applyAlignment="1">
      <alignment horizontal="center"/>
    </xf>
    <xf numFmtId="0" fontId="24" fillId="4" borderId="0" xfId="0" applyFont="1" applyFill="1" applyBorder="1" applyAlignment="1" applyProtection="1">
      <alignment horizontal="center"/>
      <protection locked="0"/>
    </xf>
    <xf numFmtId="0" fontId="7" fillId="12" borderId="16" xfId="0" applyFont="1" applyFill="1" applyBorder="1" applyAlignment="1">
      <alignment horizontal="center" vertical="center"/>
    </xf>
    <xf numFmtId="0" fontId="7" fillId="12" borderId="29" xfId="0" applyFont="1" applyFill="1" applyBorder="1" applyAlignment="1">
      <alignment horizontal="center" vertical="center"/>
    </xf>
    <xf numFmtId="0" fontId="7" fillId="12" borderId="17" xfId="0" applyFont="1" applyFill="1" applyBorder="1" applyAlignment="1">
      <alignment horizontal="center" vertical="center"/>
    </xf>
    <xf numFmtId="0" fontId="7" fillId="12" borderId="20" xfId="0" applyFont="1" applyFill="1" applyBorder="1" applyAlignment="1">
      <alignment horizontal="center" vertical="center"/>
    </xf>
    <xf numFmtId="0" fontId="7" fillId="12" borderId="30" xfId="0" applyFont="1" applyFill="1" applyBorder="1" applyAlignment="1">
      <alignment horizontal="center" vertical="center"/>
    </xf>
    <xf numFmtId="0" fontId="7" fillId="12" borderId="21" xfId="0" applyFont="1" applyFill="1" applyBorder="1" applyAlignment="1">
      <alignment horizontal="center" vertical="center"/>
    </xf>
    <xf numFmtId="0" fontId="27" fillId="11" borderId="1" xfId="0" applyFont="1" applyFill="1" applyBorder="1" applyAlignment="1">
      <alignment horizontal="center" vertical="center"/>
    </xf>
    <xf numFmtId="0" fontId="27" fillId="11" borderId="4" xfId="0" applyFont="1" applyFill="1" applyBorder="1" applyAlignment="1">
      <alignment horizontal="center" vertical="center" wrapText="1"/>
    </xf>
    <xf numFmtId="0" fontId="27" fillId="11" borderId="23" xfId="0" applyFont="1" applyFill="1" applyBorder="1" applyAlignment="1">
      <alignment horizontal="center" vertical="center"/>
    </xf>
    <xf numFmtId="0" fontId="27" fillId="11" borderId="24" xfId="0" applyFont="1" applyFill="1" applyBorder="1" applyAlignment="1">
      <alignment horizontal="center" vertical="center"/>
    </xf>
    <xf numFmtId="0" fontId="27" fillId="11" borderId="25" xfId="0" applyFont="1" applyFill="1" applyBorder="1" applyAlignment="1">
      <alignment horizontal="center" vertical="center"/>
    </xf>
    <xf numFmtId="0" fontId="6" fillId="5" borderId="0" xfId="0" applyFont="1" applyFill="1" applyBorder="1" applyAlignment="1">
      <alignment horizontal="center" vertical="center"/>
    </xf>
    <xf numFmtId="165" fontId="19" fillId="5" borderId="0" xfId="0" applyNumberFormat="1" applyFont="1" applyFill="1" applyBorder="1" applyAlignment="1">
      <alignment horizontal="center" vertical="center"/>
    </xf>
    <xf numFmtId="0" fontId="20" fillId="9" borderId="0" xfId="0" applyFont="1" applyFill="1" applyAlignment="1">
      <alignment horizontal="center" vertical="center"/>
    </xf>
    <xf numFmtId="0" fontId="8" fillId="5" borderId="7" xfId="0" applyFont="1" applyFill="1" applyBorder="1" applyAlignment="1">
      <alignment horizontal="left"/>
    </xf>
    <xf numFmtId="0" fontId="8" fillId="5" borderId="13" xfId="0" applyFont="1" applyFill="1" applyBorder="1" applyAlignment="1">
      <alignment horizontal="left"/>
    </xf>
    <xf numFmtId="0" fontId="25" fillId="0" borderId="9" xfId="0" applyFont="1" applyFill="1" applyBorder="1" applyAlignment="1" applyProtection="1">
      <alignment horizontal="center" vertical="center"/>
      <protection locked="0"/>
    </xf>
    <xf numFmtId="0" fontId="8" fillId="5" borderId="6" xfId="0" applyFont="1" applyFill="1" applyBorder="1" applyAlignment="1">
      <alignment horizontal="left"/>
    </xf>
    <xf numFmtId="0" fontId="8" fillId="5" borderId="0" xfId="0" applyFont="1" applyFill="1" applyBorder="1" applyAlignment="1">
      <alignment horizontal="left"/>
    </xf>
    <xf numFmtId="0" fontId="8" fillId="5" borderId="11" xfId="0" applyFont="1" applyFill="1" applyBorder="1" applyAlignment="1">
      <alignment horizontal="left"/>
    </xf>
    <xf numFmtId="0" fontId="8" fillId="5" borderId="2" xfId="0" applyFont="1" applyFill="1" applyBorder="1" applyAlignment="1">
      <alignment horizontal="left"/>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25" fillId="0" borderId="2" xfId="0" applyFont="1" applyFill="1" applyBorder="1" applyAlignment="1" applyProtection="1">
      <alignment horizontal="left" vertical="center"/>
      <protection locked="0"/>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PELAPORAN'!$K$8:$P$8</c:f>
              <c:numCache>
                <c:formatCode>General</c:formatCode>
                <c:ptCount val="6"/>
                <c:pt idx="0">
                  <c:v>0</c:v>
                </c:pt>
                <c:pt idx="1">
                  <c:v>0</c:v>
                </c:pt>
                <c:pt idx="2">
                  <c:v>0</c:v>
                </c:pt>
                <c:pt idx="3">
                  <c:v>6</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PELAPORAN'!$K$7:$P$7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46875704"/>
        <c:axId val="146876096"/>
      </c:barChart>
      <c:catAx>
        <c:axId val="146875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096"/>
        <c:crosses val="autoZero"/>
        <c:auto val="1"/>
        <c:lblAlgn val="ctr"/>
        <c:lblOffset val="100"/>
        <c:tickLblSkip val="1"/>
        <c:tickMarkSkip val="1"/>
        <c:noMultiLvlLbl val="0"/>
      </c:catAx>
      <c:valAx>
        <c:axId val="146876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5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PELAPORAN'!$C$8:$H$8</c:f>
              <c:numCache>
                <c:formatCode>General</c:formatCode>
                <c:ptCount val="6"/>
                <c:pt idx="0">
                  <c:v>0</c:v>
                </c:pt>
                <c:pt idx="1">
                  <c:v>6</c:v>
                </c:pt>
                <c:pt idx="2">
                  <c:v>0</c:v>
                </c:pt>
                <c:pt idx="3">
                  <c:v>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PELAPORAN'!$C$7:$H$7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61307032"/>
        <c:axId val="161307424"/>
      </c:barChart>
      <c:catAx>
        <c:axId val="161307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424"/>
        <c:crosses val="autoZero"/>
        <c:auto val="1"/>
        <c:lblAlgn val="ctr"/>
        <c:lblOffset val="100"/>
        <c:tickLblSkip val="1"/>
        <c:tickMarkSkip val="1"/>
        <c:noMultiLvlLbl val="0"/>
      </c:catAx>
      <c:valAx>
        <c:axId val="161307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0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PELAPORAN'!$K$26:$P$26</c:f>
              <c:numCache>
                <c:formatCode>General</c:formatCode>
                <c:ptCount val="6"/>
                <c:pt idx="0">
                  <c:v>0</c:v>
                </c:pt>
                <c:pt idx="1">
                  <c:v>0</c:v>
                </c:pt>
                <c:pt idx="2">
                  <c:v>0</c:v>
                </c:pt>
                <c:pt idx="3">
                  <c:v>0</c:v>
                </c:pt>
                <c:pt idx="4">
                  <c:v>6</c:v>
                </c:pt>
                <c:pt idx="5">
                  <c:v>0</c:v>
                </c:pt>
              </c:numCache>
            </c:numRef>
          </c:val>
          <c:extLst>
            <c:ext xmlns:c15="http://schemas.microsoft.com/office/drawing/2012/chart" uri="{02D57815-91ED-43cb-92C2-25804820EDAC}">
              <c15:filteredCategoryTitle>
                <c15:cat>
                  <c:strRef>
                    <c:extLst>
                      <c:ext uri="{02D57815-91ED-43cb-92C2-25804820EDAC}">
                        <c15:formulaRef>
                          <c15:sqref>'GRAF PELAPORAN'!$K$7:$P$7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61689808"/>
        <c:axId val="161690200"/>
      </c:barChart>
      <c:catAx>
        <c:axId val="1616898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200"/>
        <c:crosses val="autoZero"/>
        <c:auto val="1"/>
        <c:lblAlgn val="ctr"/>
        <c:lblOffset val="100"/>
        <c:tickLblSkip val="1"/>
        <c:tickMarkSkip val="1"/>
        <c:noMultiLvlLbl val="0"/>
      </c:catAx>
      <c:valAx>
        <c:axId val="161690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PELAPORAN'!$C$26:$H$26</c:f>
              <c:numCache>
                <c:formatCode>General</c:formatCode>
                <c:ptCount val="6"/>
                <c:pt idx="0">
                  <c:v>0</c:v>
                </c:pt>
                <c:pt idx="1">
                  <c:v>0</c:v>
                </c:pt>
                <c:pt idx="2">
                  <c:v>0</c:v>
                </c:pt>
                <c:pt idx="3">
                  <c:v>0</c:v>
                </c:pt>
                <c:pt idx="4">
                  <c:v>0</c:v>
                </c:pt>
                <c:pt idx="5">
                  <c:v>6</c:v>
                </c:pt>
              </c:numCache>
            </c:numRef>
          </c:val>
          <c:extLst>
            <c:ext xmlns:c15="http://schemas.microsoft.com/office/drawing/2012/chart" uri="{02D57815-91ED-43cb-92C2-25804820EDAC}">
              <c15:filteredCategoryTitle>
                <c15:cat>
                  <c:strRef>
                    <c:extLst>
                      <c:ext uri="{02D57815-91ED-43cb-92C2-25804820EDAC}">
                        <c15:formulaRef>
                          <c15:sqref>'GRAF PELAPORAN'!$C$7:$H$7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62010016"/>
        <c:axId val="162010408"/>
      </c:barChart>
      <c:catAx>
        <c:axId val="1620100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408"/>
        <c:crosses val="autoZero"/>
        <c:auto val="1"/>
        <c:lblAlgn val="ctr"/>
        <c:lblOffset val="100"/>
        <c:tickLblSkip val="1"/>
        <c:tickMarkSkip val="1"/>
        <c:noMultiLvlLbl val="0"/>
      </c:catAx>
      <c:valAx>
        <c:axId val="162010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0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checked="Checked" firstButton="1" fmlaLink="$AI$1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Drop" dropStyle="combo" dx="16" fmlaLink="$I$6" fmlaRange="$J$7:$J$75"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microsoft.com/office/2007/relationships/hdphoto" Target="../media/hdphoto3.wdp"/><Relationship Id="rId5" Type="http://schemas.openxmlformats.org/officeDocument/2006/relationships/image" Target="../media/image3.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1247775</xdr:colOff>
          <xdr:row>5</xdr:row>
          <xdr:rowOff>9525</xdr:rowOff>
        </xdr:from>
        <xdr:to>
          <xdr:col>6</xdr:col>
          <xdr:colOff>85725</xdr:colOff>
          <xdr:row>5</xdr:row>
          <xdr:rowOff>219075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1247775</xdr:colOff>
          <xdr:row>5</xdr:row>
          <xdr:rowOff>228600</xdr:rowOff>
        </xdr:from>
        <xdr:to>
          <xdr:col>6</xdr:col>
          <xdr:colOff>76200</xdr:colOff>
          <xdr:row>6</xdr:row>
          <xdr:rowOff>209550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1672166</xdr:colOff>
      <xdr:row>1</xdr:row>
      <xdr:rowOff>232585</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2010833" cy="518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66675</xdr:rowOff>
        </xdr:from>
        <xdr:to>
          <xdr:col>6</xdr:col>
          <xdr:colOff>57150</xdr:colOff>
          <xdr:row>8</xdr:row>
          <xdr:rowOff>133350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47623</xdr:colOff>
      <xdr:row>0</xdr:row>
      <xdr:rowOff>11907</xdr:rowOff>
    </xdr:from>
    <xdr:to>
      <xdr:col>4</xdr:col>
      <xdr:colOff>3394</xdr:colOff>
      <xdr:row>2</xdr:row>
      <xdr:rowOff>190500</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47623" y="11907"/>
          <a:ext cx="2725165" cy="702468"/>
        </a:xfrm>
        <a:prstGeom prst="rect">
          <a:avLst/>
        </a:prstGeom>
      </xdr:spPr>
    </xdr:pic>
    <xdr:clientData/>
  </xdr:twoCellAnchor>
  <xdr:twoCellAnchor>
    <xdr:from>
      <xdr:col>5</xdr:col>
      <xdr:colOff>4476750</xdr:colOff>
      <xdr:row>0</xdr:row>
      <xdr:rowOff>83344</xdr:rowOff>
    </xdr:from>
    <xdr:to>
      <xdr:col>5</xdr:col>
      <xdr:colOff>5667375</xdr:colOff>
      <xdr:row>3</xdr:row>
      <xdr:rowOff>226218</xdr:rowOff>
    </xdr:to>
    <xdr:sp macro="" textlink="">
      <xdr:nvSpPr>
        <xdr:cNvPr id="2" name="Rectangle 1"/>
        <xdr:cNvSpPr/>
      </xdr:nvSpPr>
      <xdr:spPr bwMode="auto">
        <a:xfrm>
          <a:off x="8096250" y="83344"/>
          <a:ext cx="1190625" cy="928687"/>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6112669</xdr:colOff>
      <xdr:row>0</xdr:row>
      <xdr:rowOff>54769</xdr:rowOff>
    </xdr:from>
    <xdr:to>
      <xdr:col>1</xdr:col>
      <xdr:colOff>7665244</xdr:colOff>
      <xdr:row>0</xdr:row>
      <xdr:rowOff>454977</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505700" y="54769"/>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38" name="Picture 37"/>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74645" cy="581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1"/>
  <sheetViews>
    <sheetView showGridLines="0" workbookViewId="0">
      <pane ySplit="2" topLeftCell="A24" activePane="bottomLeft" state="frozen"/>
      <selection pane="bottomLeft" activeCell="A5" sqref="A5:K9"/>
    </sheetView>
  </sheetViews>
  <sheetFormatPr defaultColWidth="30" defaultRowHeight="15"/>
  <cols>
    <col min="1" max="1" width="3.85546875" customWidth="1"/>
    <col min="2" max="10" width="9.140625" customWidth="1"/>
    <col min="11" max="11" width="18.140625" customWidth="1"/>
  </cols>
  <sheetData>
    <row r="1" spans="1:12" ht="24" customHeight="1">
      <c r="A1" s="151" t="s">
        <v>66</v>
      </c>
      <c r="B1" s="150"/>
      <c r="C1" s="150"/>
      <c r="D1" s="150"/>
      <c r="E1" s="150"/>
      <c r="F1" s="150"/>
      <c r="G1" s="150"/>
      <c r="H1" s="150"/>
      <c r="I1" s="150"/>
      <c r="J1" s="150"/>
      <c r="K1" s="150"/>
    </row>
    <row r="2" spans="1:12" ht="21">
      <c r="A2" s="148" t="s">
        <v>50</v>
      </c>
      <c r="B2" s="149"/>
      <c r="C2" s="149"/>
      <c r="D2" s="149"/>
      <c r="E2" s="149"/>
      <c r="F2" s="149"/>
      <c r="G2" s="149"/>
      <c r="H2" s="149"/>
      <c r="I2" s="149"/>
      <c r="J2" s="149"/>
      <c r="K2" s="172" t="s">
        <v>119</v>
      </c>
    </row>
    <row r="4" spans="1:12">
      <c r="A4" s="146" t="s">
        <v>51</v>
      </c>
    </row>
    <row r="5" spans="1:12" ht="15" customHeight="1">
      <c r="A5" s="185" t="s">
        <v>87</v>
      </c>
      <c r="B5" s="185"/>
      <c r="C5" s="185"/>
      <c r="D5" s="185"/>
      <c r="E5" s="185"/>
      <c r="F5" s="185"/>
      <c r="G5" s="185"/>
      <c r="H5" s="185"/>
      <c r="I5" s="185"/>
      <c r="J5" s="185"/>
      <c r="K5" s="185"/>
    </row>
    <row r="6" spans="1:12">
      <c r="A6" s="185"/>
      <c r="B6" s="185"/>
      <c r="C6" s="185"/>
      <c r="D6" s="185"/>
      <c r="E6" s="185"/>
      <c r="F6" s="185"/>
      <c r="G6" s="185"/>
      <c r="H6" s="185"/>
      <c r="I6" s="185"/>
      <c r="J6" s="185"/>
      <c r="K6" s="185"/>
    </row>
    <row r="7" spans="1:12">
      <c r="A7" s="185"/>
      <c r="B7" s="185"/>
      <c r="C7" s="185"/>
      <c r="D7" s="185"/>
      <c r="E7" s="185"/>
      <c r="F7" s="185"/>
      <c r="G7" s="185"/>
      <c r="H7" s="185"/>
      <c r="I7" s="185"/>
      <c r="J7" s="185"/>
      <c r="K7" s="185"/>
    </row>
    <row r="8" spans="1:12">
      <c r="A8" s="185"/>
      <c r="B8" s="185"/>
      <c r="C8" s="185"/>
      <c r="D8" s="185"/>
      <c r="E8" s="185"/>
      <c r="F8" s="185"/>
      <c r="G8" s="185"/>
      <c r="H8" s="185"/>
      <c r="I8" s="185"/>
      <c r="J8" s="185"/>
      <c r="K8" s="185"/>
    </row>
    <row r="9" spans="1:12">
      <c r="A9" s="185"/>
      <c r="B9" s="185"/>
      <c r="C9" s="185"/>
      <c r="D9" s="185"/>
      <c r="E9" s="185"/>
      <c r="F9" s="185"/>
      <c r="G9" s="185"/>
      <c r="H9" s="185"/>
      <c r="I9" s="185"/>
      <c r="J9" s="185"/>
      <c r="K9" s="185"/>
    </row>
    <row r="10" spans="1:12">
      <c r="B10" s="152"/>
      <c r="C10" s="152"/>
      <c r="D10" s="153"/>
      <c r="E10" s="153"/>
      <c r="F10" s="153"/>
      <c r="G10" s="153"/>
      <c r="H10" s="153"/>
      <c r="I10" s="153"/>
      <c r="J10" s="153"/>
      <c r="K10" s="153"/>
    </row>
    <row r="11" spans="1:12">
      <c r="A11" s="156" t="s">
        <v>59</v>
      </c>
      <c r="B11" s="157" t="s">
        <v>52</v>
      </c>
      <c r="C11" s="155"/>
      <c r="D11" s="155"/>
      <c r="E11" s="155"/>
      <c r="F11" s="155"/>
      <c r="G11" s="155"/>
      <c r="H11" s="155"/>
      <c r="I11" s="155"/>
      <c r="J11" s="155"/>
      <c r="K11" s="155"/>
      <c r="L11" s="153"/>
    </row>
    <row r="12" spans="1:12">
      <c r="B12" s="145" t="s">
        <v>53</v>
      </c>
    </row>
    <row r="13" spans="1:12">
      <c r="B13" s="145" t="s">
        <v>54</v>
      </c>
    </row>
    <row r="14" spans="1:12">
      <c r="B14" s="145" t="s">
        <v>55</v>
      </c>
    </row>
    <row r="15" spans="1:12">
      <c r="B15" s="145" t="s">
        <v>56</v>
      </c>
    </row>
    <row r="16" spans="1:12">
      <c r="B16" s="145" t="s">
        <v>57</v>
      </c>
    </row>
    <row r="17" spans="1:13">
      <c r="B17" s="145" t="s">
        <v>58</v>
      </c>
    </row>
    <row r="19" spans="1:13">
      <c r="A19" s="156" t="s">
        <v>60</v>
      </c>
      <c r="B19" s="154" t="s">
        <v>61</v>
      </c>
      <c r="C19" s="147"/>
      <c r="D19" s="147"/>
      <c r="E19" s="147"/>
      <c r="F19" s="147"/>
      <c r="G19" s="147"/>
      <c r="H19" s="147"/>
      <c r="I19" s="147"/>
      <c r="J19" s="147"/>
      <c r="K19" s="147"/>
    </row>
    <row r="20" spans="1:13">
      <c r="B20" s="145" t="s">
        <v>80</v>
      </c>
    </row>
    <row r="21" spans="1:13">
      <c r="B21" s="145" t="s">
        <v>62</v>
      </c>
    </row>
    <row r="22" spans="1:13">
      <c r="B22" s="145" t="s">
        <v>63</v>
      </c>
    </row>
    <row r="23" spans="1:13">
      <c r="B23" s="145" t="s">
        <v>65</v>
      </c>
    </row>
    <row r="24" spans="1:13">
      <c r="B24" s="145" t="s">
        <v>71</v>
      </c>
    </row>
    <row r="25" spans="1:13">
      <c r="B25" s="145" t="s">
        <v>67</v>
      </c>
    </row>
    <row r="26" spans="1:13">
      <c r="B26" s="145" t="s">
        <v>68</v>
      </c>
    </row>
    <row r="28" spans="1:13">
      <c r="A28" s="156" t="s">
        <v>69</v>
      </c>
      <c r="B28" s="154" t="s">
        <v>25</v>
      </c>
      <c r="C28" s="147"/>
      <c r="D28" s="147"/>
      <c r="E28" s="147"/>
      <c r="F28" s="147"/>
      <c r="G28" s="147"/>
      <c r="H28" s="147"/>
      <c r="I28" s="147"/>
      <c r="J28" s="147"/>
      <c r="K28" s="147"/>
    </row>
    <row r="29" spans="1:13" ht="15" customHeight="1">
      <c r="B29" s="187" t="s">
        <v>81</v>
      </c>
      <c r="C29" s="187"/>
      <c r="D29" s="187"/>
      <c r="E29" s="187"/>
      <c r="F29" s="187"/>
      <c r="G29" s="187"/>
      <c r="H29" s="187"/>
      <c r="I29" s="187"/>
      <c r="J29" s="187"/>
      <c r="K29" s="187"/>
      <c r="M29" s="145"/>
    </row>
    <row r="30" spans="1:13">
      <c r="B30" s="187"/>
      <c r="C30" s="187"/>
      <c r="D30" s="187"/>
      <c r="E30" s="187"/>
      <c r="F30" s="187"/>
      <c r="G30" s="187"/>
      <c r="H30" s="187"/>
      <c r="I30" s="187"/>
      <c r="J30" s="187"/>
      <c r="K30" s="187"/>
      <c r="M30" s="145"/>
    </row>
    <row r="31" spans="1:13">
      <c r="B31" s="187"/>
      <c r="C31" s="187"/>
      <c r="D31" s="187"/>
      <c r="E31" s="187"/>
      <c r="F31" s="187"/>
      <c r="G31" s="187"/>
      <c r="H31" s="187"/>
      <c r="I31" s="187"/>
      <c r="J31" s="187"/>
      <c r="K31" s="187"/>
      <c r="M31" s="145"/>
    </row>
    <row r="32" spans="1:13">
      <c r="B32" s="187"/>
      <c r="C32" s="187"/>
      <c r="D32" s="187"/>
      <c r="E32" s="187"/>
      <c r="F32" s="187"/>
      <c r="G32" s="187"/>
      <c r="H32" s="187"/>
      <c r="I32" s="187"/>
      <c r="J32" s="187"/>
      <c r="K32" s="187"/>
      <c r="M32" s="145"/>
    </row>
    <row r="33" spans="1:11">
      <c r="B33" s="187"/>
      <c r="C33" s="187"/>
      <c r="D33" s="187"/>
      <c r="E33" s="187"/>
      <c r="F33" s="187"/>
      <c r="G33" s="187"/>
      <c r="H33" s="187"/>
      <c r="I33" s="187"/>
      <c r="J33" s="187"/>
      <c r="K33" s="187"/>
    </row>
    <row r="34" spans="1:11">
      <c r="B34" s="187"/>
      <c r="C34" s="187"/>
      <c r="D34" s="187"/>
      <c r="E34" s="187"/>
      <c r="F34" s="187"/>
      <c r="G34" s="187"/>
      <c r="H34" s="187"/>
      <c r="I34" s="187"/>
      <c r="J34" s="187"/>
      <c r="K34" s="187"/>
    </row>
    <row r="36" spans="1:11">
      <c r="A36" s="156" t="s">
        <v>70</v>
      </c>
      <c r="B36" s="154" t="s">
        <v>88</v>
      </c>
      <c r="C36" s="147"/>
      <c r="D36" s="147"/>
      <c r="E36" s="147"/>
      <c r="F36" s="147"/>
      <c r="G36" s="147"/>
      <c r="H36" s="147"/>
      <c r="I36" s="147"/>
      <c r="J36" s="147"/>
      <c r="K36" s="147"/>
    </row>
    <row r="37" spans="1:11" ht="15" customHeight="1">
      <c r="A37" s="175">
        <v>1</v>
      </c>
      <c r="B37" s="186" t="s">
        <v>83</v>
      </c>
      <c r="C37" s="186"/>
      <c r="D37" s="186"/>
      <c r="E37" s="186"/>
      <c r="F37" s="186"/>
      <c r="G37" s="186"/>
      <c r="H37" s="186"/>
      <c r="I37" s="186"/>
      <c r="J37" s="186"/>
      <c r="K37" s="186"/>
    </row>
    <row r="38" spans="1:11" ht="15.75">
      <c r="A38" s="175"/>
      <c r="B38" s="186"/>
      <c r="C38" s="186"/>
      <c r="D38" s="186"/>
      <c r="E38" s="186"/>
      <c r="F38" s="186"/>
      <c r="G38" s="186"/>
      <c r="H38" s="186"/>
      <c r="I38" s="186"/>
      <c r="J38" s="186"/>
      <c r="K38" s="186"/>
    </row>
    <row r="39" spans="1:11" ht="13.5" customHeight="1">
      <c r="A39" s="175"/>
      <c r="B39" s="186"/>
      <c r="C39" s="186"/>
      <c r="D39" s="186"/>
      <c r="E39" s="186"/>
      <c r="F39" s="186"/>
      <c r="G39" s="186"/>
      <c r="H39" s="186"/>
      <c r="I39" s="186"/>
      <c r="J39" s="186"/>
      <c r="K39" s="186"/>
    </row>
    <row r="40" spans="1:11" ht="15.75">
      <c r="A40" s="175"/>
      <c r="B40" s="186"/>
      <c r="C40" s="186"/>
      <c r="D40" s="186"/>
      <c r="E40" s="186"/>
      <c r="F40" s="186"/>
      <c r="G40" s="186"/>
      <c r="H40" s="186"/>
      <c r="I40" s="186"/>
      <c r="J40" s="186"/>
      <c r="K40" s="186"/>
    </row>
    <row r="41" spans="1:11" ht="15" customHeight="1">
      <c r="A41" s="175">
        <v>2</v>
      </c>
      <c r="B41" s="186" t="s">
        <v>84</v>
      </c>
      <c r="C41" s="186"/>
      <c r="D41" s="186"/>
      <c r="E41" s="186"/>
      <c r="F41" s="186"/>
      <c r="G41" s="186"/>
      <c r="H41" s="186"/>
      <c r="I41" s="186"/>
      <c r="J41" s="186"/>
      <c r="K41" s="186"/>
    </row>
    <row r="42" spans="1:11" ht="15.75">
      <c r="A42" s="175"/>
      <c r="B42" s="186"/>
      <c r="C42" s="186"/>
      <c r="D42" s="186"/>
      <c r="E42" s="186"/>
      <c r="F42" s="186"/>
      <c r="G42" s="186"/>
      <c r="H42" s="186"/>
      <c r="I42" s="186"/>
      <c r="J42" s="186"/>
      <c r="K42" s="186"/>
    </row>
    <row r="43" spans="1:11" ht="15" customHeight="1">
      <c r="A43" s="175">
        <v>3</v>
      </c>
      <c r="B43" s="186" t="s">
        <v>85</v>
      </c>
      <c r="C43" s="186"/>
      <c r="D43" s="186"/>
      <c r="E43" s="186"/>
      <c r="F43" s="186"/>
      <c r="G43" s="186"/>
      <c r="H43" s="186"/>
      <c r="I43" s="186"/>
      <c r="J43" s="186"/>
      <c r="K43" s="186"/>
    </row>
    <row r="44" spans="1:11" ht="15.75">
      <c r="A44" s="175"/>
      <c r="B44" s="186"/>
      <c r="C44" s="186"/>
      <c r="D44" s="186"/>
      <c r="E44" s="186"/>
      <c r="F44" s="186"/>
      <c r="G44" s="186"/>
      <c r="H44" s="186"/>
      <c r="I44" s="186"/>
      <c r="J44" s="186"/>
      <c r="K44" s="186"/>
    </row>
    <row r="45" spans="1:11" ht="15" customHeight="1">
      <c r="A45" s="175">
        <v>4</v>
      </c>
      <c r="B45" s="186" t="s">
        <v>86</v>
      </c>
      <c r="C45" s="186"/>
      <c r="D45" s="186"/>
      <c r="E45" s="186"/>
      <c r="F45" s="186"/>
      <c r="G45" s="186"/>
      <c r="H45" s="186"/>
      <c r="I45" s="186"/>
      <c r="J45" s="186"/>
      <c r="K45" s="186"/>
    </row>
    <row r="46" spans="1:11" ht="14.25" customHeight="1">
      <c r="A46" s="175"/>
      <c r="B46" s="186"/>
      <c r="C46" s="186"/>
      <c r="D46" s="186"/>
      <c r="E46" s="186"/>
      <c r="F46" s="186"/>
      <c r="G46" s="186"/>
      <c r="H46" s="186"/>
      <c r="I46" s="186"/>
      <c r="J46" s="186"/>
      <c r="K46" s="186"/>
    </row>
    <row r="47" spans="1:11" ht="15" hidden="1" customHeight="1">
      <c r="A47" s="175"/>
      <c r="B47" s="186"/>
      <c r="C47" s="186"/>
      <c r="D47" s="186"/>
      <c r="E47" s="186"/>
      <c r="F47" s="186"/>
      <c r="G47" s="186"/>
      <c r="H47" s="186"/>
      <c r="I47" s="186"/>
      <c r="J47" s="186"/>
      <c r="K47" s="186"/>
    </row>
    <row r="48" spans="1:11" ht="15" customHeight="1">
      <c r="A48" s="175"/>
      <c r="B48" s="176"/>
      <c r="C48" s="177"/>
      <c r="D48" s="177"/>
      <c r="E48" s="177"/>
      <c r="F48" s="177"/>
      <c r="G48" s="177"/>
      <c r="H48" s="177"/>
      <c r="I48" s="177"/>
      <c r="J48" s="177"/>
      <c r="K48" s="177"/>
    </row>
    <row r="49" spans="2:11" ht="14.25" customHeight="1">
      <c r="B49" s="185" t="s">
        <v>89</v>
      </c>
      <c r="C49" s="185"/>
      <c r="D49" s="185"/>
      <c r="E49" s="185"/>
      <c r="F49" s="185"/>
      <c r="G49" s="185"/>
      <c r="H49" s="185"/>
      <c r="I49" s="185"/>
      <c r="J49" s="185"/>
      <c r="K49" s="185"/>
    </row>
    <row r="50" spans="2:11" ht="15" customHeight="1">
      <c r="B50" s="185"/>
      <c r="C50" s="185"/>
      <c r="D50" s="185"/>
      <c r="E50" s="185"/>
      <c r="F50" s="185"/>
      <c r="G50" s="185"/>
      <c r="H50" s="185"/>
      <c r="I50" s="185"/>
      <c r="J50" s="185"/>
      <c r="K50" s="185"/>
    </row>
    <row r="51" spans="2:11">
      <c r="B51" s="178"/>
      <c r="C51" s="178"/>
      <c r="D51" s="178"/>
      <c r="E51" s="178"/>
      <c r="F51" s="178"/>
      <c r="G51" s="178"/>
      <c r="H51" s="178"/>
      <c r="I51" s="178"/>
      <c r="J51" s="178"/>
      <c r="K51" s="178"/>
    </row>
  </sheetData>
  <mergeCells count="7">
    <mergeCell ref="B49:K50"/>
    <mergeCell ref="B43:K44"/>
    <mergeCell ref="B41:K42"/>
    <mergeCell ref="B45:K47"/>
    <mergeCell ref="A5:K9"/>
    <mergeCell ref="B29:K34"/>
    <mergeCell ref="B37:K40"/>
  </mergeCells>
  <printOptions horizontalCentered="1"/>
  <pageMargins left="0.23622047244094491" right="0.23622047244094491"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135"/>
  <sheetViews>
    <sheetView showGridLines="0" tabSelected="1" zoomScale="90" zoomScaleNormal="90" zoomScaleSheetLayoutView="100" workbookViewId="0">
      <selection activeCell="A9" sqref="A9:A11"/>
    </sheetView>
  </sheetViews>
  <sheetFormatPr defaultRowHeight="15.75" zeroHeight="1"/>
  <cols>
    <col min="1" max="1" width="5" style="92" customWidth="1"/>
    <col min="2" max="2" width="35.85546875" style="92" customWidth="1"/>
    <col min="3" max="3" width="14.85546875" style="92" customWidth="1"/>
    <col min="4" max="4" width="14.42578125" style="93" customWidth="1"/>
    <col min="5" max="7" width="22.5703125" style="92" customWidth="1"/>
    <col min="8" max="12" width="7.28515625" style="92" hidden="1" customWidth="1"/>
    <col min="13" max="13" width="13" style="92" hidden="1" customWidth="1"/>
    <col min="14" max="14" width="14.42578125" style="92" hidden="1" customWidth="1"/>
    <col min="15" max="15" width="16.7109375" style="92" hidden="1" customWidth="1"/>
    <col min="16" max="16" width="16.5703125" style="92" hidden="1" customWidth="1"/>
    <col min="17" max="19" width="15.7109375" style="92" hidden="1" customWidth="1"/>
    <col min="20" max="28" width="2" style="92" hidden="1" customWidth="1"/>
    <col min="29" max="29" width="9.85546875" style="92" hidden="1" customWidth="1"/>
    <col min="30" max="30" width="20.42578125" style="93" customWidth="1"/>
    <col min="31" max="31" width="5.42578125" style="92" customWidth="1"/>
    <col min="32" max="32" width="2" style="92" hidden="1" customWidth="1"/>
    <col min="33" max="33" width="2.42578125" style="92" hidden="1" customWidth="1"/>
    <col min="34" max="34" width="9.140625" style="92" hidden="1" customWidth="1"/>
    <col min="35" max="35" width="2" style="92" hidden="1" customWidth="1"/>
    <col min="36" max="37" width="0" style="92" hidden="1" customWidth="1"/>
    <col min="38" max="16384" width="9.140625" style="92"/>
  </cols>
  <sheetData>
    <row r="1" spans="1:35" s="90" customFormat="1" ht="25.5" customHeight="1">
      <c r="A1" s="94"/>
      <c r="B1" s="95"/>
      <c r="C1" s="96" t="s">
        <v>0</v>
      </c>
      <c r="D1" s="97" t="s">
        <v>120</v>
      </c>
      <c r="E1" s="97"/>
      <c r="F1" s="97"/>
      <c r="G1" s="97"/>
      <c r="H1" s="97"/>
      <c r="I1" s="97"/>
      <c r="J1" s="97"/>
      <c r="K1" s="97"/>
      <c r="L1" s="97"/>
      <c r="M1" s="97"/>
      <c r="N1" s="97"/>
      <c r="O1" s="97"/>
      <c r="P1" s="97"/>
      <c r="Q1" s="97"/>
      <c r="R1" s="97"/>
      <c r="S1" s="97"/>
      <c r="T1" s="95"/>
      <c r="U1" s="95"/>
      <c r="V1" s="94"/>
      <c r="W1" s="95"/>
      <c r="X1" s="95"/>
      <c r="Y1" s="95"/>
      <c r="Z1" s="95"/>
      <c r="AA1" s="95"/>
      <c r="AB1" s="95"/>
      <c r="AC1" s="95"/>
      <c r="AD1" s="113"/>
    </row>
    <row r="2" spans="1:35" s="90" customFormat="1" ht="25.5" customHeight="1">
      <c r="A2" s="94"/>
      <c r="B2" s="95"/>
      <c r="C2" s="96" t="s">
        <v>1</v>
      </c>
      <c r="D2" s="97" t="s">
        <v>121</v>
      </c>
      <c r="E2" s="97"/>
      <c r="F2" s="97"/>
      <c r="G2" s="97"/>
      <c r="H2" s="97"/>
      <c r="I2" s="97"/>
      <c r="J2" s="97"/>
      <c r="K2" s="97"/>
      <c r="L2" s="97"/>
      <c r="M2" s="97"/>
      <c r="N2" s="97"/>
      <c r="O2" s="97"/>
      <c r="P2" s="97"/>
      <c r="Q2" s="97"/>
      <c r="R2" s="97"/>
      <c r="S2" s="97"/>
      <c r="T2" s="95"/>
      <c r="U2" s="95"/>
      <c r="V2" s="94"/>
      <c r="W2" s="95"/>
      <c r="X2" s="95"/>
      <c r="Y2" s="95"/>
      <c r="Z2" s="95"/>
      <c r="AA2" s="95"/>
      <c r="AB2" s="95"/>
      <c r="AC2" s="95"/>
      <c r="AD2" s="113"/>
    </row>
    <row r="3" spans="1:35" s="90" customFormat="1" ht="25.5" customHeight="1">
      <c r="A3" s="94"/>
      <c r="B3" s="98"/>
      <c r="C3" s="96" t="s">
        <v>2</v>
      </c>
      <c r="D3" s="97" t="s">
        <v>122</v>
      </c>
      <c r="E3" s="97"/>
      <c r="F3" s="97"/>
      <c r="G3" s="97"/>
      <c r="H3" s="97"/>
      <c r="I3" s="97"/>
      <c r="J3" s="97"/>
      <c r="K3" s="97"/>
      <c r="L3" s="97"/>
      <c r="M3" s="97"/>
      <c r="N3" s="97"/>
      <c r="O3" s="97"/>
      <c r="P3" s="97"/>
      <c r="Q3" s="97"/>
      <c r="R3" s="97"/>
      <c r="S3" s="97"/>
      <c r="T3" s="98"/>
      <c r="U3" s="98"/>
      <c r="V3" s="94"/>
      <c r="W3" s="98"/>
      <c r="X3" s="98"/>
      <c r="Y3" s="98"/>
      <c r="Z3" s="98"/>
      <c r="AA3" s="98"/>
      <c r="AB3" s="98"/>
      <c r="AC3" s="98"/>
      <c r="AD3" s="114"/>
    </row>
    <row r="4" spans="1:35" s="90" customFormat="1" ht="25.5" customHeight="1">
      <c r="A4" s="94"/>
      <c r="B4" s="95"/>
      <c r="C4" s="96" t="s">
        <v>64</v>
      </c>
      <c r="D4" s="142">
        <v>43375</v>
      </c>
      <c r="E4" s="97"/>
      <c r="F4" s="97"/>
      <c r="G4" s="97"/>
      <c r="H4" s="97"/>
      <c r="I4" s="97"/>
      <c r="J4" s="97"/>
      <c r="K4" s="97"/>
      <c r="L4" s="97"/>
      <c r="M4" s="97"/>
      <c r="N4" s="97"/>
      <c r="O4" s="97"/>
      <c r="P4" s="97"/>
      <c r="Q4" s="97"/>
      <c r="R4" s="97"/>
      <c r="S4" s="97" t="s">
        <v>3</v>
      </c>
      <c r="T4" s="95"/>
      <c r="U4" s="95"/>
      <c r="V4" s="94"/>
      <c r="W4" s="95"/>
      <c r="X4" s="95"/>
      <c r="Y4" s="95"/>
      <c r="Z4" s="95"/>
      <c r="AA4" s="95"/>
      <c r="AB4" s="95"/>
      <c r="AC4" s="95"/>
      <c r="AD4" s="113"/>
    </row>
    <row r="5" spans="1:35" ht="15.95" customHeight="1">
      <c r="A5" s="99"/>
      <c r="B5" s="99"/>
      <c r="C5" s="99"/>
      <c r="D5" s="100"/>
      <c r="E5" s="99"/>
      <c r="F5" s="99"/>
      <c r="G5" s="99" t="s">
        <v>73</v>
      </c>
      <c r="H5" s="99"/>
      <c r="I5" s="99"/>
      <c r="J5" s="99"/>
      <c r="K5" s="99"/>
      <c r="L5" s="99"/>
      <c r="M5" s="99"/>
      <c r="N5" s="99"/>
      <c r="P5" s="99"/>
      <c r="S5" s="100"/>
      <c r="T5" s="99"/>
      <c r="U5" s="99"/>
      <c r="V5" s="99"/>
      <c r="W5" s="99"/>
      <c r="X5" s="99"/>
      <c r="Y5" s="99"/>
      <c r="Z5" s="99"/>
      <c r="AA5" s="99"/>
      <c r="AB5" s="99"/>
      <c r="AC5" s="99"/>
      <c r="AD5" s="100"/>
    </row>
    <row r="6" spans="1:35" s="91" customFormat="1" ht="20.100000000000001" customHeight="1">
      <c r="A6" s="101" t="s">
        <v>4</v>
      </c>
      <c r="B6" s="99"/>
      <c r="C6" s="102" t="s">
        <v>5</v>
      </c>
      <c r="D6" s="140" t="s">
        <v>123</v>
      </c>
      <c r="E6" s="99"/>
      <c r="F6" s="99"/>
      <c r="G6" s="103" t="s">
        <v>74</v>
      </c>
      <c r="H6" s="103"/>
      <c r="I6" s="103"/>
      <c r="J6" s="103"/>
      <c r="K6" s="103"/>
      <c r="L6" s="103"/>
      <c r="M6" s="103"/>
      <c r="N6" s="99"/>
      <c r="P6" s="103"/>
      <c r="S6" s="100"/>
      <c r="T6" s="103"/>
      <c r="U6" s="103"/>
      <c r="V6" s="103"/>
      <c r="W6" s="103"/>
      <c r="X6" s="103"/>
      <c r="Y6" s="103"/>
      <c r="Z6" s="104"/>
      <c r="AA6" s="104"/>
      <c r="AB6" s="104"/>
      <c r="AC6" s="104"/>
      <c r="AD6" s="105"/>
    </row>
    <row r="7" spans="1:35" s="91" customFormat="1" ht="20.100000000000001" customHeight="1">
      <c r="A7" s="179" t="s">
        <v>90</v>
      </c>
      <c r="B7" s="103"/>
      <c r="C7" s="102" t="s">
        <v>6</v>
      </c>
      <c r="D7" s="140" t="s">
        <v>91</v>
      </c>
      <c r="E7" s="99"/>
      <c r="F7" s="99"/>
      <c r="G7" s="103" t="s">
        <v>72</v>
      </c>
      <c r="H7" s="103"/>
      <c r="I7" s="103"/>
      <c r="J7" s="103"/>
      <c r="K7" s="103"/>
      <c r="L7" s="103"/>
      <c r="M7" s="103"/>
      <c r="N7" s="99"/>
      <c r="P7" s="103"/>
      <c r="S7" s="100"/>
      <c r="T7" s="103"/>
      <c r="U7" s="103"/>
      <c r="V7" s="103"/>
      <c r="W7" s="103"/>
      <c r="X7" s="103"/>
      <c r="Y7" s="103"/>
      <c r="Z7" s="104"/>
      <c r="AA7" s="104"/>
      <c r="AB7" s="104"/>
      <c r="AC7" s="104"/>
      <c r="AD7" s="105"/>
    </row>
    <row r="8" spans="1:35" s="91" customFormat="1" ht="20.100000000000001" customHeight="1">
      <c r="A8" s="104"/>
      <c r="B8" s="103"/>
      <c r="C8" s="104"/>
      <c r="D8" s="103"/>
      <c r="E8" s="105"/>
      <c r="F8" s="106"/>
      <c r="G8" s="105"/>
      <c r="H8" s="106"/>
      <c r="I8" s="105"/>
      <c r="J8" s="106"/>
      <c r="K8" s="105"/>
      <c r="L8" s="106"/>
      <c r="M8" s="105"/>
      <c r="N8" s="106"/>
      <c r="O8" s="105"/>
      <c r="P8" s="106"/>
      <c r="Q8" s="105"/>
      <c r="R8" s="106"/>
      <c r="S8" s="105"/>
      <c r="T8" s="106"/>
      <c r="U8" s="105"/>
      <c r="V8" s="106"/>
      <c r="W8" s="105"/>
      <c r="X8" s="106"/>
      <c r="Y8" s="105"/>
      <c r="Z8" s="106"/>
      <c r="AA8" s="105"/>
      <c r="AB8" s="106"/>
      <c r="AC8" s="105"/>
      <c r="AD8" s="106"/>
    </row>
    <row r="9" spans="1:35" s="91" customFormat="1" ht="15.75" customHeight="1">
      <c r="A9" s="199" t="s">
        <v>7</v>
      </c>
      <c r="B9" s="199" t="s">
        <v>8</v>
      </c>
      <c r="C9" s="200" t="s">
        <v>9</v>
      </c>
      <c r="D9" s="201" t="s">
        <v>10</v>
      </c>
      <c r="E9" s="193" t="s">
        <v>82</v>
      </c>
      <c r="F9" s="194"/>
      <c r="G9" s="195"/>
      <c r="H9" s="166"/>
      <c r="I9" s="166"/>
      <c r="J9" s="166"/>
      <c r="K9" s="166"/>
      <c r="L9" s="166"/>
      <c r="M9" s="166"/>
      <c r="N9" s="166"/>
      <c r="O9" s="166"/>
      <c r="P9" s="166"/>
      <c r="Q9" s="111"/>
      <c r="R9" s="111"/>
      <c r="S9" s="111"/>
      <c r="T9" s="111"/>
      <c r="U9" s="111"/>
      <c r="V9" s="111"/>
      <c r="W9" s="111"/>
      <c r="X9" s="111"/>
      <c r="Y9" s="111"/>
      <c r="Z9" s="111"/>
      <c r="AA9" s="111"/>
      <c r="AB9" s="111"/>
      <c r="AC9" s="111"/>
      <c r="AD9" s="188" t="s">
        <v>11</v>
      </c>
    </row>
    <row r="10" spans="1:35" s="91" customFormat="1">
      <c r="A10" s="199"/>
      <c r="B10" s="199"/>
      <c r="C10" s="200"/>
      <c r="D10" s="202"/>
      <c r="E10" s="196"/>
      <c r="F10" s="197"/>
      <c r="G10" s="198"/>
      <c r="H10" s="167"/>
      <c r="I10" s="167"/>
      <c r="J10" s="167"/>
      <c r="K10" s="167"/>
      <c r="L10" s="167"/>
      <c r="M10" s="167"/>
      <c r="N10" s="183"/>
      <c r="O10" s="184"/>
      <c r="P10" s="167"/>
      <c r="Q10" s="112"/>
      <c r="R10" s="112"/>
      <c r="S10" s="112"/>
      <c r="T10" s="112"/>
      <c r="U10" s="112"/>
      <c r="V10" s="112"/>
      <c r="W10" s="112"/>
      <c r="X10" s="112"/>
      <c r="Y10" s="112"/>
      <c r="Z10" s="112"/>
      <c r="AA10" s="112"/>
      <c r="AB10" s="115"/>
      <c r="AC10" s="115"/>
      <c r="AD10" s="189"/>
    </row>
    <row r="11" spans="1:35" ht="52.5" customHeight="1">
      <c r="A11" s="199"/>
      <c r="B11" s="199"/>
      <c r="C11" s="200"/>
      <c r="D11" s="203"/>
      <c r="E11" s="107" t="s">
        <v>92</v>
      </c>
      <c r="F11" s="107" t="s">
        <v>99</v>
      </c>
      <c r="G11" s="107" t="s">
        <v>100</v>
      </c>
      <c r="H11" s="107">
        <v>4</v>
      </c>
      <c r="I11" s="107">
        <v>5</v>
      </c>
      <c r="J11" s="107">
        <v>6</v>
      </c>
      <c r="K11" s="107">
        <v>7</v>
      </c>
      <c r="L11" s="107">
        <v>8</v>
      </c>
      <c r="M11" s="173"/>
      <c r="N11" s="107"/>
      <c r="O11" s="107"/>
      <c r="P11" s="107"/>
      <c r="Q11" s="107"/>
      <c r="R11" s="107"/>
      <c r="S11" s="107"/>
      <c r="T11" s="107"/>
      <c r="U11" s="107"/>
      <c r="V11" s="107"/>
      <c r="W11" s="107"/>
      <c r="X11" s="107"/>
      <c r="Y11" s="107"/>
      <c r="Z11" s="107"/>
      <c r="AA11" s="107"/>
      <c r="AB11" s="116"/>
      <c r="AC11" s="116"/>
      <c r="AD11" s="190"/>
    </row>
    <row r="12" spans="1:35" s="91" customFormat="1">
      <c r="A12" s="108">
        <v>1</v>
      </c>
      <c r="B12" s="109" t="s">
        <v>44</v>
      </c>
      <c r="C12" s="110">
        <v>123356789413</v>
      </c>
      <c r="D12" s="168" t="s">
        <v>13</v>
      </c>
      <c r="E12" s="108">
        <v>2</v>
      </c>
      <c r="F12" s="108">
        <v>4</v>
      </c>
      <c r="G12" s="108">
        <v>6</v>
      </c>
      <c r="H12" s="108"/>
      <c r="I12" s="108"/>
      <c r="J12" s="108"/>
      <c r="K12" s="108"/>
      <c r="L12" s="108"/>
      <c r="M12" s="174"/>
      <c r="N12" s="108"/>
      <c r="O12" s="108"/>
      <c r="P12" s="108"/>
      <c r="Q12" s="108"/>
      <c r="R12" s="108"/>
      <c r="S12" s="108"/>
      <c r="T12" s="108"/>
      <c r="U12" s="108"/>
      <c r="V12" s="108"/>
      <c r="W12" s="108"/>
      <c r="X12" s="108"/>
      <c r="Y12" s="108"/>
      <c r="Z12" s="108"/>
      <c r="AA12" s="108"/>
      <c r="AB12" s="108"/>
      <c r="AC12" s="108"/>
      <c r="AD12" s="108">
        <v>5</v>
      </c>
      <c r="AF12" s="117">
        <v>0</v>
      </c>
      <c r="AG12" s="117" t="s">
        <v>12</v>
      </c>
      <c r="AI12" s="159">
        <v>1</v>
      </c>
    </row>
    <row r="13" spans="1:35" s="91" customFormat="1">
      <c r="A13" s="108">
        <v>2</v>
      </c>
      <c r="B13" s="109" t="s">
        <v>45</v>
      </c>
      <c r="C13" s="110">
        <v>133456789412</v>
      </c>
      <c r="D13" s="108" t="s">
        <v>12</v>
      </c>
      <c r="E13" s="108">
        <v>2</v>
      </c>
      <c r="F13" s="108">
        <v>4</v>
      </c>
      <c r="G13" s="108">
        <v>6</v>
      </c>
      <c r="H13" s="108"/>
      <c r="I13" s="108"/>
      <c r="J13" s="108"/>
      <c r="K13" s="108"/>
      <c r="L13" s="108"/>
      <c r="M13" s="174"/>
      <c r="N13" s="108"/>
      <c r="O13" s="108"/>
      <c r="P13" s="108"/>
      <c r="Q13" s="108"/>
      <c r="R13" s="108"/>
      <c r="S13" s="108"/>
      <c r="T13" s="108"/>
      <c r="U13" s="108"/>
      <c r="V13" s="108"/>
      <c r="W13" s="108"/>
      <c r="X13" s="108"/>
      <c r="Y13" s="108"/>
      <c r="Z13" s="108"/>
      <c r="AA13" s="108"/>
      <c r="AB13" s="108"/>
      <c r="AC13" s="108"/>
      <c r="AD13" s="108">
        <v>5</v>
      </c>
      <c r="AF13" s="117">
        <v>1</v>
      </c>
      <c r="AG13" s="117" t="s">
        <v>13</v>
      </c>
    </row>
    <row r="14" spans="1:35" s="91" customFormat="1">
      <c r="A14" s="108">
        <v>3</v>
      </c>
      <c r="B14" s="109" t="s">
        <v>46</v>
      </c>
      <c r="C14" s="110">
        <v>120001789413</v>
      </c>
      <c r="D14" s="108" t="s">
        <v>13</v>
      </c>
      <c r="E14" s="108">
        <v>2</v>
      </c>
      <c r="F14" s="108">
        <v>4</v>
      </c>
      <c r="G14" s="108">
        <v>6</v>
      </c>
      <c r="H14" s="108"/>
      <c r="I14" s="108"/>
      <c r="J14" s="108"/>
      <c r="K14" s="108"/>
      <c r="L14" s="108"/>
      <c r="M14" s="174"/>
      <c r="N14" s="108"/>
      <c r="O14" s="108"/>
      <c r="P14" s="108"/>
      <c r="Q14" s="108"/>
      <c r="R14" s="108"/>
      <c r="S14" s="108"/>
      <c r="T14" s="108"/>
      <c r="U14" s="108"/>
      <c r="V14" s="108"/>
      <c r="W14" s="108"/>
      <c r="X14" s="108"/>
      <c r="Y14" s="108"/>
      <c r="Z14" s="108"/>
      <c r="AA14" s="108"/>
      <c r="AB14" s="108"/>
      <c r="AC14" s="108"/>
      <c r="AD14" s="108">
        <v>5</v>
      </c>
      <c r="AF14" s="117">
        <v>2</v>
      </c>
      <c r="AG14" s="117" t="s">
        <v>12</v>
      </c>
    </row>
    <row r="15" spans="1:35" s="91" customFormat="1">
      <c r="A15" s="108">
        <v>4</v>
      </c>
      <c r="B15" s="109" t="s">
        <v>47</v>
      </c>
      <c r="C15" s="110">
        <v>123876789416</v>
      </c>
      <c r="D15" s="108" t="s">
        <v>12</v>
      </c>
      <c r="E15" s="108">
        <v>2</v>
      </c>
      <c r="F15" s="108">
        <v>4</v>
      </c>
      <c r="G15" s="108">
        <v>6</v>
      </c>
      <c r="H15" s="108"/>
      <c r="I15" s="108"/>
      <c r="J15" s="108"/>
      <c r="K15" s="108"/>
      <c r="L15" s="108"/>
      <c r="M15" s="174"/>
      <c r="N15" s="108"/>
      <c r="O15" s="108"/>
      <c r="P15" s="108"/>
      <c r="Q15" s="108"/>
      <c r="R15" s="108"/>
      <c r="S15" s="108"/>
      <c r="T15" s="108"/>
      <c r="U15" s="108"/>
      <c r="V15" s="108"/>
      <c r="W15" s="108"/>
      <c r="X15" s="108"/>
      <c r="Y15" s="108"/>
      <c r="Z15" s="108"/>
      <c r="AA15" s="108"/>
      <c r="AB15" s="108"/>
      <c r="AC15" s="108"/>
      <c r="AD15" s="108">
        <v>5</v>
      </c>
      <c r="AF15" s="117">
        <v>3</v>
      </c>
      <c r="AG15" s="117" t="s">
        <v>13</v>
      </c>
    </row>
    <row r="16" spans="1:35" s="91" customFormat="1">
      <c r="A16" s="108">
        <v>5</v>
      </c>
      <c r="B16" s="109" t="s">
        <v>48</v>
      </c>
      <c r="C16" s="110">
        <v>126100089417</v>
      </c>
      <c r="D16" s="108" t="s">
        <v>13</v>
      </c>
      <c r="E16" s="108">
        <v>2</v>
      </c>
      <c r="F16" s="108">
        <v>4</v>
      </c>
      <c r="G16" s="108">
        <v>6</v>
      </c>
      <c r="H16" s="108"/>
      <c r="I16" s="108"/>
      <c r="J16" s="108"/>
      <c r="K16" s="108"/>
      <c r="L16" s="108"/>
      <c r="M16" s="174"/>
      <c r="N16" s="108"/>
      <c r="O16" s="108"/>
      <c r="P16" s="108"/>
      <c r="Q16" s="108"/>
      <c r="R16" s="108"/>
      <c r="S16" s="108"/>
      <c r="T16" s="108"/>
      <c r="U16" s="108"/>
      <c r="V16" s="108"/>
      <c r="W16" s="108"/>
      <c r="X16" s="108"/>
      <c r="Y16" s="108"/>
      <c r="Z16" s="108"/>
      <c r="AA16" s="108"/>
      <c r="AB16" s="108"/>
      <c r="AC16" s="108"/>
      <c r="AD16" s="108">
        <v>5</v>
      </c>
      <c r="AF16" s="117">
        <v>4</v>
      </c>
      <c r="AG16" s="117" t="s">
        <v>12</v>
      </c>
    </row>
    <row r="17" spans="1:35" s="91" customFormat="1">
      <c r="A17" s="108">
        <v>6</v>
      </c>
      <c r="B17" s="109" t="s">
        <v>49</v>
      </c>
      <c r="C17" s="110">
        <v>149990009413</v>
      </c>
      <c r="D17" s="108" t="s">
        <v>13</v>
      </c>
      <c r="E17" s="108">
        <v>2</v>
      </c>
      <c r="F17" s="108">
        <v>4</v>
      </c>
      <c r="G17" s="108">
        <v>6</v>
      </c>
      <c r="H17" s="108"/>
      <c r="I17" s="108"/>
      <c r="J17" s="108"/>
      <c r="K17" s="108"/>
      <c r="L17" s="108"/>
      <c r="M17" s="174"/>
      <c r="N17" s="108"/>
      <c r="O17" s="108"/>
      <c r="P17" s="108"/>
      <c r="Q17" s="108"/>
      <c r="R17" s="108"/>
      <c r="S17" s="108"/>
      <c r="T17" s="108"/>
      <c r="U17" s="108"/>
      <c r="V17" s="108"/>
      <c r="W17" s="108"/>
      <c r="X17" s="108"/>
      <c r="Y17" s="108"/>
      <c r="Z17" s="108"/>
      <c r="AA17" s="108"/>
      <c r="AB17" s="108"/>
      <c r="AC17" s="108"/>
      <c r="AD17" s="108">
        <v>5</v>
      </c>
      <c r="AF17" s="117">
        <v>5</v>
      </c>
      <c r="AG17" s="117" t="s">
        <v>13</v>
      </c>
    </row>
    <row r="18" spans="1:35" s="91" customFormat="1">
      <c r="A18" s="108">
        <v>7</v>
      </c>
      <c r="B18" s="109"/>
      <c r="C18" s="110"/>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F18" s="118">
        <v>6</v>
      </c>
      <c r="AG18" s="118" t="s">
        <v>12</v>
      </c>
    </row>
    <row r="19" spans="1:35" s="91" customFormat="1">
      <c r="A19" s="108">
        <v>8</v>
      </c>
      <c r="B19" s="109"/>
      <c r="C19" s="110"/>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F19" s="117">
        <v>7</v>
      </c>
      <c r="AG19" s="117" t="s">
        <v>13</v>
      </c>
      <c r="AH19" s="121"/>
      <c r="AI19" s="121"/>
    </row>
    <row r="20" spans="1:35" s="91" customFormat="1">
      <c r="A20" s="108">
        <v>9</v>
      </c>
      <c r="B20" s="109"/>
      <c r="C20" s="110"/>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F20" s="118">
        <v>8</v>
      </c>
      <c r="AG20" s="118" t="s">
        <v>12</v>
      </c>
      <c r="AH20" s="121"/>
      <c r="AI20" s="121"/>
    </row>
    <row r="21" spans="1:35" s="91" customFormat="1">
      <c r="A21" s="108">
        <v>10</v>
      </c>
      <c r="B21" s="109"/>
      <c r="C21" s="110"/>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F21" s="117">
        <v>9</v>
      </c>
      <c r="AG21" s="117" t="s">
        <v>13</v>
      </c>
      <c r="AH21" s="121"/>
      <c r="AI21" s="121"/>
    </row>
    <row r="22" spans="1:35" s="91" customFormat="1">
      <c r="A22" s="108">
        <v>11</v>
      </c>
      <c r="B22" s="109"/>
      <c r="C22" s="110"/>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F22" s="119"/>
      <c r="AG22" s="119"/>
      <c r="AH22" s="121"/>
      <c r="AI22" s="121"/>
    </row>
    <row r="23" spans="1:35" s="91" customFormat="1">
      <c r="A23" s="108">
        <v>12</v>
      </c>
      <c r="B23" s="109"/>
      <c r="C23" s="110"/>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F23" s="119"/>
      <c r="AG23" s="119"/>
      <c r="AH23" s="121"/>
      <c r="AI23" s="121"/>
    </row>
    <row r="24" spans="1:35" s="91" customFormat="1">
      <c r="A24" s="108">
        <v>13</v>
      </c>
      <c r="B24" s="109"/>
      <c r="C24" s="110"/>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F24" s="119"/>
      <c r="AG24" s="119"/>
    </row>
    <row r="25" spans="1:35" s="91" customFormat="1">
      <c r="A25" s="108">
        <v>14</v>
      </c>
      <c r="B25" s="109"/>
      <c r="C25" s="110"/>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F25" s="119"/>
      <c r="AG25" s="119"/>
    </row>
    <row r="26" spans="1:35" s="91" customFormat="1">
      <c r="A26" s="108">
        <v>15</v>
      </c>
      <c r="B26" s="109"/>
      <c r="C26" s="110"/>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F26" s="119"/>
      <c r="AG26" s="119"/>
    </row>
    <row r="27" spans="1:35" s="91" customFormat="1">
      <c r="A27" s="108">
        <v>16</v>
      </c>
      <c r="B27" s="109"/>
      <c r="C27" s="110"/>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F27" s="119"/>
      <c r="AG27" s="119"/>
    </row>
    <row r="28" spans="1:35" s="91" customFormat="1">
      <c r="A28" s="108">
        <v>17</v>
      </c>
      <c r="B28" s="109"/>
      <c r="C28" s="110"/>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F28" s="119"/>
      <c r="AG28" s="119"/>
    </row>
    <row r="29" spans="1:35" s="91" customFormat="1">
      <c r="A29" s="108">
        <v>18</v>
      </c>
      <c r="B29" s="109"/>
      <c r="C29" s="110"/>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F29" s="119"/>
      <c r="AG29" s="119"/>
    </row>
    <row r="30" spans="1:35" s="91" customFormat="1">
      <c r="A30" s="108">
        <v>19</v>
      </c>
      <c r="B30" s="109"/>
      <c r="C30" s="110"/>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F30" s="119"/>
      <c r="AG30" s="119"/>
    </row>
    <row r="31" spans="1:35" s="91" customFormat="1">
      <c r="A31" s="108">
        <v>20</v>
      </c>
      <c r="B31" s="109"/>
      <c r="C31" s="110"/>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F31" s="119"/>
      <c r="AG31" s="119"/>
    </row>
    <row r="32" spans="1:35" s="91" customFormat="1">
      <c r="A32" s="108">
        <v>21</v>
      </c>
      <c r="B32" s="109"/>
      <c r="C32" s="110"/>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F32" s="119"/>
      <c r="AG32" s="119"/>
    </row>
    <row r="33" spans="1:33" s="91" customFormat="1">
      <c r="A33" s="108">
        <v>22</v>
      </c>
      <c r="B33" s="109"/>
      <c r="C33" s="110"/>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F33" s="119"/>
      <c r="AG33" s="119"/>
    </row>
    <row r="34" spans="1:33" s="91" customFormat="1">
      <c r="A34" s="108">
        <v>23</v>
      </c>
      <c r="B34" s="109"/>
      <c r="C34" s="110"/>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F34" s="119"/>
      <c r="AG34" s="119"/>
    </row>
    <row r="35" spans="1:33" s="91" customFormat="1">
      <c r="A35" s="108">
        <v>24</v>
      </c>
      <c r="B35" s="109"/>
      <c r="C35" s="110"/>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F35" s="119"/>
      <c r="AG35" s="119"/>
    </row>
    <row r="36" spans="1:33" s="91" customFormat="1">
      <c r="A36" s="108">
        <v>25</v>
      </c>
      <c r="B36" s="109"/>
      <c r="C36" s="110"/>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F36" s="119"/>
      <c r="AG36" s="119"/>
    </row>
    <row r="37" spans="1:33" s="91" customFormat="1">
      <c r="A37" s="108">
        <v>26</v>
      </c>
      <c r="B37" s="141"/>
      <c r="C37" s="110"/>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F37" s="119"/>
      <c r="AG37" s="119"/>
    </row>
    <row r="38" spans="1:33" s="91" customFormat="1">
      <c r="A38" s="108">
        <v>27</v>
      </c>
      <c r="B38" s="109"/>
      <c r="C38" s="110"/>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F38" s="119"/>
      <c r="AG38" s="119"/>
    </row>
    <row r="39" spans="1:33" s="91" customFormat="1">
      <c r="A39" s="108">
        <v>28</v>
      </c>
      <c r="B39" s="109"/>
      <c r="C39" s="110"/>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F39" s="119"/>
      <c r="AG39" s="119"/>
    </row>
    <row r="40" spans="1:33" s="91" customFormat="1">
      <c r="A40" s="108">
        <v>29</v>
      </c>
      <c r="B40" s="109"/>
      <c r="C40" s="110"/>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F40" s="119"/>
      <c r="AG40" s="119"/>
    </row>
    <row r="41" spans="1:33" s="91" customFormat="1">
      <c r="A41" s="108">
        <v>30</v>
      </c>
      <c r="B41" s="109"/>
      <c r="C41" s="110"/>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F41" s="119"/>
      <c r="AG41" s="119"/>
    </row>
    <row r="42" spans="1:33" s="91" customFormat="1">
      <c r="A42" s="108">
        <v>31</v>
      </c>
      <c r="B42" s="109"/>
      <c r="C42" s="110"/>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F42" s="119"/>
      <c r="AG42" s="119"/>
    </row>
    <row r="43" spans="1:33" s="91" customFormat="1">
      <c r="A43" s="108">
        <v>32</v>
      </c>
      <c r="B43" s="109"/>
      <c r="C43" s="110"/>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F43" s="119"/>
      <c r="AG43" s="119"/>
    </row>
    <row r="44" spans="1:33" s="91" customFormat="1">
      <c r="A44" s="108">
        <v>33</v>
      </c>
      <c r="B44" s="109"/>
      <c r="C44" s="110"/>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F44" s="119"/>
      <c r="AG44" s="119"/>
    </row>
    <row r="45" spans="1:33" s="91" customFormat="1">
      <c r="A45" s="108">
        <v>34</v>
      </c>
      <c r="B45" s="109"/>
      <c r="C45" s="110"/>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F45" s="119"/>
      <c r="AG45" s="119"/>
    </row>
    <row r="46" spans="1:33" s="91" customFormat="1">
      <c r="A46" s="108">
        <v>35</v>
      </c>
      <c r="B46" s="109"/>
      <c r="C46" s="110"/>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F46" s="119"/>
      <c r="AG46" s="119"/>
    </row>
    <row r="47" spans="1:33" s="91" customFormat="1">
      <c r="A47" s="108">
        <v>36</v>
      </c>
      <c r="B47" s="109"/>
      <c r="C47" s="110"/>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F47" s="119"/>
      <c r="AG47" s="119"/>
    </row>
    <row r="48" spans="1:33" s="91" customFormat="1">
      <c r="A48" s="108">
        <v>37</v>
      </c>
      <c r="B48" s="109"/>
      <c r="C48" s="110"/>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F48" s="119"/>
      <c r="AG48" s="119"/>
    </row>
    <row r="49" spans="1:33" s="91" customFormat="1">
      <c r="A49" s="108">
        <v>38</v>
      </c>
      <c r="B49" s="109"/>
      <c r="C49" s="110"/>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F49" s="119"/>
      <c r="AG49" s="119"/>
    </row>
    <row r="50" spans="1:33" s="91" customFormat="1">
      <c r="A50" s="108">
        <v>39</v>
      </c>
      <c r="B50" s="109"/>
      <c r="C50" s="110"/>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F50" s="119"/>
      <c r="AG50" s="119"/>
    </row>
    <row r="51" spans="1:33" s="91" customFormat="1">
      <c r="A51" s="108">
        <v>40</v>
      </c>
      <c r="B51" s="109"/>
      <c r="C51" s="110"/>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F51" s="119"/>
      <c r="AG51" s="119"/>
    </row>
    <row r="52" spans="1:33" s="91" customFormat="1">
      <c r="A52" s="108">
        <v>41</v>
      </c>
      <c r="B52" s="109"/>
      <c r="C52" s="110"/>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F52" s="119"/>
      <c r="AG52" s="119"/>
    </row>
    <row r="53" spans="1:33" s="91" customFormat="1">
      <c r="A53" s="108">
        <v>42</v>
      </c>
      <c r="B53" s="109"/>
      <c r="C53" s="110"/>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F53" s="119"/>
      <c r="AG53" s="119"/>
    </row>
    <row r="54" spans="1:33" s="91" customFormat="1">
      <c r="A54" s="108">
        <v>43</v>
      </c>
      <c r="B54" s="109"/>
      <c r="C54" s="110"/>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F54" s="119"/>
      <c r="AG54" s="119"/>
    </row>
    <row r="55" spans="1:33" s="91" customFormat="1">
      <c r="A55" s="108">
        <v>44</v>
      </c>
      <c r="B55" s="109"/>
      <c r="C55" s="110"/>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F55" s="119"/>
      <c r="AG55" s="119"/>
    </row>
    <row r="56" spans="1:33" s="91" customFormat="1">
      <c r="A56" s="108">
        <v>45</v>
      </c>
      <c r="B56" s="109"/>
      <c r="C56" s="110"/>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F56" s="119"/>
      <c r="AG56" s="119"/>
    </row>
    <row r="57" spans="1:33" s="91" customFormat="1">
      <c r="A57" s="108">
        <v>46</v>
      </c>
      <c r="B57" s="109"/>
      <c r="C57" s="110"/>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F57" s="119"/>
      <c r="AG57" s="119"/>
    </row>
    <row r="58" spans="1:33" s="91" customFormat="1">
      <c r="A58" s="108">
        <v>47</v>
      </c>
      <c r="B58" s="109"/>
      <c r="C58" s="110"/>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F58" s="119"/>
      <c r="AG58" s="119"/>
    </row>
    <row r="59" spans="1:33" s="91" customFormat="1">
      <c r="A59" s="108">
        <v>48</v>
      </c>
      <c r="B59" s="109"/>
      <c r="C59" s="110"/>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F59" s="119"/>
      <c r="AG59" s="119"/>
    </row>
    <row r="60" spans="1:33" s="91" customFormat="1">
      <c r="A60" s="108">
        <v>49</v>
      </c>
      <c r="B60" s="109"/>
      <c r="C60" s="110"/>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20"/>
      <c r="AF60" s="121"/>
      <c r="AG60" s="121"/>
    </row>
    <row r="61" spans="1:33" s="91" customFormat="1">
      <c r="A61" s="108">
        <v>50</v>
      </c>
      <c r="B61" s="109"/>
      <c r="C61" s="110"/>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F61" s="121"/>
      <c r="AG61" s="121"/>
    </row>
    <row r="62" spans="1:33" s="91" customFormat="1">
      <c r="A62" s="108">
        <v>51</v>
      </c>
      <c r="B62" s="109"/>
      <c r="C62" s="110"/>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F62" s="121"/>
      <c r="AG62" s="121"/>
    </row>
    <row r="63" spans="1:33" s="91" customFormat="1">
      <c r="A63" s="108">
        <v>52</v>
      </c>
      <c r="B63" s="109"/>
      <c r="C63" s="110"/>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F63" s="121"/>
      <c r="AG63" s="121"/>
    </row>
    <row r="64" spans="1:33" s="91" customFormat="1">
      <c r="A64" s="108">
        <v>53</v>
      </c>
      <c r="B64" s="109"/>
      <c r="C64" s="110"/>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F64" s="121"/>
      <c r="AG64" s="121"/>
    </row>
    <row r="65" spans="1:33" s="91" customFormat="1">
      <c r="A65" s="108">
        <v>54</v>
      </c>
      <c r="B65" s="109"/>
      <c r="C65" s="110"/>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F65" s="121"/>
      <c r="AG65" s="121"/>
    </row>
    <row r="66" spans="1:33">
      <c r="A66" s="122"/>
      <c r="B66" s="123"/>
      <c r="C66" s="123"/>
      <c r="D66" s="124"/>
      <c r="E66" s="123"/>
      <c r="F66" s="191"/>
      <c r="G66" s="191"/>
      <c r="H66" s="191"/>
      <c r="I66" s="191"/>
      <c r="J66" s="191"/>
      <c r="K66" s="191"/>
      <c r="L66" s="191"/>
      <c r="M66" s="191"/>
      <c r="N66" s="191"/>
      <c r="O66" s="191"/>
      <c r="P66" s="191"/>
      <c r="Q66" s="191"/>
      <c r="R66" s="191"/>
      <c r="S66" s="191"/>
      <c r="T66" s="123"/>
      <c r="U66" s="123"/>
      <c r="V66" s="123"/>
      <c r="W66" s="123"/>
      <c r="X66" s="123"/>
      <c r="Y66" s="123"/>
      <c r="Z66" s="123"/>
      <c r="AA66" s="123"/>
      <c r="AB66" s="123"/>
      <c r="AC66" s="123"/>
      <c r="AD66" s="136"/>
      <c r="AF66" s="137"/>
      <c r="AG66" s="137"/>
    </row>
    <row r="67" spans="1:33">
      <c r="A67" s="125"/>
      <c r="B67" s="126"/>
      <c r="C67" s="126"/>
      <c r="D67" s="127"/>
      <c r="E67" s="126"/>
      <c r="F67" s="192"/>
      <c r="G67" s="192"/>
      <c r="H67" s="192"/>
      <c r="I67" s="192"/>
      <c r="J67" s="192"/>
      <c r="K67" s="192"/>
      <c r="L67" s="192"/>
      <c r="M67" s="192"/>
      <c r="N67" s="192"/>
      <c r="O67" s="192"/>
      <c r="P67" s="192"/>
      <c r="Q67" s="192"/>
      <c r="R67" s="192"/>
      <c r="S67" s="192"/>
      <c r="T67" s="126"/>
      <c r="U67" s="126"/>
      <c r="V67" s="126"/>
      <c r="W67" s="126"/>
      <c r="X67" s="126"/>
      <c r="Y67" s="126"/>
      <c r="Z67" s="126"/>
      <c r="AA67" s="126"/>
      <c r="AB67" s="126"/>
      <c r="AC67" s="126"/>
      <c r="AD67" s="138"/>
      <c r="AF67" s="137"/>
      <c r="AG67" s="137"/>
    </row>
    <row r="68" spans="1:33" ht="15.95" customHeight="1">
      <c r="A68" s="125"/>
      <c r="B68" s="126"/>
      <c r="C68" s="126"/>
      <c r="D68" s="127"/>
      <c r="E68" s="126"/>
      <c r="F68" s="192"/>
      <c r="G68" s="192"/>
      <c r="H68" s="192"/>
      <c r="I68" s="192"/>
      <c r="J68" s="192"/>
      <c r="K68" s="192"/>
      <c r="L68" s="192"/>
      <c r="M68" s="192"/>
      <c r="N68" s="192"/>
      <c r="O68" s="192"/>
      <c r="P68" s="192"/>
      <c r="Q68" s="192"/>
      <c r="R68" s="192"/>
      <c r="S68" s="192"/>
      <c r="T68" s="126"/>
      <c r="U68" s="126"/>
      <c r="V68" s="126"/>
      <c r="W68" s="126"/>
      <c r="X68" s="126"/>
      <c r="Y68" s="126"/>
      <c r="Z68" s="126"/>
      <c r="AA68" s="126"/>
      <c r="AB68" s="126"/>
      <c r="AC68" s="126"/>
      <c r="AD68" s="138"/>
      <c r="AF68" s="137"/>
      <c r="AG68" s="137"/>
    </row>
    <row r="69" spans="1:33" ht="15.95" customHeight="1">
      <c r="A69" s="129"/>
      <c r="B69" s="126" t="s">
        <v>14</v>
      </c>
      <c r="C69" s="126"/>
      <c r="D69" s="127"/>
      <c r="E69" s="126"/>
      <c r="F69" s="192"/>
      <c r="G69" s="192"/>
      <c r="H69" s="192"/>
      <c r="I69" s="192"/>
      <c r="J69" s="192"/>
      <c r="K69" s="192"/>
      <c r="L69" s="192"/>
      <c r="M69" s="192"/>
      <c r="N69" s="192"/>
      <c r="O69" s="192"/>
      <c r="P69" s="192"/>
      <c r="Q69" s="192"/>
      <c r="R69" s="192"/>
      <c r="S69" s="192"/>
      <c r="T69" s="126"/>
      <c r="U69" s="126"/>
      <c r="V69" s="126"/>
      <c r="W69" s="126"/>
      <c r="X69" s="126"/>
      <c r="Y69" s="126"/>
      <c r="Z69" s="126"/>
      <c r="AA69" s="126"/>
      <c r="AB69" s="126"/>
      <c r="AC69" s="126"/>
      <c r="AD69" s="138"/>
      <c r="AF69" s="137"/>
      <c r="AG69" s="137"/>
    </row>
    <row r="70" spans="1:33">
      <c r="A70" s="129"/>
      <c r="B70" s="130" t="s">
        <v>42</v>
      </c>
      <c r="C70" s="130"/>
      <c r="D70" s="131"/>
      <c r="E70" s="130"/>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38"/>
      <c r="AF70" s="137"/>
      <c r="AG70" s="137"/>
    </row>
    <row r="71" spans="1:33">
      <c r="A71" s="129"/>
      <c r="B71" s="130" t="s">
        <v>41</v>
      </c>
      <c r="C71" s="130"/>
      <c r="D71" s="131"/>
      <c r="E71" s="130"/>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38"/>
      <c r="AF71" s="137"/>
      <c r="AG71" s="137"/>
    </row>
    <row r="72" spans="1:33">
      <c r="A72" s="129"/>
      <c r="B72" s="158" t="str">
        <f>$D$1</f>
        <v>SMK PUCHONG BATU 14</v>
      </c>
      <c r="C72" s="132"/>
      <c r="D72" s="128"/>
      <c r="E72" s="132"/>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38"/>
      <c r="AF72" s="137"/>
      <c r="AG72" s="137"/>
    </row>
    <row r="73" spans="1:33">
      <c r="A73" s="125"/>
      <c r="B73" s="126"/>
      <c r="C73" s="126"/>
      <c r="D73" s="127"/>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38"/>
      <c r="AF73" s="137"/>
      <c r="AG73" s="137"/>
    </row>
    <row r="74" spans="1:33">
      <c r="A74" s="125"/>
      <c r="B74" s="126"/>
      <c r="C74" s="126"/>
      <c r="D74" s="127"/>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38"/>
      <c r="AF74" s="137"/>
      <c r="AG74" s="137"/>
    </row>
    <row r="75" spans="1:33">
      <c r="A75" s="125"/>
      <c r="B75" s="126"/>
      <c r="C75" s="126"/>
      <c r="D75" s="127"/>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38"/>
      <c r="AF75" s="137"/>
      <c r="AG75" s="137"/>
    </row>
    <row r="76" spans="1:33">
      <c r="A76" s="125"/>
      <c r="B76" s="126"/>
      <c r="C76" s="126"/>
      <c r="D76" s="127"/>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38"/>
      <c r="AF76" s="137"/>
      <c r="AG76" s="137"/>
    </row>
    <row r="77" spans="1:33">
      <c r="A77" s="133"/>
      <c r="B77" s="134"/>
      <c r="C77" s="134"/>
      <c r="D77" s="135"/>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9"/>
      <c r="AF77" s="137"/>
      <c r="AG77" s="137"/>
    </row>
    <row r="78" spans="1:33">
      <c r="AF78" s="137"/>
      <c r="AG78" s="137"/>
    </row>
    <row r="79" spans="1:33">
      <c r="AF79" s="137"/>
      <c r="AG79" s="137"/>
    </row>
    <row r="80" spans="1:33">
      <c r="AF80" s="137"/>
      <c r="AG80" s="137"/>
    </row>
    <row r="81" spans="32:33">
      <c r="AF81" s="137"/>
      <c r="AG81" s="137"/>
    </row>
    <row r="82" spans="32:33">
      <c r="AF82" s="137"/>
      <c r="AG82" s="137"/>
    </row>
    <row r="83" spans="32:33">
      <c r="AF83" s="137"/>
      <c r="AG83" s="137"/>
    </row>
    <row r="84" spans="32:33">
      <c r="AF84" s="137"/>
      <c r="AG84" s="137"/>
    </row>
    <row r="85" spans="32:33">
      <c r="AF85" s="137"/>
      <c r="AG85" s="137"/>
    </row>
    <row r="86" spans="32:33">
      <c r="AF86" s="137"/>
      <c r="AG86" s="137"/>
    </row>
    <row r="87" spans="32:33">
      <c r="AF87" s="137"/>
      <c r="AG87" s="137"/>
    </row>
    <row r="88" spans="32:33">
      <c r="AF88" s="137"/>
      <c r="AG88" s="137"/>
    </row>
    <row r="89" spans="32:33">
      <c r="AF89" s="137"/>
      <c r="AG89" s="137"/>
    </row>
    <row r="90" spans="32:33">
      <c r="AF90" s="137"/>
      <c r="AG90" s="137"/>
    </row>
    <row r="91" spans="32:33">
      <c r="AF91" s="137"/>
      <c r="AG91" s="137"/>
    </row>
    <row r="92" spans="32:33">
      <c r="AF92" s="137"/>
      <c r="AG92" s="137"/>
    </row>
    <row r="93" spans="32:33">
      <c r="AF93" s="137"/>
      <c r="AG93" s="137"/>
    </row>
    <row r="94" spans="32:33">
      <c r="AF94" s="137"/>
      <c r="AG94" s="137"/>
    </row>
    <row r="95" spans="32:33">
      <c r="AF95" s="137"/>
      <c r="AG95" s="137"/>
    </row>
    <row r="96" spans="32:33">
      <c r="AF96" s="137"/>
      <c r="AG96" s="137"/>
    </row>
    <row r="97" spans="32:33">
      <c r="AF97" s="137"/>
      <c r="AG97" s="137"/>
    </row>
    <row r="98" spans="32:33">
      <c r="AF98" s="137"/>
      <c r="AG98" s="137"/>
    </row>
    <row r="99" spans="32:33">
      <c r="AF99" s="137"/>
      <c r="AG99" s="137"/>
    </row>
    <row r="100" spans="32:33">
      <c r="AF100" s="137"/>
      <c r="AG100" s="137"/>
    </row>
    <row r="101" spans="32:33">
      <c r="AF101" s="137"/>
      <c r="AG101" s="137"/>
    </row>
    <row r="102" spans="32:33">
      <c r="AF102" s="137"/>
      <c r="AG102" s="137"/>
    </row>
    <row r="103" spans="32:33">
      <c r="AF103" s="137"/>
      <c r="AG103" s="137"/>
    </row>
    <row r="104" spans="32:33">
      <c r="AF104" s="137"/>
      <c r="AG104" s="137"/>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mergeCells count="10">
    <mergeCell ref="A9:A11"/>
    <mergeCell ref="B9:B11"/>
    <mergeCell ref="C9:C11"/>
    <mergeCell ref="D9:D11"/>
    <mergeCell ref="AD9:AD11"/>
    <mergeCell ref="F66:S66"/>
    <mergeCell ref="F67:S67"/>
    <mergeCell ref="F68:S68"/>
    <mergeCell ref="F69:S69"/>
    <mergeCell ref="E9:G10"/>
  </mergeCells>
  <dataValidations count="1">
    <dataValidation type="whole" allowBlank="1" showErrorMessage="1" errorTitle="TAHAP PENGUASAAN" error="SILA ISIKAN TAHAP PENGUASAAN YANG BETUL!" sqref="E12:AD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50" fitToHeight="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5</xdr:col>
                    <xdr:colOff>1247775</xdr:colOff>
                    <xdr:row>5</xdr:row>
                    <xdr:rowOff>9525</xdr:rowOff>
                  </from>
                  <to>
                    <xdr:col>6</xdr:col>
                    <xdr:colOff>85725</xdr:colOff>
                    <xdr:row>5</xdr:row>
                    <xdr:rowOff>219075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5</xdr:col>
                    <xdr:colOff>1247775</xdr:colOff>
                    <xdr:row>5</xdr:row>
                    <xdr:rowOff>228600</xdr:rowOff>
                  </from>
                  <to>
                    <xdr:col>6</xdr:col>
                    <xdr:colOff>76200</xdr:colOff>
                    <xdr:row>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87"/>
  <sheetViews>
    <sheetView showGridLines="0" topLeftCell="A13" zoomScale="90" zoomScaleNormal="90" zoomScaleSheetLayoutView="100" workbookViewId="0">
      <selection activeCell="F51" sqref="F51"/>
    </sheetView>
  </sheetViews>
  <sheetFormatPr defaultRowHeight="16.5" zeroHeight="1"/>
  <cols>
    <col min="1" max="1" width="3.7109375" style="1" customWidth="1"/>
    <col min="2" max="2" width="8.28515625" style="43" customWidth="1"/>
    <col min="3" max="3" width="9.28515625" style="43" customWidth="1"/>
    <col min="4" max="4" width="20.28515625" style="43" customWidth="1"/>
    <col min="5" max="5" width="13.7109375" style="43" customWidth="1"/>
    <col min="6" max="6" width="94.7109375" style="43" customWidth="1"/>
    <col min="7" max="7" width="5.7109375" style="45" customWidth="1"/>
    <col min="8" max="8" width="12.5703125" style="46" hidden="1" customWidth="1"/>
    <col min="9" max="9" width="33.5703125" style="1" hidden="1" customWidth="1"/>
    <col min="10" max="11" width="12.5703125" style="1" hidden="1" customWidth="1"/>
    <col min="12" max="12" width="12.5703125" style="1" customWidth="1"/>
    <col min="13" max="13" width="5.85546875" style="1" customWidth="1"/>
    <col min="14" max="14" width="9.140625" style="1" bestFit="1"/>
    <col min="15" max="16384" width="9.140625" style="1"/>
  </cols>
  <sheetData>
    <row r="1" spans="1:11" s="42" customFormat="1" ht="21" customHeight="1">
      <c r="A1" s="47"/>
      <c r="B1" s="204" t="str">
        <f>'REKOD PRESTASI MURID'!$D$1</f>
        <v>SMK PUCHONG BATU 14</v>
      </c>
      <c r="C1" s="204"/>
      <c r="D1" s="204"/>
      <c r="E1" s="204"/>
      <c r="F1" s="204"/>
      <c r="G1" s="47"/>
      <c r="H1" s="46"/>
    </row>
    <row r="2" spans="1:11" s="42" customFormat="1" ht="21" customHeight="1">
      <c r="A2" s="47"/>
      <c r="B2" s="204" t="str">
        <f>'REKOD PRESTASI MURID'!$D$2</f>
        <v>PUCHONG</v>
      </c>
      <c r="C2" s="204"/>
      <c r="D2" s="204"/>
      <c r="E2" s="204"/>
      <c r="F2" s="204"/>
      <c r="G2" s="47"/>
      <c r="H2" s="46"/>
    </row>
    <row r="3" spans="1:11" s="42" customFormat="1" ht="21" customHeight="1">
      <c r="A3" s="47"/>
      <c r="B3" s="204" t="str">
        <f>'REKOD PRESTASI MURID'!$D$3</f>
        <v>SELANGOR</v>
      </c>
      <c r="C3" s="204"/>
      <c r="D3" s="204"/>
      <c r="E3" s="204"/>
      <c r="F3" s="204"/>
      <c r="G3" s="47"/>
      <c r="H3" s="46"/>
    </row>
    <row r="4" spans="1:11" s="42" customFormat="1" ht="21" customHeight="1">
      <c r="A4" s="48"/>
      <c r="B4" s="205">
        <f>'REKOD PRESTASI MURID'!$D$4</f>
        <v>43375</v>
      </c>
      <c r="C4" s="205"/>
      <c r="D4" s="205"/>
      <c r="E4" s="205"/>
      <c r="F4" s="205"/>
      <c r="G4" s="48"/>
      <c r="H4" s="206" t="s">
        <v>15</v>
      </c>
      <c r="I4" s="206"/>
      <c r="J4" s="206"/>
    </row>
    <row r="5" spans="1:11">
      <c r="A5" s="7"/>
      <c r="B5" s="7"/>
      <c r="C5" s="7"/>
      <c r="D5" s="7"/>
      <c r="E5" s="7"/>
      <c r="F5" s="7"/>
      <c r="G5" s="7"/>
      <c r="H5" s="49"/>
      <c r="I5" s="86"/>
      <c r="J5" s="86"/>
    </row>
    <row r="6" spans="1:11" ht="18.75">
      <c r="A6" s="7"/>
      <c r="B6" s="50" t="str">
        <f>'REKOD PRESTASI MURID'!$A$7</f>
        <v>KESUSASTERAAN MELAYU KOMUNIKATIF</v>
      </c>
      <c r="C6" s="7"/>
      <c r="D6" s="7"/>
      <c r="E6" s="7"/>
      <c r="F6" s="7"/>
      <c r="G6" s="7"/>
      <c r="H6" s="49"/>
      <c r="I6" s="87">
        <v>1</v>
      </c>
      <c r="J6" s="86"/>
    </row>
    <row r="7" spans="1:11">
      <c r="A7" s="7"/>
      <c r="B7" s="7"/>
      <c r="C7" s="7"/>
      <c r="D7" s="7"/>
      <c r="E7" s="7"/>
      <c r="F7" s="7"/>
      <c r="G7" s="7"/>
      <c r="H7" s="51">
        <v>1</v>
      </c>
      <c r="I7" s="51" t="str">
        <f>'REKOD PRESTASI MURID'!B12</f>
        <v>AHMAD BIN SULAIMAN</v>
      </c>
      <c r="J7" s="51" t="str">
        <f t="shared" ref="J7:J24" si="0">IF(I7=0,"",H7&amp;"  "&amp;I7)</f>
        <v>1  AHMAD BIN SULAIMAN</v>
      </c>
      <c r="K7" s="1">
        <f>'REKOD PRESTASI MURID'!AI12</f>
        <v>1</v>
      </c>
    </row>
    <row r="8" spans="1:11">
      <c r="A8" s="7"/>
      <c r="B8" s="207" t="s">
        <v>16</v>
      </c>
      <c r="C8" s="208"/>
      <c r="D8" s="52" t="str">
        <f>VLOOKUP($I$6,H7:J69,2)</f>
        <v>AHMAD BIN SULAIMAN</v>
      </c>
      <c r="E8" s="53"/>
      <c r="F8" s="18"/>
      <c r="G8" s="7"/>
      <c r="H8" s="51">
        <v>2</v>
      </c>
      <c r="I8" s="51" t="str">
        <f>'REKOD PRESTASI MURID'!B13</f>
        <v>SITI ROKIAH BINTI ALI</v>
      </c>
      <c r="J8" s="51" t="str">
        <f t="shared" si="0"/>
        <v>2  SITI ROKIAH BINTI ALI</v>
      </c>
      <c r="K8" s="1" t="str">
        <f>'REKOD PRESTASI MURID'!G6</f>
        <v>Pentaksiran Pertengahan Tahun</v>
      </c>
    </row>
    <row r="9" spans="1:11">
      <c r="A9" s="7"/>
      <c r="B9" s="210" t="s">
        <v>17</v>
      </c>
      <c r="C9" s="211"/>
      <c r="D9" s="56">
        <f>VLOOKUP($I$6,'REKOD PRESTASI MURID'!$A$12:$D$65,3)</f>
        <v>123356789413</v>
      </c>
      <c r="E9" s="57"/>
      <c r="F9" s="18"/>
      <c r="G9" s="7"/>
      <c r="H9" s="51">
        <v>3</v>
      </c>
      <c r="I9" s="51" t="str">
        <f>'REKOD PRESTASI MURID'!B14</f>
        <v>MOHD RAMLI BIN SHUKRI</v>
      </c>
      <c r="J9" s="51" t="str">
        <f t="shared" si="0"/>
        <v>3  MOHD RAMLI BIN SHUKRI</v>
      </c>
      <c r="K9" s="1" t="str">
        <f>'REKOD PRESTASI MURID'!G7</f>
        <v>Pentaksiran Akhir tahun</v>
      </c>
    </row>
    <row r="10" spans="1:11">
      <c r="A10" s="7"/>
      <c r="B10" s="210" t="s">
        <v>18</v>
      </c>
      <c r="C10" s="211"/>
      <c r="D10" s="58" t="str">
        <f>VLOOKUP($I$6,'REKOD PRESTASI MURID'!$A$12:$D$65,4)</f>
        <v>L</v>
      </c>
      <c r="E10" s="59"/>
      <c r="F10" s="18"/>
      <c r="G10" s="7"/>
      <c r="H10" s="51">
        <v>4</v>
      </c>
      <c r="I10" s="51" t="str">
        <f>'REKOD PRESTASI MURID'!B15</f>
        <v>NORAINI BINTI KASIM</v>
      </c>
      <c r="J10" s="51" t="str">
        <f t="shared" si="0"/>
        <v>4  NORAINI BINTI KASIM</v>
      </c>
    </row>
    <row r="11" spans="1:11">
      <c r="A11" s="7"/>
      <c r="B11" s="210" t="s">
        <v>19</v>
      </c>
      <c r="C11" s="211"/>
      <c r="D11" s="58" t="str">
        <f>'REKOD PRESTASI MURID'!D7</f>
        <v>TINGKATAN 4 AMANAH</v>
      </c>
      <c r="E11" s="59"/>
      <c r="F11" s="18"/>
      <c r="G11" s="7"/>
      <c r="H11" s="51">
        <v>5</v>
      </c>
      <c r="I11" s="51" t="str">
        <f>'REKOD PRESTASI MURID'!B16</f>
        <v>ALIAS BIN OMAR</v>
      </c>
      <c r="J11" s="51" t="str">
        <f t="shared" si="0"/>
        <v>5  ALIAS BIN OMAR</v>
      </c>
    </row>
    <row r="12" spans="1:11">
      <c r="A12" s="7"/>
      <c r="B12" s="54" t="s">
        <v>20</v>
      </c>
      <c r="C12" s="55"/>
      <c r="D12" s="58" t="str">
        <f>'REKOD PRESTASI MURID'!$D$6</f>
        <v>PN. ROOSLINA HJ. AHMAD</v>
      </c>
      <c r="E12" s="59"/>
      <c r="F12" s="18"/>
      <c r="G12" s="7"/>
      <c r="H12" s="51">
        <v>6</v>
      </c>
      <c r="I12" s="51" t="str">
        <f>'REKOD PRESTASI MURID'!B17</f>
        <v>ABDUL HAKIM BIN KAMARUZAMAN</v>
      </c>
      <c r="J12" s="51" t="str">
        <f t="shared" si="0"/>
        <v>6  ABDUL HAKIM BIN KAMARUZAMAN</v>
      </c>
      <c r="K12" s="84"/>
    </row>
    <row r="13" spans="1:11">
      <c r="A13" s="7"/>
      <c r="B13" s="212" t="s">
        <v>21</v>
      </c>
      <c r="C13" s="213"/>
      <c r="D13" s="143">
        <f>B4</f>
        <v>43375</v>
      </c>
      <c r="E13" s="60"/>
      <c r="F13" s="18"/>
      <c r="G13" s="7"/>
      <c r="H13" s="51">
        <v>7</v>
      </c>
      <c r="I13" s="51">
        <f>'REKOD PRESTASI MURID'!B18</f>
        <v>0</v>
      </c>
      <c r="J13" s="51" t="str">
        <f t="shared" si="0"/>
        <v/>
      </c>
    </row>
    <row r="14" spans="1:11">
      <c r="A14" s="7"/>
      <c r="B14" s="18"/>
      <c r="C14" s="18"/>
      <c r="D14" s="18"/>
      <c r="E14" s="61"/>
      <c r="F14" s="18"/>
      <c r="G14" s="7"/>
      <c r="H14" s="51">
        <v>8</v>
      </c>
      <c r="I14" s="51">
        <f>'REKOD PRESTASI MURID'!B19</f>
        <v>0</v>
      </c>
      <c r="J14" s="51" t="str">
        <f t="shared" si="0"/>
        <v/>
      </c>
    </row>
    <row r="15" spans="1:11" ht="22.5" customHeight="1">
      <c r="A15" s="7"/>
      <c r="B15" s="223" t="s">
        <v>22</v>
      </c>
      <c r="C15" s="223"/>
      <c r="D15" s="223"/>
      <c r="E15" s="216" t="str">
        <f>IF(K7=1,"",VLOOKUP($I$6,'REKOD PRESTASI MURID'!$A$12:$AD$65,30))</f>
        <v/>
      </c>
      <c r="F15" s="221" t="str">
        <f>UPPER(IF(K7=1,K8,K9))</f>
        <v>PENTAKSIRAN PERTENGAHAN TAHUN</v>
      </c>
      <c r="G15" s="7"/>
      <c r="H15" s="51">
        <v>9</v>
      </c>
      <c r="I15" s="51">
        <f>'REKOD PRESTASI MURID'!B20</f>
        <v>0</v>
      </c>
      <c r="J15" s="51" t="str">
        <f t="shared" si="0"/>
        <v/>
      </c>
    </row>
    <row r="16" spans="1:11" ht="22.5" customHeight="1">
      <c r="A16" s="7"/>
      <c r="B16" s="224"/>
      <c r="C16" s="224"/>
      <c r="D16" s="224"/>
      <c r="E16" s="216"/>
      <c r="F16" s="222"/>
      <c r="G16" s="7"/>
      <c r="H16" s="51">
        <v>10</v>
      </c>
      <c r="I16" s="51">
        <f>'REKOD PRESTASI MURID'!B21</f>
        <v>0</v>
      </c>
      <c r="J16" s="51" t="str">
        <f t="shared" si="0"/>
        <v/>
      </c>
    </row>
    <row r="17" spans="1:10" ht="67.5" customHeight="1">
      <c r="A17" s="7"/>
      <c r="B17" s="214" t="s">
        <v>23</v>
      </c>
      <c r="C17" s="214"/>
      <c r="D17" s="215"/>
      <c r="E17" s="217" t="str">
        <f>IF(E15="","Tahap Penguasaan Keseluruhan hanya dilaporkan pada pentaksiran akhir tahun sahaja",VLOOKUP(E15,'DATA PERNYATAAN TAHAP PGUASAAN '!A204:B209,2))</f>
        <v>Tahap Penguasaan Keseluruhan hanya dilaporkan pada pentaksiran akhir tahun sahaja</v>
      </c>
      <c r="F17" s="218"/>
      <c r="G17" s="7"/>
      <c r="H17" s="51">
        <v>11</v>
      </c>
      <c r="I17" s="51">
        <f>'REKOD PRESTASI MURID'!B22</f>
        <v>0</v>
      </c>
      <c r="J17" s="51" t="str">
        <f t="shared" si="0"/>
        <v/>
      </c>
    </row>
    <row r="18" spans="1:10">
      <c r="A18" s="7"/>
      <c r="B18" s="6"/>
      <c r="C18" s="6"/>
      <c r="D18" s="6"/>
      <c r="E18" s="6"/>
      <c r="F18" s="6"/>
      <c r="G18" s="7"/>
      <c r="H18" s="51">
        <v>12</v>
      </c>
      <c r="I18" s="51">
        <f>'REKOD PRESTASI MURID'!B23</f>
        <v>0</v>
      </c>
      <c r="J18" s="51" t="str">
        <f t="shared" si="0"/>
        <v/>
      </c>
    </row>
    <row r="19" spans="1:10" ht="33">
      <c r="A19" s="7"/>
      <c r="B19" s="219" t="s">
        <v>4</v>
      </c>
      <c r="C19" s="219"/>
      <c r="D19" s="62" t="s">
        <v>24</v>
      </c>
      <c r="E19" s="63" t="s">
        <v>25</v>
      </c>
      <c r="F19" s="64" t="s">
        <v>26</v>
      </c>
      <c r="G19" s="7"/>
      <c r="H19" s="51">
        <v>13</v>
      </c>
      <c r="I19" s="51">
        <f>'REKOD PRESTASI MURID'!B24</f>
        <v>0</v>
      </c>
      <c r="J19" s="51" t="str">
        <f t="shared" si="0"/>
        <v/>
      </c>
    </row>
    <row r="20" spans="1:10" ht="77.25" customHeight="1">
      <c r="A20" s="7"/>
      <c r="B20" s="225" t="str">
        <f>B6</f>
        <v>KESUSASTERAAN MELAYU KOMUNIKATIF</v>
      </c>
      <c r="C20" s="226"/>
      <c r="D20" s="65" t="str">
        <f>'REKOD PRESTASI MURID'!$E$11</f>
        <v>APRESIASI SASTERA</v>
      </c>
      <c r="E20" s="66">
        <f>VLOOKUP($I$6,'REKOD PRESTASI MURID'!$A$12:$AD$65,5)</f>
        <v>2</v>
      </c>
      <c r="F20" s="67" t="str">
        <f>VLOOKUP(E20,'DATA PERNYATAAN TAHAP PGUASAAN '!A4:B9,2)</f>
        <v>Murid memahami dan menyatakan biodata pengarang, jenis, ciri-ciri dan fungsi;  maksud, tema dan persoalan, watak dan perwatakan, latar masa, masyarakat dan tempat, binaan dan teknik plot, gaya bahasa, sudut pandangan, nilai dan pengajaran serta membuat teguran terhadap karya pada tahap terhad.</v>
      </c>
      <c r="G20" s="7"/>
      <c r="H20" s="51">
        <v>14</v>
      </c>
      <c r="I20" s="51">
        <f>'REKOD PRESTASI MURID'!B25</f>
        <v>0</v>
      </c>
      <c r="J20" s="51" t="str">
        <f t="shared" si="0"/>
        <v/>
      </c>
    </row>
    <row r="21" spans="1:10" ht="77.25" customHeight="1">
      <c r="A21" s="7"/>
      <c r="B21" s="227"/>
      <c r="C21" s="228"/>
      <c r="D21" s="65" t="str">
        <f>'REKOD PRESTASI MURID'!$F$11</f>
        <v>PEMBANGUNAN INSAN</v>
      </c>
      <c r="E21" s="66">
        <f>VLOOKUP($I$6,'REKOD PRESTASI MURID'!$A$12:$AD$65,6)</f>
        <v>4</v>
      </c>
      <c r="F21" s="67" t="str">
        <f>VLOOKUP(E21,'DATA PERNYATAAN TAHAP PGUASAAN '!A12:B17,2)</f>
        <v>Mengenal pasti unsur keagamaan, keperibadian unggul, isu dan citra masyarakat, unsur patriotisme dan ciri-ciri kepimpinan dalam karya dan menghubungkaitkannya dengan pembangunan sahsiah diri, masyarakat dan negara pada tahap kukuh.</v>
      </c>
      <c r="G21" s="7"/>
      <c r="H21" s="51">
        <v>15</v>
      </c>
      <c r="I21" s="51">
        <f>'REKOD PRESTASI MURID'!B26</f>
        <v>0</v>
      </c>
      <c r="J21" s="51" t="str">
        <f t="shared" si="0"/>
        <v/>
      </c>
    </row>
    <row r="22" spans="1:10" ht="77.25" customHeight="1">
      <c r="A22" s="7"/>
      <c r="B22" s="229"/>
      <c r="C22" s="230"/>
      <c r="D22" s="65" t="str">
        <f>'REKOD PRESTASI MURID'!$G$11</f>
        <v>PENGKARYAAN</v>
      </c>
      <c r="E22" s="66">
        <f>VLOOKUP($I$6,'REKOD PRESTASI MURID'!$A$12:$AD$65,7)</f>
        <v>6</v>
      </c>
      <c r="F22" s="67" t="str">
        <f>VLOOKUP(E22,'DATA PERNYATAAN TAHAP PGUASAAN '!A20:B25,2)</f>
        <v>Membuat adaptasi atau mengolah, menghasilkan karya yang menepati ciri-ciri penulisan dan mempersembahkannya dalam pelbagai bentuk yang kreatif pada tahap tekal, terperinci dan menjadi teladan.</v>
      </c>
      <c r="G22" s="7"/>
      <c r="H22" s="51">
        <v>16</v>
      </c>
      <c r="I22" s="51">
        <f>'REKOD PRESTASI MURID'!B27</f>
        <v>0</v>
      </c>
      <c r="J22" s="51" t="str">
        <f t="shared" si="0"/>
        <v/>
      </c>
    </row>
    <row r="23" spans="1:10" hidden="1">
      <c r="A23" s="7"/>
      <c r="B23" s="164"/>
      <c r="C23" s="165"/>
      <c r="D23" s="65">
        <f>'REKOD PRESTASI MURID'!$H$11</f>
        <v>4</v>
      </c>
      <c r="E23" s="66">
        <f>VLOOKUP($I$6,'REKOD PRESTASI MURID'!$A$12:$AD$65,8)</f>
        <v>0</v>
      </c>
      <c r="F23" s="67" t="e">
        <f>VLOOKUP(E23,'DATA PERNYATAAN TAHAP PGUASAAN '!A28:B33,2)</f>
        <v>#N/A</v>
      </c>
      <c r="G23" s="7"/>
      <c r="H23" s="51">
        <v>17</v>
      </c>
      <c r="I23" s="51">
        <f>'REKOD PRESTASI MURID'!B28</f>
        <v>0</v>
      </c>
      <c r="J23" s="51" t="str">
        <f t="shared" si="0"/>
        <v/>
      </c>
    </row>
    <row r="24" spans="1:10" hidden="1">
      <c r="A24" s="7"/>
      <c r="B24" s="164"/>
      <c r="C24" s="165"/>
      <c r="D24" s="65">
        <f>'REKOD PRESTASI MURID'!$I$11</f>
        <v>5</v>
      </c>
      <c r="E24" s="66">
        <f>VLOOKUP($I$6,'REKOD PRESTASI MURID'!$A$12:$AD$65,9)</f>
        <v>0</v>
      </c>
      <c r="F24" s="67" t="e">
        <f>VLOOKUP(E24,'DATA PERNYATAAN TAHAP PGUASAAN '!A36:B41,2)</f>
        <v>#N/A</v>
      </c>
      <c r="G24" s="7"/>
      <c r="H24" s="51">
        <v>18</v>
      </c>
      <c r="I24" s="51">
        <f>'REKOD PRESTASI MURID'!B29</f>
        <v>0</v>
      </c>
      <c r="J24" s="51" t="str">
        <f t="shared" si="0"/>
        <v/>
      </c>
    </row>
    <row r="25" spans="1:10" hidden="1">
      <c r="A25" s="7"/>
      <c r="B25" s="164"/>
      <c r="C25" s="165"/>
      <c r="D25" s="65">
        <f>'REKOD PRESTASI MURID'!$J$11</f>
        <v>6</v>
      </c>
      <c r="E25" s="66">
        <f>VLOOKUP($I$6,'REKOD PRESTASI MURID'!$A$12:$AD$65,10)</f>
        <v>0</v>
      </c>
      <c r="F25" s="67" t="e">
        <f>VLOOKUP(E25,'DATA PERNYATAAN TAHAP PGUASAAN '!A44:B49,2)</f>
        <v>#N/A</v>
      </c>
      <c r="G25" s="7"/>
      <c r="H25" s="51">
        <v>19</v>
      </c>
      <c r="I25" s="51">
        <f>'REKOD PRESTASI MURID'!B30</f>
        <v>0</v>
      </c>
      <c r="J25" s="51" t="str">
        <f t="shared" ref="J25:J30" si="1">IF(I25=0,"",H25&amp;"  "&amp;I25)</f>
        <v/>
      </c>
    </row>
    <row r="26" spans="1:10" hidden="1">
      <c r="A26" s="7"/>
      <c r="B26" s="164"/>
      <c r="C26" s="165"/>
      <c r="D26" s="65">
        <f>'REKOD PRESTASI MURID'!$K$11</f>
        <v>7</v>
      </c>
      <c r="E26" s="66">
        <f>VLOOKUP($I$6,'REKOD PRESTASI MURID'!$A$12:$AD$65,11)</f>
        <v>0</v>
      </c>
      <c r="F26" s="67" t="e">
        <f>VLOOKUP(E26,'DATA PERNYATAAN TAHAP PGUASAAN '!A52:B57,2)</f>
        <v>#N/A</v>
      </c>
      <c r="G26" s="7"/>
      <c r="H26" s="51">
        <v>20</v>
      </c>
      <c r="I26" s="51">
        <f>'REKOD PRESTASI MURID'!B31</f>
        <v>0</v>
      </c>
      <c r="J26" s="51" t="str">
        <f t="shared" si="1"/>
        <v/>
      </c>
    </row>
    <row r="27" spans="1:10" hidden="1">
      <c r="A27" s="7"/>
      <c r="B27" s="164"/>
      <c r="C27" s="165"/>
      <c r="D27" s="65">
        <f>'REKOD PRESTASI MURID'!$L$11</f>
        <v>8</v>
      </c>
      <c r="E27" s="66">
        <f>VLOOKUP($I$6,'REKOD PRESTASI MURID'!$A$12:$AD$65,12)</f>
        <v>0</v>
      </c>
      <c r="F27" s="67" t="e">
        <f>VLOOKUP(E27,'DATA PERNYATAAN TAHAP PGUASAAN '!A60:B65,2)</f>
        <v>#N/A</v>
      </c>
      <c r="G27" s="7"/>
      <c r="H27" s="51">
        <v>21</v>
      </c>
      <c r="I27" s="51">
        <f>'REKOD PRESTASI MURID'!B32</f>
        <v>0</v>
      </c>
      <c r="J27" s="51" t="str">
        <f t="shared" si="1"/>
        <v/>
      </c>
    </row>
    <row r="28" spans="1:10" hidden="1">
      <c r="A28" s="7"/>
      <c r="B28" s="164"/>
      <c r="C28" s="165"/>
      <c r="D28" s="65">
        <f>'REKOD PRESTASI MURID'!$M$11</f>
        <v>0</v>
      </c>
      <c r="E28" s="66">
        <f>VLOOKUP($I$6,'REKOD PRESTASI MURID'!$A$12:$AD$65,13)</f>
        <v>0</v>
      </c>
      <c r="F28" s="67" t="e">
        <f>VLOOKUP(E28,'DATA PERNYATAAN TAHAP PGUASAAN '!A68:B73,2)</f>
        <v>#N/A</v>
      </c>
      <c r="G28" s="7"/>
      <c r="H28" s="51">
        <v>22</v>
      </c>
      <c r="I28" s="51">
        <f>'REKOD PRESTASI MURID'!B33</f>
        <v>0</v>
      </c>
      <c r="J28" s="51" t="str">
        <f t="shared" si="1"/>
        <v/>
      </c>
    </row>
    <row r="29" spans="1:10" hidden="1">
      <c r="A29" s="7"/>
      <c r="B29" s="164"/>
      <c r="C29" s="165"/>
      <c r="D29" s="65">
        <f>'REKOD PRESTASI MURID'!$N$11</f>
        <v>0</v>
      </c>
      <c r="E29" s="66">
        <f>VLOOKUP($I$6,'REKOD PRESTASI MURID'!$A$12:$AD$65,14)</f>
        <v>0</v>
      </c>
      <c r="F29" s="67" t="e">
        <f>VLOOKUP(E29,'DATA PERNYATAAN TAHAP PGUASAAN '!A76:B81,2)</f>
        <v>#N/A</v>
      </c>
      <c r="G29" s="7"/>
      <c r="H29" s="51">
        <v>23</v>
      </c>
      <c r="I29" s="51">
        <f>'REKOD PRESTASI MURID'!B34</f>
        <v>0</v>
      </c>
      <c r="J29" s="51" t="str">
        <f t="shared" si="1"/>
        <v/>
      </c>
    </row>
    <row r="30" spans="1:10" ht="67.5" hidden="1" customHeight="1">
      <c r="A30" s="7"/>
      <c r="B30" s="164"/>
      <c r="C30" s="165"/>
      <c r="D30" s="65">
        <f>'REKOD PRESTASI MURID'!$O$11</f>
        <v>0</v>
      </c>
      <c r="E30" s="66">
        <f>VLOOKUP($I$6,'REKOD PRESTASI MURID'!$A$12:$AD$65,15)</f>
        <v>0</v>
      </c>
      <c r="F30" s="67" t="e">
        <f>VLOOKUP(E30,'DATA PERNYATAAN TAHAP PGUASAAN '!A84:B89,2)</f>
        <v>#N/A</v>
      </c>
      <c r="G30" s="7"/>
      <c r="H30" s="51">
        <v>24</v>
      </c>
      <c r="I30" s="51">
        <f>'REKOD PRESTASI MURID'!B35</f>
        <v>0</v>
      </c>
      <c r="J30" s="51" t="str">
        <f t="shared" si="1"/>
        <v/>
      </c>
    </row>
    <row r="31" spans="1:10" ht="63.75" hidden="1" customHeight="1">
      <c r="A31" s="7"/>
      <c r="B31" s="162"/>
      <c r="C31" s="163"/>
      <c r="D31" s="65">
        <f>'REKOD PRESTASI MURID'!$P$11</f>
        <v>0</v>
      </c>
      <c r="E31" s="66">
        <f>VLOOKUP($I$6,'REKOD PRESTASI MURID'!$A$12:$AD$65,16)</f>
        <v>0</v>
      </c>
      <c r="F31" s="67" t="e">
        <f>VLOOKUP(E31,'DATA PERNYATAAN TAHAP PGUASAAN '!A92:B97,2)</f>
        <v>#N/A</v>
      </c>
      <c r="G31" s="7"/>
      <c r="H31" s="51">
        <v>25</v>
      </c>
      <c r="I31" s="51">
        <f>'REKOD PRESTASI MURID'!B36</f>
        <v>0</v>
      </c>
      <c r="J31" s="51" t="str">
        <f t="shared" ref="J31:J63" si="2">IF(I31=0,"",H31&amp;"  "&amp;I31)</f>
        <v/>
      </c>
    </row>
    <row r="32" spans="1:10" hidden="1">
      <c r="A32" s="7"/>
      <c r="B32" s="68"/>
      <c r="C32" s="69"/>
      <c r="D32" s="65">
        <f>'REKOD PRESTASI MURID'!Q$11</f>
        <v>0</v>
      </c>
      <c r="E32" s="66">
        <f>VLOOKUP($I$6,'REKOD PRESTASI MURID'!$A$12:$AD$65,17)</f>
        <v>0</v>
      </c>
      <c r="F32" s="67" t="e">
        <f>VLOOKUP(E32,'DATA PERNYATAAN TAHAP PGUASAAN '!A100:B105,2)</f>
        <v>#N/A</v>
      </c>
      <c r="G32" s="7"/>
      <c r="H32" s="51">
        <v>26</v>
      </c>
      <c r="I32" s="51">
        <f>'REKOD PRESTASI MURID'!B37</f>
        <v>0</v>
      </c>
      <c r="J32" s="51" t="str">
        <f t="shared" si="2"/>
        <v/>
      </c>
    </row>
    <row r="33" spans="1:10" hidden="1">
      <c r="A33" s="7"/>
      <c r="B33" s="68"/>
      <c r="C33" s="69"/>
      <c r="D33" s="65">
        <f>'REKOD PRESTASI MURID'!$R$11</f>
        <v>0</v>
      </c>
      <c r="E33" s="66">
        <f>VLOOKUP($I$6,'REKOD PRESTASI MURID'!$A$12:$AD$65,18)</f>
        <v>0</v>
      </c>
      <c r="F33" s="67" t="e">
        <f>VLOOKUP(E33,'DATA PERNYATAAN TAHAP PGUASAAN '!A108:B113,2)</f>
        <v>#N/A</v>
      </c>
      <c r="G33" s="7"/>
      <c r="H33" s="51">
        <v>27</v>
      </c>
      <c r="I33" s="51">
        <f>'REKOD PRESTASI MURID'!B38</f>
        <v>0</v>
      </c>
      <c r="J33" s="51" t="str">
        <f t="shared" si="2"/>
        <v/>
      </c>
    </row>
    <row r="34" spans="1:10" hidden="1">
      <c r="A34" s="7"/>
      <c r="B34" s="68"/>
      <c r="C34" s="69"/>
      <c r="D34" s="65">
        <f>'REKOD PRESTASI MURID'!$S$11</f>
        <v>0</v>
      </c>
      <c r="E34" s="66">
        <f>VLOOKUP($I$6,'REKOD PRESTASI MURID'!$A$12:$AD$65,19)</f>
        <v>0</v>
      </c>
      <c r="F34" s="67" t="e">
        <f>VLOOKUP(E34,'DATA PERNYATAAN TAHAP PGUASAAN '!A116:B121,2)</f>
        <v>#N/A</v>
      </c>
      <c r="G34" s="7"/>
      <c r="H34" s="51">
        <v>28</v>
      </c>
      <c r="I34" s="51">
        <f>'REKOD PRESTASI MURID'!B39</f>
        <v>0</v>
      </c>
      <c r="J34" s="51" t="str">
        <f t="shared" si="2"/>
        <v/>
      </c>
    </row>
    <row r="35" spans="1:10" hidden="1">
      <c r="A35" s="7"/>
      <c r="B35" s="68"/>
      <c r="C35" s="69"/>
      <c r="D35" s="65">
        <f>'REKOD PRESTASI MURID'!$T$11</f>
        <v>0</v>
      </c>
      <c r="E35" s="66">
        <f>VLOOKUP($I$6,'REKOD PRESTASI MURID'!$A$12:$AD$65,20)</f>
        <v>0</v>
      </c>
      <c r="F35" s="67" t="e">
        <f>VLOOKUP(E35,'DATA PERNYATAAN TAHAP PGUASAAN '!A124:B129,2)</f>
        <v>#N/A</v>
      </c>
      <c r="G35" s="7"/>
      <c r="H35" s="51">
        <v>29</v>
      </c>
      <c r="I35" s="51">
        <f>'REKOD PRESTASI MURID'!B40</f>
        <v>0</v>
      </c>
      <c r="J35" s="51" t="str">
        <f t="shared" si="2"/>
        <v/>
      </c>
    </row>
    <row r="36" spans="1:10" hidden="1">
      <c r="A36" s="7"/>
      <c r="B36" s="68"/>
      <c r="C36" s="69"/>
      <c r="D36" s="65">
        <f>'REKOD PRESTASI MURID'!$U$11</f>
        <v>0</v>
      </c>
      <c r="E36" s="66">
        <f>VLOOKUP($I$6,'REKOD PRESTASI MURID'!$A$12:$AD$65,21)</f>
        <v>0</v>
      </c>
      <c r="F36" s="67" t="e">
        <f>VLOOKUP(E36,'DATA PERNYATAAN TAHAP PGUASAAN '!A132:B137,2)</f>
        <v>#N/A</v>
      </c>
      <c r="G36" s="7"/>
      <c r="H36" s="51">
        <v>30</v>
      </c>
      <c r="I36" s="51">
        <f>'REKOD PRESTASI MURID'!B41</f>
        <v>0</v>
      </c>
      <c r="J36" s="51" t="str">
        <f t="shared" si="2"/>
        <v/>
      </c>
    </row>
    <row r="37" spans="1:10" hidden="1">
      <c r="A37" s="7"/>
      <c r="B37" s="68"/>
      <c r="C37" s="69"/>
      <c r="D37" s="65">
        <f>'REKOD PRESTASI MURID'!$V$11</f>
        <v>0</v>
      </c>
      <c r="E37" s="66">
        <f>VLOOKUP($I$6,'REKOD PRESTASI MURID'!$A$12:$AD$65,22)</f>
        <v>0</v>
      </c>
      <c r="F37" s="67" t="e">
        <f>VLOOKUP(E37,'DATA PERNYATAAN TAHAP PGUASAAN '!A140:B145,2)</f>
        <v>#N/A</v>
      </c>
      <c r="G37" s="7"/>
      <c r="H37" s="51">
        <v>31</v>
      </c>
      <c r="I37" s="51">
        <f>'REKOD PRESTASI MURID'!B42</f>
        <v>0</v>
      </c>
      <c r="J37" s="51" t="str">
        <f t="shared" si="2"/>
        <v/>
      </c>
    </row>
    <row r="38" spans="1:10" hidden="1">
      <c r="A38" s="7"/>
      <c r="B38" s="68"/>
      <c r="C38" s="69"/>
      <c r="D38" s="65">
        <f>'REKOD PRESTASI MURID'!$W$11</f>
        <v>0</v>
      </c>
      <c r="E38" s="66">
        <f>VLOOKUP($I$6,'REKOD PRESTASI MURID'!$A$12:$AD$65,23)</f>
        <v>0</v>
      </c>
      <c r="F38" s="67" t="e">
        <f>VLOOKUP(E38,'DATA PERNYATAAN TAHAP PGUASAAN '!A148:B153,2)</f>
        <v>#N/A</v>
      </c>
      <c r="G38" s="7"/>
      <c r="H38" s="51">
        <v>32</v>
      </c>
      <c r="I38" s="51">
        <f>'REKOD PRESTASI MURID'!B43</f>
        <v>0</v>
      </c>
      <c r="J38" s="51" t="str">
        <f t="shared" si="2"/>
        <v/>
      </c>
    </row>
    <row r="39" spans="1:10" hidden="1">
      <c r="A39" s="7"/>
      <c r="B39" s="68"/>
      <c r="C39" s="69"/>
      <c r="D39" s="65">
        <f>'REKOD PRESTASI MURID'!$X$11</f>
        <v>0</v>
      </c>
      <c r="E39" s="66">
        <f>VLOOKUP($I$6,'REKOD PRESTASI MURID'!$A$12:$AD$65,24)</f>
        <v>0</v>
      </c>
      <c r="F39" s="67" t="e">
        <f>VLOOKUP(E39,'DATA PERNYATAAN TAHAP PGUASAAN '!A156:B161,2)</f>
        <v>#N/A</v>
      </c>
      <c r="G39" s="7"/>
      <c r="H39" s="51">
        <v>33</v>
      </c>
      <c r="I39" s="51">
        <f>'REKOD PRESTASI MURID'!B44</f>
        <v>0</v>
      </c>
      <c r="J39" s="51" t="str">
        <f t="shared" si="2"/>
        <v/>
      </c>
    </row>
    <row r="40" spans="1:10" hidden="1">
      <c r="A40" s="7"/>
      <c r="B40" s="68"/>
      <c r="C40" s="69"/>
      <c r="D40" s="65">
        <f>'REKOD PRESTASI MURID'!$Y$11</f>
        <v>0</v>
      </c>
      <c r="E40" s="66">
        <f>VLOOKUP($I$6,'REKOD PRESTASI MURID'!$A$12:$AD$65,25)</f>
        <v>0</v>
      </c>
      <c r="F40" s="67" t="e">
        <f>VLOOKUP(E40,'DATA PERNYATAAN TAHAP PGUASAAN '!A164:B169,2)</f>
        <v>#N/A</v>
      </c>
      <c r="G40" s="7"/>
      <c r="H40" s="51">
        <v>34</v>
      </c>
      <c r="I40" s="51">
        <f>'REKOD PRESTASI MURID'!B45</f>
        <v>0</v>
      </c>
      <c r="J40" s="51" t="str">
        <f t="shared" si="2"/>
        <v/>
      </c>
    </row>
    <row r="41" spans="1:10" hidden="1">
      <c r="A41" s="7"/>
      <c r="B41" s="68"/>
      <c r="C41" s="69"/>
      <c r="D41" s="65">
        <f>'REKOD PRESTASI MURID'!$Z$11</f>
        <v>0</v>
      </c>
      <c r="E41" s="66">
        <f>VLOOKUP($I$6,'REKOD PRESTASI MURID'!$A$12:$AD$65,26)</f>
        <v>0</v>
      </c>
      <c r="F41" s="67" t="e">
        <f>VLOOKUP(E41,'DATA PERNYATAAN TAHAP PGUASAAN '!A172:B177,2)</f>
        <v>#N/A</v>
      </c>
      <c r="G41" s="7"/>
      <c r="H41" s="51">
        <v>35</v>
      </c>
      <c r="I41" s="51">
        <f>'REKOD PRESTASI MURID'!B46</f>
        <v>0</v>
      </c>
      <c r="J41" s="51" t="str">
        <f t="shared" si="2"/>
        <v/>
      </c>
    </row>
    <row r="42" spans="1:10" hidden="1">
      <c r="A42" s="7"/>
      <c r="B42" s="68"/>
      <c r="C42" s="69"/>
      <c r="D42" s="65">
        <f>'REKOD PRESTASI MURID'!$AA$11</f>
        <v>0</v>
      </c>
      <c r="E42" s="66">
        <f>VLOOKUP($I$6,'REKOD PRESTASI MURID'!$A$12:$AD$65,27)</f>
        <v>0</v>
      </c>
      <c r="F42" s="67" t="e">
        <f>VLOOKUP(E42,'DATA PERNYATAAN TAHAP PGUASAAN '!A180:B185,2)</f>
        <v>#N/A</v>
      </c>
      <c r="G42" s="7"/>
      <c r="H42" s="51">
        <v>36</v>
      </c>
      <c r="I42" s="51">
        <f>'REKOD PRESTASI MURID'!B47</f>
        <v>0</v>
      </c>
      <c r="J42" s="51" t="str">
        <f t="shared" si="2"/>
        <v/>
      </c>
    </row>
    <row r="43" spans="1:10" hidden="1">
      <c r="A43" s="7"/>
      <c r="B43" s="68"/>
      <c r="C43" s="69"/>
      <c r="D43" s="65">
        <f>'REKOD PRESTASI MURID'!$AB$11</f>
        <v>0</v>
      </c>
      <c r="E43" s="66">
        <f>VLOOKUP($I$6,'REKOD PRESTASI MURID'!$A$12:$AD$65,28)</f>
        <v>0</v>
      </c>
      <c r="F43" s="67" t="e">
        <f>VLOOKUP(E43,'DATA PERNYATAAN TAHAP PGUASAAN '!A188:B193,2)</f>
        <v>#N/A</v>
      </c>
      <c r="G43" s="7"/>
      <c r="H43" s="51">
        <v>37</v>
      </c>
      <c r="I43" s="51">
        <f>'REKOD PRESTASI MURID'!B48</f>
        <v>0</v>
      </c>
      <c r="J43" s="51" t="str">
        <f t="shared" si="2"/>
        <v/>
      </c>
    </row>
    <row r="44" spans="1:10" hidden="1">
      <c r="A44" s="7"/>
      <c r="B44" s="70"/>
      <c r="C44" s="71"/>
      <c r="D44" s="65">
        <f>'REKOD PRESTASI MURID'!$AC$11</f>
        <v>0</v>
      </c>
      <c r="E44" s="66">
        <f>VLOOKUP($I$6,'REKOD PRESTASI MURID'!$A$12:$AD$65,29)</f>
        <v>0</v>
      </c>
      <c r="F44" s="67" t="e">
        <f>VLOOKUP(E44,'DATA PERNYATAAN TAHAP PGUASAAN '!A196:B201,2)</f>
        <v>#N/A</v>
      </c>
      <c r="G44" s="7"/>
      <c r="H44" s="51">
        <v>38</v>
      </c>
      <c r="I44" s="51">
        <f>'REKOD PRESTASI MURID'!B49</f>
        <v>0</v>
      </c>
      <c r="J44" s="51" t="str">
        <f t="shared" si="2"/>
        <v/>
      </c>
    </row>
    <row r="45" spans="1:10" s="43" customFormat="1" ht="18">
      <c r="A45" s="7"/>
      <c r="B45" s="72"/>
      <c r="C45" s="72"/>
      <c r="D45" s="73"/>
      <c r="E45" s="74"/>
      <c r="F45" s="75"/>
      <c r="G45" s="7"/>
      <c r="H45" s="51">
        <v>39</v>
      </c>
      <c r="I45" s="51">
        <f>'REKOD PRESTASI MURID'!B50</f>
        <v>0</v>
      </c>
      <c r="J45" s="51" t="str">
        <f t="shared" si="2"/>
        <v/>
      </c>
    </row>
    <row r="46" spans="1:10" s="43" customFormat="1" ht="21.75" customHeight="1">
      <c r="A46" s="76"/>
      <c r="B46" s="77"/>
      <c r="C46" s="77"/>
      <c r="D46" s="78"/>
      <c r="E46" s="79"/>
      <c r="F46" s="80"/>
      <c r="G46" s="76"/>
      <c r="H46" s="51">
        <v>40</v>
      </c>
      <c r="I46" s="51">
        <f>'REKOD PRESTASI MURID'!B51</f>
        <v>0</v>
      </c>
      <c r="J46" s="51" t="str">
        <f t="shared" si="2"/>
        <v/>
      </c>
    </row>
    <row r="47" spans="1:10" s="43" customFormat="1" ht="21.75" customHeight="1">
      <c r="A47" s="76"/>
      <c r="B47" s="77"/>
      <c r="C47" s="77"/>
      <c r="D47" s="81" t="s">
        <v>27</v>
      </c>
      <c r="E47" s="220"/>
      <c r="F47" s="220"/>
      <c r="G47" s="76"/>
      <c r="H47" s="51">
        <v>41</v>
      </c>
      <c r="I47" s="51">
        <f>'REKOD PRESTASI MURID'!B52</f>
        <v>0</v>
      </c>
      <c r="J47" s="51" t="str">
        <f t="shared" si="2"/>
        <v/>
      </c>
    </row>
    <row r="48" spans="1:10" s="44" customFormat="1" ht="22.5" customHeight="1">
      <c r="A48" s="76"/>
      <c r="B48" s="82"/>
      <c r="C48" s="82"/>
      <c r="E48" s="209"/>
      <c r="F48" s="209"/>
      <c r="G48" s="76"/>
      <c r="H48" s="51">
        <v>42</v>
      </c>
      <c r="I48" s="51">
        <f>'REKOD PRESTASI MURID'!B53</f>
        <v>0</v>
      </c>
      <c r="J48" s="51" t="str">
        <f t="shared" si="2"/>
        <v/>
      </c>
    </row>
    <row r="49" spans="1:10" s="44" customFormat="1" ht="21" customHeight="1">
      <c r="A49" s="76"/>
      <c r="B49" s="82"/>
      <c r="C49" s="82"/>
      <c r="D49" s="81"/>
      <c r="E49" s="209"/>
      <c r="F49" s="209"/>
      <c r="G49" s="76"/>
      <c r="H49" s="51">
        <v>43</v>
      </c>
      <c r="I49" s="51">
        <f>'REKOD PRESTASI MURID'!B54</f>
        <v>0</v>
      </c>
      <c r="J49" s="51" t="str">
        <f t="shared" si="2"/>
        <v/>
      </c>
    </row>
    <row r="50" spans="1:10" s="44" customFormat="1">
      <c r="A50" s="76"/>
      <c r="B50" s="76"/>
      <c r="C50" s="76"/>
      <c r="D50" s="76"/>
      <c r="E50" s="76"/>
      <c r="F50" s="76"/>
      <c r="G50" s="76"/>
      <c r="H50" s="51">
        <v>44</v>
      </c>
      <c r="I50" s="51">
        <f>'REKOD PRESTASI MURID'!B55</f>
        <v>0</v>
      </c>
      <c r="J50" s="51" t="str">
        <f t="shared" si="2"/>
        <v/>
      </c>
    </row>
    <row r="51" spans="1:10">
      <c r="H51" s="51">
        <v>45</v>
      </c>
      <c r="I51" s="51">
        <f>'REKOD PRESTASI MURID'!B56</f>
        <v>0</v>
      </c>
      <c r="J51" s="51" t="str">
        <f t="shared" si="2"/>
        <v/>
      </c>
    </row>
    <row r="52" spans="1:10">
      <c r="H52" s="51">
        <v>46</v>
      </c>
      <c r="I52" s="51">
        <f>'REKOD PRESTASI MURID'!B57</f>
        <v>0</v>
      </c>
      <c r="J52" s="51" t="str">
        <f t="shared" si="2"/>
        <v/>
      </c>
    </row>
    <row r="53" spans="1:10">
      <c r="H53" s="51">
        <v>47</v>
      </c>
      <c r="I53" s="51">
        <f>'REKOD PRESTASI MURID'!B58</f>
        <v>0</v>
      </c>
      <c r="J53" s="51" t="str">
        <f t="shared" si="2"/>
        <v/>
      </c>
    </row>
    <row r="54" spans="1:10">
      <c r="H54" s="51">
        <v>48</v>
      </c>
      <c r="I54" s="51">
        <f>'REKOD PRESTASI MURID'!B59</f>
        <v>0</v>
      </c>
      <c r="J54" s="51" t="str">
        <f t="shared" si="2"/>
        <v/>
      </c>
    </row>
    <row r="55" spans="1:10">
      <c r="B55" s="43" t="s">
        <v>28</v>
      </c>
      <c r="F55" s="83" t="s">
        <v>28</v>
      </c>
      <c r="H55" s="51">
        <v>49</v>
      </c>
      <c r="I55" s="51">
        <f>'REKOD PRESTASI MURID'!B60</f>
        <v>0</v>
      </c>
      <c r="J55" s="51" t="str">
        <f t="shared" si="2"/>
        <v/>
      </c>
    </row>
    <row r="56" spans="1:10">
      <c r="B56" s="84" t="str">
        <f>'REKOD PRESTASI MURID'!$D$6</f>
        <v>PN. ROOSLINA HJ. AHMAD</v>
      </c>
      <c r="C56" s="84"/>
      <c r="D56" s="84"/>
      <c r="E56" s="84"/>
      <c r="F56" s="144" t="s">
        <v>43</v>
      </c>
      <c r="H56" s="51">
        <v>50</v>
      </c>
      <c r="I56" s="51">
        <f>'REKOD PRESTASI MURID'!B61</f>
        <v>0</v>
      </c>
      <c r="J56" s="51" t="str">
        <f t="shared" si="2"/>
        <v/>
      </c>
    </row>
    <row r="57" spans="1:10">
      <c r="B57" s="43" t="s">
        <v>29</v>
      </c>
      <c r="F57" s="83" t="s">
        <v>124</v>
      </c>
      <c r="H57" s="51">
        <v>51</v>
      </c>
      <c r="I57" s="51">
        <f>'REKOD PRESTASI MURID'!B62</f>
        <v>0</v>
      </c>
      <c r="J57" s="51" t="str">
        <f t="shared" si="2"/>
        <v/>
      </c>
    </row>
    <row r="58" spans="1:10">
      <c r="B58" s="43" t="str">
        <f>'REKOD PRESTASI MURID'!$B$72</f>
        <v>SMK PUCHONG BATU 14</v>
      </c>
      <c r="F58" s="83" t="str">
        <f>'REKOD PRESTASI MURID'!$B$72</f>
        <v>SMK PUCHONG BATU 14</v>
      </c>
      <c r="H58" s="51">
        <v>52</v>
      </c>
      <c r="I58" s="51">
        <f>'REKOD PRESTASI MURID'!B63</f>
        <v>0</v>
      </c>
      <c r="J58" s="51" t="str">
        <f t="shared" si="2"/>
        <v/>
      </c>
    </row>
    <row r="59" spans="1:10">
      <c r="B59" s="83"/>
      <c r="C59" s="83"/>
      <c r="D59" s="83"/>
      <c r="E59" s="83"/>
      <c r="H59" s="51">
        <v>53</v>
      </c>
      <c r="I59" s="51">
        <f>'REKOD PRESTASI MURID'!B64</f>
        <v>0</v>
      </c>
      <c r="J59" s="51" t="str">
        <f t="shared" si="2"/>
        <v/>
      </c>
    </row>
    <row r="60" spans="1:10">
      <c r="H60" s="51">
        <v>54</v>
      </c>
      <c r="I60" s="51">
        <f>'REKOD PRESTASI MURID'!B65</f>
        <v>0</v>
      </c>
      <c r="J60" s="51" t="str">
        <f t="shared" si="2"/>
        <v/>
      </c>
    </row>
    <row r="61" spans="1:10" s="43" customFormat="1">
      <c r="G61" s="85"/>
      <c r="H61" s="51">
        <v>55</v>
      </c>
      <c r="I61" s="51">
        <f>'REKOD PRESTASI MURID'!B66</f>
        <v>0</v>
      </c>
      <c r="J61" s="51" t="str">
        <f t="shared" si="2"/>
        <v/>
      </c>
    </row>
    <row r="62" spans="1:10" s="43" customFormat="1">
      <c r="G62" s="85"/>
      <c r="H62" s="51">
        <v>56</v>
      </c>
      <c r="I62" s="51">
        <f>'REKOD PRESTASI MURID'!B67</f>
        <v>0</v>
      </c>
      <c r="J62" s="51" t="str">
        <f t="shared" si="2"/>
        <v/>
      </c>
    </row>
    <row r="63" spans="1:10" s="43" customFormat="1">
      <c r="G63" s="85"/>
      <c r="H63" s="51">
        <v>57</v>
      </c>
      <c r="I63" s="51">
        <f>'REKOD PRESTASI MURID'!B68</f>
        <v>0</v>
      </c>
      <c r="J63" s="51" t="str">
        <f t="shared" si="2"/>
        <v/>
      </c>
    </row>
    <row r="64" spans="1:10" s="43" customFormat="1">
      <c r="G64" s="85"/>
      <c r="H64" s="51">
        <v>58</v>
      </c>
      <c r="I64" s="51"/>
      <c r="J64" s="51"/>
    </row>
    <row r="65" spans="4:10" s="43" customFormat="1">
      <c r="G65" s="85"/>
      <c r="H65" s="51">
        <v>59</v>
      </c>
      <c r="I65" s="51"/>
      <c r="J65" s="51"/>
    </row>
    <row r="66" spans="4:10" s="43" customFormat="1">
      <c r="D66" s="84"/>
      <c r="E66" s="84"/>
      <c r="G66" s="85"/>
      <c r="H66" s="51">
        <v>60</v>
      </c>
      <c r="I66" s="51"/>
      <c r="J66" s="51"/>
    </row>
    <row r="67" spans="4:10" s="43" customFormat="1">
      <c r="G67" s="85"/>
      <c r="H67" s="51">
        <v>61</v>
      </c>
      <c r="I67" s="51"/>
      <c r="J67" s="51"/>
    </row>
    <row r="68" spans="4:10" s="43" customFormat="1">
      <c r="G68" s="85"/>
      <c r="H68" s="51">
        <v>62</v>
      </c>
      <c r="I68" s="51"/>
      <c r="J68" s="51"/>
    </row>
    <row r="69" spans="4:10" s="43" customFormat="1">
      <c r="G69" s="85"/>
      <c r="H69" s="51">
        <v>63</v>
      </c>
      <c r="I69" s="51"/>
      <c r="J69" s="51"/>
    </row>
    <row r="70" spans="4:10" s="43" customFormat="1">
      <c r="G70" s="85"/>
      <c r="H70" s="51">
        <v>64</v>
      </c>
      <c r="I70" s="51"/>
      <c r="J70" s="51"/>
    </row>
    <row r="71" spans="4:10" s="43" customFormat="1">
      <c r="G71" s="85"/>
      <c r="H71" s="51">
        <v>65</v>
      </c>
      <c r="I71" s="51"/>
      <c r="J71" s="51"/>
    </row>
    <row r="72" spans="4:10" s="43" customFormat="1">
      <c r="G72" s="85"/>
      <c r="H72" s="51">
        <v>66</v>
      </c>
      <c r="I72" s="51"/>
      <c r="J72" s="51"/>
    </row>
    <row r="73" spans="4:10">
      <c r="H73" s="51">
        <v>67</v>
      </c>
      <c r="I73" s="51"/>
      <c r="J73" s="51"/>
    </row>
    <row r="74" spans="4:10">
      <c r="H74" s="51">
        <v>68</v>
      </c>
      <c r="I74" s="51"/>
      <c r="J74" s="51"/>
    </row>
    <row r="75" spans="4:10">
      <c r="H75" s="51">
        <v>69</v>
      </c>
      <c r="I75" s="51"/>
      <c r="J75" s="51"/>
    </row>
    <row r="76" spans="4:10">
      <c r="H76" s="88"/>
      <c r="I76" s="89"/>
      <c r="J76" s="43"/>
    </row>
    <row r="77" spans="4:10">
      <c r="H77" s="88"/>
      <c r="I77" s="89"/>
      <c r="J77" s="43"/>
    </row>
    <row r="78" spans="4:10">
      <c r="H78" s="88"/>
      <c r="I78" s="89"/>
      <c r="J78" s="43"/>
    </row>
    <row r="79" spans="4:10">
      <c r="H79" s="88"/>
      <c r="I79" s="89"/>
      <c r="J79" s="43"/>
    </row>
    <row r="80" spans="4:10">
      <c r="H80" s="88"/>
      <c r="I80" s="89"/>
      <c r="J80" s="43"/>
    </row>
    <row r="81" spans="8:10">
      <c r="H81" s="88"/>
      <c r="I81" s="89"/>
      <c r="J81" s="43"/>
    </row>
    <row r="82" spans="8:10">
      <c r="H82" s="88"/>
      <c r="I82" s="89"/>
      <c r="J82" s="43"/>
    </row>
    <row r="83" spans="8:10">
      <c r="H83" s="88"/>
      <c r="I83" s="89"/>
      <c r="J83" s="43"/>
    </row>
    <row r="84" spans="8:10">
      <c r="H84" s="88"/>
      <c r="I84" s="89"/>
      <c r="J84" s="43"/>
    </row>
    <row r="85" spans="8:10">
      <c r="H85" s="88"/>
      <c r="I85" s="89"/>
      <c r="J85" s="43"/>
    </row>
    <row r="86" spans="8:10">
      <c r="H86" s="88"/>
      <c r="I86" s="43"/>
      <c r="J86" s="43"/>
    </row>
    <row r="87" spans="8:10">
      <c r="H87" s="88"/>
      <c r="I87" s="43"/>
      <c r="J87" s="43"/>
    </row>
  </sheetData>
  <mergeCells count="20">
    <mergeCell ref="B8:C8"/>
    <mergeCell ref="E49:F49"/>
    <mergeCell ref="B9:C9"/>
    <mergeCell ref="B10:C10"/>
    <mergeCell ref="B11:C11"/>
    <mergeCell ref="B13:C13"/>
    <mergeCell ref="B17:D17"/>
    <mergeCell ref="E15:E16"/>
    <mergeCell ref="E17:F17"/>
    <mergeCell ref="B19:C19"/>
    <mergeCell ref="E47:F47"/>
    <mergeCell ref="E48:F48"/>
    <mergeCell ref="F15:F16"/>
    <mergeCell ref="B15:D16"/>
    <mergeCell ref="B20:C22"/>
    <mergeCell ref="B1:F1"/>
    <mergeCell ref="B2:F2"/>
    <mergeCell ref="B3:F3"/>
    <mergeCell ref="B4:F4"/>
    <mergeCell ref="H4:J4"/>
  </mergeCells>
  <printOptions horizontalCentered="1"/>
  <pageMargins left="0.23622047244094491" right="0.23622047244094491" top="0.74803149606299213" bottom="0.74803149606299213" header="0.31496062992125984" footer="0.31496062992125984"/>
  <pageSetup paperSize="9" scale="63"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66675</xdr:rowOff>
                  </from>
                  <to>
                    <xdr:col>6</xdr:col>
                    <xdr:colOff>57150</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zoomScale="80" zoomScaleNormal="80" zoomScaleSheetLayoutView="100" workbookViewId="0">
      <selection activeCell="B8" sqref="B8"/>
    </sheetView>
  </sheetViews>
  <sheetFormatPr defaultRowHeight="14.25" zeroHeight="1"/>
  <cols>
    <col min="1" max="1" width="20.85546875" style="26" customWidth="1"/>
    <col min="2" max="2" width="124.5703125" style="27" customWidth="1"/>
    <col min="3" max="4" width="9.140625" style="26" customWidth="1"/>
    <col min="5" max="5" width="9.140625" style="26" bestFit="1"/>
    <col min="6" max="16384" width="9.140625" style="26"/>
  </cols>
  <sheetData>
    <row r="1" spans="1:9" ht="39.75" customHeight="1">
      <c r="A1" s="28" t="s">
        <v>30</v>
      </c>
      <c r="B1" s="29"/>
    </row>
    <row r="2" spans="1:9">
      <c r="A2" s="30"/>
      <c r="B2" s="31"/>
    </row>
    <row r="3" spans="1:9" ht="30">
      <c r="A3" s="32" t="s">
        <v>25</v>
      </c>
      <c r="B3" s="33" t="s">
        <v>92</v>
      </c>
    </row>
    <row r="4" spans="1:9" ht="64.5" customHeight="1">
      <c r="A4" s="34">
        <v>1</v>
      </c>
      <c r="B4" s="181" t="s">
        <v>93</v>
      </c>
    </row>
    <row r="5" spans="1:9" ht="64.5" customHeight="1">
      <c r="A5" s="34">
        <v>2</v>
      </c>
      <c r="B5" s="181" t="s">
        <v>94</v>
      </c>
    </row>
    <row r="6" spans="1:9" ht="64.5" customHeight="1">
      <c r="A6" s="34">
        <v>3</v>
      </c>
      <c r="B6" s="181" t="s">
        <v>95</v>
      </c>
    </row>
    <row r="7" spans="1:9" ht="64.5" customHeight="1">
      <c r="A7" s="34">
        <v>4</v>
      </c>
      <c r="B7" s="181" t="s">
        <v>96</v>
      </c>
    </row>
    <row r="8" spans="1:9" ht="64.5" customHeight="1">
      <c r="A8" s="34">
        <v>5</v>
      </c>
      <c r="B8" s="181" t="s">
        <v>97</v>
      </c>
    </row>
    <row r="9" spans="1:9" ht="64.5" customHeight="1">
      <c r="A9" s="34">
        <v>6</v>
      </c>
      <c r="B9" s="181" t="s">
        <v>98</v>
      </c>
    </row>
    <row r="10" spans="1:9">
      <c r="A10" s="30"/>
      <c r="B10" s="31"/>
    </row>
    <row r="11" spans="1:9" ht="30">
      <c r="A11" s="36" t="s">
        <v>25</v>
      </c>
      <c r="B11" s="33" t="s">
        <v>99</v>
      </c>
    </row>
    <row r="12" spans="1:9" ht="51.75" customHeight="1">
      <c r="A12" s="34">
        <v>1</v>
      </c>
      <c r="B12" s="181" t="s">
        <v>101</v>
      </c>
    </row>
    <row r="13" spans="1:9" ht="51.75" customHeight="1">
      <c r="A13" s="34">
        <v>2</v>
      </c>
      <c r="B13" s="181" t="s">
        <v>102</v>
      </c>
    </row>
    <row r="14" spans="1:9" ht="51.75" customHeight="1">
      <c r="A14" s="34">
        <v>3</v>
      </c>
      <c r="B14" s="181" t="s">
        <v>103</v>
      </c>
    </row>
    <row r="15" spans="1:9" ht="51.75" customHeight="1">
      <c r="A15" s="34">
        <v>4</v>
      </c>
      <c r="B15" s="181" t="s">
        <v>104</v>
      </c>
      <c r="I15" s="37"/>
    </row>
    <row r="16" spans="1:9" ht="51.75" customHeight="1">
      <c r="A16" s="34">
        <v>5</v>
      </c>
      <c r="B16" s="181" t="s">
        <v>105</v>
      </c>
    </row>
    <row r="17" spans="1:2" ht="51.75" customHeight="1">
      <c r="A17" s="34">
        <v>6</v>
      </c>
      <c r="B17" s="181" t="s">
        <v>106</v>
      </c>
    </row>
    <row r="18" spans="1:2">
      <c r="A18" s="30"/>
      <c r="B18" s="31"/>
    </row>
    <row r="19" spans="1:2" ht="30">
      <c r="A19" s="36" t="s">
        <v>25</v>
      </c>
      <c r="B19" s="33" t="s">
        <v>100</v>
      </c>
    </row>
    <row r="20" spans="1:2" ht="29.25">
      <c r="A20" s="34">
        <v>1</v>
      </c>
      <c r="B20" s="181" t="s">
        <v>107</v>
      </c>
    </row>
    <row r="21" spans="1:2" ht="29.25">
      <c r="A21" s="34">
        <v>2</v>
      </c>
      <c r="B21" s="181" t="s">
        <v>108</v>
      </c>
    </row>
    <row r="22" spans="1:2" ht="29.25">
      <c r="A22" s="34">
        <v>3</v>
      </c>
      <c r="B22" s="181" t="s">
        <v>109</v>
      </c>
    </row>
    <row r="23" spans="1:2" ht="29.25">
      <c r="A23" s="34">
        <v>4</v>
      </c>
      <c r="B23" s="181" t="s">
        <v>110</v>
      </c>
    </row>
    <row r="24" spans="1:2" ht="29.25">
      <c r="A24" s="34">
        <v>5</v>
      </c>
      <c r="B24" s="181" t="s">
        <v>111</v>
      </c>
    </row>
    <row r="25" spans="1:2" ht="29.25">
      <c r="A25" s="34">
        <v>6</v>
      </c>
      <c r="B25" s="181" t="s">
        <v>112</v>
      </c>
    </row>
    <row r="26" spans="1:2" hidden="1"/>
    <row r="27" spans="1:2" ht="30" hidden="1">
      <c r="A27" s="36" t="s">
        <v>25</v>
      </c>
      <c r="B27" s="33"/>
    </row>
    <row r="28" spans="1:2" hidden="1">
      <c r="A28" s="34">
        <v>1</v>
      </c>
      <c r="B28" s="35"/>
    </row>
    <row r="29" spans="1:2" hidden="1">
      <c r="A29" s="34">
        <v>2</v>
      </c>
      <c r="B29" s="35"/>
    </row>
    <row r="30" spans="1:2" hidden="1">
      <c r="A30" s="34">
        <v>3</v>
      </c>
      <c r="B30" s="35"/>
    </row>
    <row r="31" spans="1:2" hidden="1">
      <c r="A31" s="34">
        <v>4</v>
      </c>
      <c r="B31" s="35"/>
    </row>
    <row r="32" spans="1:2" hidden="1">
      <c r="A32" s="34">
        <v>5</v>
      </c>
      <c r="B32" s="35"/>
    </row>
    <row r="33" spans="1:2" hidden="1">
      <c r="A33" s="34">
        <v>6</v>
      </c>
      <c r="B33" s="35"/>
    </row>
    <row r="34" spans="1:2" hidden="1"/>
    <row r="35" spans="1:2" ht="30" hidden="1">
      <c r="A35" s="36" t="s">
        <v>25</v>
      </c>
      <c r="B35" s="33"/>
    </row>
    <row r="36" spans="1:2" hidden="1">
      <c r="A36" s="34">
        <v>1</v>
      </c>
      <c r="B36" s="35"/>
    </row>
    <row r="37" spans="1:2" hidden="1">
      <c r="A37" s="34">
        <v>2</v>
      </c>
      <c r="B37" s="35"/>
    </row>
    <row r="38" spans="1:2" hidden="1">
      <c r="A38" s="34">
        <v>3</v>
      </c>
      <c r="B38" s="35"/>
    </row>
    <row r="39" spans="1:2" hidden="1">
      <c r="A39" s="34">
        <v>4</v>
      </c>
      <c r="B39" s="35"/>
    </row>
    <row r="40" spans="1:2" hidden="1">
      <c r="A40" s="34">
        <v>5</v>
      </c>
      <c r="B40" s="35"/>
    </row>
    <row r="41" spans="1:2" hidden="1">
      <c r="A41" s="34">
        <v>6</v>
      </c>
      <c r="B41" s="35"/>
    </row>
    <row r="42" spans="1:2" hidden="1"/>
    <row r="43" spans="1:2" ht="30" hidden="1">
      <c r="A43" s="36" t="s">
        <v>25</v>
      </c>
      <c r="B43" s="33"/>
    </row>
    <row r="44" spans="1:2" hidden="1">
      <c r="A44" s="34">
        <v>1</v>
      </c>
      <c r="B44" s="35"/>
    </row>
    <row r="45" spans="1:2" hidden="1">
      <c r="A45" s="34">
        <v>2</v>
      </c>
      <c r="B45" s="35"/>
    </row>
    <row r="46" spans="1:2" hidden="1">
      <c r="A46" s="34">
        <v>3</v>
      </c>
      <c r="B46" s="35"/>
    </row>
    <row r="47" spans="1:2" hidden="1">
      <c r="A47" s="34">
        <v>4</v>
      </c>
      <c r="B47" s="35"/>
    </row>
    <row r="48" spans="1:2" hidden="1">
      <c r="A48" s="34">
        <v>5</v>
      </c>
      <c r="B48" s="35"/>
    </row>
    <row r="49" spans="1:2" hidden="1">
      <c r="A49" s="34">
        <v>6</v>
      </c>
      <c r="B49" s="35"/>
    </row>
    <row r="50" spans="1:2" hidden="1"/>
    <row r="51" spans="1:2" ht="30" hidden="1">
      <c r="A51" s="36" t="s">
        <v>25</v>
      </c>
      <c r="B51" s="33"/>
    </row>
    <row r="52" spans="1:2" hidden="1">
      <c r="A52" s="34">
        <v>1</v>
      </c>
      <c r="B52" s="35"/>
    </row>
    <row r="53" spans="1:2" hidden="1">
      <c r="A53" s="34">
        <v>2</v>
      </c>
      <c r="B53" s="35"/>
    </row>
    <row r="54" spans="1:2" hidden="1">
      <c r="A54" s="34">
        <v>3</v>
      </c>
      <c r="B54" s="35"/>
    </row>
    <row r="55" spans="1:2" hidden="1">
      <c r="A55" s="34">
        <v>4</v>
      </c>
      <c r="B55" s="35"/>
    </row>
    <row r="56" spans="1:2" hidden="1">
      <c r="A56" s="34">
        <v>5</v>
      </c>
      <c r="B56" s="35"/>
    </row>
    <row r="57" spans="1:2" hidden="1">
      <c r="A57" s="34">
        <v>6</v>
      </c>
      <c r="B57" s="35"/>
    </row>
    <row r="58" spans="1:2" hidden="1"/>
    <row r="59" spans="1:2" ht="30" hidden="1">
      <c r="A59" s="36" t="s">
        <v>25</v>
      </c>
      <c r="B59" s="33"/>
    </row>
    <row r="60" spans="1:2" hidden="1">
      <c r="A60" s="34">
        <v>1</v>
      </c>
      <c r="B60" s="35"/>
    </row>
    <row r="61" spans="1:2" hidden="1">
      <c r="A61" s="34">
        <v>2</v>
      </c>
      <c r="B61" s="35"/>
    </row>
    <row r="62" spans="1:2" hidden="1">
      <c r="A62" s="34">
        <v>3</v>
      </c>
      <c r="B62" s="35"/>
    </row>
    <row r="63" spans="1:2" hidden="1">
      <c r="A63" s="34">
        <v>4</v>
      </c>
      <c r="B63" s="35"/>
    </row>
    <row r="64" spans="1:2" hidden="1">
      <c r="A64" s="34">
        <v>5</v>
      </c>
      <c r="B64" s="35"/>
    </row>
    <row r="65" spans="1:2" hidden="1">
      <c r="A65" s="34">
        <v>6</v>
      </c>
      <c r="B65" s="35"/>
    </row>
    <row r="66" spans="1:2" hidden="1"/>
    <row r="67" spans="1:2" ht="30" hidden="1">
      <c r="A67" s="36" t="s">
        <v>25</v>
      </c>
      <c r="B67" s="33"/>
    </row>
    <row r="68" spans="1:2" hidden="1">
      <c r="A68" s="34">
        <v>1</v>
      </c>
      <c r="B68" s="35"/>
    </row>
    <row r="69" spans="1:2" hidden="1">
      <c r="A69" s="34">
        <v>2</v>
      </c>
      <c r="B69" s="35"/>
    </row>
    <row r="70" spans="1:2" hidden="1">
      <c r="A70" s="34">
        <v>3</v>
      </c>
      <c r="B70" s="35"/>
    </row>
    <row r="71" spans="1:2" hidden="1">
      <c r="A71" s="34">
        <v>4</v>
      </c>
      <c r="B71" s="35"/>
    </row>
    <row r="72" spans="1:2" hidden="1">
      <c r="A72" s="34">
        <v>5</v>
      </c>
      <c r="B72" s="35"/>
    </row>
    <row r="73" spans="1:2" hidden="1">
      <c r="A73" s="34">
        <v>6</v>
      </c>
      <c r="B73" s="35"/>
    </row>
    <row r="74" spans="1:2" hidden="1"/>
    <row r="75" spans="1:2" ht="30" hidden="1">
      <c r="A75" s="36" t="s">
        <v>25</v>
      </c>
      <c r="B75" s="33"/>
    </row>
    <row r="76" spans="1:2" hidden="1">
      <c r="A76" s="180">
        <v>1</v>
      </c>
      <c r="B76" s="181"/>
    </row>
    <row r="77" spans="1:2" hidden="1">
      <c r="A77" s="180">
        <v>2</v>
      </c>
      <c r="B77" s="181"/>
    </row>
    <row r="78" spans="1:2" hidden="1">
      <c r="A78" s="180">
        <v>3</v>
      </c>
      <c r="B78" s="181"/>
    </row>
    <row r="79" spans="1:2" hidden="1">
      <c r="A79" s="180">
        <v>4</v>
      </c>
      <c r="B79" s="181"/>
    </row>
    <row r="80" spans="1:2" hidden="1">
      <c r="A80" s="180">
        <v>5</v>
      </c>
      <c r="B80" s="181"/>
    </row>
    <row r="81" spans="1:2" hidden="1">
      <c r="A81" s="180">
        <v>6</v>
      </c>
      <c r="B81" s="181"/>
    </row>
    <row r="82" spans="1:2" hidden="1">
      <c r="B82" s="31"/>
    </row>
    <row r="83" spans="1:2" ht="30" hidden="1">
      <c r="A83" s="36" t="s">
        <v>25</v>
      </c>
      <c r="B83" s="33"/>
    </row>
    <row r="84" spans="1:2" hidden="1">
      <c r="A84" s="180">
        <v>1</v>
      </c>
      <c r="B84" s="181"/>
    </row>
    <row r="85" spans="1:2" hidden="1">
      <c r="A85" s="180">
        <v>2</v>
      </c>
      <c r="B85" s="181"/>
    </row>
    <row r="86" spans="1:2" hidden="1">
      <c r="A86" s="180">
        <v>3</v>
      </c>
      <c r="B86" s="181"/>
    </row>
    <row r="87" spans="1:2" hidden="1">
      <c r="A87" s="180">
        <v>4</v>
      </c>
      <c r="B87" s="181"/>
    </row>
    <row r="88" spans="1:2" hidden="1">
      <c r="A88" s="180">
        <v>5</v>
      </c>
      <c r="B88" s="181"/>
    </row>
    <row r="89" spans="1:2" hidden="1">
      <c r="A89" s="180">
        <v>6</v>
      </c>
      <c r="B89" s="181"/>
    </row>
    <row r="90" spans="1:2" hidden="1">
      <c r="B90" s="31"/>
    </row>
    <row r="91" spans="1:2" ht="30" hidden="1">
      <c r="A91" s="36" t="s">
        <v>25</v>
      </c>
      <c r="B91" s="33"/>
    </row>
    <row r="92" spans="1:2" hidden="1">
      <c r="A92" s="180">
        <v>1</v>
      </c>
      <c r="B92" s="181"/>
    </row>
    <row r="93" spans="1:2" hidden="1">
      <c r="A93" s="180">
        <v>2</v>
      </c>
      <c r="B93" s="181"/>
    </row>
    <row r="94" spans="1:2" hidden="1">
      <c r="A94" s="180">
        <v>3</v>
      </c>
      <c r="B94" s="181"/>
    </row>
    <row r="95" spans="1:2" hidden="1">
      <c r="A95" s="180">
        <v>4</v>
      </c>
      <c r="B95" s="181"/>
    </row>
    <row r="96" spans="1:2" hidden="1">
      <c r="A96" s="180">
        <v>5</v>
      </c>
      <c r="B96" s="181"/>
    </row>
    <row r="97" spans="1:2" hidden="1">
      <c r="A97" s="180">
        <v>6</v>
      </c>
      <c r="B97" s="181"/>
    </row>
    <row r="98" spans="1:2" hidden="1">
      <c r="B98" s="38"/>
    </row>
    <row r="99" spans="1:2" ht="30" hidden="1">
      <c r="A99" s="36" t="s">
        <v>25</v>
      </c>
      <c r="B99" s="39"/>
    </row>
    <row r="100" spans="1:2" hidden="1">
      <c r="A100" s="34">
        <v>1</v>
      </c>
      <c r="B100" s="40"/>
    </row>
    <row r="101" spans="1:2" hidden="1">
      <c r="A101" s="34">
        <v>2</v>
      </c>
      <c r="B101" s="40"/>
    </row>
    <row r="102" spans="1:2" hidden="1">
      <c r="A102" s="34">
        <v>3</v>
      </c>
      <c r="B102" s="40"/>
    </row>
    <row r="103" spans="1:2" hidden="1">
      <c r="A103" s="34">
        <v>4</v>
      </c>
      <c r="B103" s="40"/>
    </row>
    <row r="104" spans="1:2" hidden="1">
      <c r="A104" s="34">
        <v>5</v>
      </c>
      <c r="B104" s="40"/>
    </row>
    <row r="105" spans="1:2" hidden="1">
      <c r="A105" s="34">
        <v>6</v>
      </c>
      <c r="B105" s="40"/>
    </row>
    <row r="106" spans="1:2" hidden="1">
      <c r="B106" s="38"/>
    </row>
    <row r="107" spans="1:2" ht="30" hidden="1">
      <c r="A107" s="36" t="s">
        <v>25</v>
      </c>
      <c r="B107" s="39"/>
    </row>
    <row r="108" spans="1:2" hidden="1">
      <c r="A108" s="34">
        <v>1</v>
      </c>
      <c r="B108" s="40"/>
    </row>
    <row r="109" spans="1:2" hidden="1">
      <c r="A109" s="34">
        <v>2</v>
      </c>
      <c r="B109" s="40"/>
    </row>
    <row r="110" spans="1:2" hidden="1">
      <c r="A110" s="34">
        <v>3</v>
      </c>
      <c r="B110" s="40"/>
    </row>
    <row r="111" spans="1:2" hidden="1">
      <c r="A111" s="34">
        <v>4</v>
      </c>
      <c r="B111" s="40"/>
    </row>
    <row r="112" spans="1:2" hidden="1">
      <c r="A112" s="34">
        <v>5</v>
      </c>
      <c r="B112" s="40"/>
    </row>
    <row r="113" spans="1:2" hidden="1">
      <c r="A113" s="34">
        <v>6</v>
      </c>
      <c r="B113" s="40"/>
    </row>
    <row r="114" spans="1:2" hidden="1">
      <c r="B114" s="38"/>
    </row>
    <row r="115" spans="1:2" ht="30" hidden="1">
      <c r="A115" s="36" t="s">
        <v>25</v>
      </c>
      <c r="B115" s="39"/>
    </row>
    <row r="116" spans="1:2" hidden="1">
      <c r="A116" s="34">
        <v>1</v>
      </c>
      <c r="B116" s="40"/>
    </row>
    <row r="117" spans="1:2" hidden="1">
      <c r="A117" s="34">
        <v>2</v>
      </c>
      <c r="B117" s="40"/>
    </row>
    <row r="118" spans="1:2" hidden="1">
      <c r="A118" s="34">
        <v>3</v>
      </c>
      <c r="B118" s="40"/>
    </row>
    <row r="119" spans="1:2" hidden="1">
      <c r="A119" s="34">
        <v>4</v>
      </c>
      <c r="B119" s="40"/>
    </row>
    <row r="120" spans="1:2" hidden="1">
      <c r="A120" s="34">
        <v>5</v>
      </c>
      <c r="B120" s="40"/>
    </row>
    <row r="121" spans="1:2" hidden="1">
      <c r="A121" s="34">
        <v>6</v>
      </c>
      <c r="B121" s="40"/>
    </row>
    <row r="122" spans="1:2" hidden="1">
      <c r="B122" s="38"/>
    </row>
    <row r="123" spans="1:2" ht="30" hidden="1">
      <c r="A123" s="36" t="s">
        <v>25</v>
      </c>
      <c r="B123" s="39"/>
    </row>
    <row r="124" spans="1:2" hidden="1">
      <c r="A124" s="34">
        <v>1</v>
      </c>
      <c r="B124" s="40"/>
    </row>
    <row r="125" spans="1:2" hidden="1">
      <c r="A125" s="34">
        <v>2</v>
      </c>
      <c r="B125" s="40"/>
    </row>
    <row r="126" spans="1:2" hidden="1">
      <c r="A126" s="34">
        <v>3</v>
      </c>
      <c r="B126" s="40"/>
    </row>
    <row r="127" spans="1:2" hidden="1">
      <c r="A127" s="34">
        <v>4</v>
      </c>
      <c r="B127" s="40"/>
    </row>
    <row r="128" spans="1:2" hidden="1">
      <c r="A128" s="34">
        <v>5</v>
      </c>
      <c r="B128" s="40"/>
    </row>
    <row r="129" spans="1:2" hidden="1">
      <c r="A129" s="34">
        <v>6</v>
      </c>
      <c r="B129" s="40"/>
    </row>
    <row r="130" spans="1:2" hidden="1">
      <c r="B130" s="38"/>
    </row>
    <row r="131" spans="1:2" ht="30" hidden="1">
      <c r="A131" s="36" t="s">
        <v>25</v>
      </c>
      <c r="B131" s="39"/>
    </row>
    <row r="132" spans="1:2" hidden="1">
      <c r="A132" s="34">
        <v>1</v>
      </c>
      <c r="B132" s="40"/>
    </row>
    <row r="133" spans="1:2" hidden="1">
      <c r="A133" s="34">
        <v>2</v>
      </c>
      <c r="B133" s="40"/>
    </row>
    <row r="134" spans="1:2" hidden="1">
      <c r="A134" s="34">
        <v>3</v>
      </c>
      <c r="B134" s="40"/>
    </row>
    <row r="135" spans="1:2" hidden="1">
      <c r="A135" s="34">
        <v>4</v>
      </c>
      <c r="B135" s="40"/>
    </row>
    <row r="136" spans="1:2" hidden="1">
      <c r="A136" s="34">
        <v>5</v>
      </c>
      <c r="B136" s="40"/>
    </row>
    <row r="137" spans="1:2" hidden="1">
      <c r="A137" s="34">
        <v>6</v>
      </c>
      <c r="B137" s="40"/>
    </row>
    <row r="138" spans="1:2" hidden="1">
      <c r="B138" s="38"/>
    </row>
    <row r="139" spans="1:2" ht="30" hidden="1">
      <c r="A139" s="36" t="s">
        <v>25</v>
      </c>
      <c r="B139" s="39"/>
    </row>
    <row r="140" spans="1:2" hidden="1">
      <c r="A140" s="34">
        <v>1</v>
      </c>
      <c r="B140" s="40"/>
    </row>
    <row r="141" spans="1:2" hidden="1">
      <c r="A141" s="34">
        <v>2</v>
      </c>
      <c r="B141" s="40"/>
    </row>
    <row r="142" spans="1:2" hidden="1">
      <c r="A142" s="34">
        <v>3</v>
      </c>
      <c r="B142" s="40"/>
    </row>
    <row r="143" spans="1:2" hidden="1">
      <c r="A143" s="34">
        <v>4</v>
      </c>
      <c r="B143" s="40"/>
    </row>
    <row r="144" spans="1:2" hidden="1">
      <c r="A144" s="34">
        <v>5</v>
      </c>
      <c r="B144" s="40"/>
    </row>
    <row r="145" spans="1:2" hidden="1">
      <c r="A145" s="34">
        <v>6</v>
      </c>
      <c r="B145" s="40"/>
    </row>
    <row r="146" spans="1:2" hidden="1">
      <c r="B146" s="38"/>
    </row>
    <row r="147" spans="1:2" ht="30" hidden="1">
      <c r="A147" s="36" t="s">
        <v>25</v>
      </c>
      <c r="B147" s="39"/>
    </row>
    <row r="148" spans="1:2" hidden="1">
      <c r="A148" s="34">
        <v>1</v>
      </c>
      <c r="B148" s="40"/>
    </row>
    <row r="149" spans="1:2" hidden="1">
      <c r="A149" s="34">
        <v>2</v>
      </c>
      <c r="B149" s="40"/>
    </row>
    <row r="150" spans="1:2" hidden="1">
      <c r="A150" s="34">
        <v>3</v>
      </c>
      <c r="B150" s="40"/>
    </row>
    <row r="151" spans="1:2" hidden="1">
      <c r="A151" s="34">
        <v>4</v>
      </c>
      <c r="B151" s="40"/>
    </row>
    <row r="152" spans="1:2" hidden="1">
      <c r="A152" s="34">
        <v>5</v>
      </c>
      <c r="B152" s="40"/>
    </row>
    <row r="153" spans="1:2" hidden="1">
      <c r="A153" s="34">
        <v>6</v>
      </c>
      <c r="B153" s="40"/>
    </row>
    <row r="154" spans="1:2" hidden="1">
      <c r="B154" s="38"/>
    </row>
    <row r="155" spans="1:2" ht="30" hidden="1">
      <c r="A155" s="36" t="s">
        <v>25</v>
      </c>
      <c r="B155" s="39"/>
    </row>
    <row r="156" spans="1:2" hidden="1">
      <c r="A156" s="34">
        <v>1</v>
      </c>
      <c r="B156" s="40"/>
    </row>
    <row r="157" spans="1:2" hidden="1">
      <c r="A157" s="34">
        <v>2</v>
      </c>
      <c r="B157" s="40"/>
    </row>
    <row r="158" spans="1:2" hidden="1">
      <c r="A158" s="34">
        <v>3</v>
      </c>
      <c r="B158" s="40"/>
    </row>
    <row r="159" spans="1:2" hidden="1">
      <c r="A159" s="34">
        <v>4</v>
      </c>
      <c r="B159" s="40"/>
    </row>
    <row r="160" spans="1:2" hidden="1">
      <c r="A160" s="34">
        <v>5</v>
      </c>
      <c r="B160" s="40"/>
    </row>
    <row r="161" spans="1:2" hidden="1">
      <c r="A161" s="34">
        <v>6</v>
      </c>
      <c r="B161" s="40"/>
    </row>
    <row r="162" spans="1:2" hidden="1">
      <c r="B162" s="38"/>
    </row>
    <row r="163" spans="1:2" ht="15" hidden="1">
      <c r="A163" s="41" t="s">
        <v>25</v>
      </c>
      <c r="B163" s="39"/>
    </row>
    <row r="164" spans="1:2" hidden="1">
      <c r="A164" s="34">
        <v>1</v>
      </c>
      <c r="B164" s="40"/>
    </row>
    <row r="165" spans="1:2" hidden="1">
      <c r="A165" s="34">
        <v>2</v>
      </c>
      <c r="B165" s="40"/>
    </row>
    <row r="166" spans="1:2" hidden="1">
      <c r="A166" s="34">
        <v>3</v>
      </c>
      <c r="B166" s="40"/>
    </row>
    <row r="167" spans="1:2" hidden="1">
      <c r="A167" s="34">
        <v>4</v>
      </c>
      <c r="B167" s="40"/>
    </row>
    <row r="168" spans="1:2" hidden="1">
      <c r="A168" s="34">
        <v>5</v>
      </c>
      <c r="B168" s="40"/>
    </row>
    <row r="169" spans="1:2" hidden="1">
      <c r="A169" s="34">
        <v>6</v>
      </c>
      <c r="B169" s="40"/>
    </row>
    <row r="170" spans="1:2" hidden="1">
      <c r="B170" s="38"/>
    </row>
    <row r="171" spans="1:2" ht="15" hidden="1">
      <c r="A171" s="41" t="s">
        <v>25</v>
      </c>
      <c r="B171" s="39"/>
    </row>
    <row r="172" spans="1:2" hidden="1">
      <c r="A172" s="34">
        <v>1</v>
      </c>
      <c r="B172" s="40"/>
    </row>
    <row r="173" spans="1:2" hidden="1">
      <c r="A173" s="34">
        <v>2</v>
      </c>
      <c r="B173" s="40"/>
    </row>
    <row r="174" spans="1:2" hidden="1">
      <c r="A174" s="34">
        <v>3</v>
      </c>
      <c r="B174" s="40"/>
    </row>
    <row r="175" spans="1:2" hidden="1">
      <c r="A175" s="34">
        <v>4</v>
      </c>
      <c r="B175" s="40"/>
    </row>
    <row r="176" spans="1:2" hidden="1">
      <c r="A176" s="34">
        <v>5</v>
      </c>
      <c r="B176" s="40"/>
    </row>
    <row r="177" spans="1:2" hidden="1">
      <c r="A177" s="34">
        <v>6</v>
      </c>
      <c r="B177" s="40"/>
    </row>
    <row r="178" spans="1:2" hidden="1">
      <c r="B178" s="38"/>
    </row>
    <row r="179" spans="1:2" ht="15" hidden="1">
      <c r="A179" s="41" t="s">
        <v>25</v>
      </c>
      <c r="B179" s="39"/>
    </row>
    <row r="180" spans="1:2" hidden="1">
      <c r="A180" s="34">
        <v>1</v>
      </c>
      <c r="B180" s="40"/>
    </row>
    <row r="181" spans="1:2" hidden="1">
      <c r="A181" s="34">
        <v>2</v>
      </c>
      <c r="B181" s="40"/>
    </row>
    <row r="182" spans="1:2" hidden="1">
      <c r="A182" s="34">
        <v>3</v>
      </c>
      <c r="B182" s="40"/>
    </row>
    <row r="183" spans="1:2" hidden="1">
      <c r="A183" s="34">
        <v>4</v>
      </c>
      <c r="B183" s="40"/>
    </row>
    <row r="184" spans="1:2" hidden="1">
      <c r="A184" s="34">
        <v>5</v>
      </c>
      <c r="B184" s="40"/>
    </row>
    <row r="185" spans="1:2" hidden="1">
      <c r="A185" s="34">
        <v>6</v>
      </c>
      <c r="B185" s="40"/>
    </row>
    <row r="186" spans="1:2" hidden="1">
      <c r="B186" s="38"/>
    </row>
    <row r="187" spans="1:2" ht="15" hidden="1">
      <c r="A187" s="41" t="s">
        <v>25</v>
      </c>
      <c r="B187" s="39"/>
    </row>
    <row r="188" spans="1:2" hidden="1">
      <c r="A188" s="34">
        <v>1</v>
      </c>
      <c r="B188" s="40"/>
    </row>
    <row r="189" spans="1:2" hidden="1">
      <c r="A189" s="34">
        <v>2</v>
      </c>
      <c r="B189" s="40"/>
    </row>
    <row r="190" spans="1:2" hidden="1">
      <c r="A190" s="34">
        <v>3</v>
      </c>
      <c r="B190" s="40"/>
    </row>
    <row r="191" spans="1:2" hidden="1">
      <c r="A191" s="34">
        <v>4</v>
      </c>
      <c r="B191" s="40"/>
    </row>
    <row r="192" spans="1:2" hidden="1">
      <c r="A192" s="34">
        <v>5</v>
      </c>
      <c r="B192" s="40"/>
    </row>
    <row r="193" spans="1:2" hidden="1">
      <c r="A193" s="34">
        <v>6</v>
      </c>
      <c r="B193" s="40"/>
    </row>
    <row r="194" spans="1:2" hidden="1"/>
    <row r="195" spans="1:2" ht="15" hidden="1">
      <c r="A195" s="41" t="s">
        <v>25</v>
      </c>
      <c r="B195" s="39"/>
    </row>
    <row r="196" spans="1:2" hidden="1">
      <c r="A196" s="34">
        <v>1</v>
      </c>
      <c r="B196" s="40"/>
    </row>
    <row r="197" spans="1:2" hidden="1">
      <c r="A197" s="34">
        <v>2</v>
      </c>
      <c r="B197" s="40"/>
    </row>
    <row r="198" spans="1:2" hidden="1">
      <c r="A198" s="34">
        <v>3</v>
      </c>
      <c r="B198" s="40"/>
    </row>
    <row r="199" spans="1:2" hidden="1">
      <c r="A199" s="34">
        <v>4</v>
      </c>
      <c r="B199" s="40"/>
    </row>
    <row r="200" spans="1:2" hidden="1">
      <c r="A200" s="34">
        <v>5</v>
      </c>
      <c r="B200" s="40"/>
    </row>
    <row r="201" spans="1:2" hidden="1">
      <c r="A201" s="34">
        <v>6</v>
      </c>
      <c r="B201" s="40"/>
    </row>
    <row r="202" spans="1:2"/>
    <row r="203" spans="1:2" ht="30">
      <c r="A203" s="36" t="s">
        <v>25</v>
      </c>
      <c r="B203" s="182" t="s">
        <v>40</v>
      </c>
    </row>
    <row r="204" spans="1:2" ht="45">
      <c r="A204" s="180">
        <v>1</v>
      </c>
      <c r="B204" s="181" t="s">
        <v>114</v>
      </c>
    </row>
    <row r="205" spans="1:2" ht="45">
      <c r="A205" s="180">
        <v>2</v>
      </c>
      <c r="B205" s="181" t="s">
        <v>115</v>
      </c>
    </row>
    <row r="206" spans="1:2" ht="45">
      <c r="A206" s="180">
        <v>3</v>
      </c>
      <c r="B206" s="181" t="s">
        <v>116</v>
      </c>
    </row>
    <row r="207" spans="1:2" ht="45">
      <c r="A207" s="180">
        <v>4</v>
      </c>
      <c r="B207" s="181" t="s">
        <v>117</v>
      </c>
    </row>
    <row r="208" spans="1:2" ht="45">
      <c r="A208" s="180">
        <v>5</v>
      </c>
      <c r="B208" s="181" t="s">
        <v>118</v>
      </c>
    </row>
    <row r="209" spans="1:2" ht="60">
      <c r="A209" s="180">
        <v>6</v>
      </c>
      <c r="B209" s="181" t="s">
        <v>113</v>
      </c>
    </row>
    <row r="210" spans="1:2"/>
    <row r="211" spans="1:2"/>
    <row r="212" spans="1:2"/>
    <row r="213" spans="1:2"/>
    <row r="214" spans="1:2"/>
    <row r="215" spans="1:2"/>
    <row r="216" spans="1:2"/>
    <row r="217" spans="1:2"/>
    <row r="218" spans="1:2"/>
    <row r="219" spans="1:2"/>
    <row r="220" spans="1:2"/>
    <row r="221" spans="1:2"/>
    <row r="222" spans="1:2"/>
    <row r="223" spans="1:2"/>
    <row r="224" spans="1:2"/>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printOptions horizontalCentered="1"/>
  <pageMargins left="0.23622047244094491" right="0.23622047244094491" top="0.74803149606299213" bottom="0.74803149606299213" header="0.31496062992125984" footer="0.31496062992125984"/>
  <pageSetup paperSize="9" scale="7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40"/>
  <sheetViews>
    <sheetView showGridLines="0" zoomScale="80" zoomScaleNormal="80" zoomScaleSheetLayoutView="70" workbookViewId="0">
      <selection activeCell="J48" sqref="J48"/>
    </sheetView>
  </sheetViews>
  <sheetFormatPr defaultColWidth="6.28515625" defaultRowHeight="16.5"/>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6384" width="6.28515625" style="1"/>
  </cols>
  <sheetData>
    <row r="1" spans="1:23" ht="15.95" customHeight="1">
      <c r="A1" s="231" t="str">
        <f>'REKOD PRESTASI MURID'!A7</f>
        <v>KESUSASTERAAN MELAYU KOMUNIKATIF</v>
      </c>
      <c r="B1" s="231"/>
      <c r="C1" s="231"/>
      <c r="D1" s="231"/>
      <c r="E1" s="231"/>
      <c r="F1" s="231"/>
      <c r="G1" s="231"/>
      <c r="H1" s="231"/>
      <c r="I1" s="231"/>
      <c r="J1" s="231"/>
      <c r="K1" s="231"/>
      <c r="L1" s="231"/>
      <c r="M1" s="231"/>
      <c r="N1" s="231"/>
      <c r="O1" s="231"/>
      <c r="P1" s="231"/>
      <c r="Q1" s="231"/>
    </row>
    <row r="2" spans="1:23" ht="15.95" customHeight="1">
      <c r="A2" s="231"/>
      <c r="B2" s="231"/>
      <c r="C2" s="231"/>
      <c r="D2" s="231"/>
      <c r="E2" s="231"/>
      <c r="F2" s="231"/>
      <c r="G2" s="231"/>
      <c r="H2" s="231"/>
      <c r="I2" s="231"/>
      <c r="J2" s="231"/>
      <c r="K2" s="231"/>
      <c r="L2" s="231"/>
      <c r="M2" s="231"/>
      <c r="N2" s="231"/>
      <c r="O2" s="231"/>
      <c r="P2" s="231"/>
      <c r="Q2" s="231"/>
    </row>
    <row r="3" spans="1:23" ht="15.95" customHeight="1">
      <c r="A3" s="169"/>
      <c r="B3" s="169"/>
      <c r="C3" s="169"/>
      <c r="D3" s="169"/>
      <c r="E3" s="169"/>
      <c r="F3" s="169"/>
      <c r="G3" s="169"/>
      <c r="H3" s="171" t="s">
        <v>78</v>
      </c>
      <c r="I3" s="170" t="str">
        <f>'REKOD PRESTASI MURID'!D1</f>
        <v>SMK PUCHONG BATU 14</v>
      </c>
      <c r="J3" s="169"/>
      <c r="K3" s="169"/>
      <c r="L3" s="171" t="s">
        <v>79</v>
      </c>
      <c r="M3" s="170" t="str">
        <f>'REKOD PRESTASI MURID'!D6</f>
        <v>PN. ROOSLINA HJ. AHMAD</v>
      </c>
      <c r="N3" s="169"/>
      <c r="O3" s="169"/>
      <c r="P3" s="169"/>
      <c r="Q3" s="169"/>
    </row>
    <row r="4" spans="1:23" ht="25.5">
      <c r="A4" s="169"/>
      <c r="B4" s="169"/>
      <c r="C4" s="169"/>
      <c r="D4" s="169"/>
      <c r="E4" s="169"/>
      <c r="F4" s="169"/>
      <c r="G4" s="169"/>
      <c r="H4" s="171" t="s">
        <v>19</v>
      </c>
      <c r="I4" s="170" t="str">
        <f>'REKOD PRESTASI MURID'!D7</f>
        <v>TINGKATAN 4 AMANAH</v>
      </c>
      <c r="J4" s="169"/>
      <c r="K4" s="169"/>
      <c r="L4" s="169"/>
      <c r="M4" s="169"/>
      <c r="N4" s="169"/>
      <c r="O4" s="169"/>
      <c r="P4" s="169"/>
      <c r="Q4" s="169"/>
    </row>
    <row r="5" spans="1:23" ht="20.25">
      <c r="A5" s="2"/>
      <c r="B5" s="2"/>
      <c r="C5" s="2"/>
      <c r="D5" s="2"/>
      <c r="E5" s="2"/>
      <c r="F5" s="2"/>
      <c r="G5" s="2"/>
      <c r="H5" s="3"/>
      <c r="I5" s="3"/>
      <c r="J5" s="2"/>
      <c r="K5" s="2"/>
      <c r="L5" s="2"/>
      <c r="M5" s="2"/>
      <c r="N5" s="2"/>
      <c r="O5" s="21"/>
      <c r="P5" s="21"/>
      <c r="Q5" s="21"/>
    </row>
    <row r="6" spans="1:23" ht="18.75">
      <c r="A6" s="4"/>
      <c r="B6" s="5" t="str">
        <f>'REKOD PRESTASI MURID'!E11</f>
        <v>APRESIASI SASTERA</v>
      </c>
      <c r="C6" s="6"/>
      <c r="D6" s="6"/>
      <c r="E6" s="6"/>
      <c r="F6" s="6"/>
      <c r="G6" s="6"/>
      <c r="H6" s="7"/>
      <c r="I6" s="4"/>
      <c r="J6" s="5" t="str">
        <f>'REKOD PRESTASI MURID'!F11</f>
        <v>PEMBANGUNAN INSAN</v>
      </c>
      <c r="K6" s="6"/>
      <c r="L6" s="6"/>
      <c r="M6" s="6"/>
      <c r="N6" s="6"/>
      <c r="O6" s="6"/>
      <c r="P6" s="7"/>
      <c r="Q6" s="6"/>
    </row>
    <row r="7" spans="1:23">
      <c r="A7" s="8"/>
      <c r="B7" s="9" t="s">
        <v>25</v>
      </c>
      <c r="C7" s="10" t="s">
        <v>31</v>
      </c>
      <c r="D7" s="10" t="s">
        <v>32</v>
      </c>
      <c r="E7" s="10" t="s">
        <v>33</v>
      </c>
      <c r="F7" s="10" t="s">
        <v>75</v>
      </c>
      <c r="G7" s="10" t="s">
        <v>76</v>
      </c>
      <c r="H7" s="10" t="s">
        <v>77</v>
      </c>
      <c r="I7" s="8"/>
      <c r="J7" s="9" t="s">
        <v>25</v>
      </c>
      <c r="K7" s="10" t="s">
        <v>31</v>
      </c>
      <c r="L7" s="10" t="s">
        <v>32</v>
      </c>
      <c r="M7" s="10" t="s">
        <v>33</v>
      </c>
      <c r="N7" s="10" t="s">
        <v>75</v>
      </c>
      <c r="O7" s="10" t="s">
        <v>76</v>
      </c>
      <c r="P7" s="10" t="s">
        <v>77</v>
      </c>
      <c r="Q7" s="8"/>
    </row>
    <row r="8" spans="1:23">
      <c r="A8" s="8"/>
      <c r="B8" s="11" t="s">
        <v>37</v>
      </c>
      <c r="C8" s="11">
        <f>COUNTIF('REKOD PRESTASI MURID'!$E$12:$E$65,1)</f>
        <v>0</v>
      </c>
      <c r="D8" s="11">
        <f>COUNTIF('REKOD PRESTASI MURID'!$E$12:$E$65,2)</f>
        <v>6</v>
      </c>
      <c r="E8" s="11">
        <f>COUNTIF('REKOD PRESTASI MURID'!$E$12:$E$65,3)</f>
        <v>0</v>
      </c>
      <c r="F8" s="11">
        <f>COUNTIF('REKOD PRESTASI MURID'!$E$12:$E$65,4)</f>
        <v>0</v>
      </c>
      <c r="G8" s="11">
        <f>COUNTIF('REKOD PRESTASI MURID'!$E$12:$E$65,5)</f>
        <v>0</v>
      </c>
      <c r="H8" s="11">
        <f>COUNTIF('REKOD PRESTASI MURID'!$E$12:$E$65,6)</f>
        <v>0</v>
      </c>
      <c r="I8" s="8"/>
      <c r="J8" s="11" t="s">
        <v>37</v>
      </c>
      <c r="K8" s="11">
        <f>COUNTIF('REKOD PRESTASI MURID'!$F$12:$F$65,1)</f>
        <v>0</v>
      </c>
      <c r="L8" s="11">
        <f>COUNTIF('REKOD PRESTASI MURID'!$F$12:$F$65,2)</f>
        <v>0</v>
      </c>
      <c r="M8" s="11">
        <f>COUNTIF('REKOD PRESTASI MURID'!$F$12:$F$65,3)</f>
        <v>0</v>
      </c>
      <c r="N8" s="11">
        <f>COUNTIF('REKOD PRESTASI MURID'!$F$12:$F$65,4)</f>
        <v>6</v>
      </c>
      <c r="O8" s="11">
        <f>COUNTIF('REKOD PRESTASI MURID'!$F$12:$F$65,5)</f>
        <v>0</v>
      </c>
      <c r="P8" s="11">
        <f>COUNTIF('REKOD PRESTASI MURID'!$F$12:$F$65,6)</f>
        <v>0</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38</v>
      </c>
      <c r="G21" s="16">
        <f>SUM(C8:H8)</f>
        <v>6</v>
      </c>
      <c r="H21" s="15" t="s">
        <v>39</v>
      </c>
      <c r="I21" s="8"/>
      <c r="J21" s="8"/>
      <c r="K21" s="8"/>
      <c r="L21" s="8"/>
      <c r="M21" s="8"/>
      <c r="N21" s="15" t="s">
        <v>38</v>
      </c>
      <c r="O21" s="16">
        <f>SUM(K8:P8)</f>
        <v>6</v>
      </c>
      <c r="P21" s="15" t="s">
        <v>39</v>
      </c>
      <c r="Q21" s="8"/>
    </row>
    <row r="22" spans="1:17">
      <c r="A22" s="4"/>
      <c r="B22" s="6"/>
      <c r="C22" s="6"/>
      <c r="D22" s="6"/>
      <c r="E22" s="6"/>
      <c r="F22" s="4"/>
      <c r="G22" s="6"/>
      <c r="H22" s="6"/>
      <c r="I22" s="4"/>
      <c r="J22" s="4"/>
      <c r="K22" s="4"/>
      <c r="L22" s="4"/>
      <c r="M22" s="4"/>
      <c r="N22" s="4"/>
      <c r="O22" s="18"/>
      <c r="P22" s="6"/>
      <c r="Q22" s="6"/>
    </row>
    <row r="23" spans="1:17">
      <c r="A23" s="4"/>
      <c r="B23" s="4"/>
      <c r="C23" s="4"/>
      <c r="D23" s="4"/>
      <c r="E23" s="4"/>
      <c r="F23" s="4"/>
      <c r="G23" s="6"/>
      <c r="H23" s="17"/>
      <c r="I23" s="4"/>
      <c r="J23" s="4"/>
      <c r="K23" s="4"/>
      <c r="L23" s="4"/>
      <c r="M23" s="4"/>
      <c r="N23" s="4"/>
      <c r="O23" s="6"/>
      <c r="P23" s="17"/>
      <c r="Q23" s="6"/>
    </row>
    <row r="24" spans="1:17" ht="18.75">
      <c r="A24" s="4"/>
      <c r="B24" s="5" t="str">
        <f>'REKOD PRESTASI MURID'!G11</f>
        <v>PENGKARYAAN</v>
      </c>
      <c r="C24" s="18"/>
      <c r="D24" s="18"/>
      <c r="E24" s="18"/>
      <c r="F24" s="18"/>
      <c r="G24" s="18"/>
      <c r="H24" s="7"/>
      <c r="I24" s="4"/>
      <c r="J24" s="23" t="s">
        <v>11</v>
      </c>
      <c r="K24" s="24"/>
      <c r="L24" s="24"/>
      <c r="M24" s="24"/>
      <c r="N24" s="24"/>
      <c r="O24" s="24"/>
      <c r="P24" s="25"/>
      <c r="Q24" s="6"/>
    </row>
    <row r="25" spans="1:17">
      <c r="A25" s="8"/>
      <c r="B25" s="9" t="s">
        <v>25</v>
      </c>
      <c r="C25" s="10" t="s">
        <v>31</v>
      </c>
      <c r="D25" s="10" t="s">
        <v>32</v>
      </c>
      <c r="E25" s="10" t="s">
        <v>33</v>
      </c>
      <c r="F25" s="10" t="s">
        <v>75</v>
      </c>
      <c r="G25" s="10" t="s">
        <v>76</v>
      </c>
      <c r="H25" s="10" t="s">
        <v>77</v>
      </c>
      <c r="I25" s="8"/>
      <c r="J25" s="9" t="s">
        <v>25</v>
      </c>
      <c r="K25" s="10" t="s">
        <v>31</v>
      </c>
      <c r="L25" s="10" t="s">
        <v>32</v>
      </c>
      <c r="M25" s="10" t="s">
        <v>33</v>
      </c>
      <c r="N25" s="10" t="s">
        <v>34</v>
      </c>
      <c r="O25" s="10" t="s">
        <v>35</v>
      </c>
      <c r="P25" s="10" t="s">
        <v>36</v>
      </c>
      <c r="Q25" s="8"/>
    </row>
    <row r="26" spans="1:17">
      <c r="A26" s="8"/>
      <c r="B26" s="11" t="s">
        <v>37</v>
      </c>
      <c r="C26" s="11">
        <f>COUNTIF('REKOD PRESTASI MURID'!$G$12:$G$65,1)</f>
        <v>0</v>
      </c>
      <c r="D26" s="11">
        <f>COUNTIF('REKOD PRESTASI MURID'!$G$12:$G$65,2)</f>
        <v>0</v>
      </c>
      <c r="E26" s="11">
        <f>COUNTIF('REKOD PRESTASI MURID'!$G$12:$G$65,3)</f>
        <v>0</v>
      </c>
      <c r="F26" s="11">
        <f>COUNTIF('REKOD PRESTASI MURID'!$G$12:$G$65,4)</f>
        <v>0</v>
      </c>
      <c r="G26" s="11">
        <f>COUNTIF('REKOD PRESTASI MURID'!$G$12:$G$65,5)</f>
        <v>0</v>
      </c>
      <c r="H26" s="11">
        <f>COUNTIF('REKOD PRESTASI MURID'!$G$12:$G$65,6)</f>
        <v>6</v>
      </c>
      <c r="I26" s="8"/>
      <c r="J26" s="11" t="s">
        <v>37</v>
      </c>
      <c r="K26" s="11">
        <f>COUNTIF('REKOD PRESTASI MURID'!$AD$12:$AD$65,1)</f>
        <v>0</v>
      </c>
      <c r="L26" s="11">
        <f>COUNTIF('REKOD PRESTASI MURID'!$AD$12:$AD$65,2)</f>
        <v>0</v>
      </c>
      <c r="M26" s="11">
        <f>COUNTIF('REKOD PRESTASI MURID'!$AD$12:$AD$65,3)</f>
        <v>0</v>
      </c>
      <c r="N26" s="11">
        <f>COUNTIF('REKOD PRESTASI MURID'!$AD$12:$AD$65,4)</f>
        <v>0</v>
      </c>
      <c r="O26" s="11">
        <f>COUNTIF('REKOD PRESTASI MURID'!$AD$12:$AD$65,5)</f>
        <v>6</v>
      </c>
      <c r="P26" s="11">
        <f>COUNTIF('REKOD PRESTASI MURID'!$AD$12:$AD$65,6)</f>
        <v>0</v>
      </c>
      <c r="Q26" s="8"/>
    </row>
    <row r="27" spans="1:17">
      <c r="A27" s="8"/>
      <c r="B27" s="19"/>
      <c r="C27" s="19"/>
      <c r="D27" s="19"/>
      <c r="E27" s="19"/>
      <c r="F27" s="19"/>
      <c r="G27" s="19"/>
      <c r="H27" s="19"/>
      <c r="I27" s="8"/>
      <c r="J27" s="160"/>
      <c r="K27" s="19"/>
      <c r="L27" s="19"/>
      <c r="M27" s="19"/>
      <c r="N27" s="19"/>
      <c r="O27" s="19"/>
      <c r="P27" s="161"/>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c r="A39" s="8"/>
      <c r="B39" s="19"/>
      <c r="C39" s="19"/>
      <c r="D39" s="19"/>
      <c r="E39" s="19"/>
      <c r="F39" s="15" t="s">
        <v>38</v>
      </c>
      <c r="G39" s="16">
        <f>SUM(C26:H26)</f>
        <v>6</v>
      </c>
      <c r="H39" s="15" t="s">
        <v>39</v>
      </c>
      <c r="I39" s="14"/>
      <c r="J39" s="19"/>
      <c r="K39" s="19"/>
      <c r="L39" s="19"/>
      <c r="M39" s="19"/>
      <c r="N39" s="15" t="s">
        <v>38</v>
      </c>
      <c r="O39" s="16">
        <f>SUM(K26:P26)</f>
        <v>6</v>
      </c>
      <c r="P39" s="15" t="s">
        <v>39</v>
      </c>
      <c r="Q39" s="8"/>
    </row>
    <row r="40" spans="1:17">
      <c r="A40" s="8"/>
      <c r="B40" s="8"/>
      <c r="C40" s="8"/>
      <c r="D40" s="8"/>
      <c r="E40" s="8"/>
      <c r="F40" s="8"/>
      <c r="G40" s="14"/>
      <c r="H40" s="20"/>
      <c r="I40" s="14"/>
      <c r="J40" s="8"/>
      <c r="K40" s="8"/>
      <c r="L40" s="8"/>
      <c r="M40" s="8"/>
      <c r="N40" s="8"/>
      <c r="O40" s="14"/>
      <c r="P40" s="20"/>
      <c r="Q40" s="8"/>
    </row>
  </sheetData>
  <mergeCells count="1">
    <mergeCell ref="A1:Q2"/>
  </mergeCells>
  <printOptions horizontalCentered="1"/>
  <pageMargins left="0.2361111111111111" right="0.2361111111111111" top="0.74791666666666667" bottom="0.74791666666666667" header="0.31458333333333333" footer="0.31458333333333333"/>
  <pageSetup paperSize="9" scale="55"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2020-02-07T03:21:38Z</cp:lastPrinted>
  <dcterms:created xsi:type="dcterms:W3CDTF">2016-04-25T12:26:07Z</dcterms:created>
  <dcterms:modified xsi:type="dcterms:W3CDTF">2020-02-10T00:35:18Z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