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style1.xml" ContentType="application/vnd.ms-office.chartstyle+xml"/>
  <Override PartName="/xl/charts/colors1.xml" ContentType="application/vnd.ms-office.chartcolorstyle+xml"/>
  <Override PartName="/xl/charts/chart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sudiman.musa\Desktop\Tingkatan 4\"/>
    </mc:Choice>
  </mc:AlternateContent>
  <bookViews>
    <workbookView xWindow="0" yWindow="0" windowWidth="24000" windowHeight="9630" tabRatio="791"/>
  </bookViews>
  <sheets>
    <sheet name="PANDUAN" sheetId="5" r:id="rId1"/>
    <sheet name="REKOD PRESTASI MURID" sheetId="1" r:id="rId2"/>
    <sheet name="LAPORAN MURID (INDIVIDU)" sheetId="2" r:id="rId3"/>
    <sheet name="PENYATAAN TAHAP PENGUASAAN" sheetId="6" r:id="rId4"/>
    <sheet name="GRAF PELAPORAN" sheetId="7" r:id="rId5"/>
  </sheets>
  <definedNames>
    <definedName name="_xlnm.Print_Area" localSheetId="4">'GRAF PELAPORAN'!$A$1:$Q$216</definedName>
    <definedName name="_xlnm.Print_Area" localSheetId="2">'LAPORAN MURID (INDIVIDU)'!$A$1:$G$64</definedName>
    <definedName name="_xlnm.Print_Area" localSheetId="0">PANDUAN!$A$1:$K$52</definedName>
    <definedName name="_xlnm.Print_Area" localSheetId="3">'PENYATAAN TAHAP PENGUASAAN'!$A$1:$B$210</definedName>
    <definedName name="_xlnm.Print_Area" localSheetId="1">'REKOD PRESTASI MURID'!$A$1:$AD$78</definedName>
    <definedName name="_xlnm.Print_Titles" localSheetId="4">'GRAF PELAPORAN'!$1:$4</definedName>
    <definedName name="_xlnm.Print_Titles" localSheetId="3">'PENYATAAN TAHAP PENGUASAAN'!$1:$2</definedName>
    <definedName name="_xlnm.Print_Titles" localSheetId="1">'REKOD PRESTASI MURID'!$11:$11</definedName>
  </definedNames>
  <calcPr calcId="162913"/>
</workbook>
</file>

<file path=xl/calcChain.xml><?xml version="1.0" encoding="utf-8"?>
<calcChain xmlns="http://schemas.openxmlformats.org/spreadsheetml/2006/main">
  <c r="P26" i="7" l="1"/>
  <c r="O26" i="7"/>
  <c r="N26" i="7"/>
  <c r="M26" i="7"/>
  <c r="L26" i="7"/>
  <c r="K26" i="7"/>
  <c r="J24" i="7"/>
  <c r="O39" i="7" l="1"/>
  <c r="A1" i="7"/>
  <c r="M3" i="7"/>
  <c r="B94" i="7" l="1"/>
  <c r="H4" i="7"/>
  <c r="H3" i="7"/>
  <c r="B6" i="7" l="1"/>
  <c r="B24" i="7"/>
  <c r="J6" i="7"/>
  <c r="P96" i="7" l="1"/>
  <c r="O96" i="7"/>
  <c r="N96" i="7"/>
  <c r="M96" i="7"/>
  <c r="L96" i="7"/>
  <c r="K96" i="7"/>
  <c r="E96" i="7"/>
  <c r="D96" i="7"/>
  <c r="C96" i="7"/>
  <c r="H26" i="7"/>
  <c r="G26" i="7"/>
  <c r="F26" i="7"/>
  <c r="E26" i="7"/>
  <c r="D26" i="7"/>
  <c r="C26" i="7"/>
  <c r="P8" i="7"/>
  <c r="O8" i="7"/>
  <c r="N8" i="7"/>
  <c r="M8" i="7"/>
  <c r="L8" i="7"/>
  <c r="K8" i="7"/>
  <c r="H8" i="7"/>
  <c r="G8" i="7"/>
  <c r="F8" i="7"/>
  <c r="E8" i="7"/>
  <c r="D8" i="7"/>
  <c r="C8" i="7"/>
  <c r="H203" i="7"/>
  <c r="G203" i="7"/>
  <c r="F203" i="7"/>
  <c r="E203" i="7"/>
  <c r="D203" i="7"/>
  <c r="C203" i="7"/>
  <c r="P185" i="7"/>
  <c r="O185" i="7"/>
  <c r="N185" i="7"/>
  <c r="M185" i="7"/>
  <c r="L185" i="7"/>
  <c r="K185" i="7"/>
  <c r="H185" i="7"/>
  <c r="G185" i="7"/>
  <c r="F185" i="7"/>
  <c r="E185" i="7"/>
  <c r="D185" i="7"/>
  <c r="C185" i="7"/>
  <c r="J183" i="7"/>
  <c r="B183" i="7"/>
  <c r="P167" i="7"/>
  <c r="O167" i="7"/>
  <c r="N167" i="7"/>
  <c r="M167" i="7"/>
  <c r="L167" i="7"/>
  <c r="K167" i="7"/>
  <c r="H167" i="7"/>
  <c r="G167" i="7"/>
  <c r="F167" i="7"/>
  <c r="E167" i="7"/>
  <c r="D167" i="7"/>
  <c r="C167" i="7"/>
  <c r="J165" i="7"/>
  <c r="B165" i="7"/>
  <c r="P149" i="7"/>
  <c r="O149" i="7"/>
  <c r="N149" i="7"/>
  <c r="M149" i="7"/>
  <c r="L149" i="7"/>
  <c r="K149" i="7"/>
  <c r="H149" i="7"/>
  <c r="G149" i="7"/>
  <c r="F149" i="7"/>
  <c r="E149" i="7"/>
  <c r="D149" i="7"/>
  <c r="C149" i="7"/>
  <c r="J147" i="7"/>
  <c r="B147" i="7"/>
  <c r="H78" i="7"/>
  <c r="G78" i="7"/>
  <c r="F78" i="7"/>
  <c r="E78" i="7"/>
  <c r="D78" i="7"/>
  <c r="C78" i="7"/>
  <c r="B76" i="7"/>
  <c r="P61" i="7"/>
  <c r="O61" i="7"/>
  <c r="N61" i="7"/>
  <c r="M61" i="7"/>
  <c r="L61" i="7"/>
  <c r="K61" i="7"/>
  <c r="H61" i="7"/>
  <c r="G61" i="7"/>
  <c r="F61" i="7"/>
  <c r="E61" i="7"/>
  <c r="D61" i="7"/>
  <c r="C61" i="7"/>
  <c r="J59" i="7"/>
  <c r="B59" i="7"/>
  <c r="P43" i="7"/>
  <c r="O43" i="7"/>
  <c r="N43" i="7"/>
  <c r="M43" i="7"/>
  <c r="L43" i="7"/>
  <c r="K43" i="7"/>
  <c r="H43" i="7"/>
  <c r="G43" i="7"/>
  <c r="F43" i="7"/>
  <c r="E43" i="7"/>
  <c r="D43" i="7"/>
  <c r="C43" i="7"/>
  <c r="J41" i="7"/>
  <c r="B41" i="7"/>
  <c r="O56" i="7" l="1"/>
  <c r="G74" i="7"/>
  <c r="O198" i="7"/>
  <c r="O180" i="7"/>
  <c r="G198" i="7"/>
  <c r="O162" i="7"/>
  <c r="G180" i="7"/>
  <c r="G91" i="7"/>
  <c r="G56" i="7"/>
  <c r="O74" i="7"/>
  <c r="G162" i="7"/>
  <c r="G216" i="7"/>
  <c r="O109" i="7"/>
  <c r="G109" i="7"/>
  <c r="G39" i="7"/>
  <c r="O21" i="7"/>
  <c r="G21" i="7"/>
  <c r="D13" i="2" l="1"/>
  <c r="B6" i="2"/>
  <c r="E32" i="2" l="1"/>
  <c r="F32" i="2" s="1"/>
  <c r="E31" i="2"/>
  <c r="F31" i="2" s="1"/>
  <c r="E30" i="2"/>
  <c r="F30" i="2" s="1"/>
  <c r="E29" i="2"/>
  <c r="F29" i="2" s="1"/>
  <c r="E28" i="2"/>
  <c r="F28" i="2" s="1"/>
  <c r="E27" i="2"/>
  <c r="F27" i="2" s="1"/>
  <c r="E26" i="2"/>
  <c r="F26" i="2" s="1"/>
  <c r="E25" i="2"/>
  <c r="F25" i="2" s="1"/>
  <c r="E24" i="2"/>
  <c r="F24" i="2" s="1"/>
  <c r="E23" i="2"/>
  <c r="F23" i="2" s="1"/>
  <c r="E22" i="2"/>
  <c r="F22" i="2" s="1"/>
  <c r="E21" i="2"/>
  <c r="F21" i="2" s="1"/>
  <c r="E20" i="2"/>
  <c r="F20" i="2" s="1"/>
  <c r="D33" i="2"/>
  <c r="F61" i="2"/>
  <c r="K9" i="2"/>
  <c r="K8" i="2"/>
  <c r="K7" i="2"/>
  <c r="E47" i="2" s="1"/>
  <c r="D11" i="2"/>
  <c r="B1" i="2"/>
  <c r="B2" i="2"/>
  <c r="B3" i="2"/>
  <c r="B20" i="2"/>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I20" i="2"/>
  <c r="J20" i="2" s="1"/>
  <c r="D21" i="2"/>
  <c r="I21" i="2"/>
  <c r="J21" i="2" s="1"/>
  <c r="D22" i="2"/>
  <c r="I22" i="2"/>
  <c r="J22" i="2" s="1"/>
  <c r="D23" i="2"/>
  <c r="I23" i="2"/>
  <c r="J23" i="2" s="1"/>
  <c r="D24" i="2"/>
  <c r="I24" i="2"/>
  <c r="J24" i="2" s="1"/>
  <c r="D25" i="2"/>
  <c r="I25" i="2"/>
  <c r="J25" i="2" s="1"/>
  <c r="D26" i="2"/>
  <c r="I26" i="2"/>
  <c r="J26" i="2" s="1"/>
  <c r="D27" i="2"/>
  <c r="I27" i="2"/>
  <c r="J27" i="2" s="1"/>
  <c r="D28" i="2"/>
  <c r="I28" i="2"/>
  <c r="J28" i="2" s="1"/>
  <c r="D29" i="2"/>
  <c r="I29" i="2"/>
  <c r="J29" i="2" s="1"/>
  <c r="D30" i="2"/>
  <c r="I30" i="2"/>
  <c r="J30" i="2" s="1"/>
  <c r="D31" i="2"/>
  <c r="I31" i="2"/>
  <c r="J31" i="2" s="1"/>
  <c r="D32" i="2"/>
  <c r="I32" i="2"/>
  <c r="J32"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51" i="2"/>
  <c r="J51" i="2" s="1"/>
  <c r="I52" i="2"/>
  <c r="J52" i="2" s="1"/>
  <c r="I53" i="2"/>
  <c r="J53" i="2" s="1"/>
  <c r="I54" i="2"/>
  <c r="J54" i="2" s="1"/>
  <c r="I55" i="2"/>
  <c r="J55" i="2" s="1"/>
  <c r="I56" i="2"/>
  <c r="J56" i="2" s="1"/>
  <c r="I57" i="2"/>
  <c r="J57" i="2" s="1"/>
  <c r="I58" i="2"/>
  <c r="J58" i="2" s="1"/>
  <c r="I59" i="2"/>
  <c r="J59" i="2" s="1"/>
  <c r="I60" i="2"/>
  <c r="J60" i="2" s="1"/>
  <c r="B61" i="2"/>
  <c r="I61" i="2"/>
  <c r="J61" i="2" s="1"/>
  <c r="F62" i="2"/>
  <c r="I62" i="2"/>
  <c r="J62" i="2" s="1"/>
  <c r="I63" i="2"/>
  <c r="J63" i="2" s="1"/>
  <c r="I64" i="2"/>
  <c r="J64" i="2" s="1"/>
  <c r="I65" i="2"/>
  <c r="J65" i="2" s="1"/>
  <c r="I66" i="2"/>
  <c r="J66" i="2" s="1"/>
  <c r="I67" i="2"/>
  <c r="J67" i="2" s="1"/>
  <c r="I68" i="2"/>
  <c r="J68" i="2" s="1"/>
  <c r="B72" i="1"/>
  <c r="F63" i="2" s="1"/>
  <c r="D10" i="2"/>
  <c r="B63" i="2" l="1"/>
  <c r="F33" i="2"/>
  <c r="E49" i="2"/>
  <c r="F15" i="2"/>
  <c r="D8" i="2"/>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 xml:space="preserve">Hanya dilaporkan pada Pentaksiran Akhir Tahun.
</t>
        </r>
        <r>
          <rPr>
            <b/>
            <sz val="9"/>
            <color indexed="81"/>
            <rFont val="Tahoma"/>
            <family val="2"/>
          </rPr>
          <t>TP1:</t>
        </r>
        <r>
          <rPr>
            <sz val="9"/>
            <color indexed="81"/>
            <rFont val="Tahoma"/>
            <family val="2"/>
          </rPr>
          <t xml:space="preserve"> 
Murid boleh menjawab soalan yang mana semua maklumat berkaitan diberi dan soalan ditakrifkan dengan jelas; mengenal pasti maklumat dan menjalankan prosedur rutin mengikut arahan yang jelas.</t>
        </r>
        <r>
          <rPr>
            <b/>
            <u/>
            <sz val="9"/>
            <color indexed="81"/>
            <rFont val="Tahoma"/>
            <family val="2"/>
          </rPr>
          <t xml:space="preserve">
</t>
        </r>
        <r>
          <rPr>
            <b/>
            <sz val="9"/>
            <color indexed="81"/>
            <rFont val="Tahoma"/>
            <family val="2"/>
          </rPr>
          <t xml:space="preserve">TP2: </t>
        </r>
        <r>
          <rPr>
            <b/>
            <u/>
            <sz val="9"/>
            <color indexed="81"/>
            <rFont val="Tahoma"/>
            <family val="2"/>
          </rPr>
          <t xml:space="preserve">
</t>
        </r>
        <r>
          <rPr>
            <sz val="9"/>
            <color indexed="81"/>
            <rFont val="Tahoma"/>
            <family val="2"/>
          </rPr>
          <t xml:space="preserve">Murid boleh mengenal dan mentafsirkan situasi secara langsung; menggunakan suatu perwakilan tunggal; menggunakan algoritma, rumus, prosedur atau kaedah asas; membuat penaakulan langsung dan membuat pentafsiran bagi keputusan yang diperoleh.
</t>
        </r>
        <r>
          <rPr>
            <b/>
            <sz val="9"/>
            <color indexed="81"/>
            <rFont val="Tahoma"/>
            <family val="2"/>
          </rPr>
          <t>TP3:</t>
        </r>
        <r>
          <rPr>
            <sz val="9"/>
            <color indexed="81"/>
            <rFont val="Tahoma"/>
            <family val="2"/>
          </rPr>
          <t xml:space="preserve">
Murid boleh melaksanakan prosedur yang dinyatakan dengan jelas, termasuk prosedur yang berlapis; mengaplikasikan strategi penyelesaian masalah yang mudah; mentafsir dan menggunakan perwakilan berdasarkan sumber maklumat yang berbeza; menaakul secara langsung dan berkomunikasi secara ringkas dalam memberikan pentafsiran, keputusan dan penaakulan.
</t>
        </r>
        <r>
          <rPr>
            <b/>
            <sz val="9"/>
            <color indexed="81"/>
            <rFont val="Tahoma"/>
            <family val="2"/>
          </rPr>
          <t>TP4:</t>
        </r>
        <r>
          <rPr>
            <sz val="9"/>
            <color indexed="81"/>
            <rFont val="Tahoma"/>
            <family val="2"/>
          </rPr>
          <t xml:space="preserve">
Murid boleh menggunakan secara berkesan model eksplisit bagi situasi kompleks yang konkrit; memilih dan mengintegrasikan perwakilan yang berbeza dan mengaitkan dengan situasi dunia sebenar; menggunakan kemahiran dan menaakul secara fleksibel berdasarkan kefahaman yang mendalam dan berkomunikasi dengan penerangan dan hujah berdasarkan pentafsiran, perbincangan dan tindakan.
</t>
        </r>
        <r>
          <rPr>
            <b/>
            <sz val="9"/>
            <color indexed="81"/>
            <rFont val="Tahoma"/>
            <family val="2"/>
          </rPr>
          <t>TP5:</t>
        </r>
        <r>
          <rPr>
            <sz val="9"/>
            <color indexed="81"/>
            <rFont val="Tahoma"/>
            <family val="2"/>
          </rPr>
          <t xml:space="preserve">
Murid boleh membangun dan menggunakan model bagi situasi kompleks; mengenal pasti kekangan dan membuat andaian yang spesifik; mengaplikasi strategi penyelesaian masalah yang sesuai; bekerja secara strategik menggunakan kemahiran berfikir dan menaakul secara mendalam; menggunakan pelbagai perwakilan yang sesuai serta mempamerkan kefahaman yang mendalam; membuat refleksi terhadap keputusan dan tindakan; merumus dan berkomunikasi dengan penerangan dan hujah berdasarkan pentafsiran, perbincangan dan tindakan.  
</t>
        </r>
        <r>
          <rPr>
            <b/>
            <sz val="9"/>
            <color indexed="81"/>
            <rFont val="Tahoma"/>
            <family val="2"/>
          </rPr>
          <t>TP6:</t>
        </r>
        <r>
          <rPr>
            <sz val="9"/>
            <color indexed="81"/>
            <rFont val="Tahoma"/>
            <family val="2"/>
          </rPr>
          <t xml:space="preserve">
Murid boleh mengkonsepsi, membuat generalisasi dan menggunakan maklumat berdasarkan penyiasatan dan pemodelan terhadap situasi masalah yang kompleks; menghubung kait sumber maklumat dan perwakilan yang berbeza dan menukarkan bentuk perwakilan antara satu dengan yang lain secara fleksibel; memiliki pemikiran matematik dan kemahiran menaakul pada tahap yang tinggi; mempamerkan kefahaman yang mendalam, membentuk pendekatan dan strategi baharu untuk menangani situasi baharu; merumus dan berkomunikasi dengan penerangan dan hujah berdasarkan pentafsiran, perbincangan, refleksi dan tindakan secara tepat.  </t>
        </r>
      </text>
    </comment>
    <comment ref="AE9" authorId="0" shapeId="0">
      <text>
        <r>
          <rPr>
            <b/>
            <u/>
            <sz val="9"/>
            <color indexed="81"/>
            <rFont val="Tahoma"/>
            <family val="2"/>
          </rPr>
          <t>Tahap Penghayatan Nilai</t>
        </r>
        <r>
          <rPr>
            <b/>
            <sz val="9"/>
            <color indexed="81"/>
            <rFont val="Tahoma"/>
            <family val="2"/>
          </rPr>
          <t xml:space="preserve">
Hanya dilaporkan pada Pentaksiran Akhir Tahun.</t>
        </r>
        <r>
          <rPr>
            <sz val="9"/>
            <color indexed="81"/>
            <rFont val="Tahoma"/>
            <family val="2"/>
          </rPr>
          <t xml:space="preserve">
9 nilai dalam pendidikan matematik:
- Berminat untuk belajar matematik
- Menghargai keindahan dan kepentingan matematik
- Yakin dan tabah dalam pembelajaran matematik
- Sanggup belajar daripada kesilapan
- Berusaha ke arah ketepatan
- Mengamalkan pembelajaran kendiri
- Berani mencuba sesuatu yang baharu
- Bekerja secara sistematik
- Menggunakan alat matematik secara tepat dan berkesan</t>
        </r>
      </text>
    </comment>
    <comment ref="E11" authorId="0" shapeId="0">
      <text>
        <r>
          <rPr>
            <b/>
            <sz val="9"/>
            <color indexed="81"/>
            <rFont val="Tahoma"/>
            <family val="2"/>
          </rPr>
          <t>ALGEBRA
Tajuk 1 (T1): Fungsi 
Tajuk 2 (T2): Fungsi Kuadratik
Tajuk 3 (T3): Sistem Persamaan
Tajuk 4 (T4): Indeks, Surd dan Logaritma
Tajuk 5 (T5): Janjang
Tajuk 6 (T6): Hukum Linear 
TAHAP PENGUASAAN:</t>
        </r>
        <r>
          <rPr>
            <sz val="9"/>
            <color indexed="81"/>
            <rFont val="Tahoma"/>
            <family val="2"/>
          </rPr>
          <t xml:space="preserve"> 
</t>
        </r>
        <r>
          <rPr>
            <b/>
            <sz val="9"/>
            <color indexed="81"/>
            <rFont val="Tahoma"/>
            <family val="2"/>
          </rPr>
          <t>TP1:</t>
        </r>
        <r>
          <rPr>
            <sz val="9"/>
            <color indexed="81"/>
            <rFont val="Tahoma"/>
            <family val="2"/>
          </rPr>
          <t xml:space="preserve"> Murid boleh:
• Menjawab soalan yang mana semua maklumat berkaitan diberi dan soalan ditakrifkan dengan jelas.
• Mengenal pasti maklumat dan menjalankan prosedur rutin mengikut arahan yang jelas.
</t>
        </r>
        <r>
          <rPr>
            <b/>
            <sz val="9"/>
            <color indexed="81"/>
            <rFont val="Tahoma"/>
            <family val="2"/>
          </rPr>
          <t>TP2:</t>
        </r>
        <r>
          <rPr>
            <sz val="9"/>
            <color indexed="81"/>
            <rFont val="Tahoma"/>
            <family val="2"/>
          </rPr>
          <t xml:space="preserve"> Murid boleh:
• Mengenal dan mentafsirkan situasi secara langsung.
• Menggunakan suatu perwakilan tunggal.
• Menggunakan algoritma, rumus,prosedur atau kaedah asas.
• Membuat penaakulan langsung dan membuat pentafsiran bagi keputusan yang diperoleh.
</t>
        </r>
        <r>
          <rPr>
            <b/>
            <sz val="9"/>
            <color indexed="81"/>
            <rFont val="Tahoma"/>
            <family val="2"/>
          </rPr>
          <t>TP3:</t>
        </r>
        <r>
          <rPr>
            <sz val="9"/>
            <color indexed="81"/>
            <rFont val="Tahoma"/>
            <family val="2"/>
          </rPr>
          <t xml:space="preserve"> Murid boleh:
• Melaksanakan prosedur yang dinyatakan dengan jelas, termasuk prosedur yang berlapis.
• Mengaplikasikan strategi penyelesaian masalah yang mudah.
• Mentafsir dan menggunakan perwakilan berdasarkan sumber maklumat yang berbeza.
• Menaakul secara langsung dan berkomunikasi secara ringkas dalam memberikan pentafsiran, keputusan dan penaakulan.
</t>
        </r>
        <r>
          <rPr>
            <b/>
            <sz val="9"/>
            <color indexed="81"/>
            <rFont val="Tahoma"/>
            <family val="2"/>
          </rPr>
          <t>TP4:</t>
        </r>
        <r>
          <rPr>
            <sz val="9"/>
            <color indexed="81"/>
            <rFont val="Tahoma"/>
            <family val="2"/>
          </rPr>
          <t xml:space="preserve"> Murid boleh:
• Menggunakan secara berkesan model eksplisit bagi situasi kompleks yang konkrit.
• Memilih dan mengintegrasikan perwakilan yang berbeza dan mengaitkan dengan situasi dunia sebenar.
• Menggunakan kemahiran dan menaakul secara fleksibel berdasarkan kefahaman yang mendalam dan berkomunikasi dengan penerangan dan hujah berdasarkan pentafsiran, perbincangan dan tindakan.
</t>
        </r>
        <r>
          <rPr>
            <b/>
            <sz val="9"/>
            <color indexed="81"/>
            <rFont val="Tahoma"/>
            <family val="2"/>
          </rPr>
          <t>TP5:</t>
        </r>
        <r>
          <rPr>
            <sz val="9"/>
            <color indexed="81"/>
            <rFont val="Tahoma"/>
            <family val="2"/>
          </rPr>
          <t xml:space="preserve"> Murid boleh:
• Membangun dan menggunakan model bagi situasi kompleks.
• Mengenal pasti kekangan dan membuat andaian yang spesifik.
• Mengaplikasi strategi penyelesaian masalah yang sesuai.
• Bekerja secara strategik menggunakan kemahiran berfikir dan menaakul secara mendalam.
• Menggunakan pelbagai perwakilan yang sesuai serta mempamerkan kefahaman yang mendalam.
• Membuat refleksi terhadap keputusan dan tindakan.
• Merumus dan berkomunikasi dengan penerangan dan hujah berdasarkan pentafsiran, perbincangan dan tindakan.
</t>
        </r>
        <r>
          <rPr>
            <b/>
            <sz val="9"/>
            <color indexed="81"/>
            <rFont val="Tahoma"/>
            <family val="2"/>
          </rPr>
          <t>TP6:</t>
        </r>
        <r>
          <rPr>
            <sz val="9"/>
            <color indexed="81"/>
            <rFont val="Tahoma"/>
            <family val="2"/>
          </rPr>
          <t xml:space="preserve"> Murid boleh:
• Mengkonsepsi, membuat generalisasi dan menggunakan maklumat berdasarkan penyiasatan dan pemodelan terhadap situasi masalah yang kompleks.
• Menghubung kait sumber maklumat dan perwakilan yang berbeza dan menukarkan bentuk perwakilan antara satu dengan yang lain secara fleksibel.
• Memiliki pemikiran matematik dan  kemahiran menaakul pada tahap yang tinggi.
• Mempamerkan kefahaman yang mendalam, membentuk pendekatan dan strategi baharu untuk menangani situasi baharu.
• Merumus dan berkomunikasi dengan penerangan dan hujah berdasarkan pentafsiran, perbincangan, refleksi dan tindakan secara tepat.</t>
        </r>
      </text>
    </comment>
    <comment ref="F11" authorId="0" shapeId="0">
      <text>
        <r>
          <rPr>
            <b/>
            <sz val="9"/>
            <color indexed="81"/>
            <rFont val="Tahoma"/>
            <family val="2"/>
          </rPr>
          <t>GEOMETRI
Tajuk 7 (T7): Geometri Koordinat
Tajuk 8 (T8): Vektor
TAHAP PENGUASAAN:</t>
        </r>
        <r>
          <rPr>
            <sz val="9"/>
            <color indexed="81"/>
            <rFont val="Tahoma"/>
            <family val="2"/>
          </rPr>
          <t xml:space="preserve"> 
</t>
        </r>
        <r>
          <rPr>
            <b/>
            <sz val="9"/>
            <color indexed="81"/>
            <rFont val="Tahoma"/>
            <family val="2"/>
          </rPr>
          <t>TP1:</t>
        </r>
        <r>
          <rPr>
            <sz val="9"/>
            <color indexed="81"/>
            <rFont val="Tahoma"/>
            <family val="2"/>
          </rPr>
          <t xml:space="preserve"> Murid boleh:
• Menjawab soalan yang mana semua maklumat berkaitan diberi dan soalan ditakrifkan dengan jelas.
• Mengenal pasti maklumat dan menjalankan prosedur rutin mengikut arahan yang jelas.
</t>
        </r>
        <r>
          <rPr>
            <b/>
            <sz val="9"/>
            <color indexed="81"/>
            <rFont val="Tahoma"/>
            <family val="2"/>
          </rPr>
          <t>TP2:</t>
        </r>
        <r>
          <rPr>
            <sz val="9"/>
            <color indexed="81"/>
            <rFont val="Tahoma"/>
            <family val="2"/>
          </rPr>
          <t xml:space="preserve"> Murid boleh:
• Mengenal dan mentafsirkan situasi secara langsung.
• Menggunakan suatu perwakilan tunggal.
• Menggunakan algoritma, rumus,prosedur atau kaedah asas.
• Membuat penaakulan langsung dan membuat pentafsiran bagi keputusan yang diperoleh.
</t>
        </r>
        <r>
          <rPr>
            <b/>
            <sz val="9"/>
            <color indexed="81"/>
            <rFont val="Tahoma"/>
            <family val="2"/>
          </rPr>
          <t>TP3:</t>
        </r>
        <r>
          <rPr>
            <sz val="9"/>
            <color indexed="81"/>
            <rFont val="Tahoma"/>
            <family val="2"/>
          </rPr>
          <t xml:space="preserve"> Murid boleh:
• Melaksanakan prosedur yang dinyatakan dengan jelas, termasuk prosedur yang berlapis.
• Mengaplikasikan strategi penyelesaian masalah yang mudah.
• Mentafsir dan menggunakan perwakilan berdasarkan sumber maklumat yang berbeza.
• Menaakul secara langsung dan berkomunikasi secara ringkas dalam memberikan pentafsiran, keputusan dan penaakulan.
</t>
        </r>
        <r>
          <rPr>
            <b/>
            <sz val="9"/>
            <color indexed="81"/>
            <rFont val="Tahoma"/>
            <family val="2"/>
          </rPr>
          <t>TP4:</t>
        </r>
        <r>
          <rPr>
            <sz val="9"/>
            <color indexed="81"/>
            <rFont val="Tahoma"/>
            <family val="2"/>
          </rPr>
          <t xml:space="preserve"> Murid boleh:
• Menggunakan secara berkesan model eksplisit bagi situasi kompleks yang konkrit.
• Memilih dan mengintegrasikan perwakilan yang berbeza dan mengaitkan dengan situasi dunia sebenar.
• Menggunakan kemahiran dan menaakul secara fleksibel berdasarkan kefahaman yang mendalam dan berkomunikasi dengan
   penerangan dan hujah berdasarkan pentafsiran, perbincangan dan tindakan.
</t>
        </r>
        <r>
          <rPr>
            <b/>
            <sz val="9"/>
            <color indexed="81"/>
            <rFont val="Tahoma"/>
            <family val="2"/>
          </rPr>
          <t>TP5:</t>
        </r>
        <r>
          <rPr>
            <sz val="9"/>
            <color indexed="81"/>
            <rFont val="Tahoma"/>
            <family val="2"/>
          </rPr>
          <t xml:space="preserve"> Murid boleh:
• Membangun dan menggunakan model bagi situasi kompleks.
• Mengenal pasti kekangan dan membuat andaian yang spesifik.
• Mengaplikasi strategi penyelesaian masalah yang sesuai.
• Bekerja secara strategik menggunakan kemahiran berfikir dan menaakul secara mendalam.
• Menggunakan pelbagai perwakilan yang sesuai serta mempamerkan kefahaman yang mendalam.
• Membuat refleksi terhadap keputusan dan tindakan.
• Merumus dan berkomunikasi dengan penerangan dan hujah berdasarkan pentafsiran, perbincangan dan tindakan.
</t>
        </r>
        <r>
          <rPr>
            <b/>
            <sz val="9"/>
            <color indexed="81"/>
            <rFont val="Tahoma"/>
            <family val="2"/>
          </rPr>
          <t xml:space="preserve">TP6: </t>
        </r>
        <r>
          <rPr>
            <sz val="9"/>
            <color indexed="81"/>
            <rFont val="Tahoma"/>
            <family val="2"/>
          </rPr>
          <t xml:space="preserve">Murid boleh:
• Mengkonsepsi, membuat generalisasi dan menggunakan maklumat berdasarkan penyiasatan dan pemodelan terhadap situasi 
   masalah yang kompleks.
• Menghubung kait sumber maklumat dan perwakilan yang berbeza dan menukarkan bentuk perwakilan antara satu dengan yang lain
  secara fleksibel.
• Memiliki pemikiran matematik dan  kemahiran menaakul pada tahap yang tinggi.
• Mempamerkan kefahaman yang mendalam, membentuk pendekatan dan strategi baharu untuk menangani situasi baharu.
• Merumus dan berkomunikasi dengan penerangan dan hujah berdasarkan pentafsiran, perbincangan, refleksi dan tindakan secara
  tepat.
</t>
        </r>
      </text>
    </comment>
    <comment ref="G11" authorId="0" shapeId="0">
      <text>
        <r>
          <rPr>
            <b/>
            <sz val="9"/>
            <color indexed="81"/>
            <rFont val="Tahoma"/>
            <family val="2"/>
          </rPr>
          <t xml:space="preserve">TRIGONOMETRI
Tajuk 9 (T9): Penyelesaian Segi Tiga
TAHAP PENGUASAAN: </t>
        </r>
        <r>
          <rPr>
            <sz val="9"/>
            <color indexed="81"/>
            <rFont val="Tahoma"/>
            <family val="2"/>
          </rPr>
          <t xml:space="preserve">
</t>
        </r>
        <r>
          <rPr>
            <b/>
            <sz val="9"/>
            <color indexed="81"/>
            <rFont val="Tahoma"/>
            <family val="2"/>
          </rPr>
          <t>TP1:</t>
        </r>
        <r>
          <rPr>
            <sz val="9"/>
            <color indexed="81"/>
            <rFont val="Tahoma"/>
            <family val="2"/>
          </rPr>
          <t xml:space="preserve"> Murid boleh:
• Menjawab soalan yang mana semua maklumat berkaitan diberi dan soalan ditakrifkan dengan jelas.
• Mengenal pasti maklumat dan menjalankan prosedur rutin mengikut arahan yang jelas.
</t>
        </r>
        <r>
          <rPr>
            <b/>
            <sz val="9"/>
            <color indexed="81"/>
            <rFont val="Tahoma"/>
            <family val="2"/>
          </rPr>
          <t>TP2:</t>
        </r>
        <r>
          <rPr>
            <sz val="9"/>
            <color indexed="81"/>
            <rFont val="Tahoma"/>
            <family val="2"/>
          </rPr>
          <t xml:space="preserve"> Murid boleh:
• Mengenal dan mentafsirkan situasi secara langsung.
• Menggunakan suatu perwakilan tunggal.
• Menggunakan algoritma, rumus,prosedur atau kaedah asas.
• Membuat penaakulan langsung dan membuat pentafsiran bagi keputusan yang diperoleh.
</t>
        </r>
        <r>
          <rPr>
            <b/>
            <sz val="9"/>
            <color indexed="81"/>
            <rFont val="Tahoma"/>
            <family val="2"/>
          </rPr>
          <t>TP3:</t>
        </r>
        <r>
          <rPr>
            <sz val="9"/>
            <color indexed="81"/>
            <rFont val="Tahoma"/>
            <family val="2"/>
          </rPr>
          <t xml:space="preserve"> Murid boleh:
• Melaksanakan prosedur yang dinyatakan dengan jelas, termasuk prosedur yang berlapis.
• Mengaplikasikan strategi penyelesaian masalah yang mudah.
• Mentafsir dan menggunakan perwakilan berdasarkan sumber maklumat yang berbeza.
• Menaakul secara langsung dan berkomunikasi secara ringkas dalam memberikan pentafsiran, keputusan dan penaakulan.
</t>
        </r>
        <r>
          <rPr>
            <b/>
            <sz val="9"/>
            <color indexed="81"/>
            <rFont val="Tahoma"/>
            <family val="2"/>
          </rPr>
          <t>TP4:</t>
        </r>
        <r>
          <rPr>
            <sz val="9"/>
            <color indexed="81"/>
            <rFont val="Tahoma"/>
            <family val="2"/>
          </rPr>
          <t xml:space="preserve"> Murid boleh:
• Menggunakan secara berkesan model eksplisit bagi situasi kompleks yang konkrit.
• Memilih dan mengintegrasikan perwakilan yang berbeza dan mengaitkan dengan situasi dunia sebenar.
• Menggunakan kemahiran dan menaakul secara fleksibel berdasarkan kefahaman yang mendalam dan berkomunikasi dengan
   penerangan dan hujah berdasarkan pentafsiran, perbincangan dan tindakan.
</t>
        </r>
        <r>
          <rPr>
            <b/>
            <sz val="9"/>
            <color indexed="81"/>
            <rFont val="Tahoma"/>
            <family val="2"/>
          </rPr>
          <t>TP5:</t>
        </r>
        <r>
          <rPr>
            <sz val="9"/>
            <color indexed="81"/>
            <rFont val="Tahoma"/>
            <family val="2"/>
          </rPr>
          <t xml:space="preserve"> Murid boleh:
• Membangun dan menggunakan model bagi situasi kompleks.
• Mengenal pasti kekangan dan membuat andaian yang spesifik.
• Mengaplikasi strategi penyelesaian masalah yang sesuai.
• Bekerja secara strategik menggunakan kemahiran berfikir dan menaakul secara mendalam.
• Menggunakan pelbagai perwakilan yang sesuai serta mempamerkan kefahaman yang mendalam.
• Membuat refleksi terhadap keputusan dan tindakan.
• Merumus dan berkomunikasi dengan penerangan dan hujah berdasarkan pentafsiran, perbincangan dan tindakan.
</t>
        </r>
        <r>
          <rPr>
            <b/>
            <sz val="9"/>
            <color indexed="81"/>
            <rFont val="Tahoma"/>
            <family val="2"/>
          </rPr>
          <t>TP6:</t>
        </r>
        <r>
          <rPr>
            <sz val="9"/>
            <color indexed="81"/>
            <rFont val="Tahoma"/>
            <family val="2"/>
          </rPr>
          <t xml:space="preserve"> Murid boleh:
• Mengkonsepsi, membuat generalisasi dan menggunakan maklumat berdasarkan penyiasatan dan pemodelan terhadap situasi
   masalah yang kompleks.
• Menghubung kait sumber maklumat dan perwakilan yang berbeza dan menukarkan bentuk perwakilan antara satu dengan yang
   lain secara fleksibel.
• Memiliki pemikiran matematik dan  kemahiran menaakul pada tahap yang tinggi.
• Mempamerkan kefahaman yang mendalam, membentuk pendekatan dan strategi baharu untuk menangani situasi baharu.
• Merumus dan berkomunikasi dengan penerangan dan hujah berdasarkan pentafsiran, perbincangan, refleksi dan tindakan
   secara tepat.</t>
        </r>
      </text>
    </comment>
    <comment ref="H11" authorId="0" shapeId="0">
      <text>
        <r>
          <rPr>
            <b/>
            <sz val="9"/>
            <color indexed="81"/>
            <rFont val="Tahoma"/>
            <family val="2"/>
          </rPr>
          <t xml:space="preserve">STATISTIK
Tajuk 10 (T10): Nombor Indeks
TAHAP PENGUASAAN: </t>
        </r>
        <r>
          <rPr>
            <sz val="9"/>
            <color indexed="81"/>
            <rFont val="Tahoma"/>
            <family val="2"/>
          </rPr>
          <t xml:space="preserve">
</t>
        </r>
        <r>
          <rPr>
            <b/>
            <sz val="9"/>
            <color indexed="81"/>
            <rFont val="Tahoma"/>
            <family val="2"/>
          </rPr>
          <t>TP1:</t>
        </r>
        <r>
          <rPr>
            <sz val="9"/>
            <color indexed="81"/>
            <rFont val="Tahoma"/>
            <family val="2"/>
          </rPr>
          <t xml:space="preserve"> Murid boleh:
• Menjawab soalan yang mana semua maklumat berkaitan diberi dan soalan ditakrifkan dengan jelas.
• Mengenal pasti maklumat dan menjalankan prosedur rutin mengikut arahan yang jelas.
</t>
        </r>
        <r>
          <rPr>
            <b/>
            <sz val="9"/>
            <color indexed="81"/>
            <rFont val="Tahoma"/>
            <family val="2"/>
          </rPr>
          <t>TP2:</t>
        </r>
        <r>
          <rPr>
            <sz val="9"/>
            <color indexed="81"/>
            <rFont val="Tahoma"/>
            <family val="2"/>
          </rPr>
          <t xml:space="preserve"> Murid boleh:
• Mengenal dan mentafsirkan situasi secara langsung.
• Menggunakan suatu perwakilan tunggal.
• Menggunakan algoritma, rumus,prosedur atau kaedah asas.
• Membuat penaakulan langsung dan membuat pentafsiran bagi keputusan yang diperoleh.
</t>
        </r>
        <r>
          <rPr>
            <b/>
            <sz val="9"/>
            <color indexed="81"/>
            <rFont val="Tahoma"/>
            <family val="2"/>
          </rPr>
          <t>TP3:</t>
        </r>
        <r>
          <rPr>
            <sz val="9"/>
            <color indexed="81"/>
            <rFont val="Tahoma"/>
            <family val="2"/>
          </rPr>
          <t xml:space="preserve"> Murid boleh:
• Melaksanakan prosedur yang dinyatakan dengan jelas, termasuk prosedur yang berlapis.
• Mengaplikasikan strategi penyelesaian masalah yang mudah.
• Mentafsir dan menggunakan perwakilan berdasarkan sumber maklumat yang berbeza.
• Menaakul secara langsung dan berkomunikasi secara ringkas dalam memberikan pentafsiran, keputusan dan penaakulan.
</t>
        </r>
        <r>
          <rPr>
            <b/>
            <sz val="9"/>
            <color indexed="81"/>
            <rFont val="Tahoma"/>
            <family val="2"/>
          </rPr>
          <t>TP4:</t>
        </r>
        <r>
          <rPr>
            <sz val="9"/>
            <color indexed="81"/>
            <rFont val="Tahoma"/>
            <family val="2"/>
          </rPr>
          <t xml:space="preserve"> Murid boleh:
• Menggunakan secara berkesan model eksplisit bagi situasi kompleks yang konkrit.
• Memilih dan mengintegrasikan perwakilan yang berbeza dan mengaitkan dengan situasi dunia sebenar.
• Menggunakan kemahiran dan menaakul secara fleksibel berdasarkan kefahaman yang mendalam dan berkomunikasi dengan
   penerangan dan hujah berdasarkan pentafsiran, perbincangan dan tindakan.
</t>
        </r>
        <r>
          <rPr>
            <b/>
            <sz val="9"/>
            <color indexed="81"/>
            <rFont val="Tahoma"/>
            <family val="2"/>
          </rPr>
          <t>TP5:</t>
        </r>
        <r>
          <rPr>
            <sz val="9"/>
            <color indexed="81"/>
            <rFont val="Tahoma"/>
            <family val="2"/>
          </rPr>
          <t xml:space="preserve"> Murid boleh:
• Membangun dan menggunakan model bagi situasi kompleks.
• Mengenal pasti kekangan dan membuat andaian yang spesifik.
• Mengaplikasi strategi penyelesaian masalah yang sesuai.
• Bekerja secara strategik menggunakan kemahiran berfikir dan menaakul secara mendalam.
• Menggunakan pelbagai perwakilan yang sesuai serta mempamerkan kefahaman yang mendalam.
• Membuat refleksi terhadap keputusan dan tindakan.
• Merumus dan berkomunikasi dengan penerangan dan hujah berdasarkan pentafsiran, perbincangan dan tindakan.
</t>
        </r>
        <r>
          <rPr>
            <b/>
            <sz val="9"/>
            <color indexed="81"/>
            <rFont val="Tahoma"/>
            <family val="2"/>
          </rPr>
          <t>TP6:</t>
        </r>
        <r>
          <rPr>
            <sz val="9"/>
            <color indexed="81"/>
            <rFont val="Tahoma"/>
            <family val="2"/>
          </rPr>
          <t xml:space="preserve"> Murid boleh:
• Mengkonsepsi, membuat generalisasi dan menggunakan maklumat berdasarkan penyiasatan dan pemodelan terhadap situasi
   masalah yang kompleks.
• Menghubung kait sumber maklumat dan perwakilan yang berbeza dan menukarkan bentuk perwakilan antara satu dengan yang
   lain secara fleksibel.
• Memiliki pemikiran matematik dan  kemahiran menaakul pada tahap yang tinggi.
• Mempamerkan kefahaman yang mendalam, membentuk pendekatan dan strategi baharu untuk menangani situasi baharu.
• Merumus dan berkomunikasi dengan penerangan dan hujah berdasarkan pentafsiran, perbincangan, refleksi dan tindakan
   secara tepat.</t>
        </r>
      </text>
    </comment>
    <comment ref="I11" authorId="0" shapeId="0">
      <text>
        <r>
          <rPr>
            <b/>
            <sz val="9"/>
            <color indexed="81"/>
            <rFont val="Tahoma"/>
            <family val="2"/>
          </rPr>
          <t xml:space="preserve">TAHAP PENGUASAAN:
TP1: </t>
        </r>
        <r>
          <rPr>
            <sz val="9"/>
            <color indexed="81"/>
            <rFont val="Tahoma"/>
            <family val="2"/>
          </rPr>
          <t>Mempamerkan pengetahuan asas
         tentang sisi dalam segi tiga bersudut
         tegak berdasarkan suatu sudut tirus.</t>
        </r>
        <r>
          <rPr>
            <b/>
            <sz val="9"/>
            <color indexed="81"/>
            <rFont val="Tahoma"/>
            <family val="2"/>
          </rPr>
          <t xml:space="preserve">
TP2: </t>
        </r>
        <r>
          <rPr>
            <sz val="9"/>
            <color indexed="81"/>
            <rFont val="Tahoma"/>
            <family val="2"/>
          </rPr>
          <t>Mempamerkan kefahaman tentang
         sinus, kosinus dan tangen.</t>
        </r>
        <r>
          <rPr>
            <b/>
            <sz val="9"/>
            <color indexed="81"/>
            <rFont val="Tahoma"/>
            <family val="2"/>
          </rPr>
          <t xml:space="preserve">
TP3: </t>
        </r>
        <r>
          <rPr>
            <sz val="9"/>
            <color indexed="81"/>
            <rFont val="Tahoma"/>
            <family val="2"/>
          </rPr>
          <t>Mengaplikasikan kefahaman tentang
         sinus, kosinus dan tangen untuk
         melaksanakan tugasan mudah.</t>
        </r>
        <r>
          <rPr>
            <b/>
            <sz val="9"/>
            <color indexed="81"/>
            <rFont val="Tahoma"/>
            <family val="2"/>
          </rPr>
          <t xml:space="preserve">
TP4: </t>
        </r>
        <r>
          <rPr>
            <sz val="9"/>
            <color indexed="81"/>
            <rFont val="Tahoma"/>
            <family val="2"/>
          </rPr>
          <t>Mengaplikasikan pengetahuan dan
         kemahiran yang sesuai tentang
         sinus, kosinus dan tangen dalam
         konteks penyelesaian masalah rutin
         yang mudah.</t>
        </r>
        <r>
          <rPr>
            <b/>
            <sz val="9"/>
            <color indexed="81"/>
            <rFont val="Tahoma"/>
            <family val="2"/>
          </rPr>
          <t xml:space="preserve">
TP5: </t>
        </r>
        <r>
          <rPr>
            <sz val="9"/>
            <color indexed="81"/>
            <rFont val="Tahoma"/>
            <family val="2"/>
          </rPr>
          <t>Mengaplikasikan pengetahuan dan
         kemahiran yang sesuai tentang
         sinus, kosinus dan tangen dalam
         konteks penyelesaian masalah rutin
         yang kompleks.</t>
        </r>
        <r>
          <rPr>
            <b/>
            <sz val="9"/>
            <color indexed="81"/>
            <rFont val="Tahoma"/>
            <family val="2"/>
          </rPr>
          <t xml:space="preserve">
TP6: </t>
        </r>
        <r>
          <rPr>
            <sz val="9"/>
            <color indexed="81"/>
            <rFont val="Tahoma"/>
            <family val="2"/>
          </rPr>
          <t xml:space="preserve">Mengaplikasikan pengetahuan dan
         kemahiran yang sesuai tentang
         sinus, kosinus dan tangen dalam
         konteks penyelesaian masalah bukan
         rutin secara kreatif.
</t>
        </r>
      </text>
    </comment>
    <comment ref="J11" authorId="0" shapeId="0">
      <text>
        <r>
          <rPr>
            <b/>
            <sz val="9"/>
            <color indexed="81"/>
            <rFont val="Tahoma"/>
            <family val="2"/>
          </rPr>
          <t xml:space="preserve">TAHAP PENGUASAAN:
TP1: </t>
        </r>
        <r>
          <rPr>
            <sz val="9"/>
            <color indexed="81"/>
            <rFont val="Tahoma"/>
            <family val="2"/>
          </rPr>
          <t>Mempamerkan pengetahuan asas tentang
         sudut dalam bulatan, sisi empat kitaran dan
         tangen kepada bulatan.</t>
        </r>
        <r>
          <rPr>
            <b/>
            <sz val="9"/>
            <color indexed="81"/>
            <rFont val="Tahoma"/>
            <family val="2"/>
          </rPr>
          <t xml:space="preserve">
TP2: </t>
        </r>
        <r>
          <rPr>
            <sz val="9"/>
            <color indexed="81"/>
            <rFont val="Tahoma"/>
            <family val="2"/>
          </rPr>
          <t>Mempamerkan kefahaman tentang sudut
         dalam bulatan, sisi empat kitaran dan tangen
         kepada bulatan.</t>
        </r>
        <r>
          <rPr>
            <b/>
            <sz val="9"/>
            <color indexed="81"/>
            <rFont val="Tahoma"/>
            <family val="2"/>
          </rPr>
          <t xml:space="preserve">
TP3: </t>
        </r>
        <r>
          <rPr>
            <sz val="9"/>
            <color indexed="81"/>
            <rFont val="Tahoma"/>
            <family val="2"/>
          </rPr>
          <t>Mengaplikasikan kefahaman tentang sudut
         dalam bulatan, sisi empat kitaran dan tangen
         kepada bulatan untuk melaksanakan tugasan
         mudah.</t>
        </r>
        <r>
          <rPr>
            <b/>
            <sz val="9"/>
            <color indexed="81"/>
            <rFont val="Tahoma"/>
            <family val="2"/>
          </rPr>
          <t xml:space="preserve">
TP4:</t>
        </r>
        <r>
          <rPr>
            <sz val="9"/>
            <color indexed="81"/>
            <rFont val="Tahoma"/>
            <family val="2"/>
          </rPr>
          <t xml:space="preserve"> Mengaplikasikan pengetahuan dan kemahiran
         yang sesuai tentang sudut dan tangen bagi
         bulatan dalam konteks penyelesaian masalah
         rutin yang mudah.</t>
        </r>
        <r>
          <rPr>
            <b/>
            <sz val="9"/>
            <color indexed="81"/>
            <rFont val="Tahoma"/>
            <family val="2"/>
          </rPr>
          <t xml:space="preserve">
TP5: </t>
        </r>
        <r>
          <rPr>
            <sz val="9"/>
            <color indexed="81"/>
            <rFont val="Tahoma"/>
            <family val="2"/>
          </rPr>
          <t>Mengaplikasikan pengetahuan dan kemahiran
         yang sesuai tentang sudut dan tangen bagi
         bulatan dalam konteks penyelesaian masalah
         rutin yang kompleks.</t>
        </r>
        <r>
          <rPr>
            <b/>
            <sz val="9"/>
            <color indexed="81"/>
            <rFont val="Tahoma"/>
            <family val="2"/>
          </rPr>
          <t xml:space="preserve">
TP6: </t>
        </r>
        <r>
          <rPr>
            <sz val="9"/>
            <color indexed="81"/>
            <rFont val="Tahoma"/>
            <family val="2"/>
          </rPr>
          <t xml:space="preserve">Mengaplikasikan pengetahuan dan kemahiran
         yang sesuai tentang sudut dan tangen bagi
         bulatan dalam konteks penyelesaian masalah
         bukan rutin secara kreatif.
</t>
        </r>
      </text>
    </comment>
    <comment ref="K11" authorId="0" shapeId="0">
      <text>
        <r>
          <rPr>
            <b/>
            <sz val="9"/>
            <color indexed="81"/>
            <rFont val="Tahoma"/>
            <family val="2"/>
          </rPr>
          <t xml:space="preserve">TAHAP PENGUASAAN:
TP1: </t>
        </r>
        <r>
          <rPr>
            <sz val="9"/>
            <color indexed="81"/>
            <rFont val="Tahoma"/>
            <family val="2"/>
          </rPr>
          <t>Mempamerkan pengetahuan asas tentang
         unjuran ortogon.</t>
        </r>
        <r>
          <rPr>
            <b/>
            <sz val="9"/>
            <color indexed="81"/>
            <rFont val="Tahoma"/>
            <family val="2"/>
          </rPr>
          <t xml:space="preserve">
TP2: </t>
        </r>
        <r>
          <rPr>
            <sz val="9"/>
            <color indexed="81"/>
            <rFont val="Tahoma"/>
            <family val="2"/>
          </rPr>
          <t>Mempamerkan kefahaman tentang unjuran
         ortogon.</t>
        </r>
        <r>
          <rPr>
            <b/>
            <sz val="9"/>
            <color indexed="81"/>
            <rFont val="Tahoma"/>
            <family val="2"/>
          </rPr>
          <t xml:space="preserve">
TP3: </t>
        </r>
        <r>
          <rPr>
            <sz val="9"/>
            <color indexed="81"/>
            <rFont val="Tahoma"/>
            <family val="2"/>
          </rPr>
          <t>Mengaplikasikan kefahaman tentang pelan dan
         dongakan untuk melaksanakan tugasan mudah.</t>
        </r>
        <r>
          <rPr>
            <b/>
            <sz val="9"/>
            <color indexed="81"/>
            <rFont val="Tahoma"/>
            <family val="2"/>
          </rPr>
          <t xml:space="preserve">
TP4: </t>
        </r>
        <r>
          <rPr>
            <sz val="9"/>
            <color indexed="81"/>
            <rFont val="Tahoma"/>
            <family val="2"/>
          </rPr>
          <t>Mengaplikasikan pengetahuan dan kemahiran
         yang sesuai tentang pelan dan dongakan dalam
         konteks penyelesaian masalah rutin yang
         mudah.</t>
        </r>
        <r>
          <rPr>
            <b/>
            <sz val="9"/>
            <color indexed="81"/>
            <rFont val="Tahoma"/>
            <family val="2"/>
          </rPr>
          <t xml:space="preserve">
TP5: </t>
        </r>
        <r>
          <rPr>
            <sz val="9"/>
            <color indexed="81"/>
            <rFont val="Tahoma"/>
            <family val="2"/>
          </rPr>
          <t>Mengaplikasikan pengetahuan dan kemahiran
         yang sesuai tentang pelan dan dongakan dalam
         konteks penyelesaian masalah rutin yang
         kompleks.</t>
        </r>
        <r>
          <rPr>
            <b/>
            <sz val="9"/>
            <color indexed="81"/>
            <rFont val="Tahoma"/>
            <family val="2"/>
          </rPr>
          <t xml:space="preserve">
TP6: </t>
        </r>
        <r>
          <rPr>
            <sz val="9"/>
            <color indexed="81"/>
            <rFont val="Tahoma"/>
            <family val="2"/>
          </rPr>
          <t xml:space="preserve">Mengaplikasikan pengetahuan dan kemahiran
         yang sesuai tentang pelan dan dongakan dalam
         konteks penyelesaian masalah bukan rutin
         secara kreatif.
</t>
        </r>
      </text>
    </comment>
    <comment ref="L11" authorId="0" shapeId="0">
      <text>
        <r>
          <rPr>
            <b/>
            <sz val="9"/>
            <color indexed="81"/>
            <rFont val="Tahoma"/>
            <family val="2"/>
          </rPr>
          <t xml:space="preserve">TAHAP PENGUASAAN:
TP1: </t>
        </r>
        <r>
          <rPr>
            <sz val="9"/>
            <color indexed="81"/>
            <rFont val="Tahoma"/>
            <family val="2"/>
          </rPr>
          <t>Mempamerkan pengetahuan asas tentang
         lokus.</t>
        </r>
        <r>
          <rPr>
            <b/>
            <sz val="9"/>
            <color indexed="81"/>
            <rFont val="Tahoma"/>
            <family val="2"/>
          </rPr>
          <t xml:space="preserve">
TP2: </t>
        </r>
        <r>
          <rPr>
            <sz val="9"/>
            <color indexed="81"/>
            <rFont val="Tahoma"/>
            <family val="2"/>
          </rPr>
          <t>Mempamerkan kefahaman tentang lokus.</t>
        </r>
        <r>
          <rPr>
            <b/>
            <sz val="9"/>
            <color indexed="81"/>
            <rFont val="Tahoma"/>
            <family val="2"/>
          </rPr>
          <t xml:space="preserve">
TP3:</t>
        </r>
        <r>
          <rPr>
            <sz val="9"/>
            <color indexed="81"/>
            <rFont val="Tahoma"/>
            <family val="2"/>
          </rPr>
          <t xml:space="preserve"> Mengaplikasikan kefahaman tentang lokus dalam
         dua dimensi untuk melaksanakan tugasan
         mudah.</t>
        </r>
        <r>
          <rPr>
            <b/>
            <sz val="9"/>
            <color indexed="81"/>
            <rFont val="Tahoma"/>
            <family val="2"/>
          </rPr>
          <t xml:space="preserve">
TP4: </t>
        </r>
        <r>
          <rPr>
            <sz val="9"/>
            <color indexed="81"/>
            <rFont val="Tahoma"/>
            <family val="2"/>
          </rPr>
          <t>Mengaplikasikan pengetahuan dan kemahiran
         yang sesuai tentang lokus dalam dua dimensi
         dalam konteks penyelesaian masalah rutin yang
         mudah.</t>
        </r>
        <r>
          <rPr>
            <b/>
            <sz val="9"/>
            <color indexed="81"/>
            <rFont val="Tahoma"/>
            <family val="2"/>
          </rPr>
          <t xml:space="preserve">
TP5:</t>
        </r>
        <r>
          <rPr>
            <sz val="9"/>
            <color indexed="81"/>
            <rFont val="Tahoma"/>
            <family val="2"/>
          </rPr>
          <t xml:space="preserve"> Mengaplikasikan pengetahuan dan kemahiran
         yang sesuai tentang lokus dalam dua dimensi
         dalam konteks penyelesaian masalah rutin yang
         kompleks.</t>
        </r>
        <r>
          <rPr>
            <b/>
            <sz val="9"/>
            <color indexed="81"/>
            <rFont val="Tahoma"/>
            <family val="2"/>
          </rPr>
          <t xml:space="preserve">
TP6: </t>
        </r>
        <r>
          <rPr>
            <sz val="9"/>
            <color indexed="81"/>
            <rFont val="Tahoma"/>
            <family val="2"/>
          </rPr>
          <t xml:space="preserve">Mengaplikasikan pengetahuan dan kemahiran
         yang sesuai tentang lokus dalam dua dimensi
         dalam konteks penyelesaian masalah bukan
         rutin secara kreatif.
</t>
        </r>
      </text>
    </comment>
    <comment ref="M11" authorId="0" shapeId="0">
      <text>
        <r>
          <rPr>
            <b/>
            <sz val="9"/>
            <color indexed="81"/>
            <rFont val="Tahoma"/>
            <family val="2"/>
          </rPr>
          <t xml:space="preserve">TAHAP PENGUASAAN:
TP1: </t>
        </r>
        <r>
          <rPr>
            <sz val="9"/>
            <color indexed="81"/>
            <rFont val="Tahoma"/>
            <family val="2"/>
          </rPr>
          <t>Mempamerkan pengetahuan asas tentang
         kecerunan dan pintasan-y dalam persamaan
         garis lurus.</t>
        </r>
        <r>
          <rPr>
            <b/>
            <sz val="9"/>
            <color indexed="81"/>
            <rFont val="Tahoma"/>
            <family val="2"/>
          </rPr>
          <t xml:space="preserve">
TP2: </t>
        </r>
        <r>
          <rPr>
            <sz val="9"/>
            <color indexed="81"/>
            <rFont val="Tahoma"/>
            <family val="2"/>
          </rPr>
          <t>Mempamerkan kefahaman tentang garis lurus.</t>
        </r>
        <r>
          <rPr>
            <b/>
            <sz val="9"/>
            <color indexed="81"/>
            <rFont val="Tahoma"/>
            <family val="2"/>
          </rPr>
          <t xml:space="preserve">
TP3: </t>
        </r>
        <r>
          <rPr>
            <sz val="9"/>
            <color indexed="81"/>
            <rFont val="Tahoma"/>
            <family val="2"/>
          </rPr>
          <t>Mengaplikasikan kefahaman tentang garis lurus
         untuk melaksanakan tugasan mudah.</t>
        </r>
        <r>
          <rPr>
            <b/>
            <sz val="9"/>
            <color indexed="81"/>
            <rFont val="Tahoma"/>
            <family val="2"/>
          </rPr>
          <t xml:space="preserve">
TP4: </t>
        </r>
        <r>
          <rPr>
            <sz val="9"/>
            <color indexed="81"/>
            <rFont val="Tahoma"/>
            <family val="2"/>
          </rPr>
          <t>Mengaplikasikan pengetahuan dan kemahiran
         tentang garis lurus dalam konteks penyelesaian
         masalah rutin yang mudah.</t>
        </r>
        <r>
          <rPr>
            <b/>
            <sz val="9"/>
            <color indexed="81"/>
            <rFont val="Tahoma"/>
            <family val="2"/>
          </rPr>
          <t xml:space="preserve">
TP5: </t>
        </r>
        <r>
          <rPr>
            <sz val="9"/>
            <color indexed="81"/>
            <rFont val="Tahoma"/>
            <family val="2"/>
          </rPr>
          <t>Mengaplikasikan pengetahuan dan kemahiran
         tentang garis lurus dalam konteks penyelesaian
         masalah rutin yang kompleks.</t>
        </r>
        <r>
          <rPr>
            <b/>
            <sz val="9"/>
            <color indexed="81"/>
            <rFont val="Tahoma"/>
            <family val="2"/>
          </rPr>
          <t xml:space="preserve">
TP6: </t>
        </r>
        <r>
          <rPr>
            <sz val="9"/>
            <color indexed="81"/>
            <rFont val="Tahoma"/>
            <family val="2"/>
          </rPr>
          <t xml:space="preserve">Mengaplikasikan pengetahuan dan kemahiran
         tentang garis lurus dalam konteks penyelesaian
         masalah bukan rutin secara kreatif.
</t>
        </r>
      </text>
    </comment>
  </commentList>
</comments>
</file>

<file path=xl/comments2.xml><?xml version="1.0" encoding="utf-8"?>
<comments xmlns="http://schemas.openxmlformats.org/spreadsheetml/2006/main">
  <authors>
    <author>Windows User</author>
  </authors>
  <commentList>
    <comment ref="B6" authorId="0" shapeId="0">
      <text>
        <r>
          <rPr>
            <b/>
            <sz val="9"/>
            <color indexed="81"/>
            <rFont val="Tahoma"/>
            <charset val="1"/>
          </rPr>
          <t>ALGEBRA
Tajuk 1 (T1): Fungsi
Tajuk 2 (T2): Fungsi Kuadratik
Tajuk 3 (T3): Sistem Persamaan
Tajuk 4 (T4): Indeks, Surd dan Logaritma
Tajuk 5 (T5): Janjang
Tajuk 6 (T6): Hukum Linear</t>
        </r>
        <r>
          <rPr>
            <sz val="9"/>
            <color indexed="81"/>
            <rFont val="Tahoma"/>
            <charset val="1"/>
          </rPr>
          <t xml:space="preserve">
</t>
        </r>
      </text>
    </comment>
    <comment ref="J6" authorId="0" shapeId="0">
      <text>
        <r>
          <rPr>
            <b/>
            <sz val="9"/>
            <color indexed="81"/>
            <rFont val="Tahoma"/>
            <charset val="1"/>
          </rPr>
          <t>GEOMETRI
Tajuk 7 (T7): Geometri Koordinat
Tajuk 8 (T8): Vektor</t>
        </r>
        <r>
          <rPr>
            <sz val="9"/>
            <color indexed="81"/>
            <rFont val="Tahoma"/>
            <charset val="1"/>
          </rPr>
          <t xml:space="preserve">
</t>
        </r>
      </text>
    </comment>
    <comment ref="B24" authorId="0" shapeId="0">
      <text>
        <r>
          <rPr>
            <b/>
            <sz val="9"/>
            <color indexed="81"/>
            <rFont val="Tahoma"/>
            <charset val="1"/>
          </rPr>
          <t>TRIGONOMETRI
Tajuk 9 (T9): Penyelesaian Segi Tiga</t>
        </r>
      </text>
    </comment>
    <comment ref="J24" authorId="0" shapeId="0">
      <text>
        <r>
          <rPr>
            <b/>
            <sz val="9"/>
            <color indexed="81"/>
            <rFont val="Tahoma"/>
            <charset val="1"/>
          </rPr>
          <t>STATISTIK
Tajuk 10 (T10): Nombor Indeks</t>
        </r>
      </text>
    </comment>
  </commentList>
</comments>
</file>

<file path=xl/sharedStrings.xml><?xml version="1.0" encoding="utf-8"?>
<sst xmlns="http://schemas.openxmlformats.org/spreadsheetml/2006/main" count="422" uniqueCount="165">
  <si>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</si>
  <si>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</si>
  <si>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</si>
  <si>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</si>
  <si>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</si>
  <si>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</si>
  <si>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</si>
  <si>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</si>
  <si>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</si>
  <si>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</si>
  <si>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</si>
  <si>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</si>
  <si>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</si>
  <si>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</si>
  <si>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</si>
  <si>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</si>
  <si>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</si>
  <si>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</si>
  <si>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</si>
  <si>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</si>
  <si>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</si>
  <si>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</si>
  <si>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</si>
  <si>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TAHAP PENGUASAAN</t>
  </si>
  <si>
    <t>TAFSIRAN</t>
  </si>
  <si>
    <t>…………………………………………………………………………</t>
  </si>
  <si>
    <t>GURU MATA PELAJARAN</t>
  </si>
  <si>
    <t>TP 1</t>
  </si>
  <si>
    <t>TP 2</t>
  </si>
  <si>
    <t xml:space="preserve"> TP 3</t>
  </si>
  <si>
    <t>TP 4</t>
  </si>
  <si>
    <t>TP  5</t>
  </si>
  <si>
    <t>TP 6</t>
  </si>
  <si>
    <t>BIL. MURID</t>
  </si>
  <si>
    <t>JUMLAH</t>
  </si>
  <si>
    <t>MURID</t>
  </si>
  <si>
    <t>U</t>
  </si>
  <si>
    <t>V</t>
  </si>
  <si>
    <t>W</t>
  </si>
  <si>
    <t>X</t>
  </si>
  <si>
    <t>Y</t>
  </si>
  <si>
    <t>Z</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</si>
  <si>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</si>
  <si>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</si>
  <si>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</si>
  <si>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</si>
  <si>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</si>
  <si>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</si>
  <si>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</si>
  <si>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5. GRAF PELAPORAN</t>
  </si>
  <si>
    <t>A</t>
  </si>
  <si>
    <t>B</t>
  </si>
  <si>
    <t>PENGGUNAAN TEMPLAT</t>
  </si>
  <si>
    <t>Maklumat yang perlu dilengkapkan adalah:</t>
  </si>
  <si>
    <t>1. Nama dan Alamat Sekolah</t>
  </si>
  <si>
    <t>TARIKH PELAPORAN :</t>
  </si>
  <si>
    <t>2. Nama Guru dan Nama Kelas</t>
  </si>
  <si>
    <t>PANDUAN PENGGUNAAN TEMPLAT</t>
  </si>
  <si>
    <t>4. Nama Pentadbir</t>
  </si>
  <si>
    <t>5. Jawatan Pentadbir (Guru Besar/ Pengetua)</t>
  </si>
  <si>
    <t>C</t>
  </si>
  <si>
    <t>D</t>
  </si>
  <si>
    <t xml:space="preserve">3. Senarai Nama Murid, Nombor Kad Pengenalan dan Jantina </t>
  </si>
  <si>
    <t>Sila tentukan peringkat pentaksiran</t>
  </si>
  <si>
    <t xml:space="preserve"> TP 4</t>
  </si>
  <si>
    <t xml:space="preserve"> TP 5</t>
  </si>
  <si>
    <t xml:space="preserve"> TP 6</t>
  </si>
  <si>
    <t>Sekolah:</t>
  </si>
  <si>
    <t>Guru Mata Pelajaran:</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</si>
  <si>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</si>
  <si>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</si>
  <si>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</si>
  <si>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</si>
  <si>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</si>
  <si>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</si>
  <si>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</si>
  <si>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</si>
  <si>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</si>
  <si>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</si>
  <si>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</si>
  <si>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</si>
  <si>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</si>
  <si>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</si>
  <si>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</si>
  <si>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</si>
  <si>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</si>
  <si>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</si>
  <si>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</si>
  <si>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</si>
  <si>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</si>
  <si>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</si>
  <si>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</si>
  <si>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</si>
  <si>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</si>
  <si>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</si>
  <si>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</si>
  <si>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</si>
  <si>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</si>
  <si>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PN. SALMIAH BT KAMARUDIN</t>
  </si>
  <si>
    <t>Kelas:</t>
  </si>
  <si>
    <t>SELANGOR</t>
  </si>
  <si>
    <t>PN. SUZILA MOHAMED</t>
  </si>
  <si>
    <t>TAHAP PENGHAYATAN NILAI</t>
  </si>
  <si>
    <t>Rendah</t>
  </si>
  <si>
    <t>Tinggi</t>
  </si>
  <si>
    <t>RENDAH</t>
  </si>
  <si>
    <t>SEDERHANA</t>
  </si>
  <si>
    <t>TINGGI</t>
  </si>
  <si>
    <t>NILAI DALAM PENDIDIKAN MATEMATIK</t>
  </si>
  <si>
    <t>TAHAP PENGHAYATAN</t>
  </si>
  <si>
    <t>Berminat untuk belajar matematik.</t>
  </si>
  <si>
    <r>
      <t xml:space="preserve">
</t>
    </r>
    <r>
      <rPr>
        <b/>
        <sz val="11"/>
        <color theme="1"/>
        <rFont val="Arial"/>
        <family val="2"/>
      </rPr>
      <t>Rendah</t>
    </r>
    <r>
      <rPr>
        <sz val="11"/>
        <color theme="1"/>
        <rFont val="Arial"/>
        <family val="2"/>
      </rPr>
      <t xml:space="preserve">:
1, 2 atau 3 daripada semua standard yang disenaraikan diperhatikan
</t>
    </r>
    <r>
      <rPr>
        <b/>
        <sz val="11"/>
        <color theme="1"/>
        <rFont val="Arial"/>
        <family val="2"/>
      </rPr>
      <t>Sederhana</t>
    </r>
    <r>
      <rPr>
        <sz val="11"/>
        <color theme="1"/>
        <rFont val="Arial"/>
        <family val="2"/>
      </rPr>
      <t xml:space="preserve">:
4, 5 atau 6 daripada semua standard yang disenaraikan diperhatikan
</t>
    </r>
    <r>
      <rPr>
        <b/>
        <sz val="11"/>
        <color theme="1"/>
        <rFont val="Arial"/>
        <family val="2"/>
      </rPr>
      <t>Tinggi</t>
    </r>
    <r>
      <rPr>
        <sz val="11"/>
        <color theme="1"/>
        <rFont val="Arial"/>
        <family val="2"/>
      </rPr>
      <t xml:space="preserve">:
7, 8 atau 9 daripada semua standard yang disenaraikan diperhatikan
</t>
    </r>
  </si>
  <si>
    <t xml:space="preserve">Menghargai keindahan dan kepentingan matematik. </t>
  </si>
  <si>
    <t>Yakin dan tabah dalam pembelajaran matematik.</t>
  </si>
  <si>
    <t>Sanggup belajar daripada kesilapan.</t>
  </si>
  <si>
    <t>Berusaha ke arah ketepatan.</t>
  </si>
  <si>
    <t>Mengamalkan pembelajaran kendiri</t>
  </si>
  <si>
    <t>Berani mencuba sesuatu yang baru.</t>
  </si>
  <si>
    <t>Bekerja secara sistematik.</t>
  </si>
  <si>
    <t>Menggunakan alat matematik secara tepat dan berkesan</t>
  </si>
  <si>
    <t>Pentaksiran Bilik Darjah (PBD) adalah sebahagian daripada komponen di 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 pasti perkembangan pembelajaran murid secara keseluruhan.</t>
  </si>
  <si>
    <t>SMK SUNGAI SIPUT</t>
  </si>
  <si>
    <t>PENGETUA</t>
  </si>
  <si>
    <t xml:space="preserve">       Pentaksiran Pertengahan Tahun</t>
  </si>
  <si>
    <t xml:space="preserve">       Pentaksiran Akhir tahun</t>
  </si>
  <si>
    <t>Sederhana</t>
  </si>
  <si>
    <t>4. PENYATAAN TAHAP PENGUASAAN</t>
  </si>
  <si>
    <r>
      <t xml:space="preserve">Guru hendaklah melengkapkan maklumat asas pada templat ini pada halaman </t>
    </r>
    <r>
      <rPr>
        <b/>
        <sz val="11"/>
        <color indexed="8"/>
        <rFont val="Calibri"/>
        <family val="2"/>
      </rPr>
      <t>REKOD PRESTASI MURID</t>
    </r>
    <r>
      <rPr>
        <sz val="11"/>
        <color indexed="8"/>
        <rFont val="Calibri"/>
        <family val="2"/>
      </rPr>
      <t>.</t>
    </r>
  </si>
  <si>
    <t>PENENTUAN TAHAP PENGUASAAN/ TAHAP PENGHAYATAN NILAI</t>
  </si>
  <si>
    <t>Pentaksiran perlu dilakukan sepanjang masa dan tahap penguasaan murid dipantau secara berterusan. Tahap penguasaan ini boleh dicatat di dalam buku rekod, atau lain-lain tempat catatan; tetapi untuk tujuan pelaporan, ia perlu direkod di dalam templat yang dibekalkan ini.</t>
  </si>
  <si>
    <r>
      <t xml:space="preserve">Tahap Penguasaan ditentukan berdasarkan rubrik di halaman </t>
    </r>
    <r>
      <rPr>
        <b/>
        <sz val="11"/>
        <color indexed="8"/>
        <rFont val="Calibri"/>
        <family val="2"/>
      </rPr>
      <t>PENYATAAN TAHAP PENGUASAAN</t>
    </r>
    <r>
      <rPr>
        <sz val="11"/>
        <color indexed="8"/>
        <rFont val="Calibri"/>
        <family val="2"/>
      </rPr>
      <t>.</t>
    </r>
  </si>
  <si>
    <t>MATA PELAJARAN:</t>
  </si>
  <si>
    <t>TAHAP PENGUASAAN KANDUNGAN, KEMAHIRAN DAN PROSES MATEMATIK</t>
  </si>
  <si>
    <t>LELAKI</t>
  </si>
  <si>
    <t>PEREMPUAN</t>
  </si>
  <si>
    <t>ULASAN TAMBAHAN:</t>
  </si>
  <si>
    <t xml:space="preserve">RUBRIK TAHAP PENGUASAAN </t>
  </si>
  <si>
    <t>Murid boleh: 
• Menjawab soalan yang mana semua maklumat berkaitan diberi dan soalan ditakrifkan dengan jelas.
• Mengenal pasti maklumat dan menjalankan prosedur rutin mengikut arahan yang jelas.</t>
  </si>
  <si>
    <t>Murid boleh:
• Mengenal dan mentafsirkan situasi secara langsung.
• Menggunakan suatu perwakilan tunggal.
• Menggunakan algoritma, rumus, prosedur atau kaedah asas.
• Membuat penaakulan langsung dan membuat pentafsiran bagi keputusan yang diperoleh.</t>
  </si>
  <si>
    <t>Murid boleh:
• Melaksanakan prosedur yang dinyatakan dengan jelas, termasuk prosedur yang berlapis.
• Mengaplikasikan strategi penyelesaian masalah yang mudah.
• Mentafsir dan menggunakan perwakilan berdasarkan sumber maklumat yang berbeza.
• Menaakul secara langsung dan berkomunikasi secara ringkas dalam memberikan pentafsiran, keputusan dan penaakulan.</t>
  </si>
  <si>
    <t>Murid boleh:
• Menggunakan secara berkesan model eksplisit bagi situasi kompleks yang konkrit.
• Memilih dan mengintegrasikan perwakilan yang berbeza dan mengaitkan dengan situasi dunia sebenar.
• Menggunakan kemahiran dan menaakul secara fleksibel berdasarkan kefahaman yang mendalam dan berkomunikasi dengan penerangan dan hujah berdasarkan pentafsiran, perbincangan dan tindakan.</t>
  </si>
  <si>
    <t>Murid boleh:
• Membangun dan menggunakan model bagi situasi kompleks.
• Mengenal pasti kekangan dan membuat andaian yang spesifik.
• Mengaplikasi strategi penyelesaian masalah yang sesuai.
• Bekerja secara strategik menggunakan kemahiran berfikir dan menaakul secara mendalam.
• Menggunakan pelbagai perwakilan yang sesuai serta mempamerkan kefahaman yang mendalam.
• Membuat refleksi terhadap keputusan dan tindakan.
• Merumus dan berkomunikasi dengan penerangan dan hujah berdasarkan pentafsiran, perbincangan dan tindakan.</t>
  </si>
  <si>
    <t>Murid boleh:
• Mengkonsepsi, membuat generalisasi dan menggunakan maklumat berdasarkan penyiasatan dan pemodelan terhadap situasi masalah yang kompleks.
• Menghubung kait sumber maklumat dan perwakilan yang berbeza dan menukarkan bentuk perwakilan antara satu dengan yang lain secara fleksibel.
• Memiliki pemikiran matematik dan kemahiran menaakul pada tahap yang tinggi.
• Mempamerkan kefahaman yang mendalam, membentuk pendekatan dan strategi baharu untuk menangani situasi baharu.
• Merumus dan berkomunikasi dengan penerangan dan hujah berdasarkan pentafsiran, perbincangan, refleksi dan tindakan secara tepat.</t>
  </si>
  <si>
    <t>Murid boleh menjawab soalan yang mana semua maklumat berkaitan diberi dan soalan ditakrifkan dengan jelas; mengenal pasti maklumat dan menjalankan prosedur rutin mengikut arahan yang jelas.</t>
  </si>
  <si>
    <t>Murid boleh mengenal dan mentafsirkan situasi secara langsung; menggunakan suatu perwakilan tunggal; menggunakan algoritma, rumus, prosedur atau kaedah asas; membuat penaakulan langsung dan membuat pentafsiran bagi keputusan yang diperoleh.</t>
  </si>
  <si>
    <t>Murid boleh melaksanakan prosedur yang dinyatakan dengan jelas, termasuk prosedur yang berlapis; mengaplikasikan strategi penyelesaian masalah yang mudah; mentafsir dan menggunakan perwakilan berdasarkan sumber maklumat yang berbeza; menaakul secara langsung dan berkomunikasi secara ringkas dalam memberikan pentafsiran, keputusan dan penaakulan.</t>
  </si>
  <si>
    <t>Murid boleh menggunakan secara berkesan model eksplisit bagi situasi kompleks yang konkrit; memilih dan mengintegrasikan perwakilan yang berbeza dan mengaitkan dengan situasi dunia sebenar; menggunakan kemahiran dan menaakul secara fleksibel berdasarkan kefahaman yang mendalam dan berkomunikasi dengan penerangan dan hujah berdasarkan pentafsiran, perbincangan dan tindakan.</t>
  </si>
  <si>
    <t xml:space="preserve">Murid boleh membangun dan menggunakan model bagi situasi kompleks; mengenal pasti kekangan dan membuat andaian yang spesifik; mengaplikasi strategi penyelesaian masalah yang sesuai; bekerja secara strategik menggunakan kemahiran berfikir dan menaakul secara mendalam; menggunakan pelbagai perwakilan yang sesuai serta mempamerkan kefahaman yang mendalam; membuat refleksi terhadap keputusan dan tindakan; merumus dan berkomunikasi dengan penerangan dan hujah berdasarkan pentafsiran, perbincangan dan tindakan.  </t>
  </si>
  <si>
    <t xml:space="preserve">Murid boleh mengkonsepsi, membuat generalisasi dan menggunakan maklumat berdasarkan penyiasatan dan pemodelan terhadap situasi masalah yang kompleks; menghubung kait sumber maklumat dan perwakilan yang berbeza dan menukarkan bentuk perwakilan antara satu dengan yang lain secara fleksibel; memiliki pemikiran matematik dan kemahiran menaakul pada tahap yang tinggi; mempamerkan kefahaman yang mendalam, membentuk pendekatan dan strategi baharu untuk menangani situasi baharu; merumus dan berkomunikasi dengan penerangan dan hujah berdasarkan pentafsiran, perbincangan, refleksi dan tindakan secara tepat.  </t>
  </si>
  <si>
    <t>Penyataan bagi 
Tahap Penguasaan Keseluruhan</t>
  </si>
  <si>
    <r>
      <t xml:space="preserve">Tahap Penguasan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Guru hanya perlu merekodkan Tahap Penguasaan ini di halaman </t>
    </r>
    <r>
      <rPr>
        <b/>
        <sz val="11"/>
        <color indexed="8"/>
        <rFont val="Calibri"/>
        <family val="2"/>
      </rPr>
      <t>REKOD PRESTASI MURID</t>
    </r>
    <r>
      <rPr>
        <sz val="11"/>
        <color indexed="8"/>
        <rFont val="Calibri"/>
        <family val="2"/>
      </rPr>
      <t xml:space="preserve"> dan seterusnya pelaporan individu murid akan dijana secara automatik di halaman </t>
    </r>
    <r>
      <rPr>
        <b/>
        <sz val="11"/>
        <color indexed="8"/>
        <rFont val="Calibri"/>
        <family val="2"/>
      </rPr>
      <t>LAPORAN MURID (INDIVIDU)</t>
    </r>
    <r>
      <rPr>
        <sz val="11"/>
        <color indexed="8"/>
        <rFont val="Calibri"/>
        <family val="2"/>
      </rPr>
      <t xml:space="preserve"> untuk cetakan. Tahap Penguasaan (TP) bagi tujuan analisis kelas dijana secara automatik di halaman </t>
    </r>
    <r>
      <rPr>
        <b/>
        <sz val="11"/>
        <color indexed="8"/>
        <rFont val="Calibri"/>
        <family val="2"/>
      </rPr>
      <t>GRAF PELAPORAN</t>
    </r>
    <r>
      <rPr>
        <sz val="11"/>
        <color indexed="8"/>
        <rFont val="Calibri"/>
        <family val="2"/>
      </rPr>
      <t>.</t>
    </r>
  </si>
  <si>
    <t>…………………………………</t>
  </si>
  <si>
    <r>
      <t xml:space="preserve">Pelaporan bagi </t>
    </r>
    <r>
      <rPr>
        <b/>
        <sz val="11"/>
        <color indexed="8"/>
        <rFont val="Calibri"/>
        <family val="2"/>
      </rPr>
      <t>Tahap Penguasaan Kandungan</t>
    </r>
    <r>
      <rPr>
        <sz val="11"/>
        <color indexed="8"/>
        <rFont val="Calibri"/>
        <family val="2"/>
      </rPr>
      <t xml:space="preserve">, </t>
    </r>
    <r>
      <rPr>
        <b/>
        <sz val="11"/>
        <color indexed="8"/>
        <rFont val="Calibri"/>
        <family val="2"/>
      </rPr>
      <t>Kemahiran dan Proses Matematik</t>
    </r>
    <r>
      <rPr>
        <sz val="11"/>
        <color indexed="8"/>
        <rFont val="Calibri"/>
        <family val="2"/>
      </rPr>
      <t xml:space="preserve"> dilakukan bagi tempoh tertentu, manakala pelaporan bagi </t>
    </r>
    <r>
      <rPr>
        <b/>
        <sz val="11"/>
        <color indexed="8"/>
        <rFont val="Calibri"/>
        <family val="2"/>
      </rPr>
      <t>Tahap Penguasaan Keseluruhan</t>
    </r>
    <r>
      <rPr>
        <sz val="11"/>
        <color indexed="8"/>
        <rFont val="Calibri"/>
        <family val="2"/>
      </rPr>
      <t xml:space="preserve"> dan </t>
    </r>
    <r>
      <rPr>
        <b/>
        <sz val="11"/>
        <color indexed="8"/>
        <rFont val="Calibri"/>
        <family val="2"/>
      </rPr>
      <t>Tahap Penghayatan Nilai</t>
    </r>
    <r>
      <rPr>
        <sz val="11"/>
        <color indexed="8"/>
        <rFont val="Calibri"/>
        <family val="2"/>
      </rPr>
      <t xml:space="preserve"> dilakukan pada akhir tahun.</t>
    </r>
  </si>
  <si>
    <t>BIDANG PEMBELAJARAN &amp; TAJUK</t>
  </si>
  <si>
    <t>KLANG</t>
  </si>
  <si>
    <t>MATEMATIK TAMBAHAN TINGKATAN 4</t>
  </si>
  <si>
    <t>TINGKATAN 4 USAHA</t>
  </si>
  <si>
    <t>MATEMATIK TAMBAHAN</t>
  </si>
  <si>
    <t>ALGEBRA
Tajuk: T1</t>
  </si>
  <si>
    <t xml:space="preserve">GEOMETRI
Tajuk: </t>
  </si>
  <si>
    <t xml:space="preserve">TRIGONOMETRI
Tajuk: </t>
  </si>
  <si>
    <t xml:space="preserve">STATISTIK
Tajuk: </t>
  </si>
  <si>
    <t>AHMAD ADLI BIN OTHAMAN</t>
  </si>
  <si>
    <t>040929-14-5543</t>
  </si>
  <si>
    <r>
      <t xml:space="preserve">Halaman </t>
    </r>
    <r>
      <rPr>
        <b/>
        <sz val="11"/>
        <color indexed="8"/>
        <rFont val="Calibri"/>
        <family val="2"/>
      </rPr>
      <t>REKOD PRESTASI MURID</t>
    </r>
    <r>
      <rPr>
        <sz val="11"/>
        <color indexed="8"/>
        <rFont val="Calibri"/>
        <family val="2"/>
      </rPr>
      <t xml:space="preserve"> terdiri daripada enam lajur utama iaitu lajur </t>
    </r>
    <r>
      <rPr>
        <b/>
        <sz val="11"/>
        <color indexed="8"/>
        <rFont val="Calibri"/>
        <family val="2"/>
      </rPr>
      <t xml:space="preserve">Tahap Penguasaan Kandungan, Kemahiran dan Proses Matematik </t>
    </r>
    <r>
      <rPr>
        <sz val="11"/>
        <color indexed="8"/>
        <rFont val="Calibri"/>
        <family val="2"/>
      </rPr>
      <t>mengikut empat bidang pembelajaran,</t>
    </r>
    <r>
      <rPr>
        <b/>
        <sz val="11"/>
        <color indexed="8"/>
        <rFont val="Calibri"/>
        <family val="2"/>
      </rPr>
      <t xml:space="preserve"> Tahap Penguasaan Keseluruhan</t>
    </r>
    <r>
      <rPr>
        <sz val="11"/>
        <color indexed="8"/>
        <rFont val="Calibri"/>
        <family val="2"/>
      </rPr>
      <t xml:space="preserve"> dan </t>
    </r>
    <r>
      <rPr>
        <b/>
        <sz val="11"/>
        <color indexed="8"/>
        <rFont val="Calibri"/>
        <family val="2"/>
      </rPr>
      <t>Tahap Penghayatan Nilai</t>
    </r>
    <r>
      <rPr>
        <sz val="11"/>
        <color indexed="8"/>
        <rFont val="Calibri"/>
        <family val="2"/>
      </rPr>
      <t xml:space="preserve"> yang perlu direkod oleh guru. Guru hendaklah menyenaraikan </t>
    </r>
    <r>
      <rPr>
        <b/>
        <sz val="11"/>
        <color indexed="8"/>
        <rFont val="Calibri"/>
        <family val="2"/>
      </rPr>
      <t>tajuk yang ditaksir</t>
    </r>
    <r>
      <rPr>
        <sz val="11"/>
        <color indexed="8"/>
        <rFont val="Calibri"/>
        <family val="2"/>
      </rPr>
      <t xml:space="preserve"> mengikut bidang pembelajaran semasa menentukan tahap penguasaan. Sebagai contoh, jika tajuk Fungsi dan Fungsi Kuadratik yang ditaksir, maka ditulis T1, T2 selepas "Tajuk:" di bawah lajur Algebra.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</si>
</sst>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54">
    <font>
      <sz val="11"/>
      <color indexed="8"/>
      <name val="Calibri"/>
    </font>
    <font>
      <sz val="11"/>
      <color theme="1"/>
      <name val="Calibri"/>
      <family val="2"/>
      <scheme val="minor"/>
    </font>
    <font>
      <sz val="11"/>
      <color theme="1"/>
      <name val="Calibri"/>
      <family val="2"/>
      <scheme val="minor"/>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b/>
      <sz val="11"/>
      <color theme="0"/>
      <name val="Arial"/>
      <family val="2"/>
    </font>
    <font>
      <sz val="11"/>
      <color theme="1"/>
      <name val="Arial"/>
      <family val="2"/>
    </font>
    <font>
      <b/>
      <sz val="11"/>
      <color theme="1"/>
      <name val="Arial"/>
      <family val="2"/>
    </font>
    <font>
      <sz val="11"/>
      <color rgb="FF000000"/>
      <name val="Arial"/>
      <family val="2"/>
    </font>
    <font>
      <b/>
      <sz val="11"/>
      <name val="Calibri"/>
      <family val="2"/>
    </font>
    <font>
      <b/>
      <sz val="12"/>
      <color theme="0"/>
      <name val="Arial Narrow"/>
      <family val="2"/>
    </font>
    <font>
      <b/>
      <sz val="11"/>
      <color indexed="8"/>
      <name val="Arial"/>
      <family val="2"/>
    </font>
    <font>
      <sz val="9"/>
      <color indexed="81"/>
      <name val="Tahoma"/>
      <charset val="1"/>
    </font>
    <font>
      <b/>
      <sz val="9"/>
      <color indexed="81"/>
      <name val="Tahoma"/>
      <charset val="1"/>
    </font>
    <font>
      <sz val="14"/>
      <color rgb="FF222222"/>
      <name val="Arial"/>
      <family val="2"/>
    </font>
  </fonts>
  <fills count="28">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10"/>
        <bgColor indexed="64"/>
      </patternFill>
    </fill>
    <fill>
      <patternFill patternType="solid">
        <fgColor indexed="4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rgb="FF3DA5C1"/>
        <bgColor indexed="64"/>
      </patternFill>
    </fill>
    <fill>
      <patternFill patternType="solid">
        <fgColor rgb="FF99CCFF"/>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0" tint="-0.249977111117893"/>
        <bgColor indexed="64"/>
      </patternFill>
    </fill>
    <fill>
      <patternFill patternType="solid">
        <fgColor rgb="FF03287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99"/>
        <bgColor indexed="64"/>
      </patternFill>
    </fill>
    <fill>
      <patternFill patternType="solid">
        <fgColor theme="9" tint="0.39997558519241921"/>
        <bgColor indexed="64"/>
      </patternFill>
    </fill>
    <fill>
      <patternFill patternType="solid">
        <fgColor theme="9" tint="0.59999389629810485"/>
        <bgColor indexed="64"/>
      </patternFill>
    </fill>
  </fills>
  <borders count="32">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s>
  <cellStyleXfs count="6">
    <xf numFmtId="0" fontId="0" fillId="0" borderId="0">
      <alignment vertical="center"/>
    </xf>
    <xf numFmtId="0" fontId="3" fillId="0" borderId="0"/>
    <xf numFmtId="0" fontId="2" fillId="0" borderId="0"/>
    <xf numFmtId="0" fontId="1" fillId="0" borderId="0"/>
    <xf numFmtId="0" fontId="1" fillId="0" borderId="0"/>
    <xf numFmtId="0" fontId="33" fillId="0" borderId="0">
      <alignment vertical="center"/>
    </xf>
  </cellStyleXfs>
  <cellXfs count="310">
    <xf numFmtId="0" fontId="0" fillId="0" borderId="0" xfId="0" applyAlignment="1"/>
    <xf numFmtId="0" fontId="4" fillId="0" borderId="0" xfId="0" applyFont="1" applyAlignment="1"/>
    <xf numFmtId="0" fontId="8" fillId="2" borderId="0" xfId="0" applyFont="1" applyFill="1" applyBorder="1" applyAlignment="1"/>
    <xf numFmtId="0" fontId="8" fillId="2" borderId="0" xfId="0" applyFont="1" applyFill="1" applyBorder="1" applyAlignment="1">
      <alignment horizontal="center"/>
    </xf>
    <xf numFmtId="0" fontId="11" fillId="2" borderId="0" xfId="0" applyFont="1" applyFill="1" applyBorder="1" applyAlignment="1"/>
    <xf numFmtId="0" fontId="17" fillId="0" borderId="0" xfId="0" applyFont="1" applyAlignment="1">
      <alignment vertical="center"/>
    </xf>
    <xf numFmtId="0" fontId="17" fillId="0" borderId="0" xfId="0" applyFont="1" applyAlignment="1">
      <alignment horizontal="left" vertical="center" wrapText="1" indent="1"/>
    </xf>
    <xf numFmtId="0" fontId="18" fillId="5" borderId="0" xfId="0" applyFont="1" applyFill="1" applyBorder="1" applyAlignment="1">
      <alignment horizontal="left" vertical="center" wrapText="1" indent="1"/>
    </xf>
    <xf numFmtId="0" fontId="17" fillId="4" borderId="0" xfId="0" applyFont="1" applyFill="1" applyAlignment="1">
      <alignment vertical="center"/>
    </xf>
    <xf numFmtId="0" fontId="19" fillId="6" borderId="3" xfId="0" applyFont="1" applyFill="1" applyBorder="1" applyAlignment="1">
      <alignment horizontal="center" vertical="center" wrapText="1"/>
    </xf>
    <xf numFmtId="0" fontId="19" fillId="6" borderId="3" xfId="0" applyFont="1" applyFill="1" applyBorder="1" applyAlignment="1">
      <alignment horizontal="left" vertical="center" wrapText="1" indent="1"/>
    </xf>
    <xf numFmtId="0" fontId="17" fillId="5" borderId="1" xfId="0" applyFont="1" applyFill="1" applyBorder="1" applyAlignment="1">
      <alignment horizontal="center" vertical="center"/>
    </xf>
    <xf numFmtId="0" fontId="19" fillId="6" borderId="1" xfId="0" applyFont="1" applyFill="1" applyBorder="1" applyAlignment="1">
      <alignment horizontal="center" vertical="center" wrapText="1"/>
    </xf>
    <xf numFmtId="0" fontId="17" fillId="0" borderId="0" xfId="0" applyFont="1" applyAlignment="1">
      <alignment vertical="top"/>
    </xf>
    <xf numFmtId="0" fontId="17" fillId="0" borderId="0" xfId="0" applyFont="1" applyAlignment="1">
      <alignment horizontal="left" vertical="center" wrapText="1"/>
    </xf>
    <xf numFmtId="0" fontId="19" fillId="6" borderId="3" xfId="0" applyFont="1" applyFill="1" applyBorder="1" applyAlignment="1">
      <alignment horizontal="left" vertical="center" wrapText="1"/>
    </xf>
    <xf numFmtId="0" fontId="17" fillId="0" borderId="1" xfId="0" applyFont="1" applyBorder="1" applyAlignment="1">
      <alignment horizontal="left" vertical="center" wrapText="1"/>
    </xf>
    <xf numFmtId="0" fontId="19" fillId="6" borderId="1" xfId="0" applyFont="1" applyFill="1" applyBorder="1" applyAlignment="1">
      <alignment horizontal="center" vertical="center"/>
    </xf>
    <xf numFmtId="0" fontId="4" fillId="0" borderId="0" xfId="0" applyFont="1" applyAlignment="1">
      <alignment vertical="center"/>
    </xf>
    <xf numFmtId="0" fontId="4" fillId="0" borderId="0" xfId="0" applyFont="1" applyBorder="1" applyAlignment="1"/>
    <xf numFmtId="0" fontId="4" fillId="0" borderId="0" xfId="0" applyFont="1" applyFill="1" applyAlignment="1"/>
    <xf numFmtId="0" fontId="4" fillId="4" borderId="0" xfId="0" applyFont="1" applyFill="1" applyAlignment="1"/>
    <xf numFmtId="0" fontId="4" fillId="0" borderId="0" xfId="0" applyFont="1" applyAlignment="1">
      <alignment horizontal="center" vertical="center"/>
    </xf>
    <xf numFmtId="0" fontId="20" fillId="5" borderId="0" xfId="0" applyFont="1" applyFill="1" applyBorder="1" applyAlignment="1">
      <alignment horizontal="center" vertical="center"/>
    </xf>
    <xf numFmtId="0" fontId="21" fillId="5" borderId="0" xfId="0" applyFont="1" applyFill="1" applyBorder="1" applyAlignment="1">
      <alignment horizontal="center" vertical="center"/>
    </xf>
    <xf numFmtId="0" fontId="4" fillId="8" borderId="0" xfId="0" applyFont="1" applyFill="1" applyAlignment="1">
      <alignment horizontal="center" vertical="center"/>
    </xf>
    <xf numFmtId="0" fontId="24" fillId="2" borderId="0" xfId="0" applyFont="1" applyFill="1" applyBorder="1" applyAlignment="1">
      <alignment horizontal="left"/>
    </xf>
    <xf numFmtId="0" fontId="4" fillId="0" borderId="1" xfId="0" applyFont="1" applyBorder="1" applyAlignment="1">
      <alignment horizontal="left"/>
    </xf>
    <xf numFmtId="0" fontId="14" fillId="4" borderId="4" xfId="0" applyFont="1" applyFill="1" applyBorder="1" applyAlignment="1"/>
    <xf numFmtId="0" fontId="14" fillId="4" borderId="5" xfId="0" applyFont="1" applyFill="1" applyBorder="1" applyAlignment="1"/>
    <xf numFmtId="0" fontId="11" fillId="5" borderId="6" xfId="0" applyFont="1" applyFill="1" applyBorder="1" applyAlignment="1">
      <alignment horizontal="left"/>
    </xf>
    <xf numFmtId="0" fontId="11" fillId="5" borderId="0" xfId="0" applyFont="1" applyFill="1" applyBorder="1" applyAlignment="1">
      <alignment horizontal="left"/>
    </xf>
    <xf numFmtId="164" fontId="11" fillId="4" borderId="4" xfId="0" applyNumberFormat="1" applyFont="1" applyFill="1" applyBorder="1" applyAlignment="1">
      <alignment horizontal="left"/>
    </xf>
    <xf numFmtId="164" fontId="11" fillId="4" borderId="5" xfId="0" applyNumberFormat="1" applyFont="1" applyFill="1" applyBorder="1" applyAlignment="1"/>
    <xf numFmtId="0" fontId="11" fillId="4" borderId="4" xfId="0" applyFont="1" applyFill="1" applyBorder="1" applyAlignment="1"/>
    <xf numFmtId="0" fontId="11" fillId="4" borderId="5" xfId="0" applyFont="1" applyFill="1" applyBorder="1" applyAlignment="1"/>
    <xf numFmtId="0" fontId="11" fillId="4" borderId="5" xfId="0" applyNumberFormat="1" applyFont="1" applyFill="1" applyBorder="1" applyAlignment="1"/>
    <xf numFmtId="0" fontId="11" fillId="2" borderId="0" xfId="0" applyFont="1" applyFill="1" applyBorder="1" applyAlignment="1">
      <alignment horizontal="right"/>
    </xf>
    <xf numFmtId="0" fontId="15" fillId="6" borderId="1" xfId="0" applyFont="1" applyFill="1" applyBorder="1" applyAlignment="1">
      <alignment horizontal="center" vertical="center" wrapText="1"/>
    </xf>
    <xf numFmtId="0" fontId="15" fillId="6" borderId="1" xfId="0" applyFont="1" applyFill="1" applyBorder="1" applyAlignment="1">
      <alignment horizontal="center" vertical="center"/>
    </xf>
    <xf numFmtId="0" fontId="27" fillId="9" borderId="9" xfId="0" applyFont="1" applyFill="1" applyBorder="1" applyAlignment="1">
      <alignment horizontal="center" vertical="center" wrapText="1"/>
    </xf>
    <xf numFmtId="0" fontId="28" fillId="2" borderId="1" xfId="0" applyFont="1" applyFill="1" applyBorder="1" applyAlignment="1">
      <alignment horizontal="center" vertical="center"/>
    </xf>
    <xf numFmtId="0" fontId="27" fillId="2" borderId="1" xfId="0" applyFont="1" applyFill="1" applyBorder="1" applyAlignment="1" applyProtection="1">
      <alignment horizontal="left" vertical="center" wrapText="1" indent="1"/>
      <protection hidden="1"/>
    </xf>
    <xf numFmtId="0" fontId="26" fillId="2" borderId="6" xfId="0" applyFont="1" applyFill="1" applyBorder="1" applyAlignment="1">
      <alignment vertical="center" textRotation="90" wrapText="1"/>
    </xf>
    <xf numFmtId="0" fontId="16" fillId="2" borderId="10" xfId="0" applyFont="1" applyFill="1" applyBorder="1" applyAlignment="1">
      <alignment vertical="center" textRotation="90" wrapText="1"/>
    </xf>
    <xf numFmtId="0" fontId="26" fillId="2" borderId="11" xfId="0" applyFont="1" applyFill="1" applyBorder="1" applyAlignment="1">
      <alignment vertical="center" textRotation="90" wrapText="1"/>
    </xf>
    <xf numFmtId="0" fontId="16" fillId="2" borderId="12" xfId="0" applyFont="1" applyFill="1" applyBorder="1" applyAlignment="1">
      <alignment vertical="center" textRotation="90" wrapText="1"/>
    </xf>
    <xf numFmtId="0" fontId="28" fillId="2" borderId="0" xfId="0" applyFont="1" applyFill="1" applyBorder="1" applyAlignment="1">
      <alignment horizontal="center" vertical="center"/>
    </xf>
    <xf numFmtId="0" fontId="8" fillId="0" borderId="0" xfId="0" applyFont="1" applyFill="1" applyBorder="1" applyAlignment="1">
      <alignment horizontal="center"/>
    </xf>
    <xf numFmtId="0" fontId="16" fillId="0" borderId="0" xfId="0" applyFont="1" applyFill="1" applyBorder="1" applyAlignment="1">
      <alignment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xf>
    <xf numFmtId="0" fontId="27" fillId="0" borderId="0" xfId="0" applyFont="1" applyFill="1" applyBorder="1" applyAlignment="1" applyProtection="1">
      <alignment vertical="center" wrapText="1"/>
      <protection hidden="1"/>
    </xf>
    <xf numFmtId="0" fontId="27" fillId="0" borderId="0" xfId="0" applyFont="1" applyFill="1" applyBorder="1" applyAlignment="1">
      <alignment horizontal="center" vertical="center"/>
    </xf>
    <xf numFmtId="0" fontId="25" fillId="0" borderId="0" xfId="0" applyFont="1" applyFill="1" applyBorder="1" applyAlignment="1">
      <alignment vertical="center"/>
    </xf>
    <xf numFmtId="0" fontId="4" fillId="0" borderId="0" xfId="0" applyFont="1" applyBorder="1" applyAlignment="1">
      <alignment horizontal="center"/>
    </xf>
    <xf numFmtId="0" fontId="14" fillId="0" borderId="0" xfId="0" applyFont="1" applyBorder="1" applyAlignment="1"/>
    <xf numFmtId="0" fontId="4" fillId="4" borderId="0" xfId="0" applyFont="1" applyFill="1" applyBorder="1" applyAlignment="1"/>
    <xf numFmtId="0" fontId="4" fillId="8" borderId="0" xfId="0" applyFont="1" applyFill="1" applyAlignment="1"/>
    <xf numFmtId="0" fontId="4" fillId="8" borderId="0" xfId="0" applyFont="1" applyFill="1" applyAlignment="1" applyProtection="1">
      <protection locked="0"/>
    </xf>
    <xf numFmtId="0" fontId="4" fillId="0" borderId="0" xfId="0" applyFont="1" applyBorder="1" applyAlignment="1">
      <alignment horizontal="center" vertical="center"/>
    </xf>
    <xf numFmtId="0" fontId="4" fillId="0" borderId="0" xfId="0" applyFont="1" applyBorder="1" applyAlignment="1">
      <alignment horizontal="left"/>
    </xf>
    <xf numFmtId="0" fontId="29" fillId="4" borderId="0" xfId="0" applyFont="1" applyFill="1" applyAlignment="1"/>
    <xf numFmtId="0" fontId="27" fillId="0" borderId="0" xfId="0" applyFont="1" applyAlignment="1">
      <alignment vertical="center"/>
    </xf>
    <xf numFmtId="0" fontId="27" fillId="0" borderId="0" xfId="0" applyFont="1" applyAlignment="1"/>
    <xf numFmtId="0" fontId="27" fillId="0" borderId="0" xfId="0" applyFont="1" applyAlignment="1">
      <alignment horizontal="center"/>
    </xf>
    <xf numFmtId="0" fontId="29" fillId="5" borderId="0" xfId="0" applyFont="1" applyFill="1" applyAlignment="1"/>
    <xf numFmtId="0" fontId="30" fillId="5" borderId="0" xfId="0" applyFont="1" applyFill="1" applyAlignment="1" applyProtection="1">
      <protection locked="0"/>
    </xf>
    <xf numFmtId="0" fontId="31" fillId="5" borderId="0" xfId="0" applyFont="1" applyFill="1" applyAlignment="1">
      <alignment horizontal="right" vertical="center"/>
    </xf>
    <xf numFmtId="0" fontId="25" fillId="5" borderId="0" xfId="0" applyFont="1" applyFill="1" applyBorder="1" applyAlignment="1" applyProtection="1">
      <alignment vertical="center"/>
      <protection locked="0"/>
    </xf>
    <xf numFmtId="0" fontId="30" fillId="5" borderId="0" xfId="0" applyFont="1" applyFill="1" applyAlignment="1"/>
    <xf numFmtId="0" fontId="27" fillId="2" borderId="0" xfId="0" applyFont="1" applyFill="1" applyAlignment="1"/>
    <xf numFmtId="0" fontId="27" fillId="2" borderId="0" xfId="0" applyFont="1" applyFill="1" applyAlignment="1">
      <alignment horizontal="center"/>
    </xf>
    <xf numFmtId="0" fontId="10" fillId="2" borderId="0" xfId="0" applyFont="1" applyFill="1" applyAlignment="1">
      <alignment horizontal="left" vertical="center" indent="1"/>
    </xf>
    <xf numFmtId="0" fontId="25" fillId="2" borderId="0" xfId="0" applyFont="1" applyFill="1" applyAlignment="1">
      <alignment horizontal="right" vertical="center"/>
    </xf>
    <xf numFmtId="0" fontId="10" fillId="2" borderId="0" xfId="0" applyFont="1" applyFill="1" applyAlignment="1">
      <alignment vertical="center"/>
    </xf>
    <xf numFmtId="0" fontId="27" fillId="2" borderId="0" xfId="0" applyFont="1" applyFill="1" applyAlignment="1">
      <alignment vertical="center"/>
    </xf>
    <xf numFmtId="0" fontId="27" fillId="2" borderId="0" xfId="0" applyFont="1" applyFill="1" applyAlignment="1">
      <alignment horizontal="center" vertical="center"/>
    </xf>
    <xf numFmtId="0" fontId="25" fillId="2" borderId="0" xfId="0" applyFont="1" applyFill="1" applyAlignment="1">
      <alignment horizontal="center" vertical="center"/>
    </xf>
    <xf numFmtId="0" fontId="10" fillId="9" borderId="14" xfId="0" applyFont="1" applyFill="1" applyBorder="1" applyAlignment="1">
      <alignment horizontal="center" vertical="center" wrapText="1"/>
    </xf>
    <xf numFmtId="0" fontId="27" fillId="0" borderId="1" xfId="0" applyFont="1" applyBorder="1" applyAlignment="1" applyProtection="1">
      <alignment horizontal="center" vertical="center"/>
      <protection locked="0"/>
    </xf>
    <xf numFmtId="0" fontId="27" fillId="0" borderId="1" xfId="0" applyFont="1" applyBorder="1" applyAlignment="1" applyProtection="1">
      <alignment vertical="center"/>
      <protection locked="0"/>
    </xf>
    <xf numFmtId="164" fontId="27" fillId="0" borderId="1" xfId="0" applyNumberFormat="1" applyFont="1" applyBorder="1" applyAlignment="1" applyProtection="1">
      <alignment horizontal="center" vertical="center"/>
      <protection locked="0"/>
    </xf>
    <xf numFmtId="0" fontId="30" fillId="2" borderId="8" xfId="0" applyFont="1" applyFill="1" applyBorder="1" applyAlignment="1">
      <alignment vertical="center"/>
    </xf>
    <xf numFmtId="0" fontId="10" fillId="2" borderId="12" xfId="0" applyFont="1" applyFill="1" applyBorder="1" applyAlignment="1">
      <alignment vertical="center"/>
    </xf>
    <xf numFmtId="0" fontId="30" fillId="5" borderId="0" xfId="0" applyFont="1" applyFill="1" applyAlignment="1" applyProtection="1">
      <alignment horizontal="center"/>
      <protection locked="0"/>
    </xf>
    <xf numFmtId="0" fontId="30" fillId="5" borderId="0" xfId="0" applyFont="1" applyFill="1" applyAlignment="1">
      <alignment horizontal="center"/>
    </xf>
    <xf numFmtId="0" fontId="10" fillId="2" borderId="10" xfId="0" applyFont="1" applyFill="1" applyBorder="1" applyAlignment="1">
      <alignment vertical="center"/>
    </xf>
    <xf numFmtId="0" fontId="10" fillId="9"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0" borderId="3" xfId="0" applyFont="1" applyBorder="1" applyAlignment="1">
      <alignment horizontal="center" vertical="center"/>
    </xf>
    <xf numFmtId="0" fontId="27" fillId="0" borderId="0" xfId="0" applyFont="1" applyBorder="1" applyAlignment="1">
      <alignment horizontal="center" vertical="center"/>
    </xf>
    <xf numFmtId="0" fontId="27" fillId="0" borderId="0" xfId="0" applyFont="1" applyBorder="1" applyAlignment="1">
      <alignment vertical="center"/>
    </xf>
    <xf numFmtId="0" fontId="27" fillId="4" borderId="7" xfId="0" applyFont="1" applyFill="1" applyBorder="1" applyAlignment="1"/>
    <xf numFmtId="0" fontId="27" fillId="4" borderId="13" xfId="0" applyFont="1" applyFill="1" applyBorder="1" applyAlignment="1"/>
    <xf numFmtId="0" fontId="27" fillId="4" borderId="13" xfId="0" applyFont="1" applyFill="1" applyBorder="1" applyAlignment="1">
      <alignment horizontal="center"/>
    </xf>
    <xf numFmtId="0" fontId="27" fillId="4" borderId="6" xfId="0" applyFont="1" applyFill="1" applyBorder="1" applyAlignment="1"/>
    <xf numFmtId="0" fontId="27" fillId="4" borderId="0" xfId="0" applyFont="1" applyFill="1" applyBorder="1" applyAlignment="1"/>
    <xf numFmtId="0" fontId="27" fillId="4" borderId="0" xfId="0" applyFont="1" applyFill="1" applyBorder="1" applyAlignment="1">
      <alignment horizontal="center"/>
    </xf>
    <xf numFmtId="0" fontId="27" fillId="4" borderId="0" xfId="0" applyFont="1" applyFill="1" applyBorder="1" applyAlignment="1" applyProtection="1">
      <alignment horizontal="center"/>
      <protection locked="0"/>
    </xf>
    <xf numFmtId="0" fontId="27" fillId="0" borderId="6" xfId="0" applyFont="1" applyBorder="1" applyAlignment="1"/>
    <xf numFmtId="0" fontId="28" fillId="0" borderId="0" xfId="0" applyFont="1" applyFill="1" applyBorder="1" applyAlignment="1" applyProtection="1">
      <protection locked="0"/>
    </xf>
    <xf numFmtId="0" fontId="28" fillId="0" borderId="0" xfId="0" applyFont="1" applyFill="1" applyBorder="1" applyAlignment="1" applyProtection="1">
      <alignment horizontal="center"/>
      <protection locked="0"/>
    </xf>
    <xf numFmtId="0" fontId="27" fillId="4" borderId="0" xfId="0" applyFont="1" applyFill="1" applyBorder="1" applyAlignment="1" applyProtection="1">
      <protection locked="0"/>
    </xf>
    <xf numFmtId="0" fontId="27" fillId="4" borderId="11" xfId="0" applyFont="1" applyFill="1" applyBorder="1" applyAlignment="1"/>
    <xf numFmtId="0" fontId="27" fillId="4" borderId="2" xfId="0" applyFont="1" applyFill="1" applyBorder="1" applyAlignment="1"/>
    <xf numFmtId="0" fontId="27" fillId="4" borderId="2" xfId="0" applyFont="1" applyFill="1" applyBorder="1" applyAlignment="1">
      <alignment horizontal="center"/>
    </xf>
    <xf numFmtId="0" fontId="27" fillId="0" borderId="0" xfId="0" applyFont="1" applyBorder="1" applyAlignment="1"/>
    <xf numFmtId="0" fontId="10" fillId="2" borderId="0" xfId="0" applyFont="1" applyFill="1" applyAlignment="1" applyProtection="1">
      <alignment vertical="center"/>
      <protection locked="0"/>
    </xf>
    <xf numFmtId="11" fontId="27" fillId="0" borderId="1" xfId="0" applyNumberFormat="1" applyFont="1" applyBorder="1" applyAlignment="1" applyProtection="1">
      <alignment vertical="center"/>
      <protection locked="0"/>
    </xf>
    <xf numFmtId="165" fontId="11" fillId="4" borderId="4" xfId="0" applyNumberFormat="1" applyFont="1" applyFill="1" applyBorder="1" applyAlignment="1">
      <alignment horizontal="left"/>
    </xf>
    <xf numFmtId="0" fontId="33" fillId="0" borderId="0" xfId="0" applyFont="1" applyAlignment="1"/>
    <xf numFmtId="0" fontId="34" fillId="0" borderId="0" xfId="0" applyFont="1" applyAlignment="1"/>
    <xf numFmtId="0" fontId="0" fillId="10" borderId="0" xfId="0" applyFill="1" applyAlignment="1"/>
    <xf numFmtId="0" fontId="35" fillId="11" borderId="0" xfId="0" applyFont="1" applyFill="1" applyAlignment="1"/>
    <xf numFmtId="0" fontId="32" fillId="11" borderId="0" xfId="0" applyFont="1" applyFill="1" applyAlignment="1"/>
    <xf numFmtId="0" fontId="37" fillId="12" borderId="0" xfId="0" applyFont="1" applyFill="1" applyAlignment="1"/>
    <xf numFmtId="0" fontId="36" fillId="12" borderId="0" xfId="0" applyFont="1" applyFill="1" applyAlignment="1">
      <alignment vertical="center"/>
    </xf>
    <xf numFmtId="0" fontId="0" fillId="0" borderId="0" xfId="0" applyFill="1" applyBorder="1" applyAlignment="1"/>
    <xf numFmtId="0" fontId="0" fillId="0" borderId="0" xfId="0" applyBorder="1" applyAlignment="1"/>
    <xf numFmtId="0" fontId="34" fillId="10" borderId="0" xfId="0" applyFont="1" applyFill="1" applyAlignment="1"/>
    <xf numFmtId="0" fontId="0" fillId="10" borderId="0" xfId="0" applyFill="1" applyBorder="1" applyAlignment="1"/>
    <xf numFmtId="0" fontId="34" fillId="10" borderId="0" xfId="0" applyFont="1" applyFill="1" applyAlignment="1">
      <alignment horizontal="center"/>
    </xf>
    <xf numFmtId="0" fontId="34" fillId="10" borderId="0" xfId="0" applyFont="1" applyFill="1" applyBorder="1" applyAlignment="1"/>
    <xf numFmtId="0" fontId="27" fillId="0" borderId="0" xfId="0" applyFont="1" applyAlignment="1" applyProtection="1">
      <alignment vertical="center"/>
      <protection locked="0"/>
    </xf>
    <xf numFmtId="0" fontId="27" fillId="0" borderId="14" xfId="0" applyFont="1" applyBorder="1" applyAlignment="1" applyProtection="1">
      <alignment horizontal="center" vertical="center"/>
      <protection locked="0"/>
    </xf>
    <xf numFmtId="0" fontId="28" fillId="2" borderId="0" xfId="0" applyFont="1" applyFill="1" applyAlignment="1"/>
    <xf numFmtId="0" fontId="33" fillId="0" borderId="0" xfId="0" applyFont="1" applyAlignment="1">
      <alignment vertical="justify" wrapText="1"/>
    </xf>
    <xf numFmtId="0" fontId="0" fillId="0" borderId="0" xfId="0" applyFill="1" applyAlignment="1"/>
    <xf numFmtId="0" fontId="34" fillId="0" borderId="0" xfId="0" applyFont="1" applyFill="1" applyAlignment="1">
      <alignment horizontal="center"/>
    </xf>
    <xf numFmtId="0" fontId="34" fillId="0" borderId="0" xfId="0" applyFont="1" applyFill="1" applyAlignment="1"/>
    <xf numFmtId="0" fontId="0" fillId="0" borderId="0" xfId="0" applyFill="1" applyAlignment="1">
      <alignment vertical="top"/>
    </xf>
    <xf numFmtId="0" fontId="33" fillId="0" borderId="0" xfId="0" applyFont="1" applyFill="1" applyAlignment="1">
      <alignment vertical="justify"/>
    </xf>
    <xf numFmtId="0" fontId="0" fillId="0" borderId="0" xfId="0" applyFill="1" applyAlignment="1">
      <alignment vertical="justify"/>
    </xf>
    <xf numFmtId="0" fontId="19" fillId="6" borderId="4" xfId="0" applyFont="1" applyFill="1" applyBorder="1" applyAlignment="1">
      <alignment horizontal="center" vertical="center" wrapText="1"/>
    </xf>
    <xf numFmtId="0" fontId="17" fillId="5" borderId="4" xfId="0" applyFont="1" applyFill="1" applyBorder="1" applyAlignment="1">
      <alignment horizontal="center" vertical="center"/>
    </xf>
    <xf numFmtId="0" fontId="0" fillId="0" borderId="0" xfId="0" applyAlignment="1">
      <alignment horizontal="center" vertical="center"/>
    </xf>
    <xf numFmtId="0" fontId="27" fillId="4" borderId="13" xfId="0" applyFont="1" applyFill="1" applyBorder="1" applyAlignment="1">
      <alignment horizontal="center"/>
    </xf>
    <xf numFmtId="0" fontId="10" fillId="14" borderId="25" xfId="0" applyFont="1" applyFill="1" applyBorder="1" applyAlignment="1">
      <alignment horizontal="center" vertical="center" wrapText="1"/>
    </xf>
    <xf numFmtId="0" fontId="27" fillId="0" borderId="24" xfId="0" applyFont="1" applyBorder="1" applyAlignment="1">
      <alignment horizontal="center" vertical="center"/>
    </xf>
    <xf numFmtId="0" fontId="27" fillId="0" borderId="4" xfId="0" applyFont="1" applyBorder="1" applyAlignment="1" applyProtection="1">
      <alignment horizontal="center" vertical="center"/>
      <protection locked="0"/>
    </xf>
    <xf numFmtId="0" fontId="27" fillId="0" borderId="17" xfId="0" applyFont="1" applyBorder="1" applyAlignment="1"/>
    <xf numFmtId="0" fontId="27" fillId="0" borderId="18" xfId="0" applyFont="1" applyBorder="1" applyAlignment="1"/>
    <xf numFmtId="0" fontId="27" fillId="0" borderId="20" xfId="0" applyFont="1" applyBorder="1" applyAlignment="1"/>
    <xf numFmtId="0" fontId="0" fillId="0" borderId="0" xfId="0" applyAlignment="1">
      <alignment vertical="top"/>
    </xf>
    <xf numFmtId="0" fontId="33" fillId="0" borderId="0" xfId="0" applyFont="1" applyAlignment="1">
      <alignment vertical="top" wrapText="1"/>
    </xf>
    <xf numFmtId="0" fontId="47" fillId="0" borderId="30" xfId="0" applyFont="1" applyBorder="1" applyAlignment="1">
      <alignment vertical="center" wrapText="1"/>
    </xf>
    <xf numFmtId="0" fontId="47" fillId="0" borderId="31" xfId="0" applyFont="1" applyBorder="1" applyAlignment="1">
      <alignment vertical="center" wrapText="1"/>
    </xf>
    <xf numFmtId="0" fontId="17" fillId="0" borderId="31" xfId="0" applyFont="1" applyBorder="1" applyAlignment="1">
      <alignment vertical="center" wrapText="1"/>
    </xf>
    <xf numFmtId="0" fontId="17" fillId="0" borderId="30" xfId="0" applyFont="1" applyBorder="1" applyAlignment="1">
      <alignment vertical="center" wrapText="1"/>
    </xf>
    <xf numFmtId="0" fontId="4" fillId="17" borderId="0" xfId="0" applyFont="1" applyFill="1" applyBorder="1" applyAlignment="1"/>
    <xf numFmtId="0" fontId="48" fillId="11" borderId="0" xfId="0" applyFont="1" applyFill="1" applyAlignment="1">
      <alignment horizontal="right" vertical="center"/>
    </xf>
    <xf numFmtId="0" fontId="10" fillId="5" borderId="0" xfId="0" applyFont="1" applyFill="1" applyBorder="1" applyAlignment="1" applyProtection="1">
      <alignment vertical="center"/>
      <protection locked="0"/>
    </xf>
    <xf numFmtId="166" fontId="10" fillId="5" borderId="0" xfId="0" applyNumberFormat="1" applyFont="1" applyFill="1" applyBorder="1" applyAlignment="1" applyProtection="1">
      <alignment horizontal="left" vertical="center"/>
      <protection locked="0"/>
    </xf>
    <xf numFmtId="0" fontId="27" fillId="17" borderId="0" xfId="0" applyFont="1" applyFill="1" applyAlignment="1">
      <alignment vertical="center"/>
    </xf>
    <xf numFmtId="0" fontId="27" fillId="17" borderId="0" xfId="0" applyFont="1" applyFill="1" applyAlignment="1"/>
    <xf numFmtId="0" fontId="25" fillId="17" borderId="0" xfId="0" applyFont="1" applyFill="1" applyAlignment="1">
      <alignment vertical="center"/>
    </xf>
    <xf numFmtId="0" fontId="28" fillId="17" borderId="0" xfId="0" applyFont="1" applyFill="1" applyAlignment="1">
      <alignment vertical="center"/>
    </xf>
    <xf numFmtId="0" fontId="10" fillId="18" borderId="25" xfId="0" applyFont="1" applyFill="1" applyBorder="1" applyAlignment="1">
      <alignment horizontal="center" vertical="center" wrapText="1"/>
    </xf>
    <xf numFmtId="0" fontId="28" fillId="0" borderId="1" xfId="0" applyFont="1" applyFill="1" applyBorder="1" applyAlignment="1">
      <alignment horizontal="center" vertical="center"/>
    </xf>
    <xf numFmtId="0" fontId="27" fillId="19" borderId="1" xfId="0" applyFont="1" applyFill="1" applyBorder="1" applyAlignment="1" applyProtection="1">
      <alignment horizontal="left" vertical="center" wrapText="1" indent="1"/>
      <protection hidden="1"/>
    </xf>
    <xf numFmtId="0" fontId="14" fillId="0" borderId="0" xfId="0" applyFont="1" applyBorder="1" applyAlignment="1">
      <alignment horizontal="center"/>
    </xf>
    <xf numFmtId="0" fontId="11" fillId="0" borderId="0" xfId="0" applyFont="1" applyBorder="1" applyAlignment="1" applyProtection="1">
      <alignment horizontal="center"/>
      <protection locked="0"/>
    </xf>
    <xf numFmtId="0" fontId="18" fillId="5" borderId="0" xfId="0" applyFont="1" applyFill="1" applyBorder="1" applyAlignment="1">
      <alignment horizontal="left" vertical="center" indent="2"/>
    </xf>
    <xf numFmtId="0" fontId="44" fillId="22" borderId="28" xfId="3" applyFont="1" applyFill="1" applyBorder="1" applyAlignment="1">
      <alignment horizontal="center" vertical="center" wrapText="1"/>
    </xf>
    <xf numFmtId="0" fontId="47" fillId="0" borderId="30" xfId="0" applyFont="1" applyBorder="1" applyAlignment="1">
      <alignment horizontal="left" vertical="center" wrapText="1" indent="3"/>
    </xf>
    <xf numFmtId="0" fontId="47" fillId="0" borderId="31" xfId="0" applyFont="1" applyBorder="1" applyAlignment="1">
      <alignment horizontal="left" vertical="center" wrapText="1" indent="3"/>
    </xf>
    <xf numFmtId="0" fontId="33" fillId="0" borderId="0" xfId="0" applyFont="1" applyAlignment="1">
      <alignment vertical="center" wrapText="1"/>
    </xf>
    <xf numFmtId="0" fontId="17" fillId="0" borderId="31" xfId="0" applyFont="1" applyBorder="1" applyAlignment="1">
      <alignment horizontal="left" vertical="center" wrapText="1" indent="3"/>
    </xf>
    <xf numFmtId="0" fontId="45" fillId="13" borderId="0" xfId="3" applyFont="1" applyFill="1" applyAlignment="1">
      <alignment horizontal="left" vertical="center" wrapText="1" indent="1"/>
    </xf>
    <xf numFmtId="0" fontId="44" fillId="15" borderId="28" xfId="3" applyFont="1" applyFill="1" applyBorder="1" applyAlignment="1">
      <alignment horizontal="left" vertical="center" wrapText="1" indent="1"/>
    </xf>
    <xf numFmtId="0" fontId="47" fillId="0" borderId="30" xfId="0" applyFont="1" applyBorder="1" applyAlignment="1">
      <alignment horizontal="left" vertical="center" wrapText="1"/>
    </xf>
    <xf numFmtId="0" fontId="45" fillId="0" borderId="0" xfId="3" applyFont="1" applyAlignment="1">
      <alignment horizontal="left" vertical="center" wrapText="1" indent="1"/>
    </xf>
    <xf numFmtId="0" fontId="45" fillId="0" borderId="24" xfId="3" applyFont="1" applyBorder="1" applyAlignment="1">
      <alignment horizontal="left" vertical="center" wrapText="1" indent="1"/>
    </xf>
    <xf numFmtId="0" fontId="45" fillId="0" borderId="0" xfId="3" applyFont="1" applyAlignment="1">
      <alignment horizontal="left" vertical="center" wrapText="1"/>
    </xf>
    <xf numFmtId="0" fontId="42" fillId="0" borderId="24" xfId="3" applyFont="1" applyBorder="1" applyAlignment="1">
      <alignment vertical="center" wrapText="1"/>
    </xf>
    <xf numFmtId="0" fontId="42" fillId="13" borderId="24" xfId="3" applyFont="1" applyFill="1" applyBorder="1" applyAlignment="1" applyProtection="1">
      <alignment wrapText="1"/>
      <protection hidden="1"/>
    </xf>
    <xf numFmtId="0" fontId="19" fillId="22" borderId="1" xfId="0" applyFont="1" applyFill="1" applyBorder="1" applyAlignment="1">
      <alignment horizontal="center" vertical="center" wrapText="1"/>
    </xf>
    <xf numFmtId="0" fontId="44" fillId="15" borderId="28" xfId="4" applyFont="1" applyFill="1" applyBorder="1" applyAlignment="1">
      <alignment horizontal="center" vertical="center"/>
    </xf>
    <xf numFmtId="0" fontId="44" fillId="16" borderId="24" xfId="4" applyFont="1" applyFill="1" applyBorder="1" applyAlignment="1">
      <alignment horizontal="center" vertical="center" wrapText="1"/>
    </xf>
    <xf numFmtId="0" fontId="25" fillId="0" borderId="24" xfId="3" applyFont="1" applyBorder="1" applyAlignment="1">
      <alignment horizontal="justify" vertical="center" wrapText="1"/>
    </xf>
    <xf numFmtId="0" fontId="45" fillId="0" borderId="24" xfId="4" applyFont="1" applyBorder="1" applyAlignment="1">
      <alignment vertical="center"/>
    </xf>
    <xf numFmtId="0" fontId="43" fillId="0" borderId="24" xfId="3" applyFont="1" applyBorder="1" applyAlignment="1">
      <alignment horizontal="justify" vertical="center" wrapText="1"/>
    </xf>
    <xf numFmtId="0" fontId="26" fillId="2" borderId="0" xfId="0" applyFont="1" applyFill="1" applyBorder="1" applyAlignment="1">
      <alignment vertical="center" textRotation="90" wrapText="1"/>
    </xf>
    <xf numFmtId="0" fontId="16" fillId="2" borderId="0" xfId="0" applyFont="1" applyFill="1" applyBorder="1" applyAlignment="1">
      <alignment vertical="center" textRotation="90" wrapText="1"/>
    </xf>
    <xf numFmtId="0" fontId="27" fillId="2" borderId="0" xfId="0" applyFont="1" applyFill="1" applyBorder="1" applyAlignment="1" applyProtection="1">
      <alignment horizontal="left" vertical="center" wrapText="1" indent="1"/>
      <protection hidden="1"/>
    </xf>
    <xf numFmtId="0" fontId="27" fillId="17" borderId="0" xfId="0" applyFont="1" applyFill="1" applyBorder="1" applyAlignment="1">
      <alignment horizontal="center" vertical="center" wrapText="1"/>
    </xf>
    <xf numFmtId="0" fontId="28" fillId="21" borderId="9" xfId="0" applyFont="1" applyFill="1" applyBorder="1" applyAlignment="1">
      <alignment horizontal="center" vertical="center" wrapText="1"/>
    </xf>
    <xf numFmtId="0" fontId="4" fillId="0" borderId="0" xfId="5" applyFont="1" applyAlignment="1"/>
    <xf numFmtId="0" fontId="5" fillId="5" borderId="0" xfId="5" applyFont="1" applyFill="1" applyAlignment="1">
      <alignment vertical="center"/>
    </xf>
    <xf numFmtId="0" fontId="27" fillId="5" borderId="0" xfId="5" applyFont="1" applyFill="1" applyAlignment="1">
      <alignment horizontal="right" vertical="center"/>
    </xf>
    <xf numFmtId="0" fontId="28" fillId="5" borderId="0" xfId="5" applyFont="1" applyFill="1" applyAlignment="1">
      <alignment horizontal="left" vertical="center"/>
    </xf>
    <xf numFmtId="0" fontId="27" fillId="5" borderId="0" xfId="5" applyFont="1" applyFill="1" applyAlignment="1">
      <alignment horizontal="left" vertical="center"/>
    </xf>
    <xf numFmtId="0" fontId="6" fillId="0" borderId="0" xfId="5" applyFont="1" applyFill="1" applyAlignment="1">
      <alignment horizontal="center" vertical="center"/>
    </xf>
    <xf numFmtId="0" fontId="7" fillId="0" borderId="0" xfId="5" applyFont="1" applyFill="1" applyAlignment="1">
      <alignment horizontal="center" vertical="center"/>
    </xf>
    <xf numFmtId="0" fontId="7" fillId="0" borderId="0" xfId="5" applyFont="1" applyFill="1" applyBorder="1" applyAlignment="1">
      <alignment horizontal="center" vertical="center"/>
    </xf>
    <xf numFmtId="0" fontId="8" fillId="0" borderId="0" xfId="5" applyFont="1" applyFill="1" applyAlignment="1"/>
    <xf numFmtId="0" fontId="8" fillId="0" borderId="0" xfId="5" applyFont="1" applyFill="1" applyBorder="1" applyAlignment="1"/>
    <xf numFmtId="0" fontId="4" fillId="0" borderId="0" xfId="5" applyFont="1" applyFill="1" applyAlignment="1"/>
    <xf numFmtId="0" fontId="10" fillId="23" borderId="1" xfId="5" applyFont="1" applyFill="1" applyBorder="1" applyAlignment="1">
      <alignment horizontal="center"/>
    </xf>
    <xf numFmtId="0" fontId="11" fillId="23" borderId="1" xfId="5" applyFont="1" applyFill="1" applyBorder="1" applyAlignment="1">
      <alignment horizontal="center" vertical="center"/>
    </xf>
    <xf numFmtId="0" fontId="4" fillId="24" borderId="1" xfId="5" applyFont="1" applyFill="1" applyBorder="1" applyAlignment="1">
      <alignment horizontal="center"/>
    </xf>
    <xf numFmtId="0" fontId="4" fillId="0" borderId="1" xfId="5" applyFont="1" applyFill="1" applyBorder="1" applyAlignment="1">
      <alignment horizontal="center"/>
    </xf>
    <xf numFmtId="0" fontId="8" fillId="0" borderId="0" xfId="5" applyFont="1" applyAlignment="1"/>
    <xf numFmtId="0" fontId="12" fillId="0" borderId="0" xfId="5" applyFont="1" applyFill="1" applyBorder="1" applyAlignment="1">
      <alignment horizontal="center"/>
    </xf>
    <xf numFmtId="0" fontId="13" fillId="0" borderId="0" xfId="5" applyFont="1" applyFill="1" applyBorder="1" applyAlignment="1">
      <alignment horizontal="center"/>
    </xf>
    <xf numFmtId="0" fontId="12" fillId="0" borderId="0" xfId="5" applyFont="1" applyFill="1" applyBorder="1" applyAlignment="1"/>
    <xf numFmtId="0" fontId="4" fillId="25" borderId="1" xfId="5" applyFont="1" applyFill="1" applyBorder="1" applyAlignment="1">
      <alignment horizontal="center"/>
    </xf>
    <xf numFmtId="0" fontId="14" fillId="0" borderId="1" xfId="5" applyFont="1" applyFill="1" applyBorder="1" applyAlignment="1">
      <alignment horizontal="center"/>
    </xf>
    <xf numFmtId="0" fontId="11" fillId="0" borderId="0" xfId="5" applyFont="1" applyFill="1" applyBorder="1" applyAlignment="1"/>
    <xf numFmtId="0" fontId="8" fillId="0" borderId="0" xfId="5" applyFont="1" applyFill="1" applyBorder="1" applyAlignment="1">
      <alignment horizontal="center" vertical="center" wrapText="1"/>
    </xf>
    <xf numFmtId="0" fontId="9" fillId="0" borderId="0" xfId="5" applyFont="1" applyFill="1" applyBorder="1" applyAlignment="1">
      <alignment horizontal="left"/>
    </xf>
    <xf numFmtId="0" fontId="8" fillId="0" borderId="0" xfId="5" applyFont="1" applyFill="1" applyBorder="1" applyAlignment="1">
      <alignment horizontal="center"/>
    </xf>
    <xf numFmtId="0" fontId="10" fillId="0" borderId="0" xfId="5" applyFont="1" applyFill="1" applyBorder="1" applyAlignment="1">
      <alignment horizontal="center"/>
    </xf>
    <xf numFmtId="0" fontId="11" fillId="0" borderId="0" xfId="5" applyFont="1" applyFill="1" applyBorder="1" applyAlignment="1">
      <alignment horizontal="center" vertical="center"/>
    </xf>
    <xf numFmtId="0" fontId="4" fillId="0" borderId="0" xfId="5" applyFont="1" applyFill="1" applyBorder="1" applyAlignment="1">
      <alignment horizontal="center"/>
    </xf>
    <xf numFmtId="0" fontId="4" fillId="0" borderId="0" xfId="5" applyFont="1" applyFill="1" applyAlignment="1">
      <alignment horizontal="center"/>
    </xf>
    <xf numFmtId="0" fontId="14" fillId="0" borderId="0" xfId="5" applyFont="1" applyFill="1" applyBorder="1" applyAlignment="1">
      <alignment horizontal="center"/>
    </xf>
    <xf numFmtId="0" fontId="12" fillId="0" borderId="0" xfId="5" applyFont="1" applyFill="1" applyBorder="1" applyAlignment="1">
      <alignment vertical="center" wrapText="1"/>
    </xf>
    <xf numFmtId="0" fontId="4" fillId="0" borderId="0" xfId="5" applyFont="1" applyFill="1" applyBorder="1" applyAlignment="1"/>
    <xf numFmtId="0" fontId="10" fillId="0" borderId="1" xfId="5" applyFont="1" applyFill="1" applyBorder="1" applyAlignment="1">
      <alignment horizontal="center"/>
    </xf>
    <xf numFmtId="0" fontId="11" fillId="0" borderId="1" xfId="5" applyFont="1" applyFill="1" applyBorder="1" applyAlignment="1">
      <alignment horizontal="center" vertical="center"/>
    </xf>
    <xf numFmtId="0" fontId="10" fillId="26" borderId="1" xfId="5" applyFont="1" applyFill="1" applyBorder="1" applyAlignment="1">
      <alignment horizontal="center"/>
    </xf>
    <xf numFmtId="0" fontId="8" fillId="26" borderId="1" xfId="5" applyFont="1" applyFill="1" applyBorder="1" applyAlignment="1">
      <alignment horizontal="center" vertical="center"/>
    </xf>
    <xf numFmtId="0" fontId="8" fillId="26" borderId="1" xfId="5" applyFont="1" applyFill="1" applyBorder="1" applyAlignment="1">
      <alignment horizontal="left" vertical="center"/>
    </xf>
    <xf numFmtId="0" fontId="11" fillId="26" borderId="1" xfId="5" applyFont="1" applyFill="1" applyBorder="1" applyAlignment="1">
      <alignment horizontal="center" vertical="center"/>
    </xf>
    <xf numFmtId="0" fontId="4" fillId="27" borderId="1" xfId="5" applyFont="1" applyFill="1" applyBorder="1" applyAlignment="1">
      <alignment horizontal="center"/>
    </xf>
    <xf numFmtId="0" fontId="4" fillId="2" borderId="0" xfId="5" applyFont="1" applyFill="1" applyAlignment="1"/>
    <xf numFmtId="0" fontId="9" fillId="2" borderId="0" xfId="5" applyFont="1" applyFill="1" applyBorder="1" applyAlignment="1">
      <alignment horizontal="left"/>
    </xf>
    <xf numFmtId="0" fontId="8" fillId="2" borderId="0" xfId="5" applyFont="1" applyFill="1" applyBorder="1" applyAlignment="1"/>
    <xf numFmtId="0" fontId="8" fillId="2" borderId="0" xfId="5" applyFont="1" applyFill="1" applyBorder="1" applyAlignment="1">
      <alignment horizontal="center"/>
    </xf>
    <xf numFmtId="0" fontId="8" fillId="2" borderId="0" xfId="5" applyFont="1" applyFill="1" applyAlignment="1"/>
    <xf numFmtId="0" fontId="10" fillId="3" borderId="1" xfId="5" applyFont="1" applyFill="1" applyBorder="1" applyAlignment="1">
      <alignment horizontal="center"/>
    </xf>
    <xf numFmtId="0" fontId="11" fillId="3" borderId="1" xfId="5" applyFont="1" applyFill="1" applyBorder="1" applyAlignment="1">
      <alignment horizontal="center" vertical="center"/>
    </xf>
    <xf numFmtId="0" fontId="4" fillId="4" borderId="1" xfId="5" applyFont="1" applyFill="1" applyBorder="1" applyAlignment="1">
      <alignment horizontal="center"/>
    </xf>
    <xf numFmtId="0" fontId="4" fillId="6" borderId="0" xfId="5" applyFont="1" applyFill="1" applyAlignment="1"/>
    <xf numFmtId="0" fontId="12" fillId="2" borderId="0" xfId="5" applyFont="1" applyFill="1" applyBorder="1" applyAlignment="1">
      <alignment horizontal="center"/>
    </xf>
    <xf numFmtId="0" fontId="13" fillId="2" borderId="0" xfId="5" applyFont="1" applyFill="1" applyBorder="1" applyAlignment="1">
      <alignment horizontal="center"/>
    </xf>
    <xf numFmtId="0" fontId="12" fillId="2" borderId="0" xfId="5" applyFont="1" applyFill="1" applyBorder="1" applyAlignment="1"/>
    <xf numFmtId="0" fontId="4" fillId="5" borderId="1" xfId="5" applyFont="1" applyFill="1" applyBorder="1" applyAlignment="1">
      <alignment horizontal="center"/>
    </xf>
    <xf numFmtId="0" fontId="14" fillId="4" borderId="1" xfId="5" applyFont="1" applyFill="1" applyBorder="1" applyAlignment="1">
      <alignment horizontal="center"/>
    </xf>
    <xf numFmtId="0" fontId="11" fillId="2" borderId="0" xfId="5" applyFont="1" applyFill="1" applyBorder="1" applyAlignment="1"/>
    <xf numFmtId="0" fontId="8" fillId="2" borderId="0" xfId="5" applyFont="1" applyFill="1" applyBorder="1" applyAlignment="1">
      <alignment horizontal="center" vertical="center" wrapText="1"/>
    </xf>
    <xf numFmtId="0" fontId="4" fillId="2" borderId="0" xfId="5" applyFont="1" applyFill="1" applyAlignment="1">
      <alignment horizontal="center"/>
    </xf>
    <xf numFmtId="0" fontId="12" fillId="2" borderId="0" xfId="5" applyFont="1" applyFill="1" applyBorder="1" applyAlignment="1">
      <alignment vertical="center" wrapText="1"/>
    </xf>
    <xf numFmtId="0" fontId="9" fillId="2" borderId="2" xfId="5" applyFont="1" applyFill="1" applyBorder="1" applyAlignment="1">
      <alignment wrapText="1"/>
    </xf>
    <xf numFmtId="0" fontId="15" fillId="2" borderId="0" xfId="5" applyFont="1" applyFill="1" applyBorder="1" applyAlignment="1"/>
    <xf numFmtId="0" fontId="13" fillId="2" borderId="0" xfId="5" applyFont="1" applyFill="1" applyBorder="1" applyAlignment="1"/>
    <xf numFmtId="0" fontId="12" fillId="2" borderId="13" xfId="5" applyFont="1" applyFill="1" applyBorder="1" applyAlignment="1">
      <alignment horizontal="center" vertical="center" wrapText="1"/>
    </xf>
    <xf numFmtId="0" fontId="16" fillId="7" borderId="0" xfId="5" applyFont="1" applyFill="1" applyBorder="1" applyAlignment="1">
      <alignment horizontal="left"/>
    </xf>
    <xf numFmtId="0" fontId="11" fillId="7" borderId="0" xfId="5" applyFont="1" applyFill="1" applyBorder="1" applyAlignment="1"/>
    <xf numFmtId="0" fontId="8" fillId="7" borderId="0" xfId="5" applyFont="1" applyFill="1" applyBorder="1" applyAlignment="1">
      <alignment horizontal="center"/>
    </xf>
    <xf numFmtId="0" fontId="15" fillId="6" borderId="4" xfId="0" applyFont="1" applyFill="1" applyBorder="1" applyAlignment="1">
      <alignment horizontal="center" vertical="center" wrapText="1"/>
    </xf>
    <xf numFmtId="0" fontId="28" fillId="4" borderId="0" xfId="0" applyFont="1" applyFill="1" applyBorder="1" applyAlignment="1" applyProtection="1"/>
    <xf numFmtId="0" fontId="27" fillId="0" borderId="1" xfId="0" applyFont="1" applyFill="1" applyBorder="1" applyAlignment="1">
      <alignment horizontal="left" vertical="center" indent="1"/>
    </xf>
    <xf numFmtId="0" fontId="50" fillId="4" borderId="0" xfId="0" applyFont="1" applyFill="1" applyAlignment="1">
      <alignment vertical="center"/>
    </xf>
    <xf numFmtId="0" fontId="50" fillId="4" borderId="0" xfId="0" applyFont="1" applyFill="1" applyAlignment="1">
      <alignment horizontal="left" vertical="center" wrapText="1" indent="1"/>
    </xf>
    <xf numFmtId="0" fontId="50" fillId="0" borderId="0" xfId="0" applyFont="1" applyAlignment="1">
      <alignment vertical="center"/>
    </xf>
    <xf numFmtId="0" fontId="53" fillId="0" borderId="0" xfId="0" applyFont="1" applyAlignment="1"/>
    <xf numFmtId="0" fontId="28" fillId="13" borderId="1" xfId="0" applyFont="1" applyFill="1" applyBorder="1" applyAlignment="1">
      <alignment horizontal="center" vertical="center"/>
    </xf>
    <xf numFmtId="0" fontId="33" fillId="0" borderId="0" xfId="0" applyFont="1" applyFill="1" applyAlignment="1">
      <alignment horizontal="justify" vertical="justify" wrapText="1"/>
    </xf>
    <xf numFmtId="0" fontId="33" fillId="0" borderId="0" xfId="0" applyFont="1" applyAlignment="1">
      <alignment horizontal="justify" vertical="justify" wrapText="1"/>
    </xf>
    <xf numFmtId="0" fontId="0" fillId="0" borderId="0" xfId="0" applyAlignment="1">
      <alignment horizontal="justify" vertical="justify" wrapText="1"/>
    </xf>
    <xf numFmtId="0" fontId="15" fillId="20" borderId="7" xfId="0" applyFont="1" applyFill="1" applyBorder="1" applyAlignment="1">
      <alignment horizontal="center" vertical="center" wrapText="1"/>
    </xf>
    <xf numFmtId="0" fontId="15" fillId="20" borderId="6" xfId="0" applyFont="1" applyFill="1" applyBorder="1" applyAlignment="1">
      <alignment horizontal="center" vertical="center" wrapText="1"/>
    </xf>
    <xf numFmtId="0" fontId="15" fillId="20" borderId="11" xfId="0" applyFont="1" applyFill="1" applyBorder="1" applyAlignment="1">
      <alignment horizontal="center" vertical="center" wrapText="1"/>
    </xf>
    <xf numFmtId="0" fontId="27" fillId="4" borderId="13" xfId="0" applyFont="1" applyFill="1" applyBorder="1" applyAlignment="1">
      <alignment horizontal="center"/>
    </xf>
    <xf numFmtId="0" fontId="27" fillId="4" borderId="0" xfId="0" applyFont="1" applyFill="1" applyBorder="1" applyAlignment="1" applyProtection="1">
      <alignment horizontal="center"/>
      <protection locked="0"/>
    </xf>
    <xf numFmtId="0" fontId="49" fillId="20" borderId="16" xfId="0" applyFont="1" applyFill="1" applyBorder="1" applyAlignment="1">
      <alignment horizontal="center" vertical="center" wrapText="1"/>
    </xf>
    <xf numFmtId="0" fontId="49" fillId="20" borderId="26" xfId="0" applyFont="1" applyFill="1" applyBorder="1" applyAlignment="1">
      <alignment horizontal="center" vertical="center" wrapText="1"/>
    </xf>
    <xf numFmtId="0" fontId="49" fillId="20" borderId="19" xfId="0" applyFont="1" applyFill="1" applyBorder="1" applyAlignment="1">
      <alignment horizontal="center" vertical="center" wrapText="1"/>
    </xf>
    <xf numFmtId="0" fontId="49" fillId="20" borderId="27" xfId="0" applyFont="1" applyFill="1" applyBorder="1" applyAlignment="1">
      <alignment horizontal="center" vertical="center" wrapText="1"/>
    </xf>
    <xf numFmtId="0" fontId="30" fillId="20" borderId="1" xfId="0" applyFont="1" applyFill="1" applyBorder="1" applyAlignment="1">
      <alignment horizontal="center" vertical="center"/>
    </xf>
    <xf numFmtId="0" fontId="30" fillId="20" borderId="4" xfId="0" applyFont="1" applyFill="1" applyBorder="1" applyAlignment="1">
      <alignment horizontal="center" vertical="center" wrapText="1"/>
    </xf>
    <xf numFmtId="0" fontId="30" fillId="20" borderId="21" xfId="0" applyFont="1" applyFill="1" applyBorder="1" applyAlignment="1">
      <alignment horizontal="center" vertical="center"/>
    </xf>
    <xf numFmtId="0" fontId="30" fillId="20" borderId="22" xfId="0" applyFont="1" applyFill="1" applyBorder="1" applyAlignment="1">
      <alignment horizontal="center" vertical="center"/>
    </xf>
    <xf numFmtId="0" fontId="30" fillId="20" borderId="23" xfId="0" applyFont="1" applyFill="1" applyBorder="1" applyAlignment="1">
      <alignment horizontal="center" vertical="center"/>
    </xf>
    <xf numFmtId="0" fontId="15" fillId="20" borderId="3" xfId="0" applyFont="1" applyFill="1" applyBorder="1" applyAlignment="1">
      <alignment horizontal="center" vertical="center" wrapText="1"/>
    </xf>
    <xf numFmtId="0" fontId="15" fillId="20" borderId="15" xfId="0" applyFont="1" applyFill="1" applyBorder="1" applyAlignment="1">
      <alignment horizontal="center" vertical="center" wrapText="1"/>
    </xf>
    <xf numFmtId="0" fontId="15" fillId="20" borderId="14" xfId="0" applyFont="1" applyFill="1" applyBorder="1" applyAlignment="1">
      <alignment horizontal="center" vertical="center" wrapText="1"/>
    </xf>
    <xf numFmtId="0" fontId="49" fillId="20" borderId="9" xfId="0" applyFont="1" applyFill="1" applyBorder="1" applyAlignment="1">
      <alignment horizontal="center" vertical="center" wrapText="1"/>
    </xf>
    <xf numFmtId="0" fontId="49" fillId="20" borderId="5"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9" fillId="5" borderId="0" xfId="0" applyFont="1" applyFill="1" applyBorder="1" applyAlignment="1">
      <alignment horizontal="center"/>
    </xf>
    <xf numFmtId="0" fontId="9" fillId="5" borderId="0" xfId="0" applyFont="1" applyFill="1" applyBorder="1" applyAlignment="1">
      <alignment horizontal="center" vertical="top"/>
    </xf>
    <xf numFmtId="165" fontId="22" fillId="5" borderId="0" xfId="0" applyNumberFormat="1" applyFont="1" applyFill="1" applyBorder="1" applyAlignment="1">
      <alignment horizontal="center" vertical="center"/>
    </xf>
    <xf numFmtId="0" fontId="23" fillId="8" borderId="0" xfId="0" applyFont="1" applyFill="1" applyAlignment="1">
      <alignment horizontal="center" vertical="center"/>
    </xf>
    <xf numFmtId="0" fontId="11" fillId="5" borderId="7" xfId="0" applyFont="1" applyFill="1" applyBorder="1" applyAlignment="1">
      <alignment horizontal="left"/>
    </xf>
    <xf numFmtId="0" fontId="11" fillId="5" borderId="13" xfId="0" applyFont="1" applyFill="1" applyBorder="1" applyAlignment="1">
      <alignment horizontal="left"/>
    </xf>
    <xf numFmtId="0" fontId="28" fillId="0" borderId="13" xfId="0" applyFont="1" applyFill="1" applyBorder="1" applyAlignment="1" applyProtection="1">
      <alignment horizontal="center" vertical="center"/>
      <protection locked="0"/>
    </xf>
    <xf numFmtId="0" fontId="11" fillId="5" borderId="6" xfId="0" applyFont="1" applyFill="1" applyBorder="1" applyAlignment="1">
      <alignment horizontal="left"/>
    </xf>
    <xf numFmtId="0" fontId="11" fillId="5" borderId="0" xfId="0" applyFont="1" applyFill="1" applyBorder="1" applyAlignment="1">
      <alignment horizontal="left"/>
    </xf>
    <xf numFmtId="0" fontId="11" fillId="5" borderId="11" xfId="0" applyFont="1" applyFill="1" applyBorder="1" applyAlignment="1">
      <alignment horizontal="left"/>
    </xf>
    <xf numFmtId="0" fontId="11" fillId="5" borderId="2" xfId="0" applyFont="1" applyFill="1" applyBorder="1" applyAlignment="1">
      <alignment horizontal="left"/>
    </xf>
    <xf numFmtId="0" fontId="10" fillId="10" borderId="1" xfId="0" applyFont="1" applyFill="1" applyBorder="1" applyAlignment="1">
      <alignment horizontal="center" vertical="center" wrapText="1"/>
    </xf>
    <xf numFmtId="0" fontId="10" fillId="10" borderId="4" xfId="0" applyFont="1" applyFill="1" applyBorder="1" applyAlignment="1">
      <alignment horizontal="center" vertical="center" wrapText="1"/>
    </xf>
    <xf numFmtId="0" fontId="5" fillId="2" borderId="0" xfId="0" applyFont="1" applyFill="1" applyBorder="1" applyAlignment="1">
      <alignment horizontal="center" vertical="center"/>
    </xf>
    <xf numFmtId="0" fontId="25" fillId="0" borderId="4"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15" fillId="6" borderId="3" xfId="0" applyFont="1" applyFill="1" applyBorder="1" applyAlignment="1">
      <alignment horizontal="center" vertical="center" wrapText="1"/>
    </xf>
    <xf numFmtId="0" fontId="28" fillId="0" borderId="2" xfId="0" applyFont="1" applyFill="1" applyBorder="1" applyAlignment="1" applyProtection="1">
      <alignment horizontal="left" vertical="center"/>
      <protection locked="0"/>
    </xf>
    <xf numFmtId="0" fontId="28" fillId="0" borderId="9" xfId="0" applyFont="1" applyFill="1" applyBorder="1" applyAlignment="1" applyProtection="1">
      <alignment horizontal="center" vertical="center"/>
      <protection locked="0"/>
    </xf>
    <xf numFmtId="0" fontId="9" fillId="2" borderId="0" xfId="0" applyFont="1" applyFill="1" applyBorder="1" applyAlignment="1">
      <alignment horizontal="right" vertical="center"/>
    </xf>
    <xf numFmtId="0" fontId="10" fillId="2" borderId="0" xfId="0" applyFont="1" applyFill="1" applyBorder="1" applyAlignment="1">
      <alignment horizontal="left" vertical="center" wrapText="1"/>
    </xf>
    <xf numFmtId="0" fontId="14" fillId="0" borderId="0" xfId="0" applyFont="1" applyFill="1" applyBorder="1" applyAlignment="1">
      <alignment horizontal="right" vertical="top" wrapText="1"/>
    </xf>
    <xf numFmtId="0" fontId="45" fillId="0" borderId="28" xfId="4" applyFont="1" applyBorder="1" applyAlignment="1">
      <alignment horizontal="center" vertical="center" wrapText="1"/>
    </xf>
    <xf numFmtId="0" fontId="45" fillId="0" borderId="29" xfId="4" applyFont="1" applyBorder="1" applyAlignment="1">
      <alignment horizontal="center" vertical="center"/>
    </xf>
    <xf numFmtId="0" fontId="45" fillId="0" borderId="25" xfId="4" applyFont="1" applyBorder="1" applyAlignment="1">
      <alignment horizontal="center" vertical="center"/>
    </xf>
    <xf numFmtId="0" fontId="5" fillId="5" borderId="0" xfId="5" applyFont="1" applyFill="1" applyAlignment="1">
      <alignment horizontal="center" vertical="center"/>
    </xf>
    <xf numFmtId="0" fontId="9" fillId="0" borderId="2" xfId="5" applyFont="1" applyFill="1" applyBorder="1" applyAlignment="1">
      <alignment horizontal="center" vertical="top" wrapText="1"/>
    </xf>
  </cellXfs>
  <cellStyles count="6">
    <cellStyle name="Normal" xfId="0" builtinId="0"/>
    <cellStyle name="Normal 2" xfId="1"/>
    <cellStyle name="Normal 2 2" xfId="3"/>
    <cellStyle name="Normal 3" xfId="2"/>
    <cellStyle name="Normal 3 2" xfId="4"/>
    <cellStyle name="Normal 4" xfId="5"/>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76E-2"/>
          <c:y val="0.10416709052364309"/>
          <c:w val="0.90299979159741461"/>
          <c:h val="0.72083626642361043"/>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2</c:v>
                </c:pt>
                <c:pt idx="2">
                  <c:v>5</c:v>
                </c:pt>
                <c:pt idx="3">
                  <c:v>14</c:v>
                </c:pt>
                <c:pt idx="4">
                  <c:v>5</c:v>
                </c:pt>
                <c:pt idx="5">
                  <c:v>4</c:v>
                </c:pt>
              </c:numCache>
            </c:numRef>
          </c:val>
          <c:extLst>
            <c:ext xmlns:c16="http://schemas.microsoft.com/office/drawing/2014/chart" uri="{C3380CC4-5D6E-409C-BE32-E72D297353CC}">
              <c16:uniqueId val="{00000000-4016-41DD-9761-32944F5D1F2C}"/>
            </c:ext>
          </c:extLst>
        </c:ser>
        <c:dLbls>
          <c:showLegendKey val="0"/>
          <c:showVal val="0"/>
          <c:showCatName val="0"/>
          <c:showSerName val="0"/>
          <c:showPercent val="0"/>
          <c:showBubbleSize val="0"/>
        </c:dLbls>
        <c:gapWidth val="150"/>
        <c:axId val="60633088"/>
        <c:axId val="60634624"/>
      </c:barChart>
      <c:catAx>
        <c:axId val="6063308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0634624"/>
        <c:crosses val="autoZero"/>
        <c:auto val="1"/>
        <c:lblAlgn val="ctr"/>
        <c:lblOffset val="100"/>
        <c:tickLblSkip val="1"/>
        <c:tickMarkSkip val="1"/>
        <c:noMultiLvlLbl val="0"/>
      </c:catAx>
      <c:valAx>
        <c:axId val="606346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0633088"/>
        <c:crosses val="autoZero"/>
        <c:crossBetween val="between"/>
        <c:majorUnit val="5"/>
      </c:valAx>
      <c:spPr>
        <a:solidFill>
          <a:schemeClr val="accent3">
            <a:lumMod val="40000"/>
            <a:lumOff val="60000"/>
          </a:schemeClr>
        </a:solidFill>
        <a:ln w="25400">
          <a:noFill/>
        </a:ln>
      </c:spPr>
    </c:plotArea>
    <c:plotVisOnly val="1"/>
    <c:dispBlanksAs val="gap"/>
    <c:showDLblsOverMax val="0"/>
  </c:chart>
  <c:spPr>
    <a:solidFill>
      <a:schemeClr val="accent3">
        <a:lumMod val="60000"/>
        <a:lumOff val="40000"/>
      </a:schemeClr>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29"/>
          <c:h val="0.71751571493231447"/>
        </c:manualLayout>
      </c:layout>
      <c:barChart>
        <c:barDir val="col"/>
        <c:grouping val="clustered"/>
        <c:varyColors val="0"/>
        <c:ser>
          <c:idx val="0"/>
          <c:order val="0"/>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6"/>
                <c:pt idx="0">
                  <c:v>0</c:v>
                </c:pt>
                <c:pt idx="1">
                  <c:v>30</c:v>
                </c:pt>
                <c:pt idx="2">
                  <c:v>0</c:v>
                </c:pt>
                <c:pt idx="3">
                  <c:v>0</c:v>
                </c:pt>
                <c:pt idx="4">
                  <c:v>0</c:v>
                </c:pt>
                <c:pt idx="5">
                  <c:v>0</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BIL. MURID</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437D-46B8-84A9-7B49C4124C47}"/>
            </c:ext>
          </c:extLst>
        </c:ser>
        <c:dLbls>
          <c:showLegendKey val="0"/>
          <c:showVal val="0"/>
          <c:showCatName val="0"/>
          <c:showSerName val="0"/>
          <c:showPercent val="0"/>
          <c:showBubbleSize val="0"/>
        </c:dLbls>
        <c:gapWidth val="150"/>
        <c:axId val="62729600"/>
        <c:axId val="62755968"/>
      </c:barChart>
      <c:catAx>
        <c:axId val="6272960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755968"/>
        <c:crosses val="autoZero"/>
        <c:auto val="1"/>
        <c:lblAlgn val="ctr"/>
        <c:lblOffset val="100"/>
        <c:tickLblSkip val="1"/>
        <c:tickMarkSkip val="1"/>
        <c:noMultiLvlLbl val="0"/>
      </c:catAx>
      <c:valAx>
        <c:axId val="6275596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72960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29"/>
          <c:h val="0.71751571493231447"/>
        </c:manualLayout>
      </c:layout>
      <c:barChart>
        <c:barDir val="col"/>
        <c:grouping val="clustered"/>
        <c:varyColors val="0"/>
        <c:ser>
          <c:idx val="0"/>
          <c:order val="0"/>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6"/>
                <c:pt idx="0">
                  <c:v>0</c:v>
                </c:pt>
                <c:pt idx="1">
                  <c:v>30</c:v>
                </c:pt>
                <c:pt idx="2">
                  <c:v>0</c:v>
                </c:pt>
                <c:pt idx="3">
                  <c:v>0</c:v>
                </c:pt>
                <c:pt idx="4">
                  <c:v>0</c:v>
                </c:pt>
                <c:pt idx="5">
                  <c:v>0</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BIL. MURID</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8336-4C3F-8D4D-96DC19BE1A8D}"/>
            </c:ext>
          </c:extLst>
        </c:ser>
        <c:dLbls>
          <c:showLegendKey val="0"/>
          <c:showVal val="0"/>
          <c:showCatName val="0"/>
          <c:showSerName val="0"/>
          <c:showPercent val="0"/>
          <c:showBubbleSize val="0"/>
        </c:dLbls>
        <c:gapWidth val="150"/>
        <c:axId val="62784256"/>
        <c:axId val="62785792"/>
      </c:barChart>
      <c:catAx>
        <c:axId val="6278425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785792"/>
        <c:crosses val="autoZero"/>
        <c:auto val="1"/>
        <c:lblAlgn val="ctr"/>
        <c:lblOffset val="100"/>
        <c:tickLblSkip val="1"/>
        <c:tickMarkSkip val="1"/>
        <c:noMultiLvlLbl val="0"/>
      </c:catAx>
      <c:valAx>
        <c:axId val="6278579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7842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330578512396696"/>
          <c:w val="0.90248383214870131"/>
          <c:h val="0.72314049586776852"/>
        </c:manualLayout>
      </c:layout>
      <c:barChart>
        <c:barDir val="col"/>
        <c:grouping val="clustered"/>
        <c:varyColors val="0"/>
        <c:ser>
          <c:idx val="0"/>
          <c:order val="0"/>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6"/>
                <c:pt idx="0">
                  <c:v>0</c:v>
                </c:pt>
                <c:pt idx="1">
                  <c:v>0</c:v>
                </c:pt>
                <c:pt idx="2">
                  <c:v>0</c:v>
                </c:pt>
                <c:pt idx="3">
                  <c:v>0</c:v>
                </c:pt>
                <c:pt idx="4">
                  <c:v>0</c:v>
                </c:pt>
                <c:pt idx="5">
                  <c:v>0</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BIL. MURID</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0458-45EC-BFC4-0599F26D1815}"/>
            </c:ext>
          </c:extLst>
        </c:ser>
        <c:dLbls>
          <c:showLegendKey val="0"/>
          <c:showVal val="0"/>
          <c:showCatName val="0"/>
          <c:showSerName val="0"/>
          <c:showPercent val="0"/>
          <c:showBubbleSize val="0"/>
        </c:dLbls>
        <c:gapWidth val="150"/>
        <c:axId val="62818176"/>
        <c:axId val="62819712"/>
      </c:barChart>
      <c:catAx>
        <c:axId val="6281817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819712"/>
        <c:crosses val="autoZero"/>
        <c:auto val="1"/>
        <c:lblAlgn val="ctr"/>
        <c:lblOffset val="100"/>
        <c:tickLblSkip val="1"/>
        <c:tickMarkSkip val="1"/>
        <c:noMultiLvlLbl val="0"/>
      </c:catAx>
      <c:valAx>
        <c:axId val="6281971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81817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330578512396696"/>
          <c:w val="0.90248383214870131"/>
          <c:h val="0.72314049586776852"/>
        </c:manualLayout>
      </c:layout>
      <c:barChart>
        <c:barDir val="col"/>
        <c:grouping val="clustered"/>
        <c:varyColors val="0"/>
        <c:ser>
          <c:idx val="0"/>
          <c:order val="0"/>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6"/>
                <c:pt idx="0">
                  <c:v>0</c:v>
                </c:pt>
                <c:pt idx="1">
                  <c:v>0</c:v>
                </c:pt>
                <c:pt idx="2">
                  <c:v>0</c:v>
                </c:pt>
                <c:pt idx="3">
                  <c:v>0</c:v>
                </c:pt>
                <c:pt idx="4">
                  <c:v>0</c:v>
                </c:pt>
                <c:pt idx="5">
                  <c:v>0</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BIL. MURID</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6EA9-4E16-AD51-2427AFC17062}"/>
            </c:ext>
          </c:extLst>
        </c:ser>
        <c:dLbls>
          <c:showLegendKey val="0"/>
          <c:showVal val="0"/>
          <c:showCatName val="0"/>
          <c:showSerName val="0"/>
          <c:showPercent val="0"/>
          <c:showBubbleSize val="0"/>
        </c:dLbls>
        <c:gapWidth val="150"/>
        <c:axId val="62872576"/>
        <c:axId val="62882560"/>
      </c:barChart>
      <c:catAx>
        <c:axId val="6287257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882560"/>
        <c:crosses val="autoZero"/>
        <c:auto val="1"/>
        <c:lblAlgn val="ctr"/>
        <c:lblOffset val="100"/>
        <c:tickLblSkip val="1"/>
        <c:tickMarkSkip val="1"/>
        <c:noMultiLvlLbl val="0"/>
      </c:catAx>
      <c:valAx>
        <c:axId val="6288256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87257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330578512396696"/>
          <c:w val="0.90248383214870131"/>
          <c:h val="0.72314049586776852"/>
        </c:manualLayout>
      </c:layout>
      <c:barChart>
        <c:barDir val="col"/>
        <c:grouping val="clustered"/>
        <c:varyColors val="0"/>
        <c:ser>
          <c:idx val="0"/>
          <c:order val="0"/>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6"/>
                <c:pt idx="0">
                  <c:v>0</c:v>
                </c:pt>
                <c:pt idx="1">
                  <c:v>0</c:v>
                </c:pt>
                <c:pt idx="2">
                  <c:v>0</c:v>
                </c:pt>
                <c:pt idx="3">
                  <c:v>0</c:v>
                </c:pt>
                <c:pt idx="4">
                  <c:v>0</c:v>
                </c:pt>
                <c:pt idx="5">
                  <c:v>0</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BIL. MURID</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DC0A-401E-B60A-76EC89FC4213}"/>
            </c:ext>
          </c:extLst>
        </c:ser>
        <c:dLbls>
          <c:showLegendKey val="0"/>
          <c:showVal val="0"/>
          <c:showCatName val="0"/>
          <c:showSerName val="0"/>
          <c:showPercent val="0"/>
          <c:showBubbleSize val="0"/>
        </c:dLbls>
        <c:gapWidth val="150"/>
        <c:axId val="63181184"/>
        <c:axId val="63182720"/>
      </c:barChart>
      <c:catAx>
        <c:axId val="631811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3182720"/>
        <c:crosses val="autoZero"/>
        <c:auto val="1"/>
        <c:lblAlgn val="ctr"/>
        <c:lblOffset val="100"/>
        <c:tickLblSkip val="1"/>
        <c:tickMarkSkip val="1"/>
        <c:noMultiLvlLbl val="0"/>
      </c:catAx>
      <c:valAx>
        <c:axId val="6318272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31811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330578512396696"/>
          <c:w val="0.90248383214870131"/>
          <c:h val="0.72314049586776852"/>
        </c:manualLayout>
      </c:layout>
      <c:barChart>
        <c:barDir val="col"/>
        <c:grouping val="clustered"/>
        <c:varyColors val="0"/>
        <c:ser>
          <c:idx val="0"/>
          <c:order val="0"/>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6"/>
                <c:pt idx="0">
                  <c:v>0</c:v>
                </c:pt>
                <c:pt idx="1">
                  <c:v>0</c:v>
                </c:pt>
                <c:pt idx="2">
                  <c:v>0</c:v>
                </c:pt>
                <c:pt idx="3">
                  <c:v>0</c:v>
                </c:pt>
                <c:pt idx="4">
                  <c:v>0</c:v>
                </c:pt>
                <c:pt idx="5">
                  <c:v>0</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BIL. MURID</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CA11-405A-8FCC-D505CCE311D7}"/>
            </c:ext>
          </c:extLst>
        </c:ser>
        <c:dLbls>
          <c:showLegendKey val="0"/>
          <c:showVal val="0"/>
          <c:showCatName val="0"/>
          <c:showSerName val="0"/>
          <c:showPercent val="0"/>
          <c:showBubbleSize val="0"/>
        </c:dLbls>
        <c:gapWidth val="150"/>
        <c:axId val="63215104"/>
        <c:axId val="63216640"/>
      </c:barChart>
      <c:catAx>
        <c:axId val="6321510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3216640"/>
        <c:crosses val="autoZero"/>
        <c:auto val="1"/>
        <c:lblAlgn val="ctr"/>
        <c:lblOffset val="100"/>
        <c:tickLblSkip val="1"/>
        <c:tickMarkSkip val="1"/>
        <c:noMultiLvlLbl val="0"/>
      </c:catAx>
      <c:valAx>
        <c:axId val="6321664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32151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504223231156512"/>
          <c:w val="0.90248383214870131"/>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7</c:v>
                </c:pt>
                <c:pt idx="3">
                  <c:v>4</c:v>
                </c:pt>
                <c:pt idx="4">
                  <c:v>15</c:v>
                </c:pt>
                <c:pt idx="5">
                  <c:v>4</c:v>
                </c:pt>
              </c:numCache>
            </c:numRef>
          </c:val>
          <c:extLst>
            <c:ext xmlns:c16="http://schemas.microsoft.com/office/drawing/2014/chart" uri="{C3380CC4-5D6E-409C-BE32-E72D297353CC}">
              <c16:uniqueId val="{00000000-0866-46C4-9352-BE31C8C954C7}"/>
            </c:ext>
          </c:extLst>
        </c:ser>
        <c:dLbls>
          <c:showLegendKey val="0"/>
          <c:showVal val="0"/>
          <c:showCatName val="0"/>
          <c:showSerName val="0"/>
          <c:showPercent val="0"/>
          <c:showBubbleSize val="0"/>
        </c:dLbls>
        <c:gapWidth val="150"/>
        <c:axId val="63519744"/>
        <c:axId val="63529728"/>
      </c:barChart>
      <c:catAx>
        <c:axId val="6351974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3529728"/>
        <c:crosses val="autoZero"/>
        <c:auto val="1"/>
        <c:lblAlgn val="ctr"/>
        <c:lblOffset val="100"/>
        <c:tickLblSkip val="1"/>
        <c:tickMarkSkip val="1"/>
        <c:noMultiLvlLbl val="0"/>
      </c:catAx>
      <c:valAx>
        <c:axId val="635297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3519744"/>
        <c:crosses val="autoZero"/>
        <c:crossBetween val="between"/>
        <c:majorUnit val="5"/>
      </c:valAx>
      <c:spPr>
        <a:solidFill>
          <a:schemeClr val="accent3">
            <a:lumMod val="40000"/>
            <a:lumOff val="60000"/>
          </a:schemeClr>
        </a:solidFill>
        <a:ln w="25400">
          <a:noFill/>
        </a:ln>
      </c:spPr>
    </c:plotArea>
    <c:plotVisOnly val="1"/>
    <c:dispBlanksAs val="gap"/>
    <c:showDLblsOverMax val="0"/>
  </c:chart>
  <c:spPr>
    <a:solidFill>
      <a:schemeClr val="accent3">
        <a:lumMod val="60000"/>
        <a:lumOff val="40000"/>
      </a:schemeClr>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'GRAF PELAPORAN'!$C$95:$E$95</c:f>
              <c:strCache>
                <c:ptCount val="3"/>
                <c:pt idx="0">
                  <c:v>RENDAH</c:v>
                </c:pt>
                <c:pt idx="1">
                  <c:v>SEDERHANA</c:v>
                </c:pt>
                <c:pt idx="2">
                  <c:v>TINGGI</c:v>
                </c:pt>
              </c:strCache>
            </c:strRef>
          </c:cat>
          <c:val>
            <c:numRef>
              <c:f>'GRAF PELAPORAN'!$C$96:$E$96</c:f>
              <c:numCache>
                <c:formatCode>General</c:formatCode>
                <c:ptCount val="3"/>
                <c:pt idx="0">
                  <c:v>25</c:v>
                </c:pt>
                <c:pt idx="1">
                  <c:v>2</c:v>
                </c:pt>
                <c:pt idx="2">
                  <c:v>3</c:v>
                </c:pt>
              </c:numCache>
            </c:numRef>
          </c:val>
          <c:extLst>
            <c:ext xmlns:c16="http://schemas.microsoft.com/office/drawing/2014/chart" uri="{C3380CC4-5D6E-409C-BE32-E72D297353CC}">
              <c16:uniqueId val="{00000000-1066-4788-82A4-7B9588B06D92}"/>
            </c:ext>
          </c:extLst>
        </c:ser>
        <c:dLbls>
          <c:showLegendKey val="0"/>
          <c:showVal val="0"/>
          <c:showCatName val="0"/>
          <c:showSerName val="0"/>
          <c:showPercent val="0"/>
          <c:showBubbleSize val="0"/>
        </c:dLbls>
        <c:gapWidth val="100"/>
        <c:overlap val="-24"/>
        <c:axId val="63652224"/>
        <c:axId val="63653760"/>
      </c:barChart>
      <c:catAx>
        <c:axId val="6365222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3653760"/>
        <c:crosses val="autoZero"/>
        <c:auto val="1"/>
        <c:lblAlgn val="ctr"/>
        <c:lblOffset val="100"/>
        <c:noMultiLvlLbl val="0"/>
      </c:catAx>
      <c:valAx>
        <c:axId val="6365376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3652224"/>
        <c:crosses val="autoZero"/>
        <c:crossBetween val="between"/>
      </c:valAx>
      <c:spPr>
        <a:solidFill>
          <a:schemeClr val="accent5">
            <a:lumMod val="40000"/>
            <a:lumOff val="60000"/>
          </a:schemeClr>
        </a:solidFill>
        <a:ln>
          <a:noFill/>
        </a:ln>
        <a:effectLst/>
      </c:spPr>
    </c:plotArea>
    <c:plotVisOnly val="1"/>
    <c:dispBlanksAs val="gap"/>
    <c:showDLblsOverMax val="0"/>
  </c:chart>
  <c:spPr>
    <a:solidFill>
      <a:schemeClr val="accent5">
        <a:lumMod val="60000"/>
        <a:lumOff val="40000"/>
      </a:schemeClr>
    </a:solidFill>
    <a:ln w="9525" cap="flat" cmpd="sng" algn="ctr">
      <a:solidFill>
        <a:sysClr val="windowText" lastClr="000000"/>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504223231156512"/>
          <c:w val="0.90248383214870131"/>
          <c:h val="0.7184888690111053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8</c:v>
                </c:pt>
                <c:pt idx="2">
                  <c:v>7</c:v>
                </c:pt>
                <c:pt idx="3">
                  <c:v>8</c:v>
                </c:pt>
                <c:pt idx="4">
                  <c:v>7</c:v>
                </c:pt>
                <c:pt idx="5">
                  <c:v>0</c:v>
                </c:pt>
              </c:numCache>
            </c:numRef>
          </c:val>
          <c:extLst>
            <c:ext xmlns:c16="http://schemas.microsoft.com/office/drawing/2014/chart" uri="{C3380CC4-5D6E-409C-BE32-E72D297353CC}">
              <c16:uniqueId val="{00000000-07F5-4CF8-98DB-D3388A6AEEE2}"/>
            </c:ext>
          </c:extLst>
        </c:ser>
        <c:dLbls>
          <c:showLegendKey val="0"/>
          <c:showVal val="0"/>
          <c:showCatName val="0"/>
          <c:showSerName val="0"/>
          <c:showPercent val="0"/>
          <c:showBubbleSize val="0"/>
        </c:dLbls>
        <c:gapWidth val="150"/>
        <c:axId val="63519744"/>
        <c:axId val="63529728"/>
      </c:barChart>
      <c:catAx>
        <c:axId val="6351974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3529728"/>
        <c:crosses val="autoZero"/>
        <c:auto val="1"/>
        <c:lblAlgn val="ctr"/>
        <c:lblOffset val="100"/>
        <c:tickLblSkip val="1"/>
        <c:tickMarkSkip val="1"/>
        <c:noMultiLvlLbl val="0"/>
      </c:catAx>
      <c:valAx>
        <c:axId val="635297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3519744"/>
        <c:crosses val="autoZero"/>
        <c:crossBetween val="between"/>
        <c:majorUnit val="5"/>
      </c:valAx>
      <c:spPr>
        <a:solidFill>
          <a:schemeClr val="accent3">
            <a:lumMod val="40000"/>
            <a:lumOff val="60000"/>
          </a:schemeClr>
        </a:solidFill>
        <a:ln w="25400">
          <a:noFill/>
        </a:ln>
      </c:spPr>
    </c:plotArea>
    <c:plotVisOnly val="1"/>
    <c:dispBlanksAs val="gap"/>
    <c:showDLblsOverMax val="0"/>
  </c:chart>
  <c:spPr>
    <a:solidFill>
      <a:schemeClr val="accent3">
        <a:lumMod val="60000"/>
        <a:lumOff val="40000"/>
      </a:schemeClr>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504223231156512"/>
          <c:w val="0.90248383214870131"/>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2</c:v>
                </c:pt>
                <c:pt idx="1">
                  <c:v>0</c:v>
                </c:pt>
                <c:pt idx="2">
                  <c:v>0</c:v>
                </c:pt>
                <c:pt idx="3">
                  <c:v>0</c:v>
                </c:pt>
                <c:pt idx="4">
                  <c:v>5</c:v>
                </c:pt>
                <c:pt idx="5">
                  <c:v>23</c:v>
                </c:pt>
              </c:numCache>
            </c:numRef>
          </c:val>
          <c:extLst>
            <c:ext xmlns:c16="http://schemas.microsoft.com/office/drawing/2014/chart" uri="{C3380CC4-5D6E-409C-BE32-E72D297353CC}">
              <c16:uniqueId val="{00000000-4DBB-4C2B-9622-22F47EA15E33}"/>
            </c:ext>
          </c:extLst>
        </c:ser>
        <c:dLbls>
          <c:showLegendKey val="0"/>
          <c:showVal val="0"/>
          <c:showCatName val="0"/>
          <c:showSerName val="0"/>
          <c:showPercent val="0"/>
          <c:showBubbleSize val="0"/>
        </c:dLbls>
        <c:gapWidth val="150"/>
        <c:axId val="60679680"/>
        <c:axId val="60681216"/>
      </c:barChart>
      <c:catAx>
        <c:axId val="606796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0681216"/>
        <c:crosses val="autoZero"/>
        <c:auto val="1"/>
        <c:lblAlgn val="ctr"/>
        <c:lblOffset val="100"/>
        <c:tickLblSkip val="1"/>
        <c:tickMarkSkip val="1"/>
        <c:noMultiLvlLbl val="0"/>
      </c:catAx>
      <c:valAx>
        <c:axId val="6068121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0679680"/>
        <c:crosses val="autoZero"/>
        <c:crossBetween val="between"/>
        <c:majorUnit val="5"/>
      </c:valAx>
      <c:spPr>
        <a:solidFill>
          <a:schemeClr val="accent3">
            <a:lumMod val="40000"/>
            <a:lumOff val="60000"/>
          </a:schemeClr>
        </a:solidFill>
        <a:ln w="25400">
          <a:noFill/>
        </a:ln>
      </c:spPr>
    </c:plotArea>
    <c:plotVisOnly val="1"/>
    <c:dispBlanksAs val="gap"/>
    <c:showDLblsOverMax val="0"/>
  </c:chart>
  <c:spPr>
    <a:solidFill>
      <a:schemeClr val="accent3">
        <a:lumMod val="60000"/>
        <a:lumOff val="40000"/>
      </a:schemeClr>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6"/>
                <c:pt idx="0">
                  <c:v>29</c:v>
                </c:pt>
                <c:pt idx="1">
                  <c:v>1</c:v>
                </c:pt>
                <c:pt idx="2">
                  <c:v>0</c:v>
                </c:pt>
                <c:pt idx="3">
                  <c:v>0</c:v>
                </c:pt>
                <c:pt idx="4">
                  <c:v>0</c:v>
                </c:pt>
                <c:pt idx="5">
                  <c:v>0</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BIL. MURID</c:v>
                      </c:pt>
                    </c:strCache>
                  </c:strRef>
                </c15:tx>
              </c15:filteredSeriesTitle>
            </c:ext>
            <c:ext xmlns:c16="http://schemas.microsoft.com/office/drawing/2014/chart" uri="{C3380CC4-5D6E-409C-BE32-E72D297353CC}">
              <c16:uniqueId val="{00000000-E18E-4D83-A6DA-53907156145C}"/>
            </c:ext>
          </c:extLst>
        </c:ser>
        <c:dLbls>
          <c:showLegendKey val="0"/>
          <c:showVal val="0"/>
          <c:showCatName val="0"/>
          <c:showSerName val="0"/>
          <c:showPercent val="0"/>
          <c:showBubbleSize val="0"/>
        </c:dLbls>
        <c:gapWidth val="150"/>
        <c:axId val="62335616"/>
        <c:axId val="62345600"/>
      </c:barChart>
      <c:catAx>
        <c:axId val="623356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345600"/>
        <c:crosses val="autoZero"/>
        <c:auto val="1"/>
        <c:lblAlgn val="ctr"/>
        <c:lblOffset val="100"/>
        <c:tickMarkSkip val="1"/>
        <c:noMultiLvlLbl val="0"/>
      </c:catAx>
      <c:valAx>
        <c:axId val="62345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335616"/>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408E-2"/>
          <c:y val="0.10572808213750386"/>
          <c:w val="0.90301579818636268"/>
          <c:h val="0.71472183524952637"/>
        </c:manualLayout>
      </c:layout>
      <c:barChart>
        <c:barDir val="col"/>
        <c:grouping val="clustered"/>
        <c:varyColors val="0"/>
        <c:ser>
          <c:idx val="0"/>
          <c:order val="0"/>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6"/>
                <c:pt idx="0">
                  <c:v>0</c:v>
                </c:pt>
                <c:pt idx="1">
                  <c:v>0</c:v>
                </c:pt>
                <c:pt idx="2">
                  <c:v>0</c:v>
                </c:pt>
                <c:pt idx="3">
                  <c:v>30</c:v>
                </c:pt>
                <c:pt idx="4">
                  <c:v>0</c:v>
                </c:pt>
                <c:pt idx="5">
                  <c:v>0</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BIL. MURID</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A16C-42A2-946E-07C380F12A01}"/>
            </c:ext>
          </c:extLst>
        </c:ser>
        <c:dLbls>
          <c:showLegendKey val="0"/>
          <c:showVal val="0"/>
          <c:showCatName val="0"/>
          <c:showSerName val="0"/>
          <c:showPercent val="0"/>
          <c:showBubbleSize val="0"/>
        </c:dLbls>
        <c:gapWidth val="150"/>
        <c:axId val="62386560"/>
        <c:axId val="62388096"/>
      </c:barChart>
      <c:catAx>
        <c:axId val="623865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388096"/>
        <c:crosses val="autoZero"/>
        <c:auto val="1"/>
        <c:lblAlgn val="ctr"/>
        <c:lblOffset val="100"/>
        <c:tickLblSkip val="1"/>
        <c:tickMarkSkip val="1"/>
        <c:noMultiLvlLbl val="0"/>
      </c:catAx>
      <c:valAx>
        <c:axId val="62388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3865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8"/>
          <c:w val="0.90175378763999869"/>
          <c:h val="0.71872202977897803"/>
        </c:manualLayout>
      </c:layout>
      <c:barChart>
        <c:barDir val="col"/>
        <c:grouping val="clustered"/>
        <c:varyColors val="0"/>
        <c:ser>
          <c:idx val="0"/>
          <c:order val="0"/>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6"/>
                <c:pt idx="0">
                  <c:v>0</c:v>
                </c:pt>
                <c:pt idx="1">
                  <c:v>0</c:v>
                </c:pt>
                <c:pt idx="2">
                  <c:v>0</c:v>
                </c:pt>
                <c:pt idx="3">
                  <c:v>30</c:v>
                </c:pt>
                <c:pt idx="4">
                  <c:v>0</c:v>
                </c:pt>
                <c:pt idx="5">
                  <c:v>0</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BIL. MURID</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A8F1-425C-878E-C916874117FF}"/>
            </c:ext>
          </c:extLst>
        </c:ser>
        <c:dLbls>
          <c:showLegendKey val="0"/>
          <c:showVal val="0"/>
          <c:showCatName val="0"/>
          <c:showSerName val="0"/>
          <c:showPercent val="0"/>
          <c:showBubbleSize val="0"/>
        </c:dLbls>
        <c:gapWidth val="150"/>
        <c:axId val="62428672"/>
        <c:axId val="62430208"/>
      </c:barChart>
      <c:catAx>
        <c:axId val="6242867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430208"/>
        <c:crosses val="autoZero"/>
        <c:auto val="1"/>
        <c:lblAlgn val="ctr"/>
        <c:lblOffset val="100"/>
        <c:tickLblSkip val="1"/>
        <c:tickMarkSkip val="1"/>
        <c:noMultiLvlLbl val="0"/>
      </c:catAx>
      <c:valAx>
        <c:axId val="624302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42867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8"/>
          <c:w val="0.90175378763999869"/>
          <c:h val="0.71872202977897803"/>
        </c:manualLayout>
      </c:layout>
      <c:barChart>
        <c:barDir val="col"/>
        <c:grouping val="clustered"/>
        <c:varyColors val="0"/>
        <c:ser>
          <c:idx val="0"/>
          <c:order val="0"/>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6"/>
                <c:pt idx="0">
                  <c:v>0</c:v>
                </c:pt>
                <c:pt idx="1">
                  <c:v>0</c:v>
                </c:pt>
                <c:pt idx="2">
                  <c:v>30</c:v>
                </c:pt>
                <c:pt idx="3">
                  <c:v>0</c:v>
                </c:pt>
                <c:pt idx="4">
                  <c:v>0</c:v>
                </c:pt>
                <c:pt idx="5">
                  <c:v>0</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BIL. MURID</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7966-4695-8EBD-AC35719BECF9}"/>
            </c:ext>
          </c:extLst>
        </c:ser>
        <c:dLbls>
          <c:showLegendKey val="0"/>
          <c:showVal val="0"/>
          <c:showCatName val="0"/>
          <c:showSerName val="0"/>
          <c:showPercent val="0"/>
          <c:showBubbleSize val="0"/>
        </c:dLbls>
        <c:gapWidth val="150"/>
        <c:axId val="62589184"/>
        <c:axId val="62603264"/>
      </c:barChart>
      <c:catAx>
        <c:axId val="625891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603264"/>
        <c:crosses val="autoZero"/>
        <c:auto val="1"/>
        <c:lblAlgn val="ctr"/>
        <c:lblOffset val="100"/>
        <c:tickLblSkip val="1"/>
        <c:tickMarkSkip val="1"/>
        <c:noMultiLvlLbl val="0"/>
      </c:catAx>
      <c:valAx>
        <c:axId val="6260326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5891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88E-2"/>
          <c:y val="0.10373465000699006"/>
          <c:w val="0.9026556473448285"/>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PELAPORAN'!$K$96:$P$96</c:f>
              <c:numCache>
                <c:formatCode>General</c:formatCode>
                <c:ptCount val="6"/>
                <c:pt idx="0">
                  <c:v>0</c:v>
                </c:pt>
                <c:pt idx="1">
                  <c:v>0</c:v>
                </c:pt>
                <c:pt idx="2">
                  <c:v>1</c:v>
                </c:pt>
                <c:pt idx="3">
                  <c:v>6</c:v>
                </c:pt>
                <c:pt idx="4">
                  <c:v>19</c:v>
                </c:pt>
                <c:pt idx="5">
                  <c:v>4</c:v>
                </c:pt>
              </c:numCache>
            </c:numRef>
          </c:val>
          <c:extLst>
            <c:ext xmlns:c16="http://schemas.microsoft.com/office/drawing/2014/chart" uri="{C3380CC4-5D6E-409C-BE32-E72D297353CC}">
              <c16:uniqueId val="{00000000-BC57-49D0-B5FB-7D6EECD0C78A}"/>
            </c:ext>
          </c:extLst>
        </c:ser>
        <c:dLbls>
          <c:showLegendKey val="0"/>
          <c:showVal val="0"/>
          <c:showCatName val="0"/>
          <c:showSerName val="0"/>
          <c:showPercent val="0"/>
          <c:showBubbleSize val="0"/>
        </c:dLbls>
        <c:gapWidth val="150"/>
        <c:axId val="62636032"/>
        <c:axId val="62637568"/>
      </c:barChart>
      <c:catAx>
        <c:axId val="6263603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637568"/>
        <c:crosses val="autoZero"/>
        <c:auto val="1"/>
        <c:lblAlgn val="ctr"/>
        <c:lblOffset val="100"/>
        <c:tickLblSkip val="1"/>
        <c:tickMarkSkip val="1"/>
        <c:noMultiLvlLbl val="0"/>
      </c:catAx>
      <c:valAx>
        <c:axId val="6263756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636032"/>
        <c:crosses val="autoZero"/>
        <c:crossBetween val="between"/>
        <c:majorUnit val="10"/>
      </c:valAx>
      <c:spPr>
        <a:solidFill>
          <a:schemeClr val="accent5">
            <a:lumMod val="40000"/>
            <a:lumOff val="60000"/>
          </a:schemeClr>
        </a:solidFill>
        <a:ln w="25400">
          <a:noFill/>
        </a:ln>
      </c:spPr>
    </c:plotArea>
    <c:plotVisOnly val="1"/>
    <c:dispBlanksAs val="gap"/>
    <c:showDLblsOverMax val="0"/>
  </c:chart>
  <c:spPr>
    <a:solidFill>
      <a:schemeClr val="accent5">
        <a:lumMod val="60000"/>
        <a:lumOff val="40000"/>
      </a:schemeClr>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76E-2"/>
          <c:y val="0.10416709052364309"/>
          <c:w val="0.90299979159741461"/>
          <c:h val="0.72083626642361043"/>
        </c:manualLayout>
      </c:layout>
      <c:barChart>
        <c:barDir val="col"/>
        <c:grouping val="clustered"/>
        <c:varyColors val="0"/>
        <c:ser>
          <c:idx val="0"/>
          <c:order val="0"/>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6"/>
                <c:pt idx="0">
                  <c:v>0</c:v>
                </c:pt>
                <c:pt idx="1">
                  <c:v>0</c:v>
                </c:pt>
                <c:pt idx="2">
                  <c:v>0</c:v>
                </c:pt>
                <c:pt idx="3">
                  <c:v>0</c:v>
                </c:pt>
                <c:pt idx="4">
                  <c:v>0</c:v>
                </c:pt>
                <c:pt idx="5">
                  <c:v>0</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BIL. MURID</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522E-49EA-9689-A62D13CED21C}"/>
            </c:ext>
          </c:extLst>
        </c:ser>
        <c:dLbls>
          <c:showLegendKey val="0"/>
          <c:showVal val="0"/>
          <c:showCatName val="0"/>
          <c:showSerName val="0"/>
          <c:showPercent val="0"/>
          <c:showBubbleSize val="0"/>
        </c:dLbls>
        <c:gapWidth val="150"/>
        <c:axId val="62674048"/>
        <c:axId val="62675584"/>
      </c:barChart>
      <c:catAx>
        <c:axId val="6267404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675584"/>
        <c:crosses val="autoZero"/>
        <c:auto val="1"/>
        <c:lblAlgn val="ctr"/>
        <c:lblOffset val="100"/>
        <c:tickLblSkip val="1"/>
        <c:tickMarkSkip val="1"/>
        <c:noMultiLvlLbl val="0"/>
      </c:catAx>
      <c:valAx>
        <c:axId val="6267558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67404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504223231156512"/>
          <c:w val="0.90248383214870131"/>
          <c:h val="0.71848886901110531"/>
        </c:manualLayout>
      </c:layout>
      <c:barChart>
        <c:barDir val="col"/>
        <c:grouping val="clustered"/>
        <c:varyColors val="0"/>
        <c:ser>
          <c:idx val="0"/>
          <c:order val="0"/>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6"/>
                <c:pt idx="0">
                  <c:v>0</c:v>
                </c:pt>
                <c:pt idx="1">
                  <c:v>0</c:v>
                </c:pt>
                <c:pt idx="2">
                  <c:v>0</c:v>
                </c:pt>
                <c:pt idx="3">
                  <c:v>0</c:v>
                </c:pt>
                <c:pt idx="4">
                  <c:v>0</c:v>
                </c:pt>
                <c:pt idx="5">
                  <c:v>0</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BIL. MURID</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1156-4A35-A8A2-84D9D9E3AA19}"/>
            </c:ext>
          </c:extLst>
        </c:ser>
        <c:dLbls>
          <c:showLegendKey val="0"/>
          <c:showVal val="0"/>
          <c:showCatName val="0"/>
          <c:showSerName val="0"/>
          <c:showPercent val="0"/>
          <c:showBubbleSize val="0"/>
        </c:dLbls>
        <c:gapWidth val="150"/>
        <c:axId val="62716160"/>
        <c:axId val="62722048"/>
      </c:barChart>
      <c:catAx>
        <c:axId val="62716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722048"/>
        <c:crosses val="autoZero"/>
        <c:auto val="1"/>
        <c:lblAlgn val="ctr"/>
        <c:lblOffset val="100"/>
        <c:tickLblSkip val="1"/>
        <c:tickMarkSkip val="1"/>
        <c:noMultiLvlLbl val="0"/>
      </c:catAx>
      <c:valAx>
        <c:axId val="6272204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716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80"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google.com.my/search?q=lencana&amp;tbm=isch&amp;source=iu&amp;ictx=1&amp;fir=utjh0owBv5hpkM:,WOexrOw4bbNpwM,_&amp;usg=AI4_-kTTPfZmTuoBIikEuvWtA425oq5X8g&amp;sa=X&amp;ved=2ahUKEwis0tGxw5TgAhVFk3AKHSzpCvwQ9QEwAnoECAIQCA" TargetMode="External"/><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microsoft.com/office/2007/relationships/hdphoto" Target="../media/hdphoto3.wdp"/><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image" Target="../media/image3.png"/><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18.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7.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5</xdr:row>
          <xdr:rowOff>28575</xdr:rowOff>
        </xdr:from>
        <xdr:to>
          <xdr:col>29</xdr:col>
          <xdr:colOff>333375</xdr:colOff>
          <xdr:row>5</xdr:row>
          <xdr:rowOff>238125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xdr:row>
          <xdr:rowOff>28575</xdr:rowOff>
        </xdr:from>
        <xdr:to>
          <xdr:col>29</xdr:col>
          <xdr:colOff>323850</xdr:colOff>
          <xdr:row>7</xdr:row>
          <xdr:rowOff>9525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81975</xdr:colOff>
      <xdr:row>2</xdr:row>
      <xdr:rowOff>35719</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4</xdr:row>
      <xdr:rowOff>11906</xdr:rowOff>
    </xdr:to>
    <xdr:sp macro="" textlink="">
      <xdr:nvSpPr>
        <xdr:cNvPr id="2" name="Rectangle 1"/>
        <xdr:cNvSpPr/>
      </xdr:nvSpPr>
      <xdr:spPr bwMode="auto">
        <a:xfrm>
          <a:off x="8084344" y="83344"/>
          <a:ext cx="1190625" cy="869156"/>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twoCellAnchor editAs="oneCell">
    <xdr:from>
      <xdr:col>13</xdr:col>
      <xdr:colOff>0</xdr:colOff>
      <xdr:row>14</xdr:row>
      <xdr:rowOff>0</xdr:rowOff>
    </xdr:from>
    <xdr:to>
      <xdr:col>13</xdr:col>
      <xdr:colOff>304800</xdr:colOff>
      <xdr:row>15</xdr:row>
      <xdr:rowOff>19050</xdr:rowOff>
    </xdr:to>
    <xdr:sp macro="" textlink="">
      <xdr:nvSpPr>
        <xdr:cNvPr id="2053" name="R6PvFZe5LMwSwM:" descr="Image result for lencana">
          <a:hlinkClick xmlns:r="http://schemas.openxmlformats.org/officeDocument/2006/relationships" r:id="rId3"/>
        </xdr:cNvPr>
        <xdr:cNvSpPr>
          <a:spLocks noChangeAspect="1" noChangeArrowheads="1"/>
        </xdr:cNvSpPr>
      </xdr:nvSpPr>
      <xdr:spPr bwMode="auto">
        <a:xfrm>
          <a:off x="11439525" y="307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2" name="Picture 1"/>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1319"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595312</xdr:colOff>
      <xdr:row>8</xdr:row>
      <xdr:rowOff>185737</xdr:rowOff>
    </xdr:from>
    <xdr:to>
      <xdr:col>15</xdr:col>
      <xdr:colOff>631030</xdr:colOff>
      <xdr:row>19</xdr:row>
      <xdr:rowOff>166687</xdr:rowOff>
    </xdr:to>
    <xdr:graphicFrame macro="">
      <xdr:nvGraphicFramePr>
        <xdr:cNvPr id="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5"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6"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7"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602456</xdr:colOff>
      <xdr:row>96</xdr:row>
      <xdr:rowOff>166687</xdr:rowOff>
    </xdr:from>
    <xdr:to>
      <xdr:col>15</xdr:col>
      <xdr:colOff>623886</xdr:colOff>
      <xdr:row>107</xdr:row>
      <xdr:rowOff>152400</xdr:rowOff>
    </xdr:to>
    <xdr:graphicFrame macro="">
      <xdr:nvGraphicFramePr>
        <xdr:cNvPr id="8"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9"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10"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11"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12"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1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1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1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1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1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18" name="Picture 17"/>
        <xdr:cNvPicPr>
          <a:picLocks noChangeAspect="1"/>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81789" cy="574561"/>
        </a:xfrm>
        <a:prstGeom prst="rect">
          <a:avLst/>
        </a:prstGeom>
      </xdr:spPr>
    </xdr:pic>
    <xdr:clientData/>
  </xdr:twoCellAnchor>
  <xdr:twoCellAnchor>
    <xdr:from>
      <xdr:col>0</xdr:col>
      <xdr:colOff>607217</xdr:colOff>
      <xdr:row>96</xdr:row>
      <xdr:rowOff>190499</xdr:rowOff>
    </xdr:from>
    <xdr:to>
      <xdr:col>7</xdr:col>
      <xdr:colOff>642936</xdr:colOff>
      <xdr:row>107</xdr:row>
      <xdr:rowOff>166686</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27</xdr:row>
      <xdr:rowOff>0</xdr:rowOff>
    </xdr:from>
    <xdr:to>
      <xdr:col>15</xdr:col>
      <xdr:colOff>614363</xdr:colOff>
      <xdr:row>37</xdr:row>
      <xdr:rowOff>176213</xdr:rowOff>
    </xdr:to>
    <xdr:graphicFrame macro="">
      <xdr:nvGraphicFramePr>
        <xdr:cNvPr id="2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tabSelected="1" zoomScaleNormal="100" zoomScaleSheetLayoutView="100" workbookViewId="0">
      <pane ySplit="2" topLeftCell="A3" activePane="bottomLeft" state="frozen"/>
      <selection pane="bottomLeft" activeCell="A2" sqref="A2"/>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17" t="s">
        <v>57</v>
      </c>
      <c r="B1" s="116"/>
      <c r="C1" s="116"/>
      <c r="D1" s="116"/>
      <c r="E1" s="116"/>
      <c r="F1" s="116"/>
      <c r="G1" s="116"/>
      <c r="H1" s="116"/>
      <c r="I1" s="116"/>
      <c r="J1" s="116"/>
      <c r="K1" s="116"/>
    </row>
    <row r="2" spans="1:12" ht="21">
      <c r="A2" s="114" t="s">
        <v>42</v>
      </c>
      <c r="B2" s="115"/>
      <c r="C2" s="115"/>
      <c r="D2" s="115"/>
      <c r="E2" s="115"/>
      <c r="F2" s="115"/>
      <c r="G2" s="115"/>
      <c r="H2" s="115"/>
      <c r="I2" s="115"/>
      <c r="J2" s="115"/>
      <c r="K2" s="151" t="s">
        <v>155</v>
      </c>
    </row>
    <row r="4" spans="1:12">
      <c r="A4" s="112" t="s">
        <v>43</v>
      </c>
    </row>
    <row r="5" spans="1:12" ht="15" customHeight="1">
      <c r="A5" s="261" t="s">
        <v>120</v>
      </c>
      <c r="B5" s="261"/>
      <c r="C5" s="261"/>
      <c r="D5" s="261"/>
      <c r="E5" s="261"/>
      <c r="F5" s="261"/>
      <c r="G5" s="261"/>
      <c r="H5" s="261"/>
      <c r="I5" s="261"/>
      <c r="J5" s="261"/>
      <c r="K5" s="261"/>
    </row>
    <row r="6" spans="1:12">
      <c r="A6" s="261"/>
      <c r="B6" s="261"/>
      <c r="C6" s="261"/>
      <c r="D6" s="261"/>
      <c r="E6" s="261"/>
      <c r="F6" s="261"/>
      <c r="G6" s="261"/>
      <c r="H6" s="261"/>
      <c r="I6" s="261"/>
      <c r="J6" s="261"/>
      <c r="K6" s="261"/>
    </row>
    <row r="7" spans="1:12">
      <c r="A7" s="261"/>
      <c r="B7" s="261"/>
      <c r="C7" s="261"/>
      <c r="D7" s="261"/>
      <c r="E7" s="261"/>
      <c r="F7" s="261"/>
      <c r="G7" s="261"/>
      <c r="H7" s="261"/>
      <c r="I7" s="261"/>
      <c r="J7" s="261"/>
      <c r="K7" s="261"/>
    </row>
    <row r="8" spans="1:12">
      <c r="A8" s="261"/>
      <c r="B8" s="261"/>
      <c r="C8" s="261"/>
      <c r="D8" s="261"/>
      <c r="E8" s="261"/>
      <c r="F8" s="261"/>
      <c r="G8" s="261"/>
      <c r="H8" s="261"/>
      <c r="I8" s="261"/>
      <c r="J8" s="261"/>
      <c r="K8" s="261"/>
    </row>
    <row r="9" spans="1:12">
      <c r="A9" s="261"/>
      <c r="B9" s="261"/>
      <c r="C9" s="261"/>
      <c r="D9" s="261"/>
      <c r="E9" s="261"/>
      <c r="F9" s="261"/>
      <c r="G9" s="261"/>
      <c r="H9" s="261"/>
      <c r="I9" s="261"/>
      <c r="J9" s="261"/>
      <c r="K9" s="261"/>
    </row>
    <row r="10" spans="1:12">
      <c r="B10" s="118"/>
      <c r="C10" s="118"/>
      <c r="D10" s="119"/>
      <c r="E10" s="119"/>
      <c r="F10" s="119"/>
      <c r="G10" s="119"/>
      <c r="H10" s="119"/>
      <c r="I10" s="119"/>
      <c r="J10" s="119"/>
      <c r="K10" s="119"/>
    </row>
    <row r="11" spans="1:12">
      <c r="A11" s="122" t="s">
        <v>50</v>
      </c>
      <c r="B11" s="123" t="s">
        <v>44</v>
      </c>
      <c r="C11" s="121"/>
      <c r="D11" s="121"/>
      <c r="E11" s="121"/>
      <c r="F11" s="121"/>
      <c r="G11" s="121"/>
      <c r="H11" s="121"/>
      <c r="I11" s="121"/>
      <c r="J11" s="121"/>
      <c r="K11" s="121"/>
      <c r="L11" s="119"/>
    </row>
    <row r="12" spans="1:12">
      <c r="B12" s="111" t="s">
        <v>45</v>
      </c>
    </row>
    <row r="13" spans="1:12">
      <c r="B13" s="111" t="s">
        <v>46</v>
      </c>
    </row>
    <row r="14" spans="1:12">
      <c r="B14" s="111" t="s">
        <v>47</v>
      </c>
    </row>
    <row r="15" spans="1:12">
      <c r="B15" s="111" t="s">
        <v>48</v>
      </c>
    </row>
    <row r="16" spans="1:12">
      <c r="B16" s="111" t="s">
        <v>126</v>
      </c>
    </row>
    <row r="17" spans="1:13">
      <c r="B17" s="111" t="s">
        <v>49</v>
      </c>
    </row>
    <row r="19" spans="1:13">
      <c r="A19" s="122" t="s">
        <v>51</v>
      </c>
      <c r="B19" s="120" t="s">
        <v>52</v>
      </c>
      <c r="C19" s="113"/>
      <c r="D19" s="113"/>
      <c r="E19" s="113"/>
      <c r="F19" s="113"/>
      <c r="G19" s="113"/>
      <c r="H19" s="113"/>
      <c r="I19" s="113"/>
      <c r="J19" s="113"/>
      <c r="K19" s="113"/>
    </row>
    <row r="20" spans="1:13">
      <c r="B20" s="111" t="s">
        <v>127</v>
      </c>
    </row>
    <row r="21" spans="1:13">
      <c r="B21" s="111" t="s">
        <v>53</v>
      </c>
    </row>
    <row r="22" spans="1:13">
      <c r="B22" s="111" t="s">
        <v>54</v>
      </c>
    </row>
    <row r="23" spans="1:13">
      <c r="B23" s="111" t="s">
        <v>56</v>
      </c>
    </row>
    <row r="24" spans="1:13">
      <c r="B24" s="111" t="s">
        <v>62</v>
      </c>
    </row>
    <row r="25" spans="1:13">
      <c r="B25" s="111" t="s">
        <v>58</v>
      </c>
    </row>
    <row r="26" spans="1:13">
      <c r="B26" s="111" t="s">
        <v>59</v>
      </c>
    </row>
    <row r="28" spans="1:13">
      <c r="A28" s="122" t="s">
        <v>60</v>
      </c>
      <c r="B28" s="120" t="s">
        <v>23</v>
      </c>
      <c r="C28" s="113"/>
      <c r="D28" s="113"/>
      <c r="E28" s="113"/>
      <c r="F28" s="113"/>
      <c r="G28" s="113"/>
      <c r="H28" s="113"/>
      <c r="I28" s="113"/>
      <c r="J28" s="113"/>
      <c r="K28" s="113"/>
    </row>
    <row r="29" spans="1:13" ht="15" customHeight="1">
      <c r="B29" s="261" t="s">
        <v>150</v>
      </c>
      <c r="C29" s="261"/>
      <c r="D29" s="261"/>
      <c r="E29" s="261"/>
      <c r="F29" s="261"/>
      <c r="G29" s="261"/>
      <c r="H29" s="261"/>
      <c r="I29" s="261"/>
      <c r="J29" s="261"/>
      <c r="K29" s="261"/>
      <c r="M29" s="111"/>
    </row>
    <row r="30" spans="1:13">
      <c r="B30" s="261"/>
      <c r="C30" s="261"/>
      <c r="D30" s="261"/>
      <c r="E30" s="261"/>
      <c r="F30" s="261"/>
      <c r="G30" s="261"/>
      <c r="H30" s="261"/>
      <c r="I30" s="261"/>
      <c r="J30" s="261"/>
      <c r="K30" s="261"/>
      <c r="M30" s="111"/>
    </row>
    <row r="31" spans="1:13">
      <c r="B31" s="261"/>
      <c r="C31" s="261"/>
      <c r="D31" s="261"/>
      <c r="E31" s="261"/>
      <c r="F31" s="261"/>
      <c r="G31" s="261"/>
      <c r="H31" s="261"/>
      <c r="I31" s="261"/>
      <c r="J31" s="261"/>
      <c r="K31" s="261"/>
      <c r="M31" s="111"/>
    </row>
    <row r="32" spans="1:13">
      <c r="B32" s="261"/>
      <c r="C32" s="261"/>
      <c r="D32" s="261"/>
      <c r="E32" s="261"/>
      <c r="F32" s="261"/>
      <c r="G32" s="261"/>
      <c r="H32" s="261"/>
      <c r="I32" s="261"/>
      <c r="J32" s="261"/>
      <c r="K32" s="261"/>
      <c r="M32" s="111"/>
    </row>
    <row r="33" spans="1:22">
      <c r="B33" s="261"/>
      <c r="C33" s="261"/>
      <c r="D33" s="261"/>
      <c r="E33" s="261"/>
      <c r="F33" s="261"/>
      <c r="G33" s="261"/>
      <c r="H33" s="261"/>
      <c r="I33" s="261"/>
      <c r="J33" s="261"/>
      <c r="K33" s="261"/>
    </row>
    <row r="34" spans="1:22">
      <c r="B34" s="261"/>
      <c r="C34" s="261"/>
      <c r="D34" s="261"/>
      <c r="E34" s="261"/>
      <c r="F34" s="261"/>
      <c r="G34" s="261"/>
      <c r="H34" s="261"/>
      <c r="I34" s="261"/>
      <c r="J34" s="261"/>
      <c r="K34" s="261"/>
    </row>
    <row r="35" spans="1:22">
      <c r="L35" s="128"/>
      <c r="M35" s="128"/>
      <c r="N35" s="128"/>
      <c r="O35" s="128"/>
      <c r="P35" s="128"/>
      <c r="Q35" s="128"/>
      <c r="R35" s="128"/>
      <c r="S35" s="128"/>
      <c r="T35" s="128"/>
      <c r="U35" s="128"/>
      <c r="V35" s="128"/>
    </row>
    <row r="36" spans="1:22">
      <c r="A36" s="122" t="s">
        <v>61</v>
      </c>
      <c r="B36" s="120" t="s">
        <v>128</v>
      </c>
      <c r="C36" s="113"/>
      <c r="D36" s="113"/>
      <c r="E36" s="113"/>
      <c r="F36" s="113"/>
      <c r="G36" s="113"/>
      <c r="H36" s="113"/>
      <c r="I36" s="113"/>
      <c r="J36" s="113"/>
      <c r="K36" s="113"/>
      <c r="L36" s="129"/>
      <c r="M36" s="130"/>
      <c r="N36" s="128"/>
      <c r="O36" s="128"/>
      <c r="P36" s="128"/>
      <c r="Q36" s="128"/>
      <c r="R36" s="128"/>
      <c r="S36" s="128"/>
      <c r="T36" s="128"/>
      <c r="U36" s="128"/>
      <c r="V36" s="128"/>
    </row>
    <row r="37" spans="1:22" ht="15" customHeight="1">
      <c r="A37" s="144">
        <v>1</v>
      </c>
      <c r="B37" s="261" t="s">
        <v>129</v>
      </c>
      <c r="C37" s="261"/>
      <c r="D37" s="261"/>
      <c r="E37" s="261"/>
      <c r="F37" s="261"/>
      <c r="G37" s="261"/>
      <c r="H37" s="261"/>
      <c r="I37" s="261"/>
      <c r="J37" s="261"/>
      <c r="K37" s="261"/>
      <c r="L37" s="131"/>
      <c r="M37" s="260"/>
      <c r="N37" s="260"/>
      <c r="O37" s="260"/>
      <c r="P37" s="260"/>
      <c r="Q37" s="260"/>
      <c r="R37" s="260"/>
      <c r="S37" s="260"/>
      <c r="T37" s="260"/>
      <c r="U37" s="260"/>
      <c r="V37" s="260"/>
    </row>
    <row r="38" spans="1:22" ht="15" customHeight="1">
      <c r="A38" s="144"/>
      <c r="B38" s="261"/>
      <c r="C38" s="261"/>
      <c r="D38" s="261"/>
      <c r="E38" s="261"/>
      <c r="F38" s="261"/>
      <c r="G38" s="261"/>
      <c r="H38" s="261"/>
      <c r="I38" s="261"/>
      <c r="J38" s="261"/>
      <c r="K38" s="261"/>
      <c r="L38" s="131"/>
      <c r="M38" s="260"/>
      <c r="N38" s="260"/>
      <c r="O38" s="260"/>
      <c r="P38" s="260"/>
      <c r="Q38" s="260"/>
      <c r="R38" s="260"/>
      <c r="S38" s="260"/>
      <c r="T38" s="260"/>
      <c r="U38" s="260"/>
      <c r="V38" s="260"/>
    </row>
    <row r="39" spans="1:22" ht="15" customHeight="1">
      <c r="A39" s="144"/>
      <c r="B39" s="261"/>
      <c r="C39" s="261"/>
      <c r="D39" s="261"/>
      <c r="E39" s="261"/>
      <c r="F39" s="261"/>
      <c r="G39" s="261"/>
      <c r="H39" s="261"/>
      <c r="I39" s="261"/>
      <c r="J39" s="261"/>
      <c r="K39" s="261"/>
      <c r="L39" s="131"/>
      <c r="M39" s="260"/>
      <c r="N39" s="260"/>
      <c r="O39" s="260"/>
      <c r="P39" s="260"/>
      <c r="Q39" s="260"/>
      <c r="R39" s="260"/>
      <c r="S39" s="260"/>
      <c r="T39" s="260"/>
      <c r="U39" s="260"/>
      <c r="V39" s="260"/>
    </row>
    <row r="40" spans="1:22" ht="15" customHeight="1">
      <c r="A40" s="144">
        <v>2</v>
      </c>
      <c r="B40" s="261" t="s">
        <v>164</v>
      </c>
      <c r="C40" s="261"/>
      <c r="D40" s="261"/>
      <c r="E40" s="261"/>
      <c r="F40" s="261"/>
      <c r="G40" s="261"/>
      <c r="H40" s="261"/>
      <c r="I40" s="261"/>
      <c r="J40" s="261"/>
      <c r="K40" s="261"/>
      <c r="L40" s="131"/>
      <c r="M40" s="260"/>
      <c r="N40" s="260"/>
      <c r="O40" s="260"/>
      <c r="P40" s="260"/>
      <c r="Q40" s="260"/>
      <c r="R40" s="260"/>
      <c r="S40" s="260"/>
      <c r="T40" s="260"/>
      <c r="U40" s="260"/>
      <c r="V40" s="260"/>
    </row>
    <row r="41" spans="1:22" ht="15" customHeight="1">
      <c r="A41" s="144"/>
      <c r="B41" s="261"/>
      <c r="C41" s="261"/>
      <c r="D41" s="261"/>
      <c r="E41" s="261"/>
      <c r="F41" s="261"/>
      <c r="G41" s="261"/>
      <c r="H41" s="261"/>
      <c r="I41" s="261"/>
      <c r="J41" s="261"/>
      <c r="K41" s="261"/>
      <c r="L41" s="131"/>
      <c r="M41" s="260"/>
      <c r="N41" s="260"/>
      <c r="O41" s="260"/>
      <c r="P41" s="260"/>
      <c r="Q41" s="260"/>
      <c r="R41" s="260"/>
      <c r="S41" s="260"/>
      <c r="T41" s="260"/>
      <c r="U41" s="260"/>
      <c r="V41" s="260"/>
    </row>
    <row r="42" spans="1:22" ht="15" customHeight="1">
      <c r="A42" s="144"/>
      <c r="B42" s="261"/>
      <c r="C42" s="261"/>
      <c r="D42" s="261"/>
      <c r="E42" s="261"/>
      <c r="F42" s="261"/>
      <c r="G42" s="261"/>
      <c r="H42" s="261"/>
      <c r="I42" s="261"/>
      <c r="J42" s="261"/>
      <c r="K42" s="261"/>
      <c r="L42" s="131"/>
      <c r="M42" s="260"/>
      <c r="N42" s="260"/>
      <c r="O42" s="260"/>
      <c r="P42" s="260"/>
      <c r="Q42" s="260"/>
      <c r="R42" s="260"/>
      <c r="S42" s="260"/>
      <c r="T42" s="260"/>
      <c r="U42" s="260"/>
      <c r="V42" s="260"/>
    </row>
    <row r="43" spans="1:22" ht="15" customHeight="1">
      <c r="A43" s="144"/>
      <c r="B43" s="261"/>
      <c r="C43" s="261"/>
      <c r="D43" s="261"/>
      <c r="E43" s="261"/>
      <c r="F43" s="261"/>
      <c r="G43" s="261"/>
      <c r="H43" s="261"/>
      <c r="I43" s="261"/>
      <c r="J43" s="261"/>
      <c r="K43" s="261"/>
      <c r="L43" s="131"/>
      <c r="M43" s="260"/>
      <c r="N43" s="260"/>
      <c r="O43" s="260"/>
      <c r="P43" s="260"/>
      <c r="Q43" s="260"/>
      <c r="R43" s="260"/>
      <c r="S43" s="260"/>
      <c r="T43" s="260"/>
      <c r="U43" s="260"/>
      <c r="V43" s="260"/>
    </row>
    <row r="44" spans="1:22" ht="15" customHeight="1">
      <c r="A44" s="144"/>
      <c r="B44" s="261"/>
      <c r="C44" s="261"/>
      <c r="D44" s="261"/>
      <c r="E44" s="261"/>
      <c r="F44" s="261"/>
      <c r="G44" s="261"/>
      <c r="H44" s="261"/>
      <c r="I44" s="261"/>
      <c r="J44" s="261"/>
      <c r="K44" s="261"/>
      <c r="L44" s="131"/>
      <c r="M44" s="260"/>
      <c r="N44" s="260"/>
      <c r="O44" s="260"/>
      <c r="P44" s="260"/>
      <c r="Q44" s="260"/>
      <c r="R44" s="260"/>
      <c r="S44" s="260"/>
      <c r="T44" s="260"/>
      <c r="U44" s="260"/>
      <c r="V44" s="260"/>
    </row>
    <row r="45" spans="1:22" ht="15" customHeight="1">
      <c r="A45" s="144">
        <v>3</v>
      </c>
      <c r="B45" s="261" t="s">
        <v>152</v>
      </c>
      <c r="C45" s="261"/>
      <c r="D45" s="261"/>
      <c r="E45" s="261"/>
      <c r="F45" s="261"/>
      <c r="G45" s="261"/>
      <c r="H45" s="261"/>
      <c r="I45" s="261"/>
      <c r="J45" s="261"/>
      <c r="K45" s="261"/>
      <c r="L45" s="131"/>
      <c r="M45" s="260"/>
      <c r="N45" s="260"/>
      <c r="O45" s="260"/>
      <c r="P45" s="260"/>
      <c r="Q45" s="260"/>
      <c r="R45" s="260"/>
      <c r="S45" s="260"/>
      <c r="T45" s="260"/>
      <c r="U45" s="260"/>
      <c r="V45" s="260"/>
    </row>
    <row r="46" spans="1:22" ht="15" customHeight="1">
      <c r="A46" s="144"/>
      <c r="B46" s="261"/>
      <c r="C46" s="261"/>
      <c r="D46" s="261"/>
      <c r="E46" s="261"/>
      <c r="F46" s="261"/>
      <c r="G46" s="261"/>
      <c r="H46" s="261"/>
      <c r="I46" s="261"/>
      <c r="J46" s="261"/>
      <c r="K46" s="261"/>
      <c r="L46" s="131"/>
      <c r="M46" s="260"/>
      <c r="N46" s="260"/>
      <c r="O46" s="260"/>
      <c r="P46" s="260"/>
      <c r="Q46" s="260"/>
      <c r="R46" s="260"/>
      <c r="S46" s="260"/>
      <c r="T46" s="260"/>
      <c r="U46" s="260"/>
      <c r="V46" s="260"/>
    </row>
    <row r="47" spans="1:22" ht="15" customHeight="1">
      <c r="A47" s="144"/>
      <c r="B47" s="261"/>
      <c r="C47" s="261"/>
      <c r="D47" s="261"/>
      <c r="E47" s="261"/>
      <c r="F47" s="261"/>
      <c r="G47" s="261"/>
      <c r="H47" s="261"/>
      <c r="I47" s="261"/>
      <c r="J47" s="261"/>
      <c r="K47" s="261"/>
      <c r="L47" s="131"/>
      <c r="M47" s="260"/>
      <c r="N47" s="260"/>
      <c r="O47" s="260"/>
      <c r="P47" s="260"/>
      <c r="Q47" s="260"/>
      <c r="R47" s="260"/>
      <c r="S47" s="260"/>
      <c r="T47" s="260"/>
      <c r="U47" s="260"/>
      <c r="V47" s="260"/>
    </row>
    <row r="48" spans="1:22" ht="15" customHeight="1">
      <c r="A48" s="144">
        <v>4</v>
      </c>
      <c r="B48" s="261" t="s">
        <v>130</v>
      </c>
      <c r="C48" s="262"/>
      <c r="D48" s="262"/>
      <c r="E48" s="262"/>
      <c r="F48" s="262"/>
      <c r="G48" s="262"/>
      <c r="H48" s="262"/>
      <c r="I48" s="262"/>
      <c r="J48" s="262"/>
      <c r="K48" s="262"/>
      <c r="L48" s="131"/>
      <c r="M48" s="132"/>
      <c r="N48" s="133"/>
      <c r="O48" s="133"/>
      <c r="P48" s="133"/>
      <c r="Q48" s="133"/>
      <c r="R48" s="133"/>
      <c r="S48" s="133"/>
      <c r="T48" s="133"/>
      <c r="U48" s="133"/>
      <c r="V48" s="133"/>
    </row>
    <row r="49" spans="1:22" ht="15" customHeight="1">
      <c r="A49" s="136"/>
      <c r="B49" s="145"/>
      <c r="C49" s="145"/>
      <c r="D49" s="145"/>
      <c r="E49" s="145"/>
      <c r="F49" s="145"/>
      <c r="G49" s="145"/>
      <c r="H49" s="145"/>
      <c r="I49" s="145"/>
      <c r="J49" s="145"/>
      <c r="K49" s="145"/>
      <c r="L49" s="131"/>
      <c r="M49" s="260"/>
      <c r="N49" s="260"/>
      <c r="O49" s="260"/>
      <c r="P49" s="260"/>
      <c r="Q49" s="260"/>
      <c r="R49" s="260"/>
      <c r="S49" s="260"/>
      <c r="T49" s="260"/>
      <c r="U49" s="260"/>
      <c r="V49" s="260"/>
    </row>
    <row r="50" spans="1:22" ht="15" customHeight="1">
      <c r="A50" s="136"/>
      <c r="B50" s="145"/>
      <c r="C50" s="145"/>
      <c r="D50" s="145"/>
      <c r="E50" s="145"/>
      <c r="F50" s="145"/>
      <c r="G50" s="145"/>
      <c r="H50" s="145"/>
      <c r="I50" s="145"/>
      <c r="J50" s="145"/>
      <c r="K50" s="145"/>
      <c r="L50" s="128"/>
      <c r="M50" s="260"/>
      <c r="N50" s="260"/>
      <c r="O50" s="260"/>
      <c r="P50" s="260"/>
      <c r="Q50" s="260"/>
      <c r="R50" s="260"/>
      <c r="S50" s="260"/>
      <c r="T50" s="260"/>
      <c r="U50" s="260"/>
      <c r="V50" s="260"/>
    </row>
    <row r="51" spans="1:22" ht="15" customHeight="1">
      <c r="A51" s="136"/>
      <c r="B51" s="145"/>
      <c r="C51" s="145"/>
      <c r="D51" s="145"/>
      <c r="E51" s="145"/>
      <c r="F51" s="145"/>
      <c r="G51" s="145"/>
      <c r="H51" s="145"/>
      <c r="I51" s="145"/>
      <c r="J51" s="145"/>
      <c r="K51" s="145"/>
      <c r="L51" s="128"/>
      <c r="M51" s="260"/>
      <c r="N51" s="260"/>
      <c r="O51" s="260"/>
      <c r="P51" s="260"/>
      <c r="Q51" s="260"/>
      <c r="R51" s="260"/>
      <c r="S51" s="260"/>
      <c r="T51" s="260"/>
      <c r="U51" s="260"/>
      <c r="V51" s="260"/>
    </row>
    <row r="52" spans="1:22" ht="15" customHeight="1">
      <c r="A52" s="136"/>
      <c r="B52" s="145"/>
      <c r="C52" s="145"/>
      <c r="D52" s="145"/>
      <c r="E52" s="145"/>
      <c r="F52" s="145"/>
      <c r="G52" s="145"/>
      <c r="H52" s="145"/>
      <c r="I52" s="145"/>
      <c r="J52" s="145"/>
      <c r="K52" s="145"/>
      <c r="L52" s="128"/>
      <c r="M52" s="260"/>
      <c r="N52" s="260"/>
      <c r="O52" s="260"/>
      <c r="P52" s="260"/>
      <c r="Q52" s="260"/>
      <c r="R52" s="260"/>
      <c r="S52" s="260"/>
      <c r="T52" s="260"/>
      <c r="U52" s="260"/>
      <c r="V52" s="260"/>
    </row>
    <row r="53" spans="1:22">
      <c r="B53" s="127"/>
      <c r="C53" s="127"/>
      <c r="D53" s="127"/>
      <c r="E53" s="127"/>
      <c r="F53" s="127"/>
      <c r="G53" s="127"/>
      <c r="H53" s="127"/>
      <c r="I53" s="127"/>
      <c r="J53" s="127"/>
      <c r="K53" s="127"/>
      <c r="L53" s="128"/>
      <c r="M53" s="260"/>
      <c r="N53" s="260"/>
      <c r="O53" s="260"/>
      <c r="P53" s="260"/>
      <c r="Q53" s="260"/>
      <c r="R53" s="260"/>
      <c r="S53" s="260"/>
      <c r="T53" s="260"/>
      <c r="U53" s="260"/>
      <c r="V53" s="260"/>
    </row>
    <row r="54" spans="1:22">
      <c r="B54" s="127"/>
      <c r="C54" s="127"/>
      <c r="D54" s="127"/>
      <c r="E54" s="127"/>
      <c r="F54" s="127"/>
      <c r="G54" s="127"/>
      <c r="H54" s="127"/>
      <c r="I54" s="127"/>
      <c r="J54" s="127"/>
      <c r="K54" s="127"/>
    </row>
  </sheetData>
  <mergeCells count="12">
    <mergeCell ref="M52:V53"/>
    <mergeCell ref="B45:K47"/>
    <mergeCell ref="M45:V47"/>
    <mergeCell ref="B48:K48"/>
    <mergeCell ref="A5:K9"/>
    <mergeCell ref="B29:K34"/>
    <mergeCell ref="B37:K39"/>
    <mergeCell ref="M49:V49"/>
    <mergeCell ref="M50:V51"/>
    <mergeCell ref="B40:K44"/>
    <mergeCell ref="M37:V39"/>
    <mergeCell ref="M40:V44"/>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L135"/>
  <sheetViews>
    <sheetView showGridLines="0" zoomScale="90" zoomScaleNormal="90" zoomScaleSheetLayoutView="100" workbookViewId="0">
      <selection activeCell="A9" sqref="A9:A11"/>
    </sheetView>
  </sheetViews>
  <sheetFormatPr defaultRowHeight="15.75" zeroHeight="1"/>
  <cols>
    <col min="1" max="1" width="5" style="64" customWidth="1"/>
    <col min="2" max="2" width="35.85546875" style="64" customWidth="1"/>
    <col min="3" max="3" width="14.85546875" style="64" customWidth="1"/>
    <col min="4" max="4" width="13" style="65" customWidth="1"/>
    <col min="5" max="7" width="17.85546875" style="64" customWidth="1"/>
    <col min="8" max="8" width="18" style="64" customWidth="1"/>
    <col min="9" max="13" width="14.140625" style="64" hidden="1" customWidth="1"/>
    <col min="14" max="28" width="3.28515625" style="64" hidden="1" customWidth="1"/>
    <col min="29" max="29" width="2.5703125" style="64" hidden="1" customWidth="1"/>
    <col min="30" max="30" width="15" style="65" customWidth="1"/>
    <col min="31" max="31" width="16.5703125" style="64" customWidth="1"/>
    <col min="32" max="32" width="2" style="64" hidden="1" customWidth="1"/>
    <col min="33" max="33" width="2.42578125" style="64" hidden="1" customWidth="1"/>
    <col min="34" max="34" width="9.140625" style="64" hidden="1" customWidth="1"/>
    <col min="35" max="36" width="2" style="64" hidden="1" customWidth="1"/>
    <col min="37" max="37" width="2.42578125" style="64" hidden="1" customWidth="1"/>
    <col min="38" max="38" width="9.140625" style="64" hidden="1" customWidth="1"/>
    <col min="39" max="16384" width="9.140625" style="64"/>
  </cols>
  <sheetData>
    <row r="1" spans="1:35" s="62" customFormat="1" ht="25.5" customHeight="1">
      <c r="A1" s="66"/>
      <c r="B1" s="67"/>
      <c r="C1" s="68" t="s">
        <v>0</v>
      </c>
      <c r="D1" s="152" t="s">
        <v>121</v>
      </c>
      <c r="E1" s="69"/>
      <c r="F1" s="69"/>
      <c r="G1" s="69"/>
      <c r="H1" s="69"/>
      <c r="I1" s="69"/>
      <c r="J1" s="69"/>
      <c r="K1" s="69"/>
      <c r="L1" s="69"/>
      <c r="M1" s="69"/>
      <c r="N1" s="69"/>
      <c r="O1" s="69"/>
      <c r="P1" s="67"/>
      <c r="Q1" s="67"/>
      <c r="R1" s="66"/>
      <c r="S1" s="67"/>
      <c r="T1" s="67"/>
      <c r="U1" s="67"/>
      <c r="V1" s="67"/>
      <c r="W1" s="67"/>
      <c r="X1" s="67"/>
      <c r="Y1" s="67"/>
      <c r="Z1" s="67"/>
      <c r="AA1" s="67"/>
      <c r="AB1" s="67"/>
      <c r="AC1" s="67"/>
      <c r="AD1" s="85"/>
      <c r="AE1" s="85"/>
    </row>
    <row r="2" spans="1:35" s="62" customFormat="1" ht="25.5" customHeight="1">
      <c r="A2" s="66"/>
      <c r="B2" s="67"/>
      <c r="C2" s="68" t="s">
        <v>1</v>
      </c>
      <c r="D2" s="152" t="s">
        <v>154</v>
      </c>
      <c r="E2" s="69"/>
      <c r="F2" s="69"/>
      <c r="G2" s="69"/>
      <c r="H2" s="69"/>
      <c r="I2" s="69"/>
      <c r="J2" s="69"/>
      <c r="K2" s="69"/>
      <c r="L2" s="69"/>
      <c r="M2" s="69"/>
      <c r="N2" s="69"/>
      <c r="O2" s="69"/>
      <c r="P2" s="67"/>
      <c r="Q2" s="67"/>
      <c r="R2" s="66"/>
      <c r="S2" s="67"/>
      <c r="T2" s="67"/>
      <c r="U2" s="67"/>
      <c r="V2" s="67"/>
      <c r="W2" s="67"/>
      <c r="X2" s="67"/>
      <c r="Y2" s="67"/>
      <c r="Z2" s="67"/>
      <c r="AA2" s="67"/>
      <c r="AB2" s="67"/>
      <c r="AC2" s="67"/>
      <c r="AD2" s="85"/>
      <c r="AE2" s="85"/>
    </row>
    <row r="3" spans="1:35" s="62" customFormat="1" ht="25.5" customHeight="1">
      <c r="A3" s="66"/>
      <c r="B3" s="70"/>
      <c r="C3" s="68" t="s">
        <v>2</v>
      </c>
      <c r="D3" s="152" t="s">
        <v>100</v>
      </c>
      <c r="E3" s="69"/>
      <c r="F3" s="69"/>
      <c r="G3" s="69"/>
      <c r="H3" s="69"/>
      <c r="I3" s="69"/>
      <c r="J3" s="69"/>
      <c r="K3" s="69"/>
      <c r="L3" s="69"/>
      <c r="M3" s="69"/>
      <c r="N3" s="69"/>
      <c r="O3" s="69"/>
      <c r="P3" s="70"/>
      <c r="Q3" s="70"/>
      <c r="R3" s="66"/>
      <c r="S3" s="70"/>
      <c r="T3" s="70"/>
      <c r="U3" s="70"/>
      <c r="V3" s="70"/>
      <c r="W3" s="70"/>
      <c r="X3" s="70"/>
      <c r="Y3" s="70"/>
      <c r="Z3" s="70"/>
      <c r="AA3" s="70"/>
      <c r="AB3" s="70"/>
      <c r="AC3" s="70"/>
      <c r="AD3" s="86"/>
      <c r="AE3" s="86"/>
    </row>
    <row r="4" spans="1:35" s="62" customFormat="1" ht="25.5" customHeight="1">
      <c r="A4" s="66"/>
      <c r="B4" s="67"/>
      <c r="C4" s="68" t="s">
        <v>55</v>
      </c>
      <c r="D4" s="153">
        <v>43861</v>
      </c>
      <c r="E4" s="69"/>
      <c r="F4" s="69"/>
      <c r="G4" s="69"/>
      <c r="H4" s="69"/>
      <c r="I4" s="69"/>
      <c r="J4" s="69"/>
      <c r="K4" s="69"/>
      <c r="L4" s="69"/>
      <c r="M4" s="69"/>
      <c r="N4" s="69"/>
      <c r="O4" s="69" t="s">
        <v>3</v>
      </c>
      <c r="P4" s="67"/>
      <c r="Q4" s="67"/>
      <c r="R4" s="66"/>
      <c r="S4" s="67"/>
      <c r="T4" s="67"/>
      <c r="U4" s="67"/>
      <c r="V4" s="67"/>
      <c r="W4" s="67"/>
      <c r="X4" s="67"/>
      <c r="Y4" s="67"/>
      <c r="Z4" s="67"/>
      <c r="AA4" s="67"/>
      <c r="AB4" s="67"/>
      <c r="AC4" s="67"/>
      <c r="AD4" s="85"/>
      <c r="AE4" s="85"/>
    </row>
    <row r="5" spans="1:35" ht="15.95" customHeight="1">
      <c r="A5" s="155"/>
      <c r="B5" s="71"/>
      <c r="C5" s="71"/>
      <c r="D5" s="72"/>
      <c r="E5" s="71"/>
      <c r="F5" s="71"/>
      <c r="G5" s="71"/>
      <c r="H5" s="71"/>
      <c r="I5" s="71"/>
      <c r="J5" s="71"/>
      <c r="K5" s="71"/>
      <c r="L5" s="71"/>
      <c r="M5" s="71"/>
      <c r="N5" s="71"/>
      <c r="O5" s="71"/>
      <c r="P5" s="71"/>
      <c r="Q5" s="71"/>
      <c r="R5" s="71"/>
      <c r="S5" s="71"/>
      <c r="T5" s="71"/>
      <c r="U5" s="71"/>
      <c r="V5" s="71"/>
      <c r="W5" s="71"/>
      <c r="X5" s="71"/>
      <c r="Y5" s="71"/>
      <c r="Z5" s="71"/>
      <c r="AA5" s="71"/>
      <c r="AB5" s="71"/>
      <c r="AC5" s="71"/>
      <c r="AD5" s="71" t="s">
        <v>63</v>
      </c>
      <c r="AE5" s="71"/>
    </row>
    <row r="6" spans="1:35" s="63" customFormat="1" ht="20.100000000000001" customHeight="1">
      <c r="A6" s="154"/>
      <c r="B6" s="74" t="s">
        <v>5</v>
      </c>
      <c r="C6" s="108" t="s">
        <v>101</v>
      </c>
      <c r="D6" s="71"/>
      <c r="E6" s="156" t="s">
        <v>131</v>
      </c>
      <c r="F6" s="157" t="s">
        <v>157</v>
      </c>
      <c r="G6" s="155"/>
      <c r="H6" s="73"/>
      <c r="I6" s="154"/>
      <c r="J6" s="71"/>
      <c r="K6" s="71"/>
      <c r="L6" s="71"/>
      <c r="M6" s="71"/>
      <c r="N6" s="71"/>
      <c r="O6" s="71"/>
      <c r="P6" s="71"/>
      <c r="Q6" s="71"/>
      <c r="R6" s="71"/>
      <c r="S6" s="71"/>
      <c r="T6" s="71"/>
      <c r="U6" s="71"/>
      <c r="V6" s="71"/>
      <c r="W6" s="71"/>
      <c r="X6" s="71"/>
      <c r="Y6" s="71"/>
      <c r="Z6" s="71"/>
      <c r="AA6" s="71"/>
      <c r="AB6" s="71"/>
      <c r="AC6" s="71"/>
      <c r="AD6" s="126" t="s">
        <v>123</v>
      </c>
      <c r="AE6" s="71"/>
    </row>
    <row r="7" spans="1:35" s="63" customFormat="1" ht="20.100000000000001" customHeight="1">
      <c r="A7" s="154"/>
      <c r="B7" s="74" t="s">
        <v>6</v>
      </c>
      <c r="C7" s="108" t="s">
        <v>156</v>
      </c>
      <c r="D7" s="71"/>
      <c r="E7" s="154"/>
      <c r="F7" s="155"/>
      <c r="G7" s="154"/>
      <c r="H7" s="155"/>
      <c r="I7" s="71"/>
      <c r="J7" s="71"/>
      <c r="K7" s="71"/>
      <c r="L7" s="71"/>
      <c r="M7" s="71"/>
      <c r="N7" s="71"/>
      <c r="O7" s="71"/>
      <c r="P7" s="71"/>
      <c r="Q7" s="71"/>
      <c r="R7" s="71"/>
      <c r="S7" s="71"/>
      <c r="T7" s="71"/>
      <c r="U7" s="71"/>
      <c r="V7" s="71"/>
      <c r="W7" s="71"/>
      <c r="X7" s="71"/>
      <c r="Y7" s="71"/>
      <c r="Z7" s="71"/>
      <c r="AA7" s="71"/>
      <c r="AB7" s="71"/>
      <c r="AC7" s="71"/>
      <c r="AD7" s="126" t="s">
        <v>124</v>
      </c>
      <c r="AE7" s="71"/>
    </row>
    <row r="8" spans="1:35" s="63" customFormat="1" ht="20.100000000000001" customHeight="1">
      <c r="A8" s="76"/>
      <c r="B8" s="75"/>
      <c r="C8" s="76"/>
      <c r="D8" s="75"/>
      <c r="E8" s="77"/>
      <c r="F8" s="78"/>
      <c r="G8" s="77"/>
      <c r="H8" s="78"/>
      <c r="I8" s="77"/>
      <c r="J8" s="78"/>
      <c r="K8" s="77"/>
      <c r="L8" s="78"/>
      <c r="M8" s="77"/>
      <c r="N8" s="78"/>
      <c r="O8" s="77"/>
      <c r="P8" s="78"/>
      <c r="Q8" s="77"/>
      <c r="R8" s="78"/>
      <c r="S8" s="77"/>
      <c r="T8" s="78"/>
      <c r="U8" s="77"/>
      <c r="V8" s="78"/>
      <c r="W8" s="77"/>
      <c r="X8" s="78"/>
      <c r="Y8" s="77"/>
      <c r="Z8" s="77"/>
      <c r="AA8" s="77"/>
      <c r="AB8" s="77"/>
      <c r="AC8" s="77"/>
      <c r="AD8" s="78"/>
      <c r="AE8" s="77"/>
    </row>
    <row r="9" spans="1:35" s="63" customFormat="1" ht="11.25" customHeight="1">
      <c r="A9" s="272" t="s">
        <v>7</v>
      </c>
      <c r="B9" s="272" t="s">
        <v>8</v>
      </c>
      <c r="C9" s="273" t="s">
        <v>9</v>
      </c>
      <c r="D9" s="274" t="s">
        <v>10</v>
      </c>
      <c r="E9" s="268" t="s">
        <v>132</v>
      </c>
      <c r="F9" s="269"/>
      <c r="G9" s="269"/>
      <c r="H9" s="269"/>
      <c r="I9" s="269"/>
      <c r="J9" s="269"/>
      <c r="K9" s="269"/>
      <c r="L9" s="269"/>
      <c r="M9" s="269"/>
      <c r="N9" s="83"/>
      <c r="O9" s="83"/>
      <c r="P9" s="83"/>
      <c r="Q9" s="83"/>
      <c r="R9" s="83"/>
      <c r="S9" s="83"/>
      <c r="T9" s="83"/>
      <c r="U9" s="83"/>
      <c r="V9" s="83"/>
      <c r="W9" s="83"/>
      <c r="X9" s="83"/>
      <c r="Y9" s="83"/>
      <c r="Z9" s="83"/>
      <c r="AA9" s="83"/>
      <c r="AB9" s="83"/>
      <c r="AC9" s="83"/>
      <c r="AD9" s="277" t="s">
        <v>11</v>
      </c>
      <c r="AE9" s="263" t="s">
        <v>102</v>
      </c>
    </row>
    <row r="10" spans="1:35" s="63" customFormat="1" ht="35.25" customHeight="1">
      <c r="A10" s="272"/>
      <c r="B10" s="272"/>
      <c r="C10" s="273"/>
      <c r="D10" s="275"/>
      <c r="E10" s="270"/>
      <c r="F10" s="271"/>
      <c r="G10" s="271"/>
      <c r="H10" s="271"/>
      <c r="I10" s="271"/>
      <c r="J10" s="271"/>
      <c r="K10" s="271"/>
      <c r="L10" s="271"/>
      <c r="M10" s="271"/>
      <c r="N10" s="84"/>
      <c r="O10" s="84"/>
      <c r="P10" s="84"/>
      <c r="Q10" s="84"/>
      <c r="R10" s="84"/>
      <c r="S10" s="84"/>
      <c r="T10" s="84"/>
      <c r="U10" s="84"/>
      <c r="V10" s="84"/>
      <c r="W10" s="84"/>
      <c r="X10" s="87"/>
      <c r="Y10" s="87"/>
      <c r="Z10" s="87"/>
      <c r="AA10" s="87"/>
      <c r="AB10" s="87"/>
      <c r="AC10" s="87"/>
      <c r="AD10" s="278"/>
      <c r="AE10" s="264"/>
    </row>
    <row r="11" spans="1:35" ht="82.5" customHeight="1">
      <c r="A11" s="272"/>
      <c r="B11" s="272"/>
      <c r="C11" s="273"/>
      <c r="D11" s="276"/>
      <c r="E11" s="158" t="s">
        <v>158</v>
      </c>
      <c r="F11" s="158" t="s">
        <v>159</v>
      </c>
      <c r="G11" s="158" t="s">
        <v>160</v>
      </c>
      <c r="H11" s="158" t="s">
        <v>161</v>
      </c>
      <c r="I11" s="138"/>
      <c r="J11" s="138"/>
      <c r="K11" s="138"/>
      <c r="L11" s="138"/>
      <c r="M11" s="138"/>
      <c r="N11" s="79"/>
      <c r="O11" s="79"/>
      <c r="P11" s="79"/>
      <c r="Q11" s="79"/>
      <c r="R11" s="79"/>
      <c r="S11" s="79"/>
      <c r="T11" s="79"/>
      <c r="U11" s="79"/>
      <c r="V11" s="79"/>
      <c r="W11" s="79"/>
      <c r="X11" s="88"/>
      <c r="Y11" s="88"/>
      <c r="Z11" s="79"/>
      <c r="AA11" s="79"/>
      <c r="AB11" s="79"/>
      <c r="AC11" s="79"/>
      <c r="AD11" s="279"/>
      <c r="AE11" s="265"/>
    </row>
    <row r="12" spans="1:35" s="63" customFormat="1">
      <c r="A12" s="80">
        <v>1</v>
      </c>
      <c r="B12" s="81" t="s">
        <v>162</v>
      </c>
      <c r="C12" s="82" t="s">
        <v>163</v>
      </c>
      <c r="D12" s="125" t="s">
        <v>133</v>
      </c>
      <c r="E12" s="80">
        <v>1</v>
      </c>
      <c r="F12" s="80">
        <v>2</v>
      </c>
      <c r="G12" s="80">
        <v>3</v>
      </c>
      <c r="H12" s="80">
        <v>4</v>
      </c>
      <c r="I12" s="80"/>
      <c r="J12" s="80"/>
      <c r="K12" s="80"/>
      <c r="L12" s="80"/>
      <c r="M12" s="80"/>
      <c r="N12" s="80"/>
      <c r="O12" s="80"/>
      <c r="P12" s="80"/>
      <c r="Q12" s="80"/>
      <c r="R12" s="80"/>
      <c r="S12" s="80"/>
      <c r="T12" s="80"/>
      <c r="U12" s="80"/>
      <c r="V12" s="80"/>
      <c r="W12" s="80"/>
      <c r="X12" s="80"/>
      <c r="Y12" s="80"/>
      <c r="Z12" s="80"/>
      <c r="AA12" s="80"/>
      <c r="AB12" s="80"/>
      <c r="AC12" s="80"/>
      <c r="AD12" s="80">
        <v>5</v>
      </c>
      <c r="AE12" s="139" t="s">
        <v>125</v>
      </c>
      <c r="AF12" s="89">
        <v>0</v>
      </c>
      <c r="AG12" s="89" t="s">
        <v>12</v>
      </c>
      <c r="AI12" s="124">
        <v>2</v>
      </c>
    </row>
    <row r="13" spans="1:35" s="63" customFormat="1">
      <c r="A13" s="80">
        <v>2</v>
      </c>
      <c r="B13" s="81" t="s">
        <v>69</v>
      </c>
      <c r="C13" s="82">
        <v>40206162355</v>
      </c>
      <c r="D13" s="80" t="s">
        <v>133</v>
      </c>
      <c r="E13" s="80">
        <v>5</v>
      </c>
      <c r="F13" s="80">
        <v>5</v>
      </c>
      <c r="G13" s="80">
        <v>3</v>
      </c>
      <c r="H13" s="80">
        <v>4</v>
      </c>
      <c r="I13" s="80"/>
      <c r="J13" s="80"/>
      <c r="K13" s="80"/>
      <c r="L13" s="80"/>
      <c r="M13" s="80"/>
      <c r="N13" s="80"/>
      <c r="O13" s="80"/>
      <c r="P13" s="80"/>
      <c r="Q13" s="80"/>
      <c r="R13" s="80"/>
      <c r="S13" s="80"/>
      <c r="T13" s="80"/>
      <c r="U13" s="80"/>
      <c r="V13" s="80"/>
      <c r="W13" s="80"/>
      <c r="X13" s="80"/>
      <c r="Y13" s="80"/>
      <c r="Z13" s="80"/>
      <c r="AA13" s="80"/>
      <c r="AB13" s="80"/>
      <c r="AC13" s="80"/>
      <c r="AD13" s="80">
        <v>4</v>
      </c>
      <c r="AE13" s="139" t="s">
        <v>103</v>
      </c>
      <c r="AF13" s="89">
        <v>1</v>
      </c>
      <c r="AG13" s="89" t="s">
        <v>13</v>
      </c>
    </row>
    <row r="14" spans="1:35" s="63" customFormat="1">
      <c r="A14" s="80">
        <v>3</v>
      </c>
      <c r="B14" s="81" t="s">
        <v>70</v>
      </c>
      <c r="C14" s="82">
        <v>41209022384</v>
      </c>
      <c r="D14" s="80" t="s">
        <v>134</v>
      </c>
      <c r="E14" s="80">
        <v>6</v>
      </c>
      <c r="F14" s="80">
        <v>4</v>
      </c>
      <c r="G14" s="80">
        <v>5</v>
      </c>
      <c r="H14" s="80">
        <v>3</v>
      </c>
      <c r="I14" s="80"/>
      <c r="J14" s="80"/>
      <c r="K14" s="80"/>
      <c r="L14" s="80"/>
      <c r="M14" s="80"/>
      <c r="N14" s="80"/>
      <c r="O14" s="80"/>
      <c r="P14" s="80"/>
      <c r="Q14" s="80"/>
      <c r="R14" s="80"/>
      <c r="S14" s="80"/>
      <c r="T14" s="80"/>
      <c r="U14" s="80"/>
      <c r="V14" s="80"/>
      <c r="W14" s="80"/>
      <c r="X14" s="80"/>
      <c r="Y14" s="80"/>
      <c r="Z14" s="80"/>
      <c r="AA14" s="80"/>
      <c r="AB14" s="80"/>
      <c r="AC14" s="80"/>
      <c r="AD14" s="80">
        <v>3</v>
      </c>
      <c r="AE14" s="139" t="s">
        <v>103</v>
      </c>
      <c r="AF14" s="89">
        <v>2</v>
      </c>
      <c r="AG14" s="89" t="s">
        <v>12</v>
      </c>
    </row>
    <row r="15" spans="1:35" s="63" customFormat="1">
      <c r="A15" s="80">
        <v>4</v>
      </c>
      <c r="B15" s="81" t="s">
        <v>71</v>
      </c>
      <c r="C15" s="82">
        <v>40709072361</v>
      </c>
      <c r="D15" s="80" t="s">
        <v>133</v>
      </c>
      <c r="E15" s="80">
        <v>6</v>
      </c>
      <c r="F15" s="80">
        <v>4</v>
      </c>
      <c r="G15" s="80">
        <v>5</v>
      </c>
      <c r="H15" s="80">
        <v>2</v>
      </c>
      <c r="I15" s="80"/>
      <c r="J15" s="80"/>
      <c r="K15" s="80"/>
      <c r="L15" s="80"/>
      <c r="M15" s="80"/>
      <c r="N15" s="80"/>
      <c r="O15" s="80"/>
      <c r="P15" s="80"/>
      <c r="Q15" s="80"/>
      <c r="R15" s="80"/>
      <c r="S15" s="80"/>
      <c r="T15" s="80"/>
      <c r="U15" s="80"/>
      <c r="V15" s="80"/>
      <c r="W15" s="80"/>
      <c r="X15" s="80"/>
      <c r="Y15" s="80"/>
      <c r="Z15" s="80"/>
      <c r="AA15" s="80"/>
      <c r="AB15" s="80"/>
      <c r="AC15" s="80"/>
      <c r="AD15" s="80">
        <v>5</v>
      </c>
      <c r="AE15" s="139" t="s">
        <v>103</v>
      </c>
      <c r="AF15" s="89">
        <v>3</v>
      </c>
      <c r="AG15" s="89" t="s">
        <v>13</v>
      </c>
    </row>
    <row r="16" spans="1:35" s="63" customFormat="1">
      <c r="A16" s="80">
        <v>5</v>
      </c>
      <c r="B16" s="81" t="s">
        <v>72</v>
      </c>
      <c r="C16" s="82">
        <v>41207162357</v>
      </c>
      <c r="D16" s="80" t="s">
        <v>133</v>
      </c>
      <c r="E16" s="80">
        <v>6</v>
      </c>
      <c r="F16" s="80">
        <v>3</v>
      </c>
      <c r="G16" s="80">
        <v>5</v>
      </c>
      <c r="H16" s="80">
        <v>2</v>
      </c>
      <c r="I16" s="80"/>
      <c r="J16" s="80"/>
      <c r="K16" s="80"/>
      <c r="L16" s="80"/>
      <c r="M16" s="80"/>
      <c r="N16" s="80"/>
      <c r="O16" s="80"/>
      <c r="P16" s="80"/>
      <c r="Q16" s="80"/>
      <c r="R16" s="80"/>
      <c r="S16" s="80"/>
      <c r="T16" s="80"/>
      <c r="U16" s="80"/>
      <c r="V16" s="80"/>
      <c r="W16" s="80"/>
      <c r="X16" s="80"/>
      <c r="Y16" s="80"/>
      <c r="Z16" s="80"/>
      <c r="AA16" s="80"/>
      <c r="AB16" s="80"/>
      <c r="AC16" s="80"/>
      <c r="AD16" s="80">
        <v>5</v>
      </c>
      <c r="AE16" s="139" t="s">
        <v>125</v>
      </c>
      <c r="AF16" s="89">
        <v>4</v>
      </c>
      <c r="AG16" s="89" t="s">
        <v>12</v>
      </c>
    </row>
    <row r="17" spans="1:35" s="63" customFormat="1">
      <c r="A17" s="80">
        <v>6</v>
      </c>
      <c r="B17" s="81" t="s">
        <v>73</v>
      </c>
      <c r="C17" s="82">
        <v>41209166359</v>
      </c>
      <c r="D17" s="80" t="s">
        <v>133</v>
      </c>
      <c r="E17" s="80">
        <v>6</v>
      </c>
      <c r="F17" s="80">
        <v>6</v>
      </c>
      <c r="G17" s="80">
        <v>6</v>
      </c>
      <c r="H17" s="80">
        <v>5</v>
      </c>
      <c r="I17" s="80"/>
      <c r="J17" s="80"/>
      <c r="K17" s="80"/>
      <c r="L17" s="80"/>
      <c r="M17" s="80"/>
      <c r="N17" s="80"/>
      <c r="O17" s="80"/>
      <c r="P17" s="80"/>
      <c r="Q17" s="80"/>
      <c r="R17" s="80"/>
      <c r="S17" s="80"/>
      <c r="T17" s="80"/>
      <c r="U17" s="80"/>
      <c r="V17" s="80"/>
      <c r="W17" s="80"/>
      <c r="X17" s="80"/>
      <c r="Y17" s="80"/>
      <c r="Z17" s="80"/>
      <c r="AA17" s="80"/>
      <c r="AB17" s="80"/>
      <c r="AC17" s="80"/>
      <c r="AD17" s="80">
        <v>6</v>
      </c>
      <c r="AE17" s="139" t="s">
        <v>103</v>
      </c>
      <c r="AF17" s="89">
        <v>5</v>
      </c>
      <c r="AG17" s="89" t="s">
        <v>13</v>
      </c>
    </row>
    <row r="18" spans="1:35" s="63" customFormat="1">
      <c r="A18" s="80">
        <v>7</v>
      </c>
      <c r="B18" s="81" t="s">
        <v>74</v>
      </c>
      <c r="C18" s="82">
        <v>41208018957</v>
      </c>
      <c r="D18" s="80" t="s">
        <v>133</v>
      </c>
      <c r="E18" s="80">
        <v>6</v>
      </c>
      <c r="F18" s="80">
        <v>4</v>
      </c>
      <c r="G18" s="80">
        <v>4</v>
      </c>
      <c r="H18" s="80">
        <v>4</v>
      </c>
      <c r="I18" s="80"/>
      <c r="J18" s="80"/>
      <c r="K18" s="80"/>
      <c r="L18" s="80"/>
      <c r="M18" s="80"/>
      <c r="N18" s="80"/>
      <c r="O18" s="80"/>
      <c r="P18" s="80"/>
      <c r="Q18" s="80"/>
      <c r="R18" s="80"/>
      <c r="S18" s="80"/>
      <c r="T18" s="80"/>
      <c r="U18" s="80"/>
      <c r="V18" s="80"/>
      <c r="W18" s="80"/>
      <c r="X18" s="80"/>
      <c r="Y18" s="80"/>
      <c r="Z18" s="80"/>
      <c r="AA18" s="80"/>
      <c r="AB18" s="80"/>
      <c r="AC18" s="80"/>
      <c r="AD18" s="80">
        <v>5</v>
      </c>
      <c r="AE18" s="139" t="s">
        <v>103</v>
      </c>
      <c r="AF18" s="90">
        <v>6</v>
      </c>
      <c r="AG18" s="90" t="s">
        <v>12</v>
      </c>
    </row>
    <row r="19" spans="1:35" s="63" customFormat="1">
      <c r="A19" s="80">
        <v>8</v>
      </c>
      <c r="B19" s="81" t="s">
        <v>75</v>
      </c>
      <c r="C19" s="82">
        <v>41203018933</v>
      </c>
      <c r="D19" s="80" t="s">
        <v>133</v>
      </c>
      <c r="E19" s="80">
        <v>5</v>
      </c>
      <c r="F19" s="80">
        <v>5</v>
      </c>
      <c r="G19" s="80">
        <v>3</v>
      </c>
      <c r="H19" s="80">
        <v>3</v>
      </c>
      <c r="I19" s="80"/>
      <c r="J19" s="80"/>
      <c r="K19" s="80"/>
      <c r="L19" s="80"/>
      <c r="M19" s="80"/>
      <c r="N19" s="80"/>
      <c r="O19" s="80"/>
      <c r="P19" s="80"/>
      <c r="Q19" s="80"/>
      <c r="R19" s="80"/>
      <c r="S19" s="80"/>
      <c r="T19" s="80"/>
      <c r="U19" s="80"/>
      <c r="V19" s="80"/>
      <c r="W19" s="80"/>
      <c r="X19" s="80"/>
      <c r="Y19" s="80"/>
      <c r="Z19" s="80"/>
      <c r="AA19" s="80"/>
      <c r="AB19" s="80"/>
      <c r="AC19" s="80"/>
      <c r="AD19" s="80">
        <v>4</v>
      </c>
      <c r="AE19" s="139" t="s">
        <v>103</v>
      </c>
      <c r="AF19" s="89">
        <v>7</v>
      </c>
      <c r="AG19" s="89" t="s">
        <v>13</v>
      </c>
      <c r="AH19" s="92"/>
      <c r="AI19" s="92"/>
    </row>
    <row r="20" spans="1:35" s="63" customFormat="1">
      <c r="A20" s="80">
        <v>9</v>
      </c>
      <c r="B20" s="81" t="s">
        <v>76</v>
      </c>
      <c r="C20" s="82">
        <v>41208162564</v>
      </c>
      <c r="D20" s="80" t="s">
        <v>134</v>
      </c>
      <c r="E20" s="80">
        <v>6</v>
      </c>
      <c r="F20" s="80">
        <v>4</v>
      </c>
      <c r="G20" s="80">
        <v>5</v>
      </c>
      <c r="H20" s="80">
        <v>2</v>
      </c>
      <c r="I20" s="80"/>
      <c r="J20" s="80"/>
      <c r="K20" s="80"/>
      <c r="L20" s="80"/>
      <c r="M20" s="80"/>
      <c r="N20" s="80"/>
      <c r="O20" s="80"/>
      <c r="P20" s="80"/>
      <c r="Q20" s="80"/>
      <c r="R20" s="80"/>
      <c r="S20" s="80"/>
      <c r="T20" s="80"/>
      <c r="U20" s="80"/>
      <c r="V20" s="80"/>
      <c r="W20" s="80"/>
      <c r="X20" s="80"/>
      <c r="Y20" s="80"/>
      <c r="Z20" s="80"/>
      <c r="AA20" s="80"/>
      <c r="AB20" s="80"/>
      <c r="AC20" s="80"/>
      <c r="AD20" s="80">
        <v>5</v>
      </c>
      <c r="AE20" s="139" t="s">
        <v>103</v>
      </c>
      <c r="AF20" s="90">
        <v>8</v>
      </c>
      <c r="AG20" s="90" t="s">
        <v>12</v>
      </c>
      <c r="AH20" s="92"/>
      <c r="AI20" s="92"/>
    </row>
    <row r="21" spans="1:35" s="63" customFormat="1">
      <c r="A21" s="80">
        <v>10</v>
      </c>
      <c r="B21" s="81" t="s">
        <v>77</v>
      </c>
      <c r="C21" s="82">
        <v>41209169897</v>
      </c>
      <c r="D21" s="80" t="s">
        <v>133</v>
      </c>
      <c r="E21" s="80">
        <v>6</v>
      </c>
      <c r="F21" s="80">
        <v>4</v>
      </c>
      <c r="G21" s="80">
        <v>5</v>
      </c>
      <c r="H21" s="80">
        <v>5</v>
      </c>
      <c r="I21" s="80"/>
      <c r="J21" s="80"/>
      <c r="K21" s="80"/>
      <c r="L21" s="80"/>
      <c r="M21" s="80"/>
      <c r="N21" s="80"/>
      <c r="O21" s="80"/>
      <c r="P21" s="80"/>
      <c r="Q21" s="80"/>
      <c r="R21" s="80"/>
      <c r="S21" s="80"/>
      <c r="T21" s="80"/>
      <c r="U21" s="80"/>
      <c r="V21" s="80"/>
      <c r="W21" s="80"/>
      <c r="X21" s="80"/>
      <c r="Y21" s="80"/>
      <c r="Z21" s="80"/>
      <c r="AA21" s="80"/>
      <c r="AB21" s="80"/>
      <c r="AC21" s="80"/>
      <c r="AD21" s="80">
        <v>5</v>
      </c>
      <c r="AE21" s="139" t="s">
        <v>103</v>
      </c>
      <c r="AF21" s="89">
        <v>9</v>
      </c>
      <c r="AG21" s="89" t="s">
        <v>13</v>
      </c>
      <c r="AH21" s="92"/>
      <c r="AI21" s="92"/>
    </row>
    <row r="22" spans="1:35" s="63" customFormat="1">
      <c r="A22" s="80">
        <v>11</v>
      </c>
      <c r="B22" s="81" t="s">
        <v>78</v>
      </c>
      <c r="C22" s="82">
        <v>41216167867</v>
      </c>
      <c r="D22" s="80" t="s">
        <v>133</v>
      </c>
      <c r="E22" s="80">
        <v>6</v>
      </c>
      <c r="F22" s="80">
        <v>3</v>
      </c>
      <c r="G22" s="80">
        <v>5</v>
      </c>
      <c r="H22" s="80">
        <v>4</v>
      </c>
      <c r="I22" s="80"/>
      <c r="J22" s="80"/>
      <c r="K22" s="80"/>
      <c r="L22" s="80"/>
      <c r="M22" s="80"/>
      <c r="N22" s="80"/>
      <c r="O22" s="80"/>
      <c r="P22" s="80"/>
      <c r="Q22" s="80"/>
      <c r="R22" s="80"/>
      <c r="S22" s="80"/>
      <c r="T22" s="80"/>
      <c r="U22" s="80"/>
      <c r="V22" s="80"/>
      <c r="W22" s="80"/>
      <c r="X22" s="80"/>
      <c r="Y22" s="80"/>
      <c r="Z22" s="80"/>
      <c r="AA22" s="80"/>
      <c r="AB22" s="80"/>
      <c r="AC22" s="80"/>
      <c r="AD22" s="80">
        <v>5</v>
      </c>
      <c r="AE22" s="139" t="s">
        <v>104</v>
      </c>
      <c r="AF22" s="91"/>
      <c r="AG22" s="91"/>
      <c r="AH22" s="92"/>
      <c r="AI22" s="92"/>
    </row>
    <row r="23" spans="1:35" s="63" customFormat="1">
      <c r="A23" s="80">
        <v>12</v>
      </c>
      <c r="B23" s="81" t="s">
        <v>79</v>
      </c>
      <c r="C23" s="82">
        <v>41219169638</v>
      </c>
      <c r="D23" s="80" t="s">
        <v>134</v>
      </c>
      <c r="E23" s="80">
        <v>6</v>
      </c>
      <c r="F23" s="80">
        <v>6</v>
      </c>
      <c r="G23" s="80">
        <v>6</v>
      </c>
      <c r="H23" s="80">
        <v>3</v>
      </c>
      <c r="I23" s="80"/>
      <c r="J23" s="80"/>
      <c r="K23" s="80"/>
      <c r="L23" s="80"/>
      <c r="M23" s="80"/>
      <c r="N23" s="80"/>
      <c r="O23" s="80"/>
      <c r="P23" s="80"/>
      <c r="Q23" s="80"/>
      <c r="R23" s="80"/>
      <c r="S23" s="80"/>
      <c r="T23" s="80"/>
      <c r="U23" s="80"/>
      <c r="V23" s="80"/>
      <c r="W23" s="80"/>
      <c r="X23" s="80"/>
      <c r="Y23" s="80"/>
      <c r="Z23" s="80"/>
      <c r="AA23" s="80"/>
      <c r="AB23" s="80"/>
      <c r="AC23" s="80"/>
      <c r="AD23" s="80">
        <v>6</v>
      </c>
      <c r="AE23" s="139" t="s">
        <v>104</v>
      </c>
      <c r="AF23" s="91"/>
      <c r="AG23" s="91"/>
      <c r="AH23" s="92"/>
      <c r="AI23" s="92"/>
    </row>
    <row r="24" spans="1:35" s="63" customFormat="1">
      <c r="A24" s="80">
        <v>13</v>
      </c>
      <c r="B24" s="81" t="s">
        <v>80</v>
      </c>
      <c r="C24" s="82">
        <v>41229162398</v>
      </c>
      <c r="D24" s="80" t="s">
        <v>134</v>
      </c>
      <c r="E24" s="80">
        <v>6</v>
      </c>
      <c r="F24" s="80">
        <v>4</v>
      </c>
      <c r="G24" s="80">
        <v>4</v>
      </c>
      <c r="H24" s="80">
        <v>2</v>
      </c>
      <c r="I24" s="80"/>
      <c r="J24" s="80"/>
      <c r="K24" s="80"/>
      <c r="L24" s="80"/>
      <c r="M24" s="80"/>
      <c r="N24" s="80"/>
      <c r="O24" s="80"/>
      <c r="P24" s="80"/>
      <c r="Q24" s="80"/>
      <c r="R24" s="80"/>
      <c r="S24" s="80"/>
      <c r="T24" s="80"/>
      <c r="U24" s="80"/>
      <c r="V24" s="80"/>
      <c r="W24" s="80"/>
      <c r="X24" s="80"/>
      <c r="Y24" s="80"/>
      <c r="Z24" s="80"/>
      <c r="AA24" s="80"/>
      <c r="AB24" s="80"/>
      <c r="AC24" s="80"/>
      <c r="AD24" s="80">
        <v>5</v>
      </c>
      <c r="AE24" s="139" t="s">
        <v>104</v>
      </c>
      <c r="AF24" s="91"/>
      <c r="AG24" s="91"/>
    </row>
    <row r="25" spans="1:35" s="63" customFormat="1">
      <c r="A25" s="80">
        <v>14</v>
      </c>
      <c r="B25" s="81" t="s">
        <v>81</v>
      </c>
      <c r="C25" s="82">
        <v>41203168754</v>
      </c>
      <c r="D25" s="80" t="s">
        <v>134</v>
      </c>
      <c r="E25" s="80">
        <v>5</v>
      </c>
      <c r="F25" s="80">
        <v>5</v>
      </c>
      <c r="G25" s="80">
        <v>3</v>
      </c>
      <c r="H25" s="80">
        <v>5</v>
      </c>
      <c r="I25" s="80"/>
      <c r="J25" s="80"/>
      <c r="K25" s="80"/>
      <c r="L25" s="80"/>
      <c r="M25" s="80"/>
      <c r="N25" s="80"/>
      <c r="O25" s="80"/>
      <c r="P25" s="80"/>
      <c r="Q25" s="80"/>
      <c r="R25" s="80"/>
      <c r="S25" s="80"/>
      <c r="T25" s="80"/>
      <c r="U25" s="80"/>
      <c r="V25" s="80"/>
      <c r="W25" s="80"/>
      <c r="X25" s="80"/>
      <c r="Y25" s="80"/>
      <c r="Z25" s="80"/>
      <c r="AA25" s="80"/>
      <c r="AB25" s="80"/>
      <c r="AC25" s="80"/>
      <c r="AD25" s="80">
        <v>4</v>
      </c>
      <c r="AE25" s="139" t="s">
        <v>103</v>
      </c>
      <c r="AF25" s="91"/>
      <c r="AG25" s="91"/>
    </row>
    <row r="26" spans="1:35" s="63" customFormat="1">
      <c r="A26" s="80">
        <v>15</v>
      </c>
      <c r="B26" s="81" t="s">
        <v>82</v>
      </c>
      <c r="C26" s="82">
        <v>41206162335</v>
      </c>
      <c r="D26" s="80" t="s">
        <v>133</v>
      </c>
      <c r="E26" s="80">
        <v>6</v>
      </c>
      <c r="F26" s="80">
        <v>4</v>
      </c>
      <c r="G26" s="80">
        <v>5</v>
      </c>
      <c r="H26" s="80">
        <v>4</v>
      </c>
      <c r="I26" s="80"/>
      <c r="J26" s="80"/>
      <c r="K26" s="80"/>
      <c r="L26" s="80"/>
      <c r="M26" s="80"/>
      <c r="N26" s="80"/>
      <c r="O26" s="80"/>
      <c r="P26" s="80"/>
      <c r="Q26" s="80"/>
      <c r="R26" s="80"/>
      <c r="S26" s="80"/>
      <c r="T26" s="80"/>
      <c r="U26" s="80"/>
      <c r="V26" s="80"/>
      <c r="W26" s="80"/>
      <c r="X26" s="80"/>
      <c r="Y26" s="80"/>
      <c r="Z26" s="80"/>
      <c r="AA26" s="80"/>
      <c r="AB26" s="80"/>
      <c r="AC26" s="80"/>
      <c r="AD26" s="80">
        <v>5</v>
      </c>
      <c r="AE26" s="139" t="s">
        <v>103</v>
      </c>
      <c r="AF26" s="91"/>
      <c r="AG26" s="91"/>
    </row>
    <row r="27" spans="1:35" s="63" customFormat="1">
      <c r="A27" s="80">
        <v>16</v>
      </c>
      <c r="B27" s="81" t="s">
        <v>83</v>
      </c>
      <c r="C27" s="82">
        <v>41209166267</v>
      </c>
      <c r="D27" s="80" t="s">
        <v>133</v>
      </c>
      <c r="E27" s="80">
        <v>6</v>
      </c>
      <c r="F27" s="80">
        <v>4</v>
      </c>
      <c r="G27" s="80">
        <v>5</v>
      </c>
      <c r="H27" s="80">
        <v>3</v>
      </c>
      <c r="I27" s="80"/>
      <c r="J27" s="80"/>
      <c r="K27" s="80"/>
      <c r="L27" s="80"/>
      <c r="M27" s="80"/>
      <c r="N27" s="80"/>
      <c r="O27" s="80"/>
      <c r="P27" s="80"/>
      <c r="Q27" s="80"/>
      <c r="R27" s="80"/>
      <c r="S27" s="80"/>
      <c r="T27" s="80"/>
      <c r="U27" s="80"/>
      <c r="V27" s="80"/>
      <c r="W27" s="80"/>
      <c r="X27" s="80"/>
      <c r="Y27" s="80"/>
      <c r="Z27" s="80"/>
      <c r="AA27" s="80"/>
      <c r="AB27" s="80"/>
      <c r="AC27" s="80"/>
      <c r="AD27" s="80">
        <v>5</v>
      </c>
      <c r="AE27" s="139" t="s">
        <v>103</v>
      </c>
      <c r="AF27" s="91"/>
      <c r="AG27" s="91"/>
    </row>
    <row r="28" spans="1:35" s="63" customFormat="1">
      <c r="A28" s="80">
        <v>17</v>
      </c>
      <c r="B28" s="81" t="s">
        <v>84</v>
      </c>
      <c r="C28" s="82">
        <v>41211166993</v>
      </c>
      <c r="D28" s="80" t="s">
        <v>133</v>
      </c>
      <c r="E28" s="80">
        <v>6</v>
      </c>
      <c r="F28" s="80">
        <v>3</v>
      </c>
      <c r="G28" s="80">
        <v>5</v>
      </c>
      <c r="H28" s="80">
        <v>2</v>
      </c>
      <c r="I28" s="80"/>
      <c r="J28" s="80"/>
      <c r="K28" s="80"/>
      <c r="L28" s="80"/>
      <c r="M28" s="80"/>
      <c r="N28" s="80"/>
      <c r="O28" s="80"/>
      <c r="P28" s="80"/>
      <c r="Q28" s="80"/>
      <c r="R28" s="80"/>
      <c r="S28" s="80"/>
      <c r="T28" s="80"/>
      <c r="U28" s="80"/>
      <c r="V28" s="80"/>
      <c r="W28" s="80"/>
      <c r="X28" s="80"/>
      <c r="Y28" s="80"/>
      <c r="Z28" s="80"/>
      <c r="AA28" s="80"/>
      <c r="AB28" s="80"/>
      <c r="AC28" s="80"/>
      <c r="AD28" s="80">
        <v>5</v>
      </c>
      <c r="AE28" s="139" t="s">
        <v>103</v>
      </c>
      <c r="AF28" s="91"/>
      <c r="AG28" s="91"/>
    </row>
    <row r="29" spans="1:35" s="63" customFormat="1">
      <c r="A29" s="80">
        <v>18</v>
      </c>
      <c r="B29" s="81" t="s">
        <v>85</v>
      </c>
      <c r="C29" s="82">
        <v>41236161248</v>
      </c>
      <c r="D29" s="80" t="s">
        <v>134</v>
      </c>
      <c r="E29" s="80">
        <v>6</v>
      </c>
      <c r="F29" s="80">
        <v>6</v>
      </c>
      <c r="G29" s="80">
        <v>6</v>
      </c>
      <c r="H29" s="80">
        <v>5</v>
      </c>
      <c r="I29" s="80"/>
      <c r="J29" s="80"/>
      <c r="K29" s="80"/>
      <c r="L29" s="80"/>
      <c r="M29" s="80"/>
      <c r="N29" s="80"/>
      <c r="O29" s="80"/>
      <c r="P29" s="80"/>
      <c r="Q29" s="80"/>
      <c r="R29" s="80"/>
      <c r="S29" s="80"/>
      <c r="T29" s="80"/>
      <c r="U29" s="80"/>
      <c r="V29" s="80"/>
      <c r="W29" s="80"/>
      <c r="X29" s="80"/>
      <c r="Y29" s="80"/>
      <c r="Z29" s="80"/>
      <c r="AA29" s="80"/>
      <c r="AB29" s="80"/>
      <c r="AC29" s="80"/>
      <c r="AD29" s="80">
        <v>6</v>
      </c>
      <c r="AE29" s="139" t="s">
        <v>103</v>
      </c>
      <c r="AF29" s="91"/>
      <c r="AG29" s="91"/>
    </row>
    <row r="30" spans="1:35" s="63" customFormat="1">
      <c r="A30" s="80">
        <v>19</v>
      </c>
      <c r="B30" s="81" t="s">
        <v>86</v>
      </c>
      <c r="C30" s="82">
        <v>41223161353</v>
      </c>
      <c r="D30" s="80" t="s">
        <v>133</v>
      </c>
      <c r="E30" s="80">
        <v>6</v>
      </c>
      <c r="F30" s="80">
        <v>4</v>
      </c>
      <c r="G30" s="80">
        <v>4</v>
      </c>
      <c r="H30" s="80">
        <v>4</v>
      </c>
      <c r="I30" s="80"/>
      <c r="J30" s="80"/>
      <c r="K30" s="80"/>
      <c r="L30" s="80"/>
      <c r="M30" s="80"/>
      <c r="N30" s="80"/>
      <c r="O30" s="80"/>
      <c r="P30" s="80"/>
      <c r="Q30" s="80"/>
      <c r="R30" s="80"/>
      <c r="S30" s="80"/>
      <c r="T30" s="80"/>
      <c r="U30" s="80"/>
      <c r="V30" s="80"/>
      <c r="W30" s="80"/>
      <c r="X30" s="80"/>
      <c r="Y30" s="80"/>
      <c r="Z30" s="80"/>
      <c r="AA30" s="80"/>
      <c r="AB30" s="80"/>
      <c r="AC30" s="80"/>
      <c r="AD30" s="80">
        <v>5</v>
      </c>
      <c r="AE30" s="139" t="s">
        <v>103</v>
      </c>
      <c r="AF30" s="91"/>
      <c r="AG30" s="91"/>
    </row>
    <row r="31" spans="1:35" s="63" customFormat="1">
      <c r="A31" s="80">
        <v>20</v>
      </c>
      <c r="B31" s="81" t="s">
        <v>87</v>
      </c>
      <c r="C31" s="82">
        <v>41225169897</v>
      </c>
      <c r="D31" s="80" t="s">
        <v>133</v>
      </c>
      <c r="E31" s="80">
        <v>5</v>
      </c>
      <c r="F31" s="80">
        <v>5</v>
      </c>
      <c r="G31" s="80">
        <v>3</v>
      </c>
      <c r="H31" s="80">
        <v>3</v>
      </c>
      <c r="I31" s="80"/>
      <c r="J31" s="80"/>
      <c r="K31" s="80"/>
      <c r="L31" s="80"/>
      <c r="M31" s="80"/>
      <c r="N31" s="80"/>
      <c r="O31" s="80"/>
      <c r="P31" s="80"/>
      <c r="Q31" s="80"/>
      <c r="R31" s="80"/>
      <c r="S31" s="80"/>
      <c r="T31" s="80"/>
      <c r="U31" s="80"/>
      <c r="V31" s="80"/>
      <c r="W31" s="80"/>
      <c r="X31" s="80"/>
      <c r="Y31" s="80"/>
      <c r="Z31" s="80"/>
      <c r="AA31" s="80"/>
      <c r="AB31" s="80"/>
      <c r="AC31" s="80"/>
      <c r="AD31" s="80">
        <v>4</v>
      </c>
      <c r="AE31" s="139" t="s">
        <v>103</v>
      </c>
      <c r="AF31" s="91"/>
      <c r="AG31" s="91"/>
    </row>
    <row r="32" spans="1:35" s="63" customFormat="1">
      <c r="A32" s="80">
        <v>21</v>
      </c>
      <c r="B32" s="81" t="s">
        <v>88</v>
      </c>
      <c r="C32" s="82">
        <v>41216163696</v>
      </c>
      <c r="D32" s="80" t="s">
        <v>134</v>
      </c>
      <c r="E32" s="80">
        <v>6</v>
      </c>
      <c r="F32" s="80">
        <v>4</v>
      </c>
      <c r="G32" s="80">
        <v>5</v>
      </c>
      <c r="H32" s="80">
        <v>2</v>
      </c>
      <c r="I32" s="80"/>
      <c r="J32" s="80"/>
      <c r="K32" s="80"/>
      <c r="L32" s="80"/>
      <c r="M32" s="80"/>
      <c r="N32" s="80"/>
      <c r="O32" s="80"/>
      <c r="P32" s="80"/>
      <c r="Q32" s="80"/>
      <c r="R32" s="80"/>
      <c r="S32" s="80"/>
      <c r="T32" s="80"/>
      <c r="U32" s="80"/>
      <c r="V32" s="80"/>
      <c r="W32" s="80"/>
      <c r="X32" s="80"/>
      <c r="Y32" s="80"/>
      <c r="Z32" s="80"/>
      <c r="AA32" s="80"/>
      <c r="AB32" s="80"/>
      <c r="AC32" s="80"/>
      <c r="AD32" s="80">
        <v>5</v>
      </c>
      <c r="AE32" s="139" t="s">
        <v>103</v>
      </c>
      <c r="AF32" s="91"/>
      <c r="AG32" s="91"/>
    </row>
    <row r="33" spans="1:33" s="63" customFormat="1">
      <c r="A33" s="80">
        <v>22</v>
      </c>
      <c r="B33" s="81" t="s">
        <v>89</v>
      </c>
      <c r="C33" s="82">
        <v>41227163424</v>
      </c>
      <c r="D33" s="80" t="s">
        <v>134</v>
      </c>
      <c r="E33" s="80">
        <v>6</v>
      </c>
      <c r="F33" s="80">
        <v>4</v>
      </c>
      <c r="G33" s="80">
        <v>5</v>
      </c>
      <c r="H33" s="80">
        <v>5</v>
      </c>
      <c r="I33" s="80"/>
      <c r="J33" s="80"/>
      <c r="K33" s="80"/>
      <c r="L33" s="80"/>
      <c r="M33" s="80"/>
      <c r="N33" s="80"/>
      <c r="O33" s="80"/>
      <c r="P33" s="80"/>
      <c r="Q33" s="80"/>
      <c r="R33" s="80"/>
      <c r="S33" s="80"/>
      <c r="T33" s="80"/>
      <c r="U33" s="80"/>
      <c r="V33" s="80"/>
      <c r="W33" s="80"/>
      <c r="X33" s="80"/>
      <c r="Y33" s="80"/>
      <c r="Z33" s="80"/>
      <c r="AA33" s="80"/>
      <c r="AB33" s="80"/>
      <c r="AC33" s="80"/>
      <c r="AD33" s="80">
        <v>5</v>
      </c>
      <c r="AE33" s="139" t="s">
        <v>103</v>
      </c>
      <c r="AF33" s="91"/>
      <c r="AG33" s="91"/>
    </row>
    <row r="34" spans="1:33" s="63" customFormat="1">
      <c r="A34" s="80">
        <v>23</v>
      </c>
      <c r="B34" s="81" t="s">
        <v>90</v>
      </c>
      <c r="C34" s="82">
        <v>41228166363</v>
      </c>
      <c r="D34" s="80" t="s">
        <v>133</v>
      </c>
      <c r="E34" s="80">
        <v>6</v>
      </c>
      <c r="F34" s="80">
        <v>3</v>
      </c>
      <c r="G34" s="80">
        <v>5</v>
      </c>
      <c r="H34" s="80">
        <v>4</v>
      </c>
      <c r="I34" s="80"/>
      <c r="J34" s="80"/>
      <c r="K34" s="80"/>
      <c r="L34" s="80"/>
      <c r="M34" s="80"/>
      <c r="N34" s="80"/>
      <c r="O34" s="80"/>
      <c r="P34" s="80"/>
      <c r="Q34" s="80"/>
      <c r="R34" s="80"/>
      <c r="S34" s="80"/>
      <c r="T34" s="80"/>
      <c r="U34" s="80"/>
      <c r="V34" s="80"/>
      <c r="W34" s="80"/>
      <c r="X34" s="80"/>
      <c r="Y34" s="80"/>
      <c r="Z34" s="80"/>
      <c r="AA34" s="80"/>
      <c r="AB34" s="80"/>
      <c r="AC34" s="80"/>
      <c r="AD34" s="80">
        <v>5</v>
      </c>
      <c r="AE34" s="139" t="s">
        <v>103</v>
      </c>
      <c r="AF34" s="91"/>
      <c r="AG34" s="91"/>
    </row>
    <row r="35" spans="1:33" s="63" customFormat="1">
      <c r="A35" s="80">
        <v>24</v>
      </c>
      <c r="B35" s="81" t="s">
        <v>91</v>
      </c>
      <c r="C35" s="82">
        <v>41213169763</v>
      </c>
      <c r="D35" s="80" t="s">
        <v>133</v>
      </c>
      <c r="E35" s="80">
        <v>6</v>
      </c>
      <c r="F35" s="80">
        <v>6</v>
      </c>
      <c r="G35" s="80">
        <v>6</v>
      </c>
      <c r="H35" s="80">
        <v>3</v>
      </c>
      <c r="I35" s="80"/>
      <c r="J35" s="80"/>
      <c r="K35" s="80"/>
      <c r="L35" s="80"/>
      <c r="M35" s="80"/>
      <c r="N35" s="80"/>
      <c r="O35" s="80"/>
      <c r="P35" s="80"/>
      <c r="Q35" s="80"/>
      <c r="R35" s="80"/>
      <c r="S35" s="80"/>
      <c r="T35" s="80"/>
      <c r="U35" s="80"/>
      <c r="V35" s="80"/>
      <c r="W35" s="80"/>
      <c r="X35" s="80"/>
      <c r="Y35" s="80"/>
      <c r="Z35" s="80"/>
      <c r="AA35" s="80"/>
      <c r="AB35" s="80"/>
      <c r="AC35" s="80"/>
      <c r="AD35" s="80">
        <v>6</v>
      </c>
      <c r="AE35" s="139" t="s">
        <v>103</v>
      </c>
      <c r="AF35" s="91"/>
      <c r="AG35" s="91"/>
    </row>
    <row r="36" spans="1:33" s="63" customFormat="1">
      <c r="A36" s="80">
        <v>25</v>
      </c>
      <c r="B36" s="81" t="s">
        <v>92</v>
      </c>
      <c r="C36" s="82">
        <v>41223084543</v>
      </c>
      <c r="D36" s="80" t="s">
        <v>133</v>
      </c>
      <c r="E36" s="80">
        <v>6</v>
      </c>
      <c r="F36" s="80">
        <v>4</v>
      </c>
      <c r="G36" s="80">
        <v>4</v>
      </c>
      <c r="H36" s="80">
        <v>2</v>
      </c>
      <c r="I36" s="80"/>
      <c r="J36" s="80"/>
      <c r="K36" s="80"/>
      <c r="L36" s="80"/>
      <c r="M36" s="80"/>
      <c r="N36" s="80"/>
      <c r="O36" s="80"/>
      <c r="P36" s="80"/>
      <c r="Q36" s="80"/>
      <c r="R36" s="80"/>
      <c r="S36" s="80"/>
      <c r="T36" s="80"/>
      <c r="U36" s="80"/>
      <c r="V36" s="80"/>
      <c r="W36" s="80"/>
      <c r="X36" s="80"/>
      <c r="Y36" s="80"/>
      <c r="Z36" s="80"/>
      <c r="AA36" s="80"/>
      <c r="AB36" s="80"/>
      <c r="AC36" s="80"/>
      <c r="AD36" s="80">
        <v>5</v>
      </c>
      <c r="AE36" s="139" t="s">
        <v>103</v>
      </c>
      <c r="AF36" s="91"/>
      <c r="AG36" s="91"/>
    </row>
    <row r="37" spans="1:33" s="63" customFormat="1">
      <c r="A37" s="80">
        <v>26</v>
      </c>
      <c r="B37" s="109" t="s">
        <v>93</v>
      </c>
      <c r="C37" s="82">
        <v>41213162346</v>
      </c>
      <c r="D37" s="80" t="s">
        <v>134</v>
      </c>
      <c r="E37" s="80">
        <v>5</v>
      </c>
      <c r="F37" s="80">
        <v>5</v>
      </c>
      <c r="G37" s="80">
        <v>3</v>
      </c>
      <c r="H37" s="80">
        <v>5</v>
      </c>
      <c r="I37" s="80"/>
      <c r="J37" s="80"/>
      <c r="K37" s="80"/>
      <c r="L37" s="80"/>
      <c r="M37" s="80"/>
      <c r="N37" s="80"/>
      <c r="O37" s="80"/>
      <c r="P37" s="80"/>
      <c r="Q37" s="80"/>
      <c r="R37" s="80"/>
      <c r="S37" s="80"/>
      <c r="T37" s="80"/>
      <c r="U37" s="80"/>
      <c r="V37" s="80"/>
      <c r="W37" s="80"/>
      <c r="X37" s="80"/>
      <c r="Y37" s="80"/>
      <c r="Z37" s="80"/>
      <c r="AA37" s="80"/>
      <c r="AB37" s="80"/>
      <c r="AC37" s="80"/>
      <c r="AD37" s="80">
        <v>4</v>
      </c>
      <c r="AE37" s="139" t="s">
        <v>103</v>
      </c>
      <c r="AF37" s="91"/>
      <c r="AG37" s="91"/>
    </row>
    <row r="38" spans="1:33" s="63" customFormat="1">
      <c r="A38" s="80">
        <v>27</v>
      </c>
      <c r="B38" s="81" t="s">
        <v>94</v>
      </c>
      <c r="C38" s="82">
        <v>41224162457</v>
      </c>
      <c r="D38" s="80" t="s">
        <v>133</v>
      </c>
      <c r="E38" s="80">
        <v>6</v>
      </c>
      <c r="F38" s="80">
        <v>4</v>
      </c>
      <c r="G38" s="80">
        <v>5</v>
      </c>
      <c r="H38" s="80">
        <v>4</v>
      </c>
      <c r="I38" s="80"/>
      <c r="J38" s="80"/>
      <c r="K38" s="80"/>
      <c r="L38" s="80"/>
      <c r="M38" s="80"/>
      <c r="N38" s="80"/>
      <c r="O38" s="80"/>
      <c r="P38" s="80"/>
      <c r="Q38" s="80"/>
      <c r="R38" s="80"/>
      <c r="S38" s="80"/>
      <c r="T38" s="80"/>
      <c r="U38" s="80"/>
      <c r="V38" s="80"/>
      <c r="W38" s="80"/>
      <c r="X38" s="80"/>
      <c r="Y38" s="80"/>
      <c r="Z38" s="80"/>
      <c r="AA38" s="80"/>
      <c r="AB38" s="80"/>
      <c r="AC38" s="80"/>
      <c r="AD38" s="80">
        <v>5</v>
      </c>
      <c r="AE38" s="139" t="s">
        <v>103</v>
      </c>
      <c r="AF38" s="91"/>
      <c r="AG38" s="91"/>
    </row>
    <row r="39" spans="1:33" s="63" customFormat="1">
      <c r="A39" s="80">
        <v>28</v>
      </c>
      <c r="B39" s="81" t="s">
        <v>95</v>
      </c>
      <c r="C39" s="82">
        <v>41213032349</v>
      </c>
      <c r="D39" s="80" t="s">
        <v>133</v>
      </c>
      <c r="E39" s="80">
        <v>6</v>
      </c>
      <c r="F39" s="80">
        <v>4</v>
      </c>
      <c r="G39" s="80">
        <v>5</v>
      </c>
      <c r="H39" s="80">
        <v>3</v>
      </c>
      <c r="I39" s="80"/>
      <c r="J39" s="80"/>
      <c r="K39" s="80"/>
      <c r="L39" s="80"/>
      <c r="M39" s="80"/>
      <c r="N39" s="80"/>
      <c r="O39" s="80"/>
      <c r="P39" s="80"/>
      <c r="Q39" s="80"/>
      <c r="R39" s="80"/>
      <c r="S39" s="80"/>
      <c r="T39" s="80"/>
      <c r="U39" s="80"/>
      <c r="V39" s="80"/>
      <c r="W39" s="80"/>
      <c r="X39" s="80"/>
      <c r="Y39" s="80"/>
      <c r="Z39" s="80"/>
      <c r="AA39" s="80"/>
      <c r="AB39" s="80"/>
      <c r="AC39" s="80"/>
      <c r="AD39" s="80">
        <v>5</v>
      </c>
      <c r="AE39" s="139" t="s">
        <v>103</v>
      </c>
      <c r="AF39" s="91"/>
      <c r="AG39" s="91"/>
    </row>
    <row r="40" spans="1:33" s="63" customFormat="1">
      <c r="A40" s="80">
        <v>29</v>
      </c>
      <c r="B40" s="81" t="s">
        <v>96</v>
      </c>
      <c r="C40" s="82">
        <v>41223032398</v>
      </c>
      <c r="D40" s="80" t="s">
        <v>134</v>
      </c>
      <c r="E40" s="80">
        <v>6</v>
      </c>
      <c r="F40" s="80">
        <v>3</v>
      </c>
      <c r="G40" s="80">
        <v>5</v>
      </c>
      <c r="H40" s="80">
        <v>2</v>
      </c>
      <c r="I40" s="80"/>
      <c r="J40" s="80"/>
      <c r="K40" s="80"/>
      <c r="L40" s="80"/>
      <c r="M40" s="80"/>
      <c r="N40" s="80"/>
      <c r="O40" s="80"/>
      <c r="P40" s="80"/>
      <c r="Q40" s="80"/>
      <c r="R40" s="80"/>
      <c r="S40" s="80"/>
      <c r="T40" s="80"/>
      <c r="U40" s="80"/>
      <c r="V40" s="80"/>
      <c r="W40" s="80"/>
      <c r="X40" s="80"/>
      <c r="Y40" s="80"/>
      <c r="Z40" s="80"/>
      <c r="AA40" s="80"/>
      <c r="AB40" s="80"/>
      <c r="AC40" s="80"/>
      <c r="AD40" s="80">
        <v>5</v>
      </c>
      <c r="AE40" s="139" t="s">
        <v>103</v>
      </c>
      <c r="AF40" s="91"/>
      <c r="AG40" s="91"/>
    </row>
    <row r="41" spans="1:33" s="63" customFormat="1">
      <c r="A41" s="80">
        <v>30</v>
      </c>
      <c r="B41" s="81" t="s">
        <v>97</v>
      </c>
      <c r="C41" s="82">
        <v>41213125024</v>
      </c>
      <c r="D41" s="80" t="s">
        <v>134</v>
      </c>
      <c r="E41" s="80">
        <v>1</v>
      </c>
      <c r="F41" s="80">
        <v>2</v>
      </c>
      <c r="G41" s="80">
        <v>3</v>
      </c>
      <c r="H41" s="80">
        <v>5</v>
      </c>
      <c r="I41" s="80"/>
      <c r="J41" s="80"/>
      <c r="K41" s="80"/>
      <c r="L41" s="80"/>
      <c r="M41" s="80"/>
      <c r="N41" s="80"/>
      <c r="O41" s="80"/>
      <c r="P41" s="80"/>
      <c r="Q41" s="80"/>
      <c r="R41" s="80"/>
      <c r="S41" s="80"/>
      <c r="T41" s="80"/>
      <c r="U41" s="80"/>
      <c r="V41" s="80"/>
      <c r="W41" s="80"/>
      <c r="X41" s="80"/>
      <c r="Y41" s="80"/>
      <c r="Z41" s="80"/>
      <c r="AA41" s="80"/>
      <c r="AB41" s="80"/>
      <c r="AC41" s="80"/>
      <c r="AD41" s="80">
        <v>4</v>
      </c>
      <c r="AE41" s="139" t="s">
        <v>103</v>
      </c>
      <c r="AF41" s="91"/>
      <c r="AG41" s="91"/>
    </row>
    <row r="42" spans="1:33" s="63" customFormat="1">
      <c r="A42" s="80">
        <v>31</v>
      </c>
      <c r="B42" s="81"/>
      <c r="C42" s="82"/>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139"/>
      <c r="AF42" s="91"/>
      <c r="AG42" s="91"/>
    </row>
    <row r="43" spans="1:33" s="63" customFormat="1">
      <c r="A43" s="80">
        <v>32</v>
      </c>
      <c r="B43" s="81"/>
      <c r="C43" s="82"/>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139"/>
      <c r="AF43" s="91"/>
      <c r="AG43" s="91"/>
    </row>
    <row r="44" spans="1:33" s="63" customFormat="1">
      <c r="A44" s="80">
        <v>33</v>
      </c>
      <c r="B44" s="81"/>
      <c r="C44" s="82"/>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139"/>
      <c r="AF44" s="91"/>
      <c r="AG44" s="91"/>
    </row>
    <row r="45" spans="1:33" s="63" customFormat="1">
      <c r="A45" s="80">
        <v>34</v>
      </c>
      <c r="B45" s="81"/>
      <c r="C45" s="82"/>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139"/>
      <c r="AF45" s="91"/>
      <c r="AG45" s="91"/>
    </row>
    <row r="46" spans="1:33" s="63" customFormat="1">
      <c r="A46" s="80">
        <v>35</v>
      </c>
      <c r="B46" s="81"/>
      <c r="C46" s="82"/>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139"/>
      <c r="AF46" s="91"/>
      <c r="AG46" s="91"/>
    </row>
    <row r="47" spans="1:33" s="63" customFormat="1">
      <c r="A47" s="80">
        <v>36</v>
      </c>
      <c r="B47" s="81"/>
      <c r="C47" s="82"/>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139"/>
      <c r="AF47" s="91"/>
      <c r="AG47" s="91"/>
    </row>
    <row r="48" spans="1:33" s="63" customFormat="1">
      <c r="A48" s="80">
        <v>37</v>
      </c>
      <c r="B48" s="81"/>
      <c r="C48" s="82"/>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139"/>
      <c r="AF48" s="91"/>
      <c r="AG48" s="91"/>
    </row>
    <row r="49" spans="1:33" s="63" customFormat="1">
      <c r="A49" s="80">
        <v>38</v>
      </c>
      <c r="B49" s="81"/>
      <c r="C49" s="82"/>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139"/>
      <c r="AF49" s="91"/>
      <c r="AG49" s="91"/>
    </row>
    <row r="50" spans="1:33" s="63" customFormat="1">
      <c r="A50" s="80">
        <v>39</v>
      </c>
      <c r="B50" s="81"/>
      <c r="C50" s="82"/>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139"/>
      <c r="AF50" s="91"/>
      <c r="AG50" s="91"/>
    </row>
    <row r="51" spans="1:33" s="63" customFormat="1">
      <c r="A51" s="80">
        <v>40</v>
      </c>
      <c r="B51" s="81"/>
      <c r="C51" s="82"/>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139"/>
      <c r="AF51" s="91"/>
      <c r="AG51" s="91"/>
    </row>
    <row r="52" spans="1:33" s="63" customFormat="1">
      <c r="A52" s="80">
        <v>41</v>
      </c>
      <c r="B52" s="81"/>
      <c r="C52" s="82"/>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139"/>
      <c r="AF52" s="91"/>
      <c r="AG52" s="91"/>
    </row>
    <row r="53" spans="1:33" s="63" customFormat="1">
      <c r="A53" s="80">
        <v>42</v>
      </c>
      <c r="B53" s="81"/>
      <c r="C53" s="82"/>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139"/>
      <c r="AF53" s="91"/>
      <c r="AG53" s="91"/>
    </row>
    <row r="54" spans="1:33" s="63" customFormat="1">
      <c r="A54" s="80">
        <v>43</v>
      </c>
      <c r="B54" s="81"/>
      <c r="C54" s="82"/>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139"/>
      <c r="AF54" s="91"/>
      <c r="AG54" s="91"/>
    </row>
    <row r="55" spans="1:33" s="63" customFormat="1">
      <c r="A55" s="80">
        <v>44</v>
      </c>
      <c r="B55" s="81"/>
      <c r="C55" s="82"/>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139"/>
      <c r="AF55" s="91"/>
      <c r="AG55" s="91"/>
    </row>
    <row r="56" spans="1:33" s="63" customFormat="1">
      <c r="A56" s="80">
        <v>45</v>
      </c>
      <c r="B56" s="81"/>
      <c r="C56" s="82"/>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139"/>
      <c r="AF56" s="91"/>
      <c r="AG56" s="91"/>
    </row>
    <row r="57" spans="1:33" s="63" customFormat="1">
      <c r="A57" s="80">
        <v>46</v>
      </c>
      <c r="B57" s="81"/>
      <c r="C57" s="82"/>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139"/>
      <c r="AF57" s="91"/>
      <c r="AG57" s="91"/>
    </row>
    <row r="58" spans="1:33" s="63" customFormat="1">
      <c r="A58" s="80">
        <v>47</v>
      </c>
      <c r="B58" s="81"/>
      <c r="C58" s="82"/>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139"/>
      <c r="AF58" s="91"/>
      <c r="AG58" s="91"/>
    </row>
    <row r="59" spans="1:33" s="63" customFormat="1">
      <c r="A59" s="80">
        <v>48</v>
      </c>
      <c r="B59" s="81"/>
      <c r="C59" s="82"/>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139"/>
      <c r="AF59" s="91"/>
      <c r="AG59" s="91"/>
    </row>
    <row r="60" spans="1:33" s="63" customFormat="1">
      <c r="A60" s="80">
        <v>49</v>
      </c>
      <c r="B60" s="81"/>
      <c r="C60" s="82"/>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139"/>
      <c r="AF60" s="92"/>
      <c r="AG60" s="92"/>
    </row>
    <row r="61" spans="1:33" s="63" customFormat="1">
      <c r="A61" s="80">
        <v>50</v>
      </c>
      <c r="B61" s="81"/>
      <c r="C61" s="82"/>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139"/>
      <c r="AF61" s="92"/>
      <c r="AG61" s="92"/>
    </row>
    <row r="62" spans="1:33" s="63" customFormat="1">
      <c r="A62" s="80">
        <v>51</v>
      </c>
      <c r="B62" s="81"/>
      <c r="C62" s="82"/>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139"/>
      <c r="AF62" s="92"/>
      <c r="AG62" s="92"/>
    </row>
    <row r="63" spans="1:33" s="63" customFormat="1">
      <c r="A63" s="80">
        <v>52</v>
      </c>
      <c r="B63" s="81"/>
      <c r="C63" s="82"/>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139"/>
      <c r="AF63" s="92"/>
      <c r="AG63" s="92"/>
    </row>
    <row r="64" spans="1:33" s="63" customFormat="1">
      <c r="A64" s="80">
        <v>53</v>
      </c>
      <c r="B64" s="81"/>
      <c r="C64" s="82"/>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139"/>
      <c r="AF64" s="92"/>
      <c r="AG64" s="92"/>
    </row>
    <row r="65" spans="1:33" s="63" customFormat="1">
      <c r="A65" s="80">
        <v>54</v>
      </c>
      <c r="B65" s="81"/>
      <c r="C65" s="82"/>
      <c r="D65" s="80"/>
      <c r="E65" s="80"/>
      <c r="F65" s="80"/>
      <c r="G65" s="80"/>
      <c r="H65" s="80"/>
      <c r="I65" s="80"/>
      <c r="J65" s="80"/>
      <c r="K65" s="80"/>
      <c r="L65" s="80"/>
      <c r="M65" s="80"/>
      <c r="N65" s="80"/>
      <c r="O65" s="80"/>
      <c r="P65" s="80"/>
      <c r="Q65" s="80"/>
      <c r="R65" s="80"/>
      <c r="S65" s="80"/>
      <c r="T65" s="80"/>
      <c r="U65" s="80"/>
      <c r="V65" s="80"/>
      <c r="W65" s="80"/>
      <c r="X65" s="80"/>
      <c r="Y65" s="80"/>
      <c r="Z65" s="140"/>
      <c r="AA65" s="140"/>
      <c r="AB65" s="140"/>
      <c r="AC65" s="140"/>
      <c r="AD65" s="140"/>
      <c r="AE65" s="139"/>
      <c r="AF65" s="92"/>
      <c r="AG65" s="92"/>
    </row>
    <row r="66" spans="1:33">
      <c r="A66" s="93"/>
      <c r="B66" s="94"/>
      <c r="C66" s="94"/>
      <c r="D66" s="95"/>
      <c r="E66" s="94"/>
      <c r="F66" s="266"/>
      <c r="G66" s="266"/>
      <c r="H66" s="266"/>
      <c r="I66" s="266"/>
      <c r="J66" s="266"/>
      <c r="K66" s="266"/>
      <c r="L66" s="266"/>
      <c r="M66" s="266"/>
      <c r="N66" s="266"/>
      <c r="O66" s="266"/>
      <c r="P66" s="94"/>
      <c r="Q66" s="94"/>
      <c r="R66" s="94"/>
      <c r="S66" s="94"/>
      <c r="T66" s="94"/>
      <c r="U66" s="94"/>
      <c r="V66" s="94"/>
      <c r="W66" s="94"/>
      <c r="X66" s="94"/>
      <c r="Y66" s="94"/>
      <c r="Z66" s="94"/>
      <c r="AA66" s="94"/>
      <c r="AB66" s="94"/>
      <c r="AC66" s="94"/>
      <c r="AD66" s="137"/>
      <c r="AE66" s="141"/>
      <c r="AF66" s="107"/>
      <c r="AG66" s="107"/>
    </row>
    <row r="67" spans="1:33" ht="15.95" customHeight="1">
      <c r="A67" s="96"/>
      <c r="B67" s="97"/>
      <c r="C67" s="97"/>
      <c r="D67" s="98"/>
      <c r="E67" s="97"/>
      <c r="F67" s="267"/>
      <c r="G67" s="267"/>
      <c r="H67" s="267"/>
      <c r="I67" s="267"/>
      <c r="J67" s="267"/>
      <c r="K67" s="267"/>
      <c r="L67" s="267"/>
      <c r="M67" s="267"/>
      <c r="N67" s="267"/>
      <c r="O67" s="267"/>
      <c r="P67" s="97"/>
      <c r="Q67" s="97"/>
      <c r="R67" s="97"/>
      <c r="S67" s="97"/>
      <c r="T67" s="97"/>
      <c r="U67" s="97"/>
      <c r="V67" s="97"/>
      <c r="W67" s="97"/>
      <c r="X67" s="97"/>
      <c r="Y67" s="97"/>
      <c r="Z67" s="97"/>
      <c r="AA67" s="97"/>
      <c r="AB67" s="97"/>
      <c r="AC67" s="97"/>
      <c r="AD67" s="98"/>
      <c r="AE67" s="142"/>
      <c r="AF67" s="107"/>
      <c r="AG67" s="107"/>
    </row>
    <row r="68" spans="1:33" ht="15.95" customHeight="1">
      <c r="A68" s="96"/>
      <c r="B68" s="97"/>
      <c r="C68" s="97"/>
      <c r="D68" s="98"/>
      <c r="E68" s="97"/>
      <c r="F68" s="267"/>
      <c r="G68" s="267"/>
      <c r="H68" s="267"/>
      <c r="I68" s="267"/>
      <c r="J68" s="267"/>
      <c r="K68" s="267"/>
      <c r="L68" s="267"/>
      <c r="M68" s="267"/>
      <c r="N68" s="267"/>
      <c r="O68" s="267"/>
      <c r="P68" s="97"/>
      <c r="Q68" s="97"/>
      <c r="R68" s="97"/>
      <c r="S68" s="97"/>
      <c r="T68" s="97"/>
      <c r="U68" s="97"/>
      <c r="V68" s="97"/>
      <c r="W68" s="97"/>
      <c r="X68" s="97"/>
      <c r="Y68" s="97"/>
      <c r="Z68" s="97"/>
      <c r="AA68" s="97"/>
      <c r="AB68" s="97"/>
      <c r="AC68" s="97"/>
      <c r="AD68" s="98"/>
      <c r="AE68" s="142"/>
      <c r="AF68" s="107"/>
      <c r="AG68" s="107"/>
    </row>
    <row r="69" spans="1:33" ht="15.95" customHeight="1">
      <c r="A69" s="100"/>
      <c r="B69" s="97" t="s">
        <v>14</v>
      </c>
      <c r="C69" s="97"/>
      <c r="D69" s="98"/>
      <c r="E69" s="97"/>
      <c r="F69" s="267"/>
      <c r="G69" s="267"/>
      <c r="H69" s="267"/>
      <c r="I69" s="267"/>
      <c r="J69" s="267"/>
      <c r="K69" s="267"/>
      <c r="L69" s="267"/>
      <c r="M69" s="267"/>
      <c r="N69" s="267"/>
      <c r="O69" s="267"/>
      <c r="P69" s="97"/>
      <c r="Q69" s="97"/>
      <c r="R69" s="97"/>
      <c r="S69" s="97"/>
      <c r="T69" s="97"/>
      <c r="U69" s="97"/>
      <c r="V69" s="97"/>
      <c r="W69" s="97"/>
      <c r="X69" s="97"/>
      <c r="Y69" s="97"/>
      <c r="Z69" s="97"/>
      <c r="AA69" s="97"/>
      <c r="AB69" s="97"/>
      <c r="AC69" s="97"/>
      <c r="AD69" s="98"/>
      <c r="AE69" s="142"/>
      <c r="AF69" s="107"/>
      <c r="AG69" s="107"/>
    </row>
    <row r="70" spans="1:33">
      <c r="A70" s="100"/>
      <c r="B70" s="101" t="s">
        <v>98</v>
      </c>
      <c r="C70" s="101"/>
      <c r="D70" s="102"/>
      <c r="E70" s="101"/>
      <c r="F70" s="97"/>
      <c r="G70" s="97"/>
      <c r="H70" s="97"/>
      <c r="I70" s="97"/>
      <c r="J70" s="97"/>
      <c r="K70" s="97"/>
      <c r="L70" s="97"/>
      <c r="M70" s="97"/>
      <c r="N70" s="97"/>
      <c r="O70" s="97"/>
      <c r="P70" s="97"/>
      <c r="Q70" s="97"/>
      <c r="R70" s="97"/>
      <c r="S70" s="97"/>
      <c r="T70" s="97"/>
      <c r="U70" s="97"/>
      <c r="V70" s="97"/>
      <c r="W70" s="97"/>
      <c r="X70" s="97"/>
      <c r="Y70" s="97"/>
      <c r="Z70" s="97"/>
      <c r="AA70" s="97"/>
      <c r="AB70" s="97"/>
      <c r="AC70" s="97"/>
      <c r="AD70" s="98"/>
      <c r="AE70" s="142"/>
      <c r="AF70" s="107"/>
      <c r="AG70" s="107"/>
    </row>
    <row r="71" spans="1:33">
      <c r="A71" s="100"/>
      <c r="B71" s="101" t="s">
        <v>122</v>
      </c>
      <c r="C71" s="101"/>
      <c r="D71" s="102"/>
      <c r="E71" s="101"/>
      <c r="F71" s="97"/>
      <c r="G71" s="97"/>
      <c r="H71" s="97"/>
      <c r="I71" s="97"/>
      <c r="J71" s="97"/>
      <c r="K71" s="97"/>
      <c r="L71" s="97"/>
      <c r="M71" s="97"/>
      <c r="N71" s="97"/>
      <c r="O71" s="97"/>
      <c r="P71" s="97"/>
      <c r="Q71" s="97"/>
      <c r="R71" s="97"/>
      <c r="S71" s="97"/>
      <c r="T71" s="97"/>
      <c r="U71" s="97"/>
      <c r="V71" s="97"/>
      <c r="W71" s="97"/>
      <c r="X71" s="97"/>
      <c r="Y71" s="97"/>
      <c r="Z71" s="97"/>
      <c r="AA71" s="97"/>
      <c r="AB71" s="97"/>
      <c r="AC71" s="97"/>
      <c r="AD71" s="98"/>
      <c r="AE71" s="142"/>
      <c r="AF71" s="107"/>
      <c r="AG71" s="107"/>
    </row>
    <row r="72" spans="1:33">
      <c r="A72" s="100"/>
      <c r="B72" s="253" t="str">
        <f>$D$1</f>
        <v>SMK SUNGAI SIPUT</v>
      </c>
      <c r="C72" s="103"/>
      <c r="D72" s="99"/>
      <c r="E72" s="103"/>
      <c r="F72" s="97"/>
      <c r="G72" s="97"/>
      <c r="H72" s="97"/>
      <c r="I72" s="97"/>
      <c r="J72" s="97"/>
      <c r="K72" s="97"/>
      <c r="L72" s="97"/>
      <c r="M72" s="97"/>
      <c r="N72" s="97"/>
      <c r="O72" s="97"/>
      <c r="P72" s="97"/>
      <c r="Q72" s="97"/>
      <c r="R72" s="97"/>
      <c r="S72" s="97"/>
      <c r="T72" s="97"/>
      <c r="U72" s="97"/>
      <c r="V72" s="97"/>
      <c r="W72" s="97"/>
      <c r="X72" s="97"/>
      <c r="Y72" s="97"/>
      <c r="Z72" s="97"/>
      <c r="AA72" s="97"/>
      <c r="AB72" s="97"/>
      <c r="AC72" s="97"/>
      <c r="AD72" s="98"/>
      <c r="AE72" s="142"/>
      <c r="AF72" s="107"/>
      <c r="AG72" s="107"/>
    </row>
    <row r="73" spans="1:33">
      <c r="A73" s="96"/>
      <c r="B73" s="97"/>
      <c r="C73" s="97"/>
      <c r="D73" s="98"/>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8"/>
      <c r="AE73" s="142"/>
      <c r="AF73" s="107"/>
      <c r="AG73" s="107"/>
    </row>
    <row r="74" spans="1:33">
      <c r="A74" s="96"/>
      <c r="B74" s="97"/>
      <c r="C74" s="97"/>
      <c r="D74" s="98"/>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8"/>
      <c r="AE74" s="142"/>
      <c r="AF74" s="107"/>
      <c r="AG74" s="107"/>
    </row>
    <row r="75" spans="1:33">
      <c r="A75" s="96"/>
      <c r="B75" s="97"/>
      <c r="C75" s="97"/>
      <c r="D75" s="98"/>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8"/>
      <c r="AE75" s="142"/>
      <c r="AF75" s="107"/>
      <c r="AG75" s="107"/>
    </row>
    <row r="76" spans="1:33">
      <c r="A76" s="96"/>
      <c r="B76" s="97"/>
      <c r="C76" s="97"/>
      <c r="D76" s="98"/>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8"/>
      <c r="AE76" s="142"/>
      <c r="AF76" s="107"/>
      <c r="AG76" s="107"/>
    </row>
    <row r="77" spans="1:33">
      <c r="A77" s="104"/>
      <c r="B77" s="105"/>
      <c r="C77" s="105"/>
      <c r="D77" s="106"/>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6"/>
      <c r="AE77" s="143"/>
      <c r="AF77" s="107"/>
      <c r="AG77" s="107"/>
    </row>
    <row r="78" spans="1:33">
      <c r="AF78" s="107"/>
      <c r="AG78" s="107"/>
    </row>
    <row r="79" spans="1:33">
      <c r="AF79" s="107"/>
      <c r="AG79" s="107"/>
    </row>
    <row r="80" spans="1:33">
      <c r="AF80" s="107"/>
      <c r="AG80" s="107"/>
    </row>
    <row r="81" spans="32:33">
      <c r="AF81" s="107"/>
      <c r="AG81" s="107"/>
    </row>
    <row r="82" spans="32:33">
      <c r="AF82" s="107"/>
      <c r="AG82" s="107"/>
    </row>
    <row r="83" spans="32:33">
      <c r="AF83" s="107"/>
      <c r="AG83" s="107"/>
    </row>
    <row r="84" spans="32:33">
      <c r="AF84" s="107"/>
      <c r="AG84" s="107"/>
    </row>
    <row r="85" spans="32:33">
      <c r="AF85" s="107"/>
      <c r="AG85" s="107"/>
    </row>
    <row r="86" spans="32:33">
      <c r="AF86" s="107"/>
      <c r="AG86" s="107"/>
    </row>
    <row r="87" spans="32:33">
      <c r="AF87" s="107"/>
      <c r="AG87" s="107"/>
    </row>
    <row r="88" spans="32:33">
      <c r="AF88" s="107"/>
      <c r="AG88" s="107"/>
    </row>
    <row r="89" spans="32:33">
      <c r="AF89" s="107"/>
      <c r="AG89" s="107"/>
    </row>
    <row r="90" spans="32:33">
      <c r="AF90" s="107"/>
      <c r="AG90" s="107"/>
    </row>
    <row r="91" spans="32:33">
      <c r="AF91" s="107"/>
      <c r="AG91" s="107"/>
    </row>
    <row r="92" spans="32:33">
      <c r="AF92" s="107"/>
      <c r="AG92" s="107"/>
    </row>
    <row r="93" spans="32:33">
      <c r="AF93" s="107"/>
      <c r="AG93" s="107"/>
    </row>
    <row r="94" spans="32:33">
      <c r="AF94" s="107"/>
      <c r="AG94" s="107"/>
    </row>
    <row r="95" spans="32:33">
      <c r="AF95" s="107"/>
      <c r="AG95" s="107"/>
    </row>
    <row r="96" spans="32:33">
      <c r="AF96" s="107"/>
      <c r="AG96" s="107"/>
    </row>
    <row r="97" spans="32:33">
      <c r="AF97" s="107"/>
      <c r="AG97" s="107"/>
    </row>
    <row r="98" spans="32:33">
      <c r="AF98" s="107"/>
      <c r="AG98" s="107"/>
    </row>
    <row r="99" spans="32:33">
      <c r="AF99" s="107"/>
      <c r="AG99" s="107"/>
    </row>
    <row r="100" spans="32:33">
      <c r="AF100" s="107"/>
      <c r="AG100" s="107"/>
    </row>
    <row r="101" spans="32:33">
      <c r="AF101" s="107"/>
      <c r="AG101" s="107"/>
    </row>
    <row r="102" spans="32:33">
      <c r="AF102" s="107"/>
      <c r="AG102" s="107"/>
    </row>
    <row r="103" spans="32:33">
      <c r="AF103" s="107"/>
      <c r="AG103" s="107"/>
    </row>
    <row r="104" spans="32:33">
      <c r="AF104" s="107"/>
      <c r="AG104" s="107"/>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mergeCells count="11">
    <mergeCell ref="A9:A11"/>
    <mergeCell ref="B9:B11"/>
    <mergeCell ref="C9:C11"/>
    <mergeCell ref="D9:D11"/>
    <mergeCell ref="AD9:AD11"/>
    <mergeCell ref="AE9:AE11"/>
    <mergeCell ref="F66:O66"/>
    <mergeCell ref="F67:O67"/>
    <mergeCell ref="F68:O68"/>
    <mergeCell ref="F69:O69"/>
    <mergeCell ref="E9:M10"/>
  </mergeCells>
  <dataValidations count="2">
    <dataValidation type="list" allowBlank="1" showInputMessage="1" showErrorMessage="1" sqref="AE12:AE65">
      <formula1>"Rendah, Sederhana, Tinggi"</formula1>
    </dataValidation>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13</xdr:col>
                    <xdr:colOff>0</xdr:colOff>
                    <xdr:row>5</xdr:row>
                    <xdr:rowOff>28575</xdr:rowOff>
                  </from>
                  <to>
                    <xdr:col>29</xdr:col>
                    <xdr:colOff>333375</xdr:colOff>
                    <xdr:row>5</xdr:row>
                    <xdr:rowOff>238125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13</xdr:col>
                    <xdr:colOff>0</xdr:colOff>
                    <xdr:row>6</xdr:row>
                    <xdr:rowOff>28575</xdr:rowOff>
                  </from>
                  <to>
                    <xdr:col>29</xdr:col>
                    <xdr:colOff>323850</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N95"/>
  <sheetViews>
    <sheetView showGridLines="0" topLeftCell="A33" zoomScale="80" zoomScaleNormal="80" zoomScaleSheetLayoutView="100" workbookViewId="0">
      <selection activeCell="E21" sqref="E21"/>
    </sheetView>
  </sheetViews>
  <sheetFormatPr defaultRowHeight="16.5" zeroHeight="1"/>
  <cols>
    <col min="1" max="1" width="3.5703125" style="1" customWidth="1"/>
    <col min="2" max="3" width="8.28515625" style="19" customWidth="1"/>
    <col min="4" max="4" width="20.28515625" style="19" customWidth="1"/>
    <col min="5" max="5" width="13.7109375" style="19" customWidth="1"/>
    <col min="6" max="6" width="94.7109375" style="19" customWidth="1"/>
    <col min="7" max="7" width="4.28515625" style="21" customWidth="1"/>
    <col min="8" max="8" width="12.5703125" style="22"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4" s="18" customFormat="1" ht="29.25" customHeight="1">
      <c r="A1" s="23"/>
      <c r="B1" s="283" t="str">
        <f>'REKOD PRESTASI MURID'!$D$1</f>
        <v>SMK SUNGAI SIPUT</v>
      </c>
      <c r="C1" s="283"/>
      <c r="D1" s="283"/>
      <c r="E1" s="283"/>
      <c r="F1" s="283"/>
      <c r="G1" s="23"/>
      <c r="H1" s="22"/>
    </row>
    <row r="2" spans="1:14" s="18" customFormat="1" ht="24.75" customHeight="1">
      <c r="A2" s="23"/>
      <c r="B2" s="284" t="str">
        <f>'REKOD PRESTASI MURID'!$D$2</f>
        <v>KLANG</v>
      </c>
      <c r="C2" s="284"/>
      <c r="D2" s="284"/>
      <c r="E2" s="284"/>
      <c r="F2" s="284"/>
      <c r="G2" s="23"/>
      <c r="H2" s="22"/>
    </row>
    <row r="3" spans="1:14" s="18" customFormat="1" ht="21" customHeight="1">
      <c r="A3" s="23"/>
      <c r="B3" s="284" t="str">
        <f>'REKOD PRESTASI MURID'!$D$3</f>
        <v>SELANGOR</v>
      </c>
      <c r="C3" s="284"/>
      <c r="D3" s="284"/>
      <c r="E3" s="284"/>
      <c r="F3" s="284"/>
      <c r="G3" s="23"/>
      <c r="H3" s="22"/>
    </row>
    <row r="4" spans="1:14" s="18" customFormat="1" ht="21" hidden="1" customHeight="1">
      <c r="A4" s="24"/>
      <c r="B4" s="285"/>
      <c r="C4" s="285"/>
      <c r="D4" s="285"/>
      <c r="E4" s="285"/>
      <c r="F4" s="285"/>
      <c r="G4" s="24"/>
      <c r="H4" s="286" t="s">
        <v>15</v>
      </c>
      <c r="I4" s="286"/>
      <c r="J4" s="286"/>
    </row>
    <row r="5" spans="1:14">
      <c r="A5" s="3"/>
      <c r="B5" s="3"/>
      <c r="C5" s="3"/>
      <c r="D5" s="3"/>
      <c r="E5" s="3"/>
      <c r="F5" s="3"/>
      <c r="G5" s="3"/>
      <c r="H5" s="25"/>
      <c r="I5" s="58"/>
      <c r="J5" s="58"/>
    </row>
    <row r="6" spans="1:14" ht="18.75">
      <c r="A6" s="3"/>
      <c r="B6" s="26" t="str">
        <f>'REKOD PRESTASI MURID'!$F$6</f>
        <v>MATEMATIK TAMBAHAN</v>
      </c>
      <c r="C6" s="3"/>
      <c r="D6" s="3"/>
      <c r="E6" s="3"/>
      <c r="F6" s="3"/>
      <c r="G6" s="3"/>
      <c r="H6" s="25"/>
      <c r="I6" s="59">
        <v>1</v>
      </c>
      <c r="J6" s="58"/>
    </row>
    <row r="7" spans="1:14">
      <c r="A7" s="3"/>
      <c r="B7" s="3"/>
      <c r="C7" s="3"/>
      <c r="D7" s="3"/>
      <c r="E7" s="3"/>
      <c r="F7" s="3"/>
      <c r="G7" s="3"/>
      <c r="H7" s="27">
        <v>1</v>
      </c>
      <c r="I7" s="27" t="str">
        <f>'REKOD PRESTASI MURID'!B12</f>
        <v>AHMAD ADLI BIN OTHAMAN</v>
      </c>
      <c r="J7" s="27" t="str">
        <f t="shared" ref="J7:J24" si="0">IF(I7=0,"",H7&amp;"  "&amp;I7)</f>
        <v>1  AHMAD ADLI BIN OTHAMAN</v>
      </c>
      <c r="K7" s="1">
        <f>'REKOD PRESTASI MURID'!AI12</f>
        <v>2</v>
      </c>
    </row>
    <row r="8" spans="1:14">
      <c r="A8" s="3"/>
      <c r="B8" s="287" t="s">
        <v>16</v>
      </c>
      <c r="C8" s="288"/>
      <c r="D8" s="28" t="str">
        <f>VLOOKUP($I$6,H7:J74,2)</f>
        <v>AHMAD ADLI BIN OTHAMAN</v>
      </c>
      <c r="E8" s="29"/>
      <c r="F8" s="4"/>
      <c r="G8" s="3"/>
      <c r="H8" s="27">
        <v>2</v>
      </c>
      <c r="I8" s="27" t="str">
        <f>'REKOD PRESTASI MURID'!B13</f>
        <v>AHMAD ISWAZIR BIN KAMARUDDIN ALI</v>
      </c>
      <c r="J8" s="27" t="str">
        <f t="shared" si="0"/>
        <v>2  AHMAD ISWAZIR BIN KAMARUDDIN ALI</v>
      </c>
      <c r="K8" s="1" t="str">
        <f>'REKOD PRESTASI MURID'!AD6</f>
        <v xml:space="preserve">       Pentaksiran Pertengahan Tahun</v>
      </c>
    </row>
    <row r="9" spans="1:14">
      <c r="A9" s="3"/>
      <c r="B9" s="290" t="s">
        <v>17</v>
      </c>
      <c r="C9" s="291"/>
      <c r="D9" s="32" t="str">
        <f>VLOOKUP($I$6,'REKOD PRESTASI MURID'!$A$12:$D$65,3)</f>
        <v>040929-14-5543</v>
      </c>
      <c r="E9" s="33"/>
      <c r="F9" s="4"/>
      <c r="G9" s="3"/>
      <c r="H9" s="27">
        <v>3</v>
      </c>
      <c r="I9" s="27" t="str">
        <f>'REKOD PRESTASI MURID'!B14</f>
        <v>ARINA ARISSA BINTI MUSA</v>
      </c>
      <c r="J9" s="27" t="str">
        <f t="shared" si="0"/>
        <v>3  ARINA ARISSA BINTI MUSA</v>
      </c>
      <c r="K9" s="1" t="str">
        <f>'REKOD PRESTASI MURID'!AD7</f>
        <v xml:space="preserve">       Pentaksiran Akhir tahun</v>
      </c>
    </row>
    <row r="10" spans="1:14">
      <c r="A10" s="3"/>
      <c r="B10" s="290" t="s">
        <v>18</v>
      </c>
      <c r="C10" s="291"/>
      <c r="D10" s="34" t="str">
        <f>VLOOKUP($I$6,'REKOD PRESTASI MURID'!$A$12:$D$65,4)</f>
        <v>LELAKI</v>
      </c>
      <c r="E10" s="35"/>
      <c r="F10" s="4"/>
      <c r="G10" s="3"/>
      <c r="H10" s="27">
        <v>4</v>
      </c>
      <c r="I10" s="27" t="str">
        <f>'REKOD PRESTASI MURID'!B15</f>
        <v>AZALI BIN MOHD GHAZI</v>
      </c>
      <c r="J10" s="27" t="str">
        <f t="shared" si="0"/>
        <v>4  AZALI BIN MOHD GHAZI</v>
      </c>
    </row>
    <row r="11" spans="1:14">
      <c r="A11" s="3"/>
      <c r="B11" s="290" t="s">
        <v>19</v>
      </c>
      <c r="C11" s="291"/>
      <c r="D11" s="34" t="str">
        <f>'REKOD PRESTASI MURID'!C7</f>
        <v>TINGKATAN 4 USAHA</v>
      </c>
      <c r="E11" s="35"/>
      <c r="F11" s="4"/>
      <c r="G11" s="3"/>
      <c r="H11" s="27">
        <v>5</v>
      </c>
      <c r="I11" s="27" t="str">
        <f>'REKOD PRESTASI MURID'!B16</f>
        <v>AZWAN BIN MUSAHAR</v>
      </c>
      <c r="J11" s="27" t="str">
        <f t="shared" si="0"/>
        <v>5  AZWAN BIN MUSAHAR</v>
      </c>
    </row>
    <row r="12" spans="1:14">
      <c r="A12" s="3"/>
      <c r="B12" s="30" t="s">
        <v>20</v>
      </c>
      <c r="C12" s="31"/>
      <c r="D12" s="34" t="str">
        <f>'REKOD PRESTASI MURID'!$C$6</f>
        <v>PN. SUZILA MOHAMED</v>
      </c>
      <c r="E12" s="35"/>
      <c r="F12" s="4"/>
      <c r="G12" s="3"/>
      <c r="H12" s="27">
        <v>6</v>
      </c>
      <c r="I12" s="27" t="str">
        <f>'REKOD PRESTASI MURID'!B17</f>
        <v>CHAN KOK MENG</v>
      </c>
      <c r="J12" s="27" t="str">
        <f t="shared" si="0"/>
        <v>6  CHAN KOK MENG</v>
      </c>
      <c r="K12" s="56"/>
    </row>
    <row r="13" spans="1:14">
      <c r="A13" s="3"/>
      <c r="B13" s="292" t="s">
        <v>21</v>
      </c>
      <c r="C13" s="293"/>
      <c r="D13" s="110">
        <f>'REKOD PRESTASI MURID'!$D$4</f>
        <v>43861</v>
      </c>
      <c r="E13" s="36"/>
      <c r="F13" s="4"/>
      <c r="G13" s="3"/>
      <c r="H13" s="27">
        <v>7</v>
      </c>
      <c r="I13" s="27" t="str">
        <f>'REKOD PRESTASI MURID'!B18</f>
        <v>CHONG WEY LOON</v>
      </c>
      <c r="J13" s="27" t="str">
        <f t="shared" si="0"/>
        <v>7  CHONG WEY LOON</v>
      </c>
    </row>
    <row r="14" spans="1:14">
      <c r="A14" s="3"/>
      <c r="B14" s="4"/>
      <c r="C14" s="4"/>
      <c r="D14" s="4"/>
      <c r="E14" s="37"/>
      <c r="F14" s="4"/>
      <c r="G14" s="3"/>
      <c r="H14" s="27">
        <v>8</v>
      </c>
      <c r="I14" s="27" t="str">
        <f>'REKOD PRESTASI MURID'!B19</f>
        <v>DANIAL IRISH BIN DANIAL RUDIN</v>
      </c>
      <c r="J14" s="27" t="str">
        <f t="shared" si="0"/>
        <v>8  DANIAL IRISH BIN DANIAL RUDIN</v>
      </c>
    </row>
    <row r="15" spans="1:14" ht="22.5" customHeight="1">
      <c r="A15" s="3"/>
      <c r="B15" s="150"/>
      <c r="C15" s="150"/>
      <c r="D15" s="150"/>
      <c r="E15" s="150"/>
      <c r="F15" s="302" t="str">
        <f>UPPER(IF(K7=1,K8,K9))</f>
        <v xml:space="preserve">       PENTAKSIRAN AKHIR TAHUN</v>
      </c>
      <c r="G15" s="3"/>
      <c r="H15" s="27">
        <v>9</v>
      </c>
      <c r="I15" s="27" t="str">
        <f>'REKOD PRESTASI MURID'!B20</f>
        <v>FARIDAH BINTI RAMLAN</v>
      </c>
      <c r="J15" s="27" t="str">
        <f t="shared" si="0"/>
        <v>9  FARIDAH BINTI RAMLAN</v>
      </c>
      <c r="N15" s="258"/>
    </row>
    <row r="16" spans="1:14" ht="22.5" customHeight="1">
      <c r="A16" s="3"/>
      <c r="B16" s="150"/>
      <c r="C16" s="150"/>
      <c r="D16" s="150"/>
      <c r="E16" s="150"/>
      <c r="F16" s="302"/>
      <c r="G16" s="3"/>
      <c r="H16" s="27">
        <v>10</v>
      </c>
      <c r="I16" s="27" t="str">
        <f>'REKOD PRESTASI MURID'!B21</f>
        <v>HAFIZ BIN BAHAROM</v>
      </c>
      <c r="J16" s="27" t="str">
        <f t="shared" si="0"/>
        <v>10  HAFIZ BIN BAHAROM</v>
      </c>
    </row>
    <row r="17" spans="1:10" ht="99.75" hidden="1" customHeight="1">
      <c r="A17" s="3"/>
      <c r="B17" s="150"/>
      <c r="C17" s="150"/>
      <c r="D17" s="150"/>
      <c r="E17" s="150"/>
      <c r="F17" s="150"/>
      <c r="G17" s="3"/>
      <c r="H17" s="27">
        <v>11</v>
      </c>
      <c r="I17" s="27" t="str">
        <f>'REKOD PRESTASI MURID'!B22</f>
        <v>HALIM BIN HARUN</v>
      </c>
      <c r="J17" s="27" t="str">
        <f t="shared" si="0"/>
        <v>11  HALIM BIN HARUN</v>
      </c>
    </row>
    <row r="18" spans="1:10" hidden="1">
      <c r="A18" s="3"/>
      <c r="B18" s="2"/>
      <c r="C18" s="2"/>
      <c r="D18" s="2"/>
      <c r="E18" s="2"/>
      <c r="F18" s="2"/>
      <c r="G18" s="3"/>
      <c r="H18" s="27">
        <v>12</v>
      </c>
      <c r="I18" s="27" t="str">
        <f>'REKOD PRESTASI MURID'!B23</f>
        <v>HARLENI  BINTI  ARIF</v>
      </c>
      <c r="J18" s="27" t="str">
        <f t="shared" si="0"/>
        <v>12  HARLENI  BINTI  ARIF</v>
      </c>
    </row>
    <row r="19" spans="1:10" ht="56.25" customHeight="1">
      <c r="A19" s="3"/>
      <c r="B19" s="299" t="s">
        <v>4</v>
      </c>
      <c r="C19" s="299"/>
      <c r="D19" s="252" t="s">
        <v>153</v>
      </c>
      <c r="E19" s="38" t="s">
        <v>23</v>
      </c>
      <c r="F19" s="39" t="s">
        <v>24</v>
      </c>
      <c r="G19" s="3"/>
      <c r="H19" s="27">
        <v>13</v>
      </c>
      <c r="I19" s="27" t="str">
        <f>'REKOD PRESTASI MURID'!B24</f>
        <v>HARLINA BINTI SARIP</v>
      </c>
      <c r="J19" s="27" t="str">
        <f t="shared" si="0"/>
        <v>13  HARLINA BINTI SARIP</v>
      </c>
    </row>
    <row r="20" spans="1:10" ht="184.5" customHeight="1">
      <c r="A20" s="3"/>
      <c r="B20" s="282" t="str">
        <f>B6</f>
        <v>MATEMATIK TAMBAHAN</v>
      </c>
      <c r="C20" s="282"/>
      <c r="D20" s="187" t="str">
        <f>'REKOD PRESTASI MURID'!$E$11</f>
        <v>ALGEBRA
Tajuk: T1</v>
      </c>
      <c r="E20" s="159">
        <f>VLOOKUP($I$6,'REKOD PRESTASI MURID'!$A$12:$AE$65,5)</f>
        <v>1</v>
      </c>
      <c r="F20" s="160" t="str">
        <f>VLOOKUP(E20,'PENYATAAN TAHAP PENGUASAAN'!A4:B9,2)</f>
        <v>Murid boleh: 
• Menjawab soalan yang mana semua maklumat berkaitan diberi dan soalan ditakrifkan dengan jelas.
• Mengenal pasti maklumat dan menjalankan prosedur rutin mengikut arahan yang jelas.</v>
      </c>
      <c r="G20" s="3"/>
      <c r="H20" s="27">
        <v>14</v>
      </c>
      <c r="I20" s="27" t="str">
        <f>'REKOD PRESTASI MURID'!B25</f>
        <v>HAYATI BINTI MUSA</v>
      </c>
      <c r="J20" s="27" t="str">
        <f t="shared" si="0"/>
        <v>14  HAYATI BINTI MUSA</v>
      </c>
    </row>
    <row r="21" spans="1:10" ht="184.5" customHeight="1">
      <c r="A21" s="3"/>
      <c r="B21" s="282"/>
      <c r="C21" s="282"/>
      <c r="D21" s="187" t="str">
        <f>'REKOD PRESTASI MURID'!$F$11</f>
        <v xml:space="preserve">GEOMETRI
Tajuk: </v>
      </c>
      <c r="E21" s="159">
        <f>VLOOKUP($I$6,'REKOD PRESTASI MURID'!$A$12:$AE$65,6)</f>
        <v>2</v>
      </c>
      <c r="F21" s="160" t="str">
        <f>VLOOKUP(E21,'PENYATAAN TAHAP PENGUASAAN'!A4:B9,2)</f>
        <v>Murid boleh:
• Mengenal dan mentafsirkan situasi secara langsung.
• Menggunakan suatu perwakilan tunggal.
• Menggunakan algoritma, rumus, prosedur atau kaedah asas.
• Membuat penaakulan langsung dan membuat pentafsiran bagi keputusan yang diperoleh.</v>
      </c>
      <c r="G21" s="3"/>
      <c r="H21" s="27">
        <v>15</v>
      </c>
      <c r="I21" s="27" t="str">
        <f>'REKOD PRESTASI MURID'!B26</f>
        <v>IRWAN HASHIM BIN MOHD SUHAILY</v>
      </c>
      <c r="J21" s="27" t="str">
        <f t="shared" si="0"/>
        <v>15  IRWAN HASHIM BIN MOHD SUHAILY</v>
      </c>
    </row>
    <row r="22" spans="1:10" ht="184.5" customHeight="1">
      <c r="A22" s="3"/>
      <c r="B22" s="282"/>
      <c r="C22" s="282"/>
      <c r="D22" s="187" t="str">
        <f>'REKOD PRESTASI MURID'!$G$11</f>
        <v xml:space="preserve">TRIGONOMETRI
Tajuk: </v>
      </c>
      <c r="E22" s="159">
        <f>VLOOKUP($I$6,'REKOD PRESTASI MURID'!$A$12:$AE$65,7)</f>
        <v>3</v>
      </c>
      <c r="F22" s="160" t="str">
        <f>VLOOKUP(E22,'PENYATAAN TAHAP PENGUASAAN'!A4:B9,2)</f>
        <v>Murid boleh:
• Melaksanakan prosedur yang dinyatakan dengan jelas, termasuk prosedur yang berlapis.
• Mengaplikasikan strategi penyelesaian masalah yang mudah.
• Mentafsir dan menggunakan perwakilan berdasarkan sumber maklumat yang berbeza.
• Menaakul secara langsung dan berkomunikasi secara ringkas dalam memberikan pentafsiran, keputusan dan penaakulan.</v>
      </c>
      <c r="G22" s="3"/>
      <c r="H22" s="27">
        <v>16</v>
      </c>
      <c r="I22" s="27" t="str">
        <f>'REKOD PRESTASI MURID'!B27</f>
        <v>ISMAIL ALIFF BIN AZIZ</v>
      </c>
      <c r="J22" s="27" t="str">
        <f t="shared" si="0"/>
        <v>16  ISMAIL ALIFF BIN AZIZ</v>
      </c>
    </row>
    <row r="23" spans="1:10" ht="184.5" customHeight="1">
      <c r="A23" s="3"/>
      <c r="B23" s="282"/>
      <c r="C23" s="282"/>
      <c r="D23" s="187" t="str">
        <f>'REKOD PRESTASI MURID'!$H$11</f>
        <v xml:space="preserve">STATISTIK
Tajuk: </v>
      </c>
      <c r="E23" s="259">
        <f>VLOOKUP($I$6,'REKOD PRESTASI MURID'!$A$12:$AE$65,8)</f>
        <v>4</v>
      </c>
      <c r="F23" s="160" t="str">
        <f>VLOOKUP(E23,'PENYATAAN TAHAP PENGUASAAN'!A4:B9,2)</f>
        <v>Murid boleh:
• Menggunakan secara berkesan model eksplisit bagi situasi kompleks yang konkrit.
• Memilih dan mengintegrasikan perwakilan yang berbeza dan mengaitkan dengan situasi dunia sebenar.
• Menggunakan kemahiran dan menaakul secara fleksibel berdasarkan kefahaman yang mendalam dan berkomunikasi dengan penerangan dan hujah berdasarkan pentafsiran, perbincangan dan tindakan.</v>
      </c>
      <c r="G23" s="3"/>
      <c r="H23" s="27">
        <v>17</v>
      </c>
      <c r="I23" s="27" t="str">
        <f>'REKOD PRESTASI MURID'!B28</f>
        <v>JAMIL BIN JAMALUDIN</v>
      </c>
      <c r="J23" s="27" t="str">
        <f t="shared" si="0"/>
        <v>17  JAMIL BIN JAMALUDIN</v>
      </c>
    </row>
    <row r="24" spans="1:10" ht="41.25" hidden="1" customHeight="1">
      <c r="A24" s="3"/>
      <c r="B24" s="282"/>
      <c r="C24" s="282"/>
      <c r="D24" s="40">
        <f>'REKOD PRESTASI MURID'!$I$11</f>
        <v>0</v>
      </c>
      <c r="E24" s="41">
        <f>VLOOKUP($I$6,'REKOD PRESTASI MURID'!$A$12:$AE$65,9)</f>
        <v>0</v>
      </c>
      <c r="F24" s="42" t="e">
        <f>VLOOKUP(E24,#REF!,2)</f>
        <v>#REF!</v>
      </c>
      <c r="G24" s="3"/>
      <c r="H24" s="27">
        <v>18</v>
      </c>
      <c r="I24" s="27" t="str">
        <f>'REKOD PRESTASI MURID'!B29</f>
        <v>KAMARIAH BINTI YASSIN</v>
      </c>
      <c r="J24" s="27" t="str">
        <f t="shared" si="0"/>
        <v>18  KAMARIAH BINTI YASSIN</v>
      </c>
    </row>
    <row r="25" spans="1:10" ht="41.25" hidden="1" customHeight="1">
      <c r="A25" s="3"/>
      <c r="B25" s="282"/>
      <c r="C25" s="282"/>
      <c r="D25" s="40">
        <f>'REKOD PRESTASI MURID'!$J$11</f>
        <v>0</v>
      </c>
      <c r="E25" s="41">
        <f>VLOOKUP($I$6,'REKOD PRESTASI MURID'!$A$12:$AE$65,10)</f>
        <v>0</v>
      </c>
      <c r="F25" s="42" t="e">
        <f>VLOOKUP(E25,#REF!,2)</f>
        <v>#REF!</v>
      </c>
      <c r="G25" s="3"/>
      <c r="H25" s="27">
        <v>19</v>
      </c>
      <c r="I25" s="27" t="str">
        <f>'REKOD PRESTASI MURID'!B30</f>
        <v>KARIM DANISH BIN ABU BAKAR</v>
      </c>
      <c r="J25" s="27" t="str">
        <f t="shared" ref="J25:J30" si="1">IF(I25=0,"",H25&amp;"  "&amp;I25)</f>
        <v>19  KARIM DANISH BIN ABU BAKAR</v>
      </c>
    </row>
    <row r="26" spans="1:10" ht="41.25" hidden="1" customHeight="1">
      <c r="A26" s="3"/>
      <c r="B26" s="282"/>
      <c r="C26" s="282"/>
      <c r="D26" s="40">
        <f>'REKOD PRESTASI MURID'!$K$11</f>
        <v>0</v>
      </c>
      <c r="E26" s="41">
        <f>VLOOKUP($I$6,'REKOD PRESTASI MURID'!$A$12:$AE$65,11)</f>
        <v>0</v>
      </c>
      <c r="F26" s="42" t="e">
        <f>VLOOKUP(E26,#REF!,2)</f>
        <v>#REF!</v>
      </c>
      <c r="G26" s="3"/>
      <c r="H26" s="27">
        <v>20</v>
      </c>
      <c r="I26" s="27" t="str">
        <f>'REKOD PRESTASI MURID'!B31</f>
        <v>KHARIL YUSRI BIN TAHUR</v>
      </c>
      <c r="J26" s="27" t="str">
        <f t="shared" si="1"/>
        <v>20  KHARIL YUSRI BIN TAHUR</v>
      </c>
    </row>
    <row r="27" spans="1:10" ht="41.25" hidden="1" customHeight="1">
      <c r="A27" s="3"/>
      <c r="B27" s="282"/>
      <c r="C27" s="282"/>
      <c r="D27" s="40">
        <f>'REKOD PRESTASI MURID'!$L$11</f>
        <v>0</v>
      </c>
      <c r="E27" s="41">
        <f>VLOOKUP($I$6,'REKOD PRESTASI MURID'!$A$12:$AE$65,12)</f>
        <v>0</v>
      </c>
      <c r="F27" s="42" t="e">
        <f>VLOOKUP(E27,#REF!,2)</f>
        <v>#REF!</v>
      </c>
      <c r="G27" s="3"/>
      <c r="H27" s="27">
        <v>21</v>
      </c>
      <c r="I27" s="27" t="str">
        <f>'REKOD PRESTASI MURID'!B32</f>
        <v xml:space="preserve">LAILATUL QARI BINTI KARIM </v>
      </c>
      <c r="J27" s="27" t="str">
        <f t="shared" si="1"/>
        <v xml:space="preserve">21  LAILATUL QARI BINTI KARIM </v>
      </c>
    </row>
    <row r="28" spans="1:10" ht="41.25" hidden="1" customHeight="1">
      <c r="A28" s="3"/>
      <c r="B28" s="282"/>
      <c r="C28" s="282"/>
      <c r="D28" s="40">
        <f>'REKOD PRESTASI MURID'!$M$11</f>
        <v>0</v>
      </c>
      <c r="E28" s="41">
        <f>VLOOKUP($I$6,'REKOD PRESTASI MURID'!$A$12:$AE$65,13)</f>
        <v>0</v>
      </c>
      <c r="F28" s="42" t="e">
        <f>VLOOKUP(E28,#REF!,2)</f>
        <v>#REF!</v>
      </c>
      <c r="G28" s="3"/>
      <c r="H28" s="27">
        <v>22</v>
      </c>
      <c r="I28" s="27" t="str">
        <f>'REKOD PRESTASI MURID'!B33</f>
        <v>LIZA BINTI OTHMAN</v>
      </c>
      <c r="J28" s="27" t="str">
        <f t="shared" si="1"/>
        <v>22  LIZA BINTI OTHMAN</v>
      </c>
    </row>
    <row r="29" spans="1:10" hidden="1">
      <c r="A29" s="3"/>
      <c r="B29" s="282"/>
      <c r="C29" s="282"/>
      <c r="D29" s="40" t="e">
        <f>'REKOD PRESTASI MURID'!#REF!</f>
        <v>#REF!</v>
      </c>
      <c r="E29" s="41">
        <f>VLOOKUP($I$6,'REKOD PRESTASI MURID'!$A$12:$AE$65,14)</f>
        <v>0</v>
      </c>
      <c r="F29" s="42" t="e">
        <f>VLOOKUP(E29,#REF!,2)</f>
        <v>#REF!</v>
      </c>
      <c r="G29" s="3"/>
      <c r="H29" s="27">
        <v>23</v>
      </c>
      <c r="I29" s="27" t="str">
        <f>'REKOD PRESTASI MURID'!B34</f>
        <v>MOHD ESWARAN BIN EZWAN</v>
      </c>
      <c r="J29" s="27" t="str">
        <f t="shared" si="1"/>
        <v>23  MOHD ESWARAN BIN EZWAN</v>
      </c>
    </row>
    <row r="30" spans="1:10" ht="41.25" hidden="1" customHeight="1">
      <c r="A30" s="3"/>
      <c r="B30" s="282"/>
      <c r="C30" s="282"/>
      <c r="D30" s="40" t="e">
        <f>'REKOD PRESTASI MURID'!#REF!</f>
        <v>#REF!</v>
      </c>
      <c r="E30" s="41">
        <f>VLOOKUP($I$6,'REKOD PRESTASI MURID'!$A$12:$AE$65,15)</f>
        <v>0</v>
      </c>
      <c r="F30" s="42" t="e">
        <f>VLOOKUP(E30,#REF!,2)</f>
        <v>#REF!</v>
      </c>
      <c r="G30" s="3"/>
      <c r="H30" s="27">
        <v>24</v>
      </c>
      <c r="I30" s="27" t="str">
        <f>'REKOD PRESTASI MURID'!B35</f>
        <v>MOHD SHAZA BIN ABD. JALIL</v>
      </c>
      <c r="J30" s="27" t="str">
        <f t="shared" si="1"/>
        <v>24  MOHD SHAZA BIN ABD. JALIL</v>
      </c>
    </row>
    <row r="31" spans="1:10" ht="41.25" hidden="1" customHeight="1">
      <c r="A31" s="3"/>
      <c r="B31" s="282"/>
      <c r="C31" s="282"/>
      <c r="D31" s="40" t="e">
        <f>'REKOD PRESTASI MURID'!#REF!</f>
        <v>#REF!</v>
      </c>
      <c r="E31" s="41">
        <f>VLOOKUP($I$6,'REKOD PRESTASI MURID'!$A$12:$AE$65,16)</f>
        <v>0</v>
      </c>
      <c r="F31" s="42" t="e">
        <f>VLOOKUP(E31,#REF!,2)</f>
        <v>#REF!</v>
      </c>
      <c r="G31" s="3"/>
      <c r="H31" s="27">
        <v>25</v>
      </c>
      <c r="I31" s="27" t="str">
        <f>'REKOD PRESTASI MURID'!B36</f>
        <v>MUHD. NIZAM BIN KARIM JUNIOR</v>
      </c>
      <c r="J31" s="27" t="str">
        <f t="shared" ref="J31:J68" si="2">IF(I31=0,"",H31&amp;"  "&amp;I31)</f>
        <v>25  MUHD. NIZAM BIN KARIM JUNIOR</v>
      </c>
    </row>
    <row r="32" spans="1:10" ht="41.25" hidden="1" customHeight="1">
      <c r="A32" s="3"/>
      <c r="B32" s="282"/>
      <c r="C32" s="282"/>
      <c r="D32" s="40" t="e">
        <f>'REKOD PRESTASI MURID'!#REF!</f>
        <v>#REF!</v>
      </c>
      <c r="E32" s="41">
        <f>VLOOKUP($I$6,'REKOD PRESTASI MURID'!$A$12:$AE$65,17)</f>
        <v>0</v>
      </c>
      <c r="F32" s="42" t="e">
        <f>VLOOKUP(E32,#REF!,2)</f>
        <v>#REF!</v>
      </c>
      <c r="G32" s="3"/>
      <c r="H32" s="27">
        <v>26</v>
      </c>
      <c r="I32" s="27" t="str">
        <f>'REKOD PRESTASI MURID'!B37</f>
        <v>NADIA BINTI HASHIM</v>
      </c>
      <c r="J32" s="27" t="str">
        <f t="shared" si="2"/>
        <v>26  NADIA BINTI HASHIM</v>
      </c>
    </row>
    <row r="33" spans="1:10" ht="33.75" customHeight="1">
      <c r="A33" s="3"/>
      <c r="B33" s="282"/>
      <c r="C33" s="282"/>
      <c r="D33" s="280" t="str">
        <f>'REKOD PRESTASI MURID'!$AE$9</f>
        <v>TAHAP PENGHAYATAN NILAI</v>
      </c>
      <c r="E33" s="281"/>
      <c r="F33" s="254" t="str">
        <f>IF(E47="","Tahap Penghayatan Nilai hanya dilaporkan pada pentaksiran akhir tahun ",VLOOKUP($I$6,'REKOD PRESTASI MURID'!$A$12:$AE$65,31))</f>
        <v>Sederhana</v>
      </c>
      <c r="G33" s="3"/>
      <c r="H33" s="27">
        <v>27</v>
      </c>
      <c r="I33" s="27" t="str">
        <f>'REKOD PRESTASI MURID'!B38</f>
        <v>NAGENDRAN A/L MAGENDREN</v>
      </c>
      <c r="J33" s="27" t="str">
        <f t="shared" si="2"/>
        <v>27  NAGENDRAN A/L MAGENDREN</v>
      </c>
    </row>
    <row r="34" spans="1:10" hidden="1">
      <c r="A34" s="3"/>
      <c r="B34" s="43"/>
      <c r="C34" s="44"/>
      <c r="D34" s="40">
        <f>'REKOD PRESTASI MURID'!$O$11</f>
        <v>0</v>
      </c>
      <c r="E34" s="41">
        <f>VLOOKUP($I$6,'REKOD PRESTASI MURID'!$A$12:$AD$65,19)</f>
        <v>0</v>
      </c>
      <c r="F34" s="42" t="e">
        <f>VLOOKUP(E34,#REF!,2)</f>
        <v>#REF!</v>
      </c>
      <c r="G34" s="3"/>
      <c r="H34" s="27">
        <v>28</v>
      </c>
      <c r="I34" s="27" t="str">
        <f>'REKOD PRESTASI MURID'!B39</f>
        <v>NAWI BIN RAZMAN</v>
      </c>
      <c r="J34" s="27" t="str">
        <f t="shared" si="2"/>
        <v>28  NAWI BIN RAZMAN</v>
      </c>
    </row>
    <row r="35" spans="1:10" hidden="1">
      <c r="A35" s="3"/>
      <c r="B35" s="43"/>
      <c r="C35" s="44"/>
      <c r="D35" s="40">
        <f>'REKOD PRESTASI MURID'!$P$11</f>
        <v>0</v>
      </c>
      <c r="E35" s="41">
        <f>VLOOKUP($I$6,'REKOD PRESTASI MURID'!$A$12:$AD$65,20)</f>
        <v>0</v>
      </c>
      <c r="F35" s="42" t="e">
        <f>VLOOKUP(E35,#REF!,2)</f>
        <v>#REF!</v>
      </c>
      <c r="G35" s="3"/>
      <c r="H35" s="27">
        <v>29</v>
      </c>
      <c r="I35" s="27" t="str">
        <f>'REKOD PRESTASI MURID'!B40</f>
        <v>NINA QISTINA BINTI BAHAR</v>
      </c>
      <c r="J35" s="27" t="str">
        <f t="shared" si="2"/>
        <v>29  NINA QISTINA BINTI BAHAR</v>
      </c>
    </row>
    <row r="36" spans="1:10" hidden="1">
      <c r="A36" s="3"/>
      <c r="B36" s="43"/>
      <c r="C36" s="44"/>
      <c r="D36" s="40">
        <f>'REKOD PRESTASI MURID'!$Q$11</f>
        <v>0</v>
      </c>
      <c r="E36" s="41">
        <f>VLOOKUP($I$6,'REKOD PRESTASI MURID'!$A$12:$AD$65,21)</f>
        <v>0</v>
      </c>
      <c r="F36" s="42" t="e">
        <f>VLOOKUP(E36,#REF!,2)</f>
        <v>#REF!</v>
      </c>
      <c r="G36" s="3"/>
      <c r="H36" s="27">
        <v>30</v>
      </c>
      <c r="I36" s="27" t="str">
        <f>'REKOD PRESTASI MURID'!B41</f>
        <v>NUR QURSIAH BINTI HARIS</v>
      </c>
      <c r="J36" s="27" t="str">
        <f t="shared" si="2"/>
        <v>30  NUR QURSIAH BINTI HARIS</v>
      </c>
    </row>
    <row r="37" spans="1:10" hidden="1">
      <c r="A37" s="3"/>
      <c r="B37" s="43"/>
      <c r="C37" s="44"/>
      <c r="D37" s="40">
        <f>'REKOD PRESTASI MURID'!$R$11</f>
        <v>0</v>
      </c>
      <c r="E37" s="41">
        <f>VLOOKUP($I$6,'REKOD PRESTASI MURID'!$A$12:$AD$65,22)</f>
        <v>0</v>
      </c>
      <c r="F37" s="42" t="e">
        <f>VLOOKUP(E37,#REF!,2)</f>
        <v>#REF!</v>
      </c>
      <c r="G37" s="3"/>
      <c r="H37" s="27">
        <v>31</v>
      </c>
      <c r="I37" s="27">
        <f>'REKOD PRESTASI MURID'!B42</f>
        <v>0</v>
      </c>
      <c r="J37" s="27" t="str">
        <f t="shared" si="2"/>
        <v/>
      </c>
    </row>
    <row r="38" spans="1:10" hidden="1">
      <c r="A38" s="3"/>
      <c r="B38" s="43"/>
      <c r="C38" s="44"/>
      <c r="D38" s="40">
        <f>'REKOD PRESTASI MURID'!$S$11</f>
        <v>0</v>
      </c>
      <c r="E38" s="41">
        <f>VLOOKUP($I$6,'REKOD PRESTASI MURID'!$A$12:$AD$65,23)</f>
        <v>0</v>
      </c>
      <c r="F38" s="42" t="e">
        <f>VLOOKUP(E38,#REF!,2)</f>
        <v>#REF!</v>
      </c>
      <c r="G38" s="3"/>
      <c r="H38" s="27">
        <v>32</v>
      </c>
      <c r="I38" s="27">
        <f>'REKOD PRESTASI MURID'!B43</f>
        <v>0</v>
      </c>
      <c r="J38" s="27" t="str">
        <f t="shared" si="2"/>
        <v/>
      </c>
    </row>
    <row r="39" spans="1:10" hidden="1">
      <c r="A39" s="3"/>
      <c r="B39" s="43"/>
      <c r="C39" s="44"/>
      <c r="D39" s="40">
        <f>'REKOD PRESTASI MURID'!$T$11</f>
        <v>0</v>
      </c>
      <c r="E39" s="41">
        <f>VLOOKUP($I$6,'REKOD PRESTASI MURID'!$A$12:$AD$65,24)</f>
        <v>0</v>
      </c>
      <c r="F39" s="42" t="e">
        <f>VLOOKUP(E39,#REF!,2)</f>
        <v>#REF!</v>
      </c>
      <c r="G39" s="3"/>
      <c r="H39" s="27">
        <v>33</v>
      </c>
      <c r="I39" s="27">
        <f>'REKOD PRESTASI MURID'!B44</f>
        <v>0</v>
      </c>
      <c r="J39" s="27" t="str">
        <f t="shared" si="2"/>
        <v/>
      </c>
    </row>
    <row r="40" spans="1:10" hidden="1">
      <c r="A40" s="3"/>
      <c r="B40" s="43"/>
      <c r="C40" s="44"/>
      <c r="D40" s="40">
        <f>'REKOD PRESTASI MURID'!$U$11</f>
        <v>0</v>
      </c>
      <c r="E40" s="41">
        <f>VLOOKUP($I$6,'REKOD PRESTASI MURID'!$A$12:$AD$65,25)</f>
        <v>0</v>
      </c>
      <c r="F40" s="42" t="e">
        <f>VLOOKUP(E40,#REF!,2)</f>
        <v>#REF!</v>
      </c>
      <c r="G40" s="3"/>
      <c r="H40" s="27">
        <v>34</v>
      </c>
      <c r="I40" s="27">
        <f>'REKOD PRESTASI MURID'!B45</f>
        <v>0</v>
      </c>
      <c r="J40" s="27" t="str">
        <f t="shared" si="2"/>
        <v/>
      </c>
    </row>
    <row r="41" spans="1:10" hidden="1">
      <c r="A41" s="3"/>
      <c r="B41" s="43"/>
      <c r="C41" s="44"/>
      <c r="D41" s="40">
        <f>'REKOD PRESTASI MURID'!$V$11</f>
        <v>0</v>
      </c>
      <c r="E41" s="41">
        <f>VLOOKUP($I$6,'REKOD PRESTASI MURID'!$A$12:$AD$65,26)</f>
        <v>0</v>
      </c>
      <c r="F41" s="42" t="e">
        <f>VLOOKUP(E41,#REF!,2)</f>
        <v>#REF!</v>
      </c>
      <c r="G41" s="3"/>
      <c r="H41" s="27">
        <v>35</v>
      </c>
      <c r="I41" s="27">
        <f>'REKOD PRESTASI MURID'!B46</f>
        <v>0</v>
      </c>
      <c r="J41" s="27" t="str">
        <f t="shared" si="2"/>
        <v/>
      </c>
    </row>
    <row r="42" spans="1:10" hidden="1">
      <c r="A42" s="3"/>
      <c r="B42" s="43"/>
      <c r="C42" s="44"/>
      <c r="D42" s="40">
        <f>'REKOD PRESTASI MURID'!$W$11</f>
        <v>0</v>
      </c>
      <c r="E42" s="41">
        <f>VLOOKUP($I$6,'REKOD PRESTASI MURID'!$A$12:$AD$65,27)</f>
        <v>0</v>
      </c>
      <c r="F42" s="42" t="e">
        <f>VLOOKUP(E42,#REF!,2)</f>
        <v>#REF!</v>
      </c>
      <c r="G42" s="3"/>
      <c r="H42" s="27">
        <v>36</v>
      </c>
      <c r="I42" s="27">
        <f>'REKOD PRESTASI MURID'!B47</f>
        <v>0</v>
      </c>
      <c r="J42" s="27" t="str">
        <f t="shared" si="2"/>
        <v/>
      </c>
    </row>
    <row r="43" spans="1:10" hidden="1">
      <c r="A43" s="3"/>
      <c r="B43" s="43"/>
      <c r="C43" s="44"/>
      <c r="D43" s="40">
        <f>'REKOD PRESTASI MURID'!$X$11</f>
        <v>0</v>
      </c>
      <c r="E43" s="41">
        <f>VLOOKUP($I$6,'REKOD PRESTASI MURID'!$A$12:$AD$65,28)</f>
        <v>0</v>
      </c>
      <c r="F43" s="42" t="e">
        <f>VLOOKUP(E43,#REF!,2)</f>
        <v>#REF!</v>
      </c>
      <c r="G43" s="3"/>
      <c r="H43" s="27">
        <v>37</v>
      </c>
      <c r="I43" s="27">
        <f>'REKOD PRESTASI MURID'!B48</f>
        <v>0</v>
      </c>
      <c r="J43" s="27" t="str">
        <f t="shared" si="2"/>
        <v/>
      </c>
    </row>
    <row r="44" spans="1:10" hidden="1">
      <c r="A44" s="3"/>
      <c r="B44" s="45"/>
      <c r="C44" s="46"/>
      <c r="D44" s="40">
        <f>'REKOD PRESTASI MURID'!$Y$11</f>
        <v>0</v>
      </c>
      <c r="E44" s="41">
        <f>VLOOKUP($I$6,'REKOD PRESTASI MURID'!$A$12:$AD$65,29)</f>
        <v>0</v>
      </c>
      <c r="F44" s="42" t="e">
        <f>VLOOKUP(E44,#REF!,2)</f>
        <v>#REF!</v>
      </c>
      <c r="G44" s="3"/>
      <c r="H44" s="27">
        <v>38</v>
      </c>
      <c r="I44" s="27">
        <f>'REKOD PRESTASI MURID'!B49</f>
        <v>0</v>
      </c>
      <c r="J44" s="27" t="str">
        <f t="shared" si="2"/>
        <v/>
      </c>
    </row>
    <row r="45" spans="1:10">
      <c r="A45" s="3"/>
      <c r="B45" s="183"/>
      <c r="C45" s="184"/>
      <c r="D45" s="186"/>
      <c r="E45" s="47"/>
      <c r="F45" s="185"/>
      <c r="G45" s="3"/>
      <c r="H45" s="27"/>
      <c r="I45" s="27"/>
      <c r="J45" s="27"/>
    </row>
    <row r="46" spans="1:10">
      <c r="A46" s="3"/>
      <c r="B46" s="183"/>
      <c r="C46" s="184"/>
      <c r="D46" s="186"/>
      <c r="E46" s="47"/>
      <c r="F46" s="185"/>
      <c r="G46" s="3"/>
      <c r="H46" s="27"/>
      <c r="I46" s="27"/>
      <c r="J46" s="27"/>
    </row>
    <row r="47" spans="1:10">
      <c r="A47" s="3"/>
      <c r="B47" s="303" t="s">
        <v>22</v>
      </c>
      <c r="C47" s="303"/>
      <c r="D47" s="303"/>
      <c r="E47" s="296">
        <f>IF(K7=1,"",VLOOKUP($I$6,'REKOD PRESTASI MURID'!$A$12:$AD$65,30))</f>
        <v>5</v>
      </c>
      <c r="F47" s="185"/>
      <c r="G47" s="3"/>
      <c r="H47" s="27"/>
      <c r="I47" s="27"/>
      <c r="J47" s="27"/>
    </row>
    <row r="48" spans="1:10">
      <c r="A48" s="3"/>
      <c r="B48" s="303"/>
      <c r="C48" s="303"/>
      <c r="D48" s="303"/>
      <c r="E48" s="296"/>
      <c r="F48" s="185"/>
      <c r="G48" s="3"/>
      <c r="H48" s="27"/>
      <c r="I48" s="27"/>
      <c r="J48" s="27"/>
    </row>
    <row r="49" spans="1:10" ht="99" customHeight="1">
      <c r="A49" s="3"/>
      <c r="B49" s="294" t="s">
        <v>149</v>
      </c>
      <c r="C49" s="294"/>
      <c r="D49" s="295"/>
      <c r="E49" s="297" t="str">
        <f>IF(E47="","Tahap Penguasaan Keseluruhan hanya dilaporkan pada pentaksiran akhir tahun",VLOOKUP(E47,'PENYATAAN TAHAP PENGUASAAN'!A204:B209,2))</f>
        <v xml:space="preserve">Murid boleh membangun dan menggunakan model bagi situasi kompleks; mengenal pasti kekangan dan membuat andaian yang spesifik; mengaplikasi strategi penyelesaian masalah yang sesuai; bekerja secara strategik menggunakan kemahiran berfikir dan menaakul secara mendalam; menggunakan pelbagai perwakilan yang sesuai serta mempamerkan kefahaman yang mendalam; membuat refleksi terhadap keputusan dan tindakan; merumus dan berkomunikasi dengan penerangan dan hujah berdasarkan pentafsiran, perbincangan dan tindakan.  </v>
      </c>
      <c r="F49" s="298"/>
      <c r="G49" s="3"/>
      <c r="H49" s="27"/>
      <c r="I49" s="27"/>
      <c r="J49" s="27"/>
    </row>
    <row r="50" spans="1:10">
      <c r="A50" s="3"/>
      <c r="B50" s="183"/>
      <c r="C50" s="184"/>
      <c r="D50" s="186"/>
      <c r="E50" s="47"/>
      <c r="F50" s="185"/>
      <c r="G50" s="3"/>
      <c r="H50" s="27"/>
      <c r="I50" s="27"/>
      <c r="J50" s="27"/>
    </row>
    <row r="51" spans="1:10" s="19" customFormat="1" ht="21.75" customHeight="1">
      <c r="A51" s="48"/>
      <c r="B51" s="49"/>
      <c r="C51" s="49"/>
      <c r="D51" s="50"/>
      <c r="E51" s="51"/>
      <c r="F51" s="52"/>
      <c r="G51" s="48"/>
      <c r="H51" s="27">
        <v>40</v>
      </c>
      <c r="I51" s="27">
        <f>'REKOD PRESTASI MURID'!B51</f>
        <v>0</v>
      </c>
      <c r="J51" s="27" t="str">
        <f t="shared" si="2"/>
        <v/>
      </c>
    </row>
    <row r="52" spans="1:10" s="19" customFormat="1" ht="21.75" customHeight="1">
      <c r="A52" s="48"/>
      <c r="B52" s="49"/>
      <c r="C52" s="49"/>
      <c r="D52" s="304" t="s">
        <v>135</v>
      </c>
      <c r="E52" s="300"/>
      <c r="F52" s="300"/>
      <c r="G52" s="48"/>
      <c r="H52" s="27">
        <v>41</v>
      </c>
      <c r="I52" s="27">
        <f>'REKOD PRESTASI MURID'!B52</f>
        <v>0</v>
      </c>
      <c r="J52" s="27" t="str">
        <f t="shared" si="2"/>
        <v/>
      </c>
    </row>
    <row r="53" spans="1:10" s="20" customFormat="1" ht="22.5" customHeight="1">
      <c r="A53" s="48"/>
      <c r="B53" s="54"/>
      <c r="C53" s="54"/>
      <c r="D53" s="304"/>
      <c r="E53" s="301"/>
      <c r="F53" s="301"/>
      <c r="G53" s="48"/>
      <c r="H53" s="27">
        <v>42</v>
      </c>
      <c r="I53" s="27">
        <f>'REKOD PRESTASI MURID'!B53</f>
        <v>0</v>
      </c>
      <c r="J53" s="27" t="str">
        <f t="shared" si="2"/>
        <v/>
      </c>
    </row>
    <row r="54" spans="1:10" s="20" customFormat="1" ht="21" customHeight="1">
      <c r="A54" s="48"/>
      <c r="B54" s="54"/>
      <c r="C54" s="54"/>
      <c r="D54" s="53"/>
      <c r="E54" s="289"/>
      <c r="F54" s="289"/>
      <c r="G54" s="48"/>
      <c r="H54" s="27">
        <v>43</v>
      </c>
      <c r="I54" s="27">
        <f>'REKOD PRESTASI MURID'!B54</f>
        <v>0</v>
      </c>
      <c r="J54" s="27" t="str">
        <f t="shared" si="2"/>
        <v/>
      </c>
    </row>
    <row r="55" spans="1:10" s="20" customFormat="1" hidden="1">
      <c r="A55" s="48"/>
      <c r="B55" s="48"/>
      <c r="C55" s="48"/>
      <c r="D55" s="48"/>
      <c r="E55" s="48"/>
      <c r="F55" s="48"/>
      <c r="G55" s="48"/>
      <c r="H55" s="27">
        <v>44</v>
      </c>
      <c r="I55" s="27">
        <f>'REKOD PRESTASI MURID'!B55</f>
        <v>0</v>
      </c>
      <c r="J55" s="27" t="str">
        <f t="shared" si="2"/>
        <v/>
      </c>
    </row>
    <row r="56" spans="1:10" hidden="1">
      <c r="H56" s="27">
        <v>45</v>
      </c>
      <c r="I56" s="27">
        <f>'REKOD PRESTASI MURID'!B56</f>
        <v>0</v>
      </c>
      <c r="J56" s="27" t="str">
        <f t="shared" si="2"/>
        <v/>
      </c>
    </row>
    <row r="57" spans="1:10" hidden="1">
      <c r="H57" s="27">
        <v>46</v>
      </c>
      <c r="I57" s="27">
        <f>'REKOD PRESTASI MURID'!B57</f>
        <v>0</v>
      </c>
      <c r="J57" s="27" t="str">
        <f t="shared" si="2"/>
        <v/>
      </c>
    </row>
    <row r="58" spans="1:10">
      <c r="H58" s="27">
        <v>47</v>
      </c>
      <c r="I58" s="27">
        <f>'REKOD PRESTASI MURID'!B58</f>
        <v>0</v>
      </c>
      <c r="J58" s="27" t="str">
        <f t="shared" si="2"/>
        <v/>
      </c>
    </row>
    <row r="59" spans="1:10">
      <c r="H59" s="27">
        <v>48</v>
      </c>
      <c r="I59" s="27">
        <f>'REKOD PRESTASI MURID'!B59</f>
        <v>0</v>
      </c>
      <c r="J59" s="27" t="str">
        <f t="shared" si="2"/>
        <v/>
      </c>
    </row>
    <row r="60" spans="1:10">
      <c r="B60" s="19" t="s">
        <v>151</v>
      </c>
      <c r="F60" s="55" t="s">
        <v>25</v>
      </c>
      <c r="H60" s="27">
        <v>49</v>
      </c>
      <c r="I60" s="27">
        <f>'REKOD PRESTASI MURID'!B60</f>
        <v>0</v>
      </c>
      <c r="J60" s="27" t="str">
        <f t="shared" si="2"/>
        <v/>
      </c>
    </row>
    <row r="61" spans="1:10">
      <c r="B61" s="56" t="str">
        <f>'REKOD PRESTASI MURID'!$C$6</f>
        <v>PN. SUZILA MOHAMED</v>
      </c>
      <c r="C61" s="56"/>
      <c r="D61" s="56"/>
      <c r="E61" s="56"/>
      <c r="F61" s="162" t="str">
        <f>'REKOD PRESTASI MURID'!B70</f>
        <v>PN. SALMIAH BT KAMARUDIN</v>
      </c>
      <c r="H61" s="27">
        <v>50</v>
      </c>
      <c r="I61" s="27">
        <f>'REKOD PRESTASI MURID'!B61</f>
        <v>0</v>
      </c>
      <c r="J61" s="27" t="str">
        <f t="shared" si="2"/>
        <v/>
      </c>
    </row>
    <row r="62" spans="1:10">
      <c r="B62" s="56" t="s">
        <v>26</v>
      </c>
      <c r="F62" s="161" t="str">
        <f>'REKOD PRESTASI MURID'!$B$71</f>
        <v>PENGETUA</v>
      </c>
      <c r="H62" s="27">
        <v>51</v>
      </c>
      <c r="I62" s="27">
        <f>'REKOD PRESTASI MURID'!B62</f>
        <v>0</v>
      </c>
      <c r="J62" s="27" t="str">
        <f t="shared" si="2"/>
        <v/>
      </c>
    </row>
    <row r="63" spans="1:10">
      <c r="B63" s="56" t="str">
        <f>'REKOD PRESTASI MURID'!$B$72</f>
        <v>SMK SUNGAI SIPUT</v>
      </c>
      <c r="F63" s="161" t="str">
        <f>'REKOD PRESTASI MURID'!$B$72</f>
        <v>SMK SUNGAI SIPUT</v>
      </c>
      <c r="H63" s="27">
        <v>52</v>
      </c>
      <c r="I63" s="27">
        <f>'REKOD PRESTASI MURID'!B63</f>
        <v>0</v>
      </c>
      <c r="J63" s="27" t="str">
        <f t="shared" si="2"/>
        <v/>
      </c>
    </row>
    <row r="64" spans="1:10">
      <c r="B64" s="55"/>
      <c r="C64" s="55"/>
      <c r="D64" s="55"/>
      <c r="E64" s="55"/>
      <c r="H64" s="27">
        <v>53</v>
      </c>
      <c r="I64" s="27">
        <f>'REKOD PRESTASI MURID'!B64</f>
        <v>0</v>
      </c>
      <c r="J64" s="27" t="str">
        <f t="shared" si="2"/>
        <v/>
      </c>
    </row>
    <row r="65" spans="4:10">
      <c r="H65" s="27">
        <v>54</v>
      </c>
      <c r="I65" s="27">
        <f>'REKOD PRESTASI MURID'!B65</f>
        <v>0</v>
      </c>
      <c r="J65" s="27" t="str">
        <f t="shared" si="2"/>
        <v/>
      </c>
    </row>
    <row r="66" spans="4:10" s="19" customFormat="1">
      <c r="G66" s="57"/>
      <c r="H66" s="27">
        <v>55</v>
      </c>
      <c r="I66" s="27">
        <f>'REKOD PRESTASI MURID'!B66</f>
        <v>0</v>
      </c>
      <c r="J66" s="27" t="str">
        <f t="shared" si="2"/>
        <v/>
      </c>
    </row>
    <row r="67" spans="4:10" s="19" customFormat="1">
      <c r="G67" s="57"/>
      <c r="H67" s="27">
        <v>56</v>
      </c>
      <c r="I67" s="27">
        <f>'REKOD PRESTASI MURID'!B67</f>
        <v>0</v>
      </c>
      <c r="J67" s="27" t="str">
        <f t="shared" si="2"/>
        <v/>
      </c>
    </row>
    <row r="68" spans="4:10" s="19" customFormat="1">
      <c r="G68" s="57"/>
      <c r="H68" s="27">
        <v>57</v>
      </c>
      <c r="I68" s="27">
        <f>'REKOD PRESTASI MURID'!B68</f>
        <v>0</v>
      </c>
      <c r="J68" s="27" t="str">
        <f t="shared" si="2"/>
        <v/>
      </c>
    </row>
    <row r="69" spans="4:10" s="19" customFormat="1">
      <c r="G69" s="57"/>
      <c r="H69" s="27">
        <v>58</v>
      </c>
      <c r="I69" s="27"/>
      <c r="J69" s="27"/>
    </row>
    <row r="70" spans="4:10" s="19" customFormat="1">
      <c r="G70" s="57"/>
      <c r="H70" s="27">
        <v>59</v>
      </c>
      <c r="I70" s="27"/>
      <c r="J70" s="27"/>
    </row>
    <row r="71" spans="4:10" s="19" customFormat="1">
      <c r="D71" s="56"/>
      <c r="E71" s="56"/>
      <c r="G71" s="57"/>
      <c r="H71" s="27">
        <v>60</v>
      </c>
      <c r="I71" s="27"/>
      <c r="J71" s="27"/>
    </row>
    <row r="72" spans="4:10" s="19" customFormat="1">
      <c r="G72" s="57"/>
      <c r="H72" s="27">
        <v>61</v>
      </c>
      <c r="I72" s="27"/>
      <c r="J72" s="27"/>
    </row>
    <row r="73" spans="4:10" s="19" customFormat="1">
      <c r="G73" s="57"/>
      <c r="H73" s="27">
        <v>62</v>
      </c>
      <c r="I73" s="27"/>
      <c r="J73" s="27"/>
    </row>
    <row r="74" spans="4:10" s="19" customFormat="1">
      <c r="G74" s="57"/>
      <c r="H74" s="27">
        <v>63</v>
      </c>
      <c r="I74" s="27"/>
      <c r="J74" s="27"/>
    </row>
    <row r="75" spans="4:10" s="19" customFormat="1">
      <c r="G75" s="57"/>
      <c r="H75" s="27">
        <v>64</v>
      </c>
      <c r="I75" s="27"/>
      <c r="J75" s="27"/>
    </row>
    <row r="76" spans="4:10" s="19" customFormat="1">
      <c r="G76" s="57"/>
      <c r="H76" s="27">
        <v>65</v>
      </c>
      <c r="I76" s="27"/>
      <c r="J76" s="27"/>
    </row>
    <row r="77" spans="4:10" s="19" customFormat="1">
      <c r="G77" s="57"/>
      <c r="H77" s="27">
        <v>66</v>
      </c>
      <c r="I77" s="27"/>
      <c r="J77" s="27"/>
    </row>
    <row r="78" spans="4:10">
      <c r="H78" s="27">
        <v>67</v>
      </c>
      <c r="I78" s="27"/>
      <c r="J78" s="27"/>
    </row>
    <row r="79" spans="4:10">
      <c r="H79" s="27">
        <v>68</v>
      </c>
      <c r="I79" s="27"/>
      <c r="J79" s="27"/>
    </row>
    <row r="80" spans="4:10">
      <c r="H80" s="27">
        <v>69</v>
      </c>
      <c r="I80" s="27"/>
      <c r="J80" s="27"/>
    </row>
    <row r="81" spans="8:10">
      <c r="H81" s="60"/>
      <c r="I81" s="61"/>
      <c r="J81" s="19"/>
    </row>
    <row r="82" spans="8:10">
      <c r="H82" s="60"/>
      <c r="I82" s="61"/>
      <c r="J82" s="19"/>
    </row>
    <row r="83" spans="8:10">
      <c r="H83" s="60"/>
      <c r="I83" s="61"/>
      <c r="J83" s="19"/>
    </row>
    <row r="84" spans="8:10">
      <c r="H84" s="60"/>
      <c r="I84" s="61"/>
      <c r="J84" s="19"/>
    </row>
    <row r="85" spans="8:10">
      <c r="H85" s="60"/>
      <c r="I85" s="61"/>
      <c r="J85" s="19"/>
    </row>
    <row r="86" spans="8:10">
      <c r="H86" s="60"/>
      <c r="I86" s="61"/>
      <c r="J86" s="19"/>
    </row>
    <row r="87" spans="8:10">
      <c r="H87" s="60"/>
      <c r="I87" s="61"/>
      <c r="J87" s="19"/>
    </row>
    <row r="88" spans="8:10">
      <c r="H88" s="60"/>
      <c r="I88" s="61"/>
      <c r="J88" s="19"/>
    </row>
    <row r="89" spans="8:10">
      <c r="H89" s="60"/>
      <c r="I89" s="61"/>
      <c r="J89" s="19"/>
    </row>
    <row r="90" spans="8:10">
      <c r="H90" s="60"/>
      <c r="I90" s="61"/>
      <c r="J90" s="19"/>
    </row>
    <row r="91" spans="8:10">
      <c r="H91" s="60"/>
      <c r="I91" s="19"/>
      <c r="J91" s="19"/>
    </row>
    <row r="92" spans="8:10">
      <c r="H92" s="60"/>
      <c r="I92" s="19"/>
      <c r="J92" s="19"/>
    </row>
    <row r="93" spans="8:10"/>
    <row r="94" spans="8:10"/>
    <row r="95" spans="8:10"/>
  </sheetData>
  <mergeCells count="22">
    <mergeCell ref="H4:J4"/>
    <mergeCell ref="B8:C8"/>
    <mergeCell ref="E54:F54"/>
    <mergeCell ref="B9:C9"/>
    <mergeCell ref="B10:C10"/>
    <mergeCell ref="B11:C11"/>
    <mergeCell ref="B13:C13"/>
    <mergeCell ref="B49:D49"/>
    <mergeCell ref="E47:E48"/>
    <mergeCell ref="E49:F49"/>
    <mergeCell ref="B19:C19"/>
    <mergeCell ref="E52:F52"/>
    <mergeCell ref="E53:F53"/>
    <mergeCell ref="F15:F16"/>
    <mergeCell ref="B47:D48"/>
    <mergeCell ref="D52:D53"/>
    <mergeCell ref="D33:E33"/>
    <mergeCell ref="B20:C33"/>
    <mergeCell ref="B1:F1"/>
    <mergeCell ref="B2:F2"/>
    <mergeCell ref="B3:F3"/>
    <mergeCell ref="B4:F4"/>
  </mergeCells>
  <printOptions horizontalCentered="1"/>
  <pageMargins left="0.23622047244094491" right="0.23622047244094491" top="0.35433070866141736" bottom="0.35433070866141736"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3"/>
  <sheetViews>
    <sheetView showGridLines="0" topLeftCell="A211" zoomScale="80" zoomScaleNormal="80" zoomScaleSheetLayoutView="100" workbookViewId="0">
      <selection activeCell="B8" sqref="B8"/>
    </sheetView>
  </sheetViews>
  <sheetFormatPr defaultRowHeight="14.25" customHeight="1" zeroHeight="1"/>
  <cols>
    <col min="1" max="1" width="20.85546875" style="5" customWidth="1"/>
    <col min="2" max="2" width="107.85546875" style="6" customWidth="1"/>
    <col min="3" max="3" width="9.140625" style="5" customWidth="1"/>
    <col min="4" max="4" width="65.85546875" style="5" customWidth="1"/>
    <col min="5" max="5" width="55.5703125" style="5" customWidth="1"/>
    <col min="6" max="16384" width="9.140625" style="5"/>
  </cols>
  <sheetData>
    <row r="1" spans="1:9" ht="46.5" customHeight="1">
      <c r="A1" s="163" t="s">
        <v>136</v>
      </c>
      <c r="B1" s="7"/>
    </row>
    <row r="2" spans="1:9" ht="15">
      <c r="A2" s="255" t="s">
        <v>132</v>
      </c>
      <c r="B2" s="256"/>
    </row>
    <row r="3" spans="1:9" ht="30.75" thickBot="1">
      <c r="A3" s="9" t="s">
        <v>23</v>
      </c>
      <c r="B3" s="164" t="s">
        <v>24</v>
      </c>
    </row>
    <row r="4" spans="1:9" ht="65.25" customHeight="1" thickTop="1" thickBot="1">
      <c r="A4" s="11">
        <v>1</v>
      </c>
      <c r="B4" s="165" t="s">
        <v>137</v>
      </c>
    </row>
    <row r="5" spans="1:9" ht="95.25" customHeight="1" thickTop="1" thickBot="1">
      <c r="A5" s="11">
        <v>2</v>
      </c>
      <c r="B5" s="166" t="s">
        <v>138</v>
      </c>
      <c r="C5" s="167"/>
    </row>
    <row r="6" spans="1:9" ht="105.75" customHeight="1" thickTop="1" thickBot="1">
      <c r="A6" s="11">
        <v>3</v>
      </c>
      <c r="B6" s="166" t="s">
        <v>139</v>
      </c>
    </row>
    <row r="7" spans="1:9" ht="99" customHeight="1" thickTop="1" thickBot="1">
      <c r="A7" s="11">
        <v>4</v>
      </c>
      <c r="B7" s="168" t="s">
        <v>140</v>
      </c>
    </row>
    <row r="8" spans="1:9" ht="153.75" customHeight="1" thickTop="1" thickBot="1">
      <c r="A8" s="11">
        <v>5</v>
      </c>
      <c r="B8" s="168" t="s">
        <v>141</v>
      </c>
    </row>
    <row r="9" spans="1:9" ht="168.75" customHeight="1" thickTop="1" thickBot="1">
      <c r="A9" s="11">
        <v>6</v>
      </c>
      <c r="B9" s="168" t="s">
        <v>142</v>
      </c>
    </row>
    <row r="10" spans="1:9" ht="31.5" customHeight="1" thickTop="1">
      <c r="A10" s="8"/>
      <c r="B10" s="169"/>
    </row>
    <row r="11" spans="1:9" ht="30.75" hidden="1" thickBot="1">
      <c r="A11" s="12" t="s">
        <v>23</v>
      </c>
      <c r="B11" s="170"/>
    </row>
    <row r="12" spans="1:9" ht="65.25" hidden="1" customHeight="1" thickTop="1" thickBot="1">
      <c r="A12" s="11"/>
      <c r="B12" s="171"/>
    </row>
    <row r="13" spans="1:9" ht="95.25" hidden="1" customHeight="1" thickTop="1" thickBot="1">
      <c r="A13" s="11"/>
      <c r="B13" s="147"/>
    </row>
    <row r="14" spans="1:9" ht="105.75" hidden="1" customHeight="1" thickTop="1" thickBot="1">
      <c r="A14" s="11"/>
      <c r="B14" s="147"/>
    </row>
    <row r="15" spans="1:9" ht="99" hidden="1" customHeight="1" thickTop="1" thickBot="1">
      <c r="A15" s="11"/>
      <c r="B15" s="148"/>
      <c r="I15" s="13"/>
    </row>
    <row r="16" spans="1:9" ht="153.75" hidden="1" customHeight="1" thickTop="1" thickBot="1">
      <c r="A16" s="11"/>
      <c r="B16" s="148"/>
    </row>
    <row r="17" spans="1:2" ht="165.75" hidden="1" customHeight="1" thickTop="1" thickBot="1">
      <c r="A17" s="11"/>
      <c r="B17" s="148"/>
    </row>
    <row r="18" spans="1:2" ht="15" hidden="1" thickTop="1">
      <c r="A18" s="8"/>
      <c r="B18" s="169"/>
    </row>
    <row r="19" spans="1:2" ht="30.75" hidden="1" thickBot="1">
      <c r="A19" s="12" t="s">
        <v>23</v>
      </c>
      <c r="B19" s="170"/>
    </row>
    <row r="20" spans="1:2" ht="65.25" hidden="1" customHeight="1" thickTop="1" thickBot="1">
      <c r="A20" s="11"/>
      <c r="B20" s="171"/>
    </row>
    <row r="21" spans="1:2" ht="95.25" hidden="1" customHeight="1" thickTop="1" thickBot="1">
      <c r="A21" s="11"/>
      <c r="B21" s="147"/>
    </row>
    <row r="22" spans="1:2" ht="105.75" hidden="1" customHeight="1" thickTop="1" thickBot="1">
      <c r="A22" s="11"/>
      <c r="B22" s="147"/>
    </row>
    <row r="23" spans="1:2" ht="99" hidden="1" customHeight="1" thickTop="1" thickBot="1">
      <c r="A23" s="11"/>
      <c r="B23" s="148"/>
    </row>
    <row r="24" spans="1:2" ht="153.75" hidden="1" customHeight="1" thickTop="1" thickBot="1">
      <c r="A24" s="11"/>
      <c r="B24" s="148"/>
    </row>
    <row r="25" spans="1:2" ht="165.75" hidden="1" customHeight="1" thickTop="1" thickBot="1">
      <c r="A25" s="11"/>
      <c r="B25" s="148"/>
    </row>
    <row r="26" spans="1:2" ht="15.75" hidden="1" thickTop="1">
      <c r="A26" s="257"/>
      <c r="B26" s="172"/>
    </row>
    <row r="27" spans="1:2" ht="30.75" hidden="1" thickBot="1">
      <c r="A27" s="12" t="s">
        <v>23</v>
      </c>
      <c r="B27" s="170"/>
    </row>
    <row r="28" spans="1:2" ht="38.25" hidden="1" customHeight="1" thickTop="1" thickBot="1">
      <c r="A28" s="11"/>
      <c r="B28" s="149"/>
    </row>
    <row r="29" spans="1:2" ht="38.25" hidden="1" customHeight="1" thickTop="1" thickBot="1">
      <c r="A29" s="11"/>
      <c r="B29" s="148"/>
    </row>
    <row r="30" spans="1:2" ht="38.25" hidden="1" customHeight="1" thickTop="1" thickBot="1">
      <c r="A30" s="11"/>
      <c r="B30" s="148"/>
    </row>
    <row r="31" spans="1:2" ht="38.25" hidden="1" customHeight="1" thickTop="1" thickBot="1">
      <c r="A31" s="11"/>
      <c r="B31" s="148"/>
    </row>
    <row r="32" spans="1:2" ht="38.25" hidden="1" customHeight="1" thickTop="1" thickBot="1">
      <c r="A32" s="11"/>
      <c r="B32" s="148"/>
    </row>
    <row r="33" spans="1:2" ht="38.25" hidden="1" customHeight="1" thickTop="1" thickBot="1">
      <c r="A33" s="11"/>
      <c r="B33" s="148"/>
    </row>
    <row r="34" spans="1:2" ht="15" hidden="1" thickTop="1">
      <c r="B34" s="172"/>
    </row>
    <row r="35" spans="1:2" ht="30.75" hidden="1" thickBot="1">
      <c r="A35" s="12" t="s">
        <v>23</v>
      </c>
      <c r="B35" s="170"/>
    </row>
    <row r="36" spans="1:2" ht="36.75" hidden="1" customHeight="1" thickTop="1" thickBot="1">
      <c r="A36" s="11"/>
      <c r="B36" s="149"/>
    </row>
    <row r="37" spans="1:2" ht="36.75" hidden="1" customHeight="1" thickTop="1" thickBot="1">
      <c r="A37" s="11"/>
      <c r="B37" s="148"/>
    </row>
    <row r="38" spans="1:2" ht="36.75" hidden="1" customHeight="1" thickTop="1" thickBot="1">
      <c r="A38" s="11"/>
      <c r="B38" s="148"/>
    </row>
    <row r="39" spans="1:2" ht="36.75" hidden="1" customHeight="1" thickTop="1" thickBot="1">
      <c r="A39" s="11"/>
      <c r="B39" s="148"/>
    </row>
    <row r="40" spans="1:2" ht="36.75" hidden="1" customHeight="1" thickTop="1" thickBot="1">
      <c r="A40" s="11"/>
      <c r="B40" s="148"/>
    </row>
    <row r="41" spans="1:2" ht="36.75" hidden="1" customHeight="1" thickTop="1" thickBot="1">
      <c r="A41" s="11"/>
      <c r="B41" s="148"/>
    </row>
    <row r="42" spans="1:2" ht="15" hidden="1" thickTop="1">
      <c r="B42" s="172"/>
    </row>
    <row r="43" spans="1:2" ht="30.75" hidden="1" thickBot="1">
      <c r="A43" s="12" t="s">
        <v>23</v>
      </c>
      <c r="B43" s="170"/>
    </row>
    <row r="44" spans="1:2" ht="36" hidden="1" customHeight="1" thickTop="1" thickBot="1">
      <c r="A44" s="11"/>
      <c r="B44" s="146"/>
    </row>
    <row r="45" spans="1:2" ht="36" hidden="1" customHeight="1" thickTop="1" thickBot="1">
      <c r="A45" s="11"/>
      <c r="B45" s="147"/>
    </row>
    <row r="46" spans="1:2" ht="36" hidden="1" customHeight="1" thickTop="1" thickBot="1">
      <c r="A46" s="11"/>
      <c r="B46" s="147"/>
    </row>
    <row r="47" spans="1:2" ht="36" hidden="1" customHeight="1" thickTop="1" thickBot="1">
      <c r="A47" s="11"/>
      <c r="B47" s="148"/>
    </row>
    <row r="48" spans="1:2" ht="36" hidden="1" customHeight="1" thickTop="1" thickBot="1">
      <c r="A48" s="11"/>
      <c r="B48" s="148"/>
    </row>
    <row r="49" spans="1:2" ht="36" hidden="1" customHeight="1" thickTop="1" thickBot="1">
      <c r="A49" s="135"/>
      <c r="B49" s="148"/>
    </row>
    <row r="50" spans="1:2" ht="21.75" hidden="1" customHeight="1" thickTop="1">
      <c r="B50" s="172"/>
    </row>
    <row r="51" spans="1:2" ht="30.75" hidden="1" thickBot="1">
      <c r="A51" s="134" t="s">
        <v>23</v>
      </c>
      <c r="B51" s="170"/>
    </row>
    <row r="52" spans="1:2" ht="38.25" hidden="1" customHeight="1" thickTop="1" thickBot="1">
      <c r="A52" s="11"/>
      <c r="B52" s="146"/>
    </row>
    <row r="53" spans="1:2" ht="38.25" hidden="1" customHeight="1" thickTop="1" thickBot="1">
      <c r="A53" s="11"/>
      <c r="B53" s="147"/>
    </row>
    <row r="54" spans="1:2" ht="38.25" hidden="1" customHeight="1" thickTop="1" thickBot="1">
      <c r="A54" s="11"/>
      <c r="B54" s="147"/>
    </row>
    <row r="55" spans="1:2" ht="38.25" hidden="1" customHeight="1" thickTop="1" thickBot="1">
      <c r="A55" s="11"/>
      <c r="B55" s="148"/>
    </row>
    <row r="56" spans="1:2" ht="38.25" hidden="1" customHeight="1" thickTop="1" thickBot="1">
      <c r="A56" s="11"/>
      <c r="B56" s="148"/>
    </row>
    <row r="57" spans="1:2" ht="38.25" hidden="1" customHeight="1" thickTop="1" thickBot="1">
      <c r="A57" s="11"/>
      <c r="B57" s="148"/>
    </row>
    <row r="58" spans="1:2" ht="15" hidden="1" thickTop="1">
      <c r="B58" s="172"/>
    </row>
    <row r="59" spans="1:2" ht="30.75" hidden="1" thickBot="1">
      <c r="A59" s="12" t="s">
        <v>23</v>
      </c>
      <c r="B59" s="170"/>
    </row>
    <row r="60" spans="1:2" ht="36" hidden="1" customHeight="1" thickTop="1" thickBot="1">
      <c r="A60" s="11"/>
      <c r="B60" s="149"/>
    </row>
    <row r="61" spans="1:2" ht="36" hidden="1" customHeight="1" thickTop="1" thickBot="1">
      <c r="A61" s="11"/>
      <c r="B61" s="148"/>
    </row>
    <row r="62" spans="1:2" ht="36" hidden="1" customHeight="1" thickTop="1" thickBot="1">
      <c r="A62" s="11"/>
      <c r="B62" s="148"/>
    </row>
    <row r="63" spans="1:2" ht="36" hidden="1" customHeight="1" thickTop="1" thickBot="1">
      <c r="A63" s="11"/>
      <c r="B63" s="148"/>
    </row>
    <row r="64" spans="1:2" ht="36" hidden="1" customHeight="1" thickTop="1" thickBot="1">
      <c r="A64" s="11"/>
      <c r="B64" s="148"/>
    </row>
    <row r="65" spans="1:2" ht="36" hidden="1" customHeight="1" thickTop="1" thickBot="1">
      <c r="A65" s="11"/>
      <c r="B65" s="148"/>
    </row>
    <row r="66" spans="1:2" ht="15" hidden="1" thickTop="1">
      <c r="B66" s="172"/>
    </row>
    <row r="67" spans="1:2" ht="30.75" hidden="1" thickBot="1">
      <c r="A67" s="12" t="s">
        <v>23</v>
      </c>
      <c r="B67" s="170"/>
    </row>
    <row r="68" spans="1:2" ht="39" hidden="1" customHeight="1" thickTop="1" thickBot="1">
      <c r="A68" s="11"/>
      <c r="B68" s="149"/>
    </row>
    <row r="69" spans="1:2" ht="39" hidden="1" customHeight="1" thickTop="1" thickBot="1">
      <c r="A69" s="11"/>
      <c r="B69" s="148"/>
    </row>
    <row r="70" spans="1:2" ht="39" hidden="1" customHeight="1" thickTop="1" thickBot="1">
      <c r="A70" s="11"/>
      <c r="B70" s="148"/>
    </row>
    <row r="71" spans="1:2" ht="39" hidden="1" customHeight="1" thickTop="1" thickBot="1">
      <c r="A71" s="11"/>
      <c r="B71" s="148"/>
    </row>
    <row r="72" spans="1:2" ht="39" hidden="1" customHeight="1" thickTop="1" thickBot="1">
      <c r="A72" s="11"/>
      <c r="B72" s="148"/>
    </row>
    <row r="73" spans="1:2" ht="39" hidden="1" customHeight="1" thickTop="1" thickBot="1">
      <c r="A73" s="11"/>
      <c r="B73" s="148"/>
    </row>
    <row r="74" spans="1:2" ht="15" hidden="1" thickTop="1">
      <c r="B74" s="172"/>
    </row>
    <row r="75" spans="1:2" ht="30" hidden="1">
      <c r="A75" s="12" t="s">
        <v>23</v>
      </c>
      <c r="B75" s="170"/>
    </row>
    <row r="76" spans="1:2" ht="39.75" hidden="1" customHeight="1">
      <c r="A76" s="11"/>
      <c r="B76" s="173"/>
    </row>
    <row r="77" spans="1:2" ht="39.75" hidden="1" customHeight="1">
      <c r="A77" s="11"/>
      <c r="B77" s="173"/>
    </row>
    <row r="78" spans="1:2" ht="39.75" hidden="1" customHeight="1">
      <c r="A78" s="11"/>
      <c r="B78" s="173"/>
    </row>
    <row r="79" spans="1:2" ht="39.75" hidden="1" customHeight="1">
      <c r="A79" s="11"/>
      <c r="B79" s="173"/>
    </row>
    <row r="80" spans="1:2" ht="39.75" hidden="1" customHeight="1">
      <c r="A80" s="11"/>
      <c r="B80" s="173"/>
    </row>
    <row r="81" spans="1:2" ht="39.75" hidden="1" customHeight="1">
      <c r="A81" s="11"/>
      <c r="B81" s="173"/>
    </row>
    <row r="82" spans="1:2" hidden="1">
      <c r="B82" s="172"/>
    </row>
    <row r="83" spans="1:2" ht="30" hidden="1">
      <c r="A83" s="12" t="s">
        <v>23</v>
      </c>
      <c r="B83" s="170"/>
    </row>
    <row r="84" spans="1:2" ht="31.5" hidden="1" customHeight="1">
      <c r="A84" s="11"/>
      <c r="B84" s="173"/>
    </row>
    <row r="85" spans="1:2" ht="31.5" hidden="1" customHeight="1">
      <c r="A85" s="11"/>
      <c r="B85" s="173"/>
    </row>
    <row r="86" spans="1:2" ht="31.5" hidden="1" customHeight="1">
      <c r="A86" s="11"/>
      <c r="B86" s="173"/>
    </row>
    <row r="87" spans="1:2" ht="31.5" hidden="1" customHeight="1">
      <c r="A87" s="11"/>
      <c r="B87" s="173"/>
    </row>
    <row r="88" spans="1:2" ht="31.5" hidden="1" customHeight="1">
      <c r="A88" s="11"/>
      <c r="B88" s="173"/>
    </row>
    <row r="89" spans="1:2" ht="31.5" hidden="1" customHeight="1">
      <c r="A89" s="11"/>
      <c r="B89" s="173"/>
    </row>
    <row r="90" spans="1:2" hidden="1">
      <c r="B90" s="172"/>
    </row>
    <row r="91" spans="1:2" ht="30" hidden="1">
      <c r="A91" s="12" t="s">
        <v>23</v>
      </c>
      <c r="B91" s="170"/>
    </row>
    <row r="92" spans="1:2" ht="35.25" hidden="1" customHeight="1">
      <c r="A92" s="11"/>
      <c r="B92" s="173"/>
    </row>
    <row r="93" spans="1:2" ht="35.25" hidden="1" customHeight="1">
      <c r="A93" s="11"/>
      <c r="B93" s="173"/>
    </row>
    <row r="94" spans="1:2" ht="35.25" hidden="1" customHeight="1">
      <c r="A94" s="11"/>
      <c r="B94" s="173"/>
    </row>
    <row r="95" spans="1:2" ht="35.25" hidden="1" customHeight="1">
      <c r="A95" s="11"/>
      <c r="B95" s="173"/>
    </row>
    <row r="96" spans="1:2" ht="35.25" hidden="1" customHeight="1">
      <c r="A96" s="11"/>
      <c r="B96" s="173"/>
    </row>
    <row r="97" spans="1:2" ht="35.25" hidden="1" customHeight="1">
      <c r="A97" s="11"/>
      <c r="B97" s="173"/>
    </row>
    <row r="98" spans="1:2" hidden="1">
      <c r="B98" s="174"/>
    </row>
    <row r="99" spans="1:2" ht="30" hidden="1">
      <c r="A99" s="12" t="s">
        <v>23</v>
      </c>
      <c r="B99" s="170"/>
    </row>
    <row r="100" spans="1:2" ht="34.5" hidden="1" customHeight="1">
      <c r="A100" s="11"/>
      <c r="B100" s="173"/>
    </row>
    <row r="101" spans="1:2" ht="34.5" hidden="1" customHeight="1">
      <c r="A101" s="11"/>
      <c r="B101" s="173"/>
    </row>
    <row r="102" spans="1:2" ht="34.5" hidden="1" customHeight="1">
      <c r="A102" s="11"/>
      <c r="B102" s="173"/>
    </row>
    <row r="103" spans="1:2" ht="34.5" hidden="1" customHeight="1">
      <c r="A103" s="11"/>
      <c r="B103" s="173"/>
    </row>
    <row r="104" spans="1:2" ht="34.5" hidden="1" customHeight="1">
      <c r="A104" s="11"/>
      <c r="B104" s="173"/>
    </row>
    <row r="105" spans="1:2" ht="34.5" hidden="1" customHeight="1">
      <c r="A105" s="11"/>
      <c r="B105" s="173"/>
    </row>
    <row r="106" spans="1:2" hidden="1">
      <c r="B106" s="14"/>
    </row>
    <row r="107" spans="1:2" ht="30" hidden="1">
      <c r="A107" s="12" t="s">
        <v>23</v>
      </c>
      <c r="B107" s="15"/>
    </row>
    <row r="108" spans="1:2" hidden="1">
      <c r="A108" s="11"/>
      <c r="B108" s="16"/>
    </row>
    <row r="109" spans="1:2" hidden="1">
      <c r="A109" s="11"/>
      <c r="B109" s="16"/>
    </row>
    <row r="110" spans="1:2" hidden="1">
      <c r="A110" s="11"/>
      <c r="B110" s="16"/>
    </row>
    <row r="111" spans="1:2" hidden="1">
      <c r="A111" s="11"/>
      <c r="B111" s="16"/>
    </row>
    <row r="112" spans="1:2" hidden="1">
      <c r="A112" s="11"/>
      <c r="B112" s="16"/>
    </row>
    <row r="113" spans="1:2" hidden="1">
      <c r="A113" s="11"/>
      <c r="B113" s="16"/>
    </row>
    <row r="114" spans="1:2" hidden="1">
      <c r="B114" s="14"/>
    </row>
    <row r="115" spans="1:2" ht="30" hidden="1">
      <c r="A115" s="12" t="s">
        <v>23</v>
      </c>
      <c r="B115" s="15"/>
    </row>
    <row r="116" spans="1:2" hidden="1">
      <c r="A116" s="11"/>
      <c r="B116" s="16"/>
    </row>
    <row r="117" spans="1:2" hidden="1">
      <c r="A117" s="11"/>
      <c r="B117" s="16"/>
    </row>
    <row r="118" spans="1:2" hidden="1">
      <c r="A118" s="11"/>
      <c r="B118" s="16"/>
    </row>
    <row r="119" spans="1:2" hidden="1">
      <c r="A119" s="11"/>
      <c r="B119" s="16"/>
    </row>
    <row r="120" spans="1:2" hidden="1">
      <c r="A120" s="11"/>
      <c r="B120" s="16"/>
    </row>
    <row r="121" spans="1:2" hidden="1">
      <c r="A121" s="11"/>
      <c r="B121" s="16"/>
    </row>
    <row r="122" spans="1:2" hidden="1">
      <c r="B122" s="14"/>
    </row>
    <row r="123" spans="1:2" ht="30" hidden="1">
      <c r="A123" s="12" t="s">
        <v>23</v>
      </c>
      <c r="B123" s="15"/>
    </row>
    <row r="124" spans="1:2" hidden="1">
      <c r="A124" s="11"/>
      <c r="B124" s="16"/>
    </row>
    <row r="125" spans="1:2" hidden="1">
      <c r="A125" s="11"/>
      <c r="B125" s="16"/>
    </row>
    <row r="126" spans="1:2" hidden="1">
      <c r="A126" s="11"/>
      <c r="B126" s="16"/>
    </row>
    <row r="127" spans="1:2" hidden="1">
      <c r="A127" s="11"/>
      <c r="B127" s="16"/>
    </row>
    <row r="128" spans="1:2" hidden="1">
      <c r="A128" s="11"/>
      <c r="B128" s="16"/>
    </row>
    <row r="129" spans="1:2" hidden="1">
      <c r="A129" s="11"/>
      <c r="B129" s="16"/>
    </row>
    <row r="130" spans="1:2" hidden="1">
      <c r="B130" s="14"/>
    </row>
    <row r="131" spans="1:2" ht="30" hidden="1">
      <c r="A131" s="12" t="s">
        <v>23</v>
      </c>
      <c r="B131" s="15"/>
    </row>
    <row r="132" spans="1:2" hidden="1">
      <c r="A132" s="11"/>
      <c r="B132" s="16"/>
    </row>
    <row r="133" spans="1:2" hidden="1">
      <c r="A133" s="11"/>
      <c r="B133" s="16"/>
    </row>
    <row r="134" spans="1:2" hidden="1">
      <c r="A134" s="11"/>
      <c r="B134" s="16"/>
    </row>
    <row r="135" spans="1:2" hidden="1">
      <c r="A135" s="11"/>
      <c r="B135" s="16"/>
    </row>
    <row r="136" spans="1:2" hidden="1">
      <c r="A136" s="11"/>
      <c r="B136" s="16"/>
    </row>
    <row r="137" spans="1:2" hidden="1">
      <c r="A137" s="11"/>
      <c r="B137" s="16"/>
    </row>
    <row r="138" spans="1:2" hidden="1">
      <c r="B138" s="14"/>
    </row>
    <row r="139" spans="1:2" ht="30" hidden="1">
      <c r="A139" s="12" t="s">
        <v>23</v>
      </c>
      <c r="B139" s="15"/>
    </row>
    <row r="140" spans="1:2" hidden="1">
      <c r="A140" s="11"/>
      <c r="B140" s="16"/>
    </row>
    <row r="141" spans="1:2" hidden="1">
      <c r="A141" s="11"/>
      <c r="B141" s="16"/>
    </row>
    <row r="142" spans="1:2" hidden="1">
      <c r="A142" s="11"/>
      <c r="B142" s="16"/>
    </row>
    <row r="143" spans="1:2" hidden="1">
      <c r="A143" s="11"/>
      <c r="B143" s="16"/>
    </row>
    <row r="144" spans="1:2" hidden="1">
      <c r="A144" s="11"/>
      <c r="B144" s="16"/>
    </row>
    <row r="145" spans="1:2" hidden="1">
      <c r="A145" s="11"/>
      <c r="B145" s="16"/>
    </row>
    <row r="146" spans="1:2" hidden="1">
      <c r="B146" s="14"/>
    </row>
    <row r="147" spans="1:2" ht="30" hidden="1">
      <c r="A147" s="12" t="s">
        <v>23</v>
      </c>
      <c r="B147" s="10"/>
    </row>
    <row r="148" spans="1:2" ht="15.75" hidden="1">
      <c r="A148" s="11"/>
      <c r="B148" s="175"/>
    </row>
    <row r="149" spans="1:2" ht="15.75" hidden="1">
      <c r="A149" s="11"/>
      <c r="B149" s="175"/>
    </row>
    <row r="150" spans="1:2" ht="15.75" hidden="1">
      <c r="A150" s="11"/>
      <c r="B150" s="175"/>
    </row>
    <row r="151" spans="1:2" ht="15.75" hidden="1">
      <c r="A151" s="11"/>
      <c r="B151" s="175"/>
    </row>
    <row r="152" spans="1:2" ht="15.75" hidden="1">
      <c r="A152" s="11"/>
      <c r="B152" s="175"/>
    </row>
    <row r="153" spans="1:2" ht="15.75" hidden="1">
      <c r="A153" s="11"/>
      <c r="B153" s="175"/>
    </row>
    <row r="154" spans="1:2" hidden="1">
      <c r="B154" s="14"/>
    </row>
    <row r="155" spans="1:2" ht="30" hidden="1">
      <c r="A155" s="12" t="s">
        <v>23</v>
      </c>
      <c r="B155" s="10"/>
    </row>
    <row r="156" spans="1:2" ht="15.75" hidden="1">
      <c r="A156" s="11"/>
      <c r="B156" s="176"/>
    </row>
    <row r="157" spans="1:2" ht="15.75" hidden="1">
      <c r="A157" s="11"/>
      <c r="B157" s="176"/>
    </row>
    <row r="158" spans="1:2" ht="15.75" hidden="1">
      <c r="A158" s="11"/>
      <c r="B158" s="176"/>
    </row>
    <row r="159" spans="1:2" ht="15.75" hidden="1">
      <c r="A159" s="11"/>
      <c r="B159" s="176"/>
    </row>
    <row r="160" spans="1:2" ht="15.75" hidden="1">
      <c r="A160" s="11"/>
      <c r="B160" s="176"/>
    </row>
    <row r="161" spans="1:2" ht="15.75" hidden="1">
      <c r="A161" s="11"/>
      <c r="B161" s="176"/>
    </row>
    <row r="162" spans="1:2" hidden="1">
      <c r="B162" s="14"/>
    </row>
    <row r="163" spans="1:2" ht="15" hidden="1">
      <c r="A163" s="17" t="s">
        <v>23</v>
      </c>
      <c r="B163" s="15"/>
    </row>
    <row r="164" spans="1:2" hidden="1">
      <c r="A164" s="11"/>
      <c r="B164" s="16"/>
    </row>
    <row r="165" spans="1:2" hidden="1">
      <c r="A165" s="11"/>
      <c r="B165" s="16"/>
    </row>
    <row r="166" spans="1:2" hidden="1">
      <c r="A166" s="11"/>
      <c r="B166" s="16"/>
    </row>
    <row r="167" spans="1:2" hidden="1">
      <c r="A167" s="11"/>
      <c r="B167" s="16"/>
    </row>
    <row r="168" spans="1:2" hidden="1">
      <c r="A168" s="11"/>
      <c r="B168" s="16"/>
    </row>
    <row r="169" spans="1:2" hidden="1">
      <c r="A169" s="11"/>
      <c r="B169" s="16"/>
    </row>
    <row r="170" spans="1:2" hidden="1">
      <c r="B170" s="14"/>
    </row>
    <row r="171" spans="1:2" ht="15" hidden="1">
      <c r="A171" s="17" t="s">
        <v>23</v>
      </c>
      <c r="B171" s="15"/>
    </row>
    <row r="172" spans="1:2" hidden="1">
      <c r="A172" s="11"/>
      <c r="B172" s="16"/>
    </row>
    <row r="173" spans="1:2" hidden="1">
      <c r="A173" s="11"/>
      <c r="B173" s="16"/>
    </row>
    <row r="174" spans="1:2" hidden="1">
      <c r="A174" s="11"/>
      <c r="B174" s="16"/>
    </row>
    <row r="175" spans="1:2" hidden="1">
      <c r="A175" s="11"/>
      <c r="B175" s="16"/>
    </row>
    <row r="176" spans="1:2" hidden="1">
      <c r="A176" s="11"/>
      <c r="B176" s="16"/>
    </row>
    <row r="177" spans="1:2" hidden="1">
      <c r="A177" s="11"/>
      <c r="B177" s="16"/>
    </row>
    <row r="178" spans="1:2" hidden="1">
      <c r="B178" s="14"/>
    </row>
    <row r="179" spans="1:2" ht="15" hidden="1">
      <c r="A179" s="17" t="s">
        <v>23</v>
      </c>
      <c r="B179" s="15"/>
    </row>
    <row r="180" spans="1:2" hidden="1">
      <c r="A180" s="11"/>
      <c r="B180" s="16"/>
    </row>
    <row r="181" spans="1:2" hidden="1">
      <c r="A181" s="11"/>
      <c r="B181" s="16"/>
    </row>
    <row r="182" spans="1:2" hidden="1">
      <c r="A182" s="11"/>
      <c r="B182" s="16"/>
    </row>
    <row r="183" spans="1:2" hidden="1">
      <c r="A183" s="11"/>
      <c r="B183" s="16"/>
    </row>
    <row r="184" spans="1:2" hidden="1">
      <c r="A184" s="11"/>
      <c r="B184" s="16"/>
    </row>
    <row r="185" spans="1:2" hidden="1">
      <c r="A185" s="11"/>
      <c r="B185" s="16"/>
    </row>
    <row r="186" spans="1:2" hidden="1">
      <c r="B186" s="14"/>
    </row>
    <row r="187" spans="1:2" ht="15" hidden="1">
      <c r="A187" s="17" t="s">
        <v>23</v>
      </c>
      <c r="B187" s="15"/>
    </row>
    <row r="188" spans="1:2" hidden="1">
      <c r="A188" s="11"/>
      <c r="B188" s="16"/>
    </row>
    <row r="189" spans="1:2" hidden="1">
      <c r="A189" s="11"/>
      <c r="B189" s="16"/>
    </row>
    <row r="190" spans="1:2" hidden="1">
      <c r="A190" s="11"/>
      <c r="B190" s="16"/>
    </row>
    <row r="191" spans="1:2" hidden="1">
      <c r="A191" s="11"/>
      <c r="B191" s="16"/>
    </row>
    <row r="192" spans="1:2" hidden="1">
      <c r="A192" s="11"/>
      <c r="B192" s="16"/>
    </row>
    <row r="193" spans="1:5" hidden="1">
      <c r="A193" s="11"/>
      <c r="B193" s="16"/>
    </row>
    <row r="194" spans="1:5" hidden="1"/>
    <row r="195" spans="1:5" ht="15" hidden="1">
      <c r="A195" s="17" t="s">
        <v>23</v>
      </c>
      <c r="B195" s="15"/>
    </row>
    <row r="196" spans="1:5" hidden="1">
      <c r="A196" s="11"/>
      <c r="B196" s="16"/>
    </row>
    <row r="197" spans="1:5" hidden="1">
      <c r="A197" s="11"/>
      <c r="B197" s="16"/>
    </row>
    <row r="198" spans="1:5" hidden="1">
      <c r="A198" s="11"/>
      <c r="B198" s="16"/>
    </row>
    <row r="199" spans="1:5" hidden="1">
      <c r="A199" s="11"/>
      <c r="B199" s="16"/>
    </row>
    <row r="200" spans="1:5" hidden="1">
      <c r="A200" s="11"/>
      <c r="B200" s="16"/>
    </row>
    <row r="201" spans="1:5" hidden="1">
      <c r="A201" s="11"/>
      <c r="B201" s="16"/>
    </row>
    <row r="202" spans="1:5"/>
    <row r="203" spans="1:5" ht="30">
      <c r="A203" s="12" t="s">
        <v>23</v>
      </c>
      <c r="B203" s="177" t="s">
        <v>24</v>
      </c>
      <c r="D203" s="178" t="s">
        <v>108</v>
      </c>
      <c r="E203" s="179" t="s">
        <v>109</v>
      </c>
    </row>
    <row r="204" spans="1:5" ht="60" customHeight="1">
      <c r="A204" s="11">
        <v>1</v>
      </c>
      <c r="B204" s="180" t="s">
        <v>143</v>
      </c>
      <c r="D204" s="181" t="s">
        <v>110</v>
      </c>
      <c r="E204" s="305" t="s">
        <v>111</v>
      </c>
    </row>
    <row r="205" spans="1:5" ht="60" customHeight="1">
      <c r="A205" s="11">
        <v>2</v>
      </c>
      <c r="B205" s="182" t="s">
        <v>144</v>
      </c>
      <c r="D205" s="181" t="s">
        <v>112</v>
      </c>
      <c r="E205" s="306"/>
    </row>
    <row r="206" spans="1:5" ht="69.95" customHeight="1">
      <c r="A206" s="11">
        <v>3</v>
      </c>
      <c r="B206" s="182" t="s">
        <v>145</v>
      </c>
      <c r="D206" s="181" t="s">
        <v>113</v>
      </c>
      <c r="E206" s="306"/>
    </row>
    <row r="207" spans="1:5" ht="69.95" customHeight="1">
      <c r="A207" s="11">
        <v>4</v>
      </c>
      <c r="B207" s="182" t="s">
        <v>146</v>
      </c>
      <c r="D207" s="181" t="s">
        <v>114</v>
      </c>
      <c r="E207" s="306"/>
    </row>
    <row r="208" spans="1:5" ht="84.95" customHeight="1">
      <c r="A208" s="11">
        <v>5</v>
      </c>
      <c r="B208" s="182" t="s">
        <v>147</v>
      </c>
      <c r="D208" s="181" t="s">
        <v>115</v>
      </c>
      <c r="E208" s="306"/>
    </row>
    <row r="209" spans="1:5" ht="99.95" customHeight="1">
      <c r="A209" s="11">
        <v>6</v>
      </c>
      <c r="B209" s="182" t="s">
        <v>148</v>
      </c>
      <c r="D209" s="181" t="s">
        <v>116</v>
      </c>
      <c r="E209" s="306"/>
    </row>
    <row r="210" spans="1:5" ht="75" customHeight="1">
      <c r="D210" s="181" t="s">
        <v>117</v>
      </c>
      <c r="E210" s="306"/>
    </row>
    <row r="211" spans="1:5" ht="75" customHeight="1">
      <c r="D211" s="181" t="s">
        <v>118</v>
      </c>
      <c r="E211" s="306"/>
    </row>
    <row r="212" spans="1:5" ht="75" customHeight="1">
      <c r="D212" s="181" t="s">
        <v>119</v>
      </c>
      <c r="E212" s="307"/>
    </row>
    <row r="213" spans="1:5"/>
    <row r="214" spans="1:5"/>
    <row r="215" spans="1:5"/>
    <row r="216" spans="1:5"/>
    <row r="217" spans="1:5"/>
    <row r="218" spans="1:5"/>
    <row r="219" spans="1:5"/>
    <row r="220" spans="1:5"/>
    <row r="221" spans="1:5"/>
    <row r="222" spans="1:5"/>
    <row r="223" spans="1:5"/>
    <row r="224" spans="1:5"/>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sheetData>
  <mergeCells count="1">
    <mergeCell ref="E204:E212"/>
  </mergeCells>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217"/>
  <sheetViews>
    <sheetView showGridLines="0" zoomScale="80" zoomScaleNormal="80" zoomScaleSheetLayoutView="70" workbookViewId="0">
      <selection activeCell="C96" sqref="C96"/>
    </sheetView>
  </sheetViews>
  <sheetFormatPr defaultColWidth="6.28515625" defaultRowHeight="16.5"/>
  <cols>
    <col min="1" max="1" width="2.85546875" style="188" customWidth="1"/>
    <col min="2" max="2" width="22.7109375" style="188" customWidth="1"/>
    <col min="3" max="8" width="9.7109375" style="188" customWidth="1"/>
    <col min="9" max="9" width="9.140625" style="188" customWidth="1"/>
    <col min="10" max="10" width="22.7109375" style="188" customWidth="1"/>
    <col min="11" max="16" width="9.7109375" style="188" customWidth="1"/>
    <col min="17" max="21" width="6.28515625" style="188"/>
    <col min="22" max="22" width="6.140625" style="188" customWidth="1"/>
    <col min="23" max="16384" width="6.28515625" style="188"/>
  </cols>
  <sheetData>
    <row r="1" spans="1:23" ht="15.95" customHeight="1">
      <c r="A1" s="308" t="str">
        <f>'REKOD PRESTASI MURID'!F6</f>
        <v>MATEMATIK TAMBAHAN</v>
      </c>
      <c r="B1" s="308"/>
      <c r="C1" s="308"/>
      <c r="D1" s="308"/>
      <c r="E1" s="308"/>
      <c r="F1" s="308"/>
      <c r="G1" s="308"/>
      <c r="H1" s="308"/>
      <c r="I1" s="308"/>
      <c r="J1" s="308"/>
      <c r="K1" s="308"/>
      <c r="L1" s="308"/>
      <c r="M1" s="308"/>
      <c r="N1" s="308"/>
      <c r="O1" s="308"/>
      <c r="P1" s="308"/>
      <c r="Q1" s="308"/>
    </row>
    <row r="2" spans="1:23" ht="15.95" customHeight="1">
      <c r="A2" s="308"/>
      <c r="B2" s="308"/>
      <c r="C2" s="308"/>
      <c r="D2" s="308"/>
      <c r="E2" s="308"/>
      <c r="F2" s="308"/>
      <c r="G2" s="308"/>
      <c r="H2" s="308"/>
      <c r="I2" s="308"/>
      <c r="J2" s="308"/>
      <c r="K2" s="308"/>
      <c r="L2" s="308"/>
      <c r="M2" s="308"/>
      <c r="N2" s="308"/>
      <c r="O2" s="308"/>
      <c r="P2" s="308"/>
      <c r="Q2" s="308"/>
    </row>
    <row r="3" spans="1:23" ht="15.95" customHeight="1">
      <c r="A3" s="189"/>
      <c r="B3" s="189"/>
      <c r="C3" s="189"/>
      <c r="D3" s="189"/>
      <c r="E3" s="189"/>
      <c r="F3" s="189"/>
      <c r="G3" s="190" t="s">
        <v>67</v>
      </c>
      <c r="H3" s="191" t="str">
        <f>'REKOD PRESTASI MURID'!D1</f>
        <v>SMK SUNGAI SIPUT</v>
      </c>
      <c r="I3" s="192"/>
      <c r="J3" s="189"/>
      <c r="K3" s="189"/>
      <c r="L3" s="190" t="s">
        <v>68</v>
      </c>
      <c r="M3" s="191" t="str">
        <f>'REKOD PRESTASI MURID'!C6</f>
        <v>PN. SUZILA MOHAMED</v>
      </c>
      <c r="N3" s="189"/>
      <c r="O3" s="189"/>
      <c r="P3" s="189"/>
      <c r="Q3" s="189"/>
    </row>
    <row r="4" spans="1:23" ht="15.95" customHeight="1">
      <c r="A4" s="189"/>
      <c r="B4" s="189"/>
      <c r="C4" s="189"/>
      <c r="D4" s="189"/>
      <c r="E4" s="189"/>
      <c r="F4" s="189"/>
      <c r="G4" s="190" t="s">
        <v>99</v>
      </c>
      <c r="H4" s="191" t="str">
        <f>'REKOD PRESTASI MURID'!C7</f>
        <v>TINGKATAN 4 USAHA</v>
      </c>
      <c r="I4" s="192"/>
      <c r="J4" s="189"/>
      <c r="K4" s="189"/>
      <c r="L4" s="189"/>
      <c r="M4" s="189"/>
      <c r="N4" s="189"/>
      <c r="O4" s="189"/>
      <c r="P4" s="189"/>
      <c r="Q4" s="189"/>
    </row>
    <row r="5" spans="1:23" ht="15.95" customHeight="1">
      <c r="A5" s="193"/>
      <c r="B5" s="193"/>
      <c r="C5" s="193"/>
      <c r="D5" s="193"/>
      <c r="E5" s="193"/>
      <c r="F5" s="193"/>
      <c r="G5" s="193"/>
      <c r="H5" s="194"/>
      <c r="I5" s="194"/>
      <c r="J5" s="193"/>
      <c r="K5" s="193"/>
      <c r="L5" s="193"/>
      <c r="M5" s="193"/>
      <c r="N5" s="193"/>
      <c r="O5" s="195"/>
      <c r="P5" s="195"/>
      <c r="Q5" s="195"/>
    </row>
    <row r="6" spans="1:23" ht="49.5" customHeight="1">
      <c r="A6" s="196"/>
      <c r="B6" s="309" t="str">
        <f>'REKOD PRESTASI MURID'!E11</f>
        <v>ALGEBRA
Tajuk: T1</v>
      </c>
      <c r="C6" s="309"/>
      <c r="D6" s="309"/>
      <c r="E6" s="309"/>
      <c r="F6" s="309"/>
      <c r="G6" s="309"/>
      <c r="H6" s="309"/>
      <c r="I6" s="196"/>
      <c r="J6" s="309" t="str">
        <f>'REKOD PRESTASI MURID'!F11</f>
        <v xml:space="preserve">GEOMETRI
Tajuk: </v>
      </c>
      <c r="K6" s="309"/>
      <c r="L6" s="309"/>
      <c r="M6" s="309"/>
      <c r="N6" s="309"/>
      <c r="O6" s="309"/>
      <c r="P6" s="309"/>
      <c r="Q6" s="197"/>
    </row>
    <row r="7" spans="1:23">
      <c r="A7" s="198"/>
      <c r="B7" s="199" t="s">
        <v>23</v>
      </c>
      <c r="C7" s="200" t="s">
        <v>27</v>
      </c>
      <c r="D7" s="200" t="s">
        <v>28</v>
      </c>
      <c r="E7" s="200" t="s">
        <v>29</v>
      </c>
      <c r="F7" s="200" t="s">
        <v>64</v>
      </c>
      <c r="G7" s="200" t="s">
        <v>65</v>
      </c>
      <c r="H7" s="200" t="s">
        <v>66</v>
      </c>
      <c r="I7" s="198"/>
      <c r="J7" s="199" t="s">
        <v>23</v>
      </c>
      <c r="K7" s="200" t="s">
        <v>27</v>
      </c>
      <c r="L7" s="200" t="s">
        <v>28</v>
      </c>
      <c r="M7" s="200" t="s">
        <v>29</v>
      </c>
      <c r="N7" s="200" t="s">
        <v>64</v>
      </c>
      <c r="O7" s="200" t="s">
        <v>65</v>
      </c>
      <c r="P7" s="200" t="s">
        <v>66</v>
      </c>
      <c r="Q7" s="198"/>
    </row>
    <row r="8" spans="1:23">
      <c r="A8" s="198"/>
      <c r="B8" s="201" t="s">
        <v>33</v>
      </c>
      <c r="C8" s="202">
        <f>COUNTIF('REKOD PRESTASI MURID'!$E$12:$E$65,1)</f>
        <v>2</v>
      </c>
      <c r="D8" s="202">
        <f>COUNTIF('REKOD PRESTASI MURID'!$E$12:$E$65,2)</f>
        <v>0</v>
      </c>
      <c r="E8" s="202">
        <f>COUNTIF('REKOD PRESTASI MURID'!$E$12:$E$65,3)</f>
        <v>0</v>
      </c>
      <c r="F8" s="202">
        <f>COUNTIF('REKOD PRESTASI MURID'!$E$12:$E$65,4)</f>
        <v>0</v>
      </c>
      <c r="G8" s="202">
        <f>COUNTIF('REKOD PRESTASI MURID'!$E$12:$E$65,5)</f>
        <v>5</v>
      </c>
      <c r="H8" s="202">
        <f>COUNTIF('REKOD PRESTASI MURID'!$E$12:$E$65,6)</f>
        <v>23</v>
      </c>
      <c r="I8" s="198"/>
      <c r="J8" s="201" t="s">
        <v>33</v>
      </c>
      <c r="K8" s="202">
        <f>COUNTIF('REKOD PRESTASI MURID'!$F$12:$F$65,1)</f>
        <v>0</v>
      </c>
      <c r="L8" s="202">
        <f>COUNTIF('REKOD PRESTASI MURID'!$F$12:$F$65,2)</f>
        <v>2</v>
      </c>
      <c r="M8" s="202">
        <f>COUNTIF('REKOD PRESTASI MURID'!$F$12:$F$65,3)</f>
        <v>5</v>
      </c>
      <c r="N8" s="202">
        <f>COUNTIF('REKOD PRESTASI MURID'!$F$12:$F$65,4)</f>
        <v>14</v>
      </c>
      <c r="O8" s="202">
        <f>COUNTIF('REKOD PRESTASI MURID'!$F$12:$F$65,5)</f>
        <v>5</v>
      </c>
      <c r="P8" s="202">
        <f>COUNTIF('REKOD PRESTASI MURID'!$F$12:$F$65,6)</f>
        <v>4</v>
      </c>
      <c r="Q8" s="198"/>
    </row>
    <row r="9" spans="1:23">
      <c r="A9" s="198"/>
      <c r="B9" s="198"/>
      <c r="C9" s="198"/>
      <c r="D9" s="198"/>
      <c r="E9" s="198"/>
      <c r="F9" s="198"/>
      <c r="G9" s="198"/>
      <c r="H9" s="198"/>
      <c r="I9" s="198"/>
      <c r="J9" s="198"/>
      <c r="K9" s="198"/>
      <c r="L9" s="198"/>
      <c r="M9" s="198"/>
      <c r="N9" s="198"/>
      <c r="O9" s="198"/>
      <c r="P9" s="198"/>
      <c r="Q9" s="198"/>
    </row>
    <row r="10" spans="1:23">
      <c r="A10" s="198"/>
      <c r="B10" s="198"/>
      <c r="C10" s="198"/>
      <c r="D10" s="198"/>
      <c r="E10" s="198"/>
      <c r="F10" s="197"/>
      <c r="G10" s="197"/>
      <c r="H10" s="197"/>
      <c r="I10" s="197"/>
      <c r="J10" s="196"/>
      <c r="K10" s="196"/>
      <c r="L10" s="196"/>
      <c r="M10" s="196"/>
      <c r="N10" s="196"/>
      <c r="O10" s="196"/>
      <c r="P10" s="196"/>
      <c r="Q10" s="196"/>
    </row>
    <row r="11" spans="1:23">
      <c r="A11" s="198"/>
      <c r="B11" s="198"/>
      <c r="C11" s="198"/>
      <c r="D11" s="198"/>
      <c r="E11" s="198"/>
      <c r="F11" s="197"/>
      <c r="G11" s="197"/>
      <c r="H11" s="197"/>
      <c r="I11" s="197"/>
      <c r="J11" s="196"/>
      <c r="K11" s="196"/>
      <c r="L11" s="196"/>
      <c r="M11" s="196"/>
      <c r="N11" s="196"/>
      <c r="O11" s="196"/>
      <c r="P11" s="196"/>
      <c r="Q11" s="196"/>
    </row>
    <row r="12" spans="1:23">
      <c r="A12" s="198"/>
      <c r="B12" s="198"/>
      <c r="C12" s="198"/>
      <c r="D12" s="198"/>
      <c r="E12" s="198"/>
      <c r="F12" s="197"/>
      <c r="G12" s="197"/>
      <c r="H12" s="197"/>
      <c r="I12" s="197"/>
      <c r="J12" s="196"/>
      <c r="K12" s="196"/>
      <c r="L12" s="196"/>
      <c r="M12" s="196"/>
      <c r="N12" s="196"/>
      <c r="O12" s="196"/>
      <c r="P12" s="196"/>
      <c r="Q12" s="196"/>
    </row>
    <row r="13" spans="1:23">
      <c r="A13" s="198"/>
      <c r="B13" s="198"/>
      <c r="C13" s="198"/>
      <c r="D13" s="198"/>
      <c r="E13" s="198"/>
      <c r="F13" s="197"/>
      <c r="G13" s="197"/>
      <c r="H13" s="197"/>
      <c r="I13" s="197"/>
      <c r="J13" s="196"/>
      <c r="K13" s="196"/>
      <c r="L13" s="196"/>
      <c r="M13" s="196"/>
      <c r="N13" s="196"/>
      <c r="O13" s="196"/>
      <c r="P13" s="196"/>
      <c r="Q13" s="196"/>
    </row>
    <row r="14" spans="1:23">
      <c r="A14" s="198"/>
      <c r="B14" s="198"/>
      <c r="C14" s="198"/>
      <c r="D14" s="198"/>
      <c r="E14" s="198"/>
      <c r="F14" s="197"/>
      <c r="G14" s="197"/>
      <c r="H14" s="197"/>
      <c r="I14" s="197"/>
      <c r="J14" s="196"/>
      <c r="K14" s="196"/>
      <c r="L14" s="196"/>
      <c r="M14" s="196"/>
      <c r="N14" s="196"/>
      <c r="O14" s="196"/>
      <c r="P14" s="196"/>
      <c r="Q14" s="196"/>
    </row>
    <row r="15" spans="1:23">
      <c r="A15" s="198"/>
      <c r="B15" s="198"/>
      <c r="C15" s="198"/>
      <c r="D15" s="198"/>
      <c r="E15" s="198"/>
      <c r="F15" s="197"/>
      <c r="G15" s="197"/>
      <c r="H15" s="197"/>
      <c r="I15" s="197"/>
      <c r="J15" s="196"/>
      <c r="K15" s="196"/>
      <c r="L15" s="196"/>
      <c r="M15" s="196"/>
      <c r="N15" s="196"/>
      <c r="O15" s="196"/>
      <c r="P15" s="196"/>
      <c r="Q15" s="196"/>
    </row>
    <row r="16" spans="1:23">
      <c r="A16" s="198"/>
      <c r="B16" s="198"/>
      <c r="C16" s="198"/>
      <c r="D16" s="198"/>
      <c r="E16" s="198"/>
      <c r="F16" s="197"/>
      <c r="G16" s="197"/>
      <c r="H16" s="197"/>
      <c r="I16" s="197"/>
      <c r="J16" s="196"/>
      <c r="K16" s="196"/>
      <c r="L16" s="196"/>
      <c r="M16" s="196"/>
      <c r="N16" s="196"/>
      <c r="O16" s="196"/>
      <c r="P16" s="196"/>
      <c r="Q16" s="196"/>
      <c r="W16" s="203"/>
    </row>
    <row r="17" spans="1:17">
      <c r="A17" s="198"/>
      <c r="B17" s="198"/>
      <c r="C17" s="198"/>
      <c r="D17" s="198"/>
      <c r="E17" s="198"/>
      <c r="F17" s="197"/>
      <c r="G17" s="197"/>
      <c r="H17" s="197"/>
      <c r="I17" s="197"/>
      <c r="J17" s="196"/>
      <c r="K17" s="196"/>
      <c r="L17" s="196"/>
      <c r="M17" s="196"/>
      <c r="N17" s="196"/>
      <c r="O17" s="196"/>
      <c r="P17" s="196"/>
      <c r="Q17" s="196"/>
    </row>
    <row r="18" spans="1:17">
      <c r="A18" s="198"/>
      <c r="B18" s="198"/>
      <c r="C18" s="198"/>
      <c r="D18" s="198"/>
      <c r="E18" s="198"/>
      <c r="F18" s="198"/>
      <c r="G18" s="198"/>
      <c r="H18" s="198"/>
      <c r="I18" s="198"/>
      <c r="J18" s="198"/>
      <c r="K18" s="198"/>
      <c r="L18" s="198"/>
      <c r="M18" s="198"/>
      <c r="N18" s="198"/>
      <c r="O18" s="198"/>
      <c r="P18" s="198"/>
      <c r="Q18" s="198"/>
    </row>
    <row r="19" spans="1:17">
      <c r="A19" s="198"/>
      <c r="B19" s="198"/>
      <c r="C19" s="198"/>
      <c r="D19" s="198"/>
      <c r="E19" s="198"/>
      <c r="F19" s="198"/>
      <c r="G19" s="198"/>
      <c r="H19" s="198"/>
      <c r="I19" s="198"/>
      <c r="J19" s="198"/>
      <c r="K19" s="198"/>
      <c r="L19" s="198"/>
      <c r="M19" s="198"/>
      <c r="N19" s="198"/>
      <c r="O19" s="198"/>
      <c r="P19" s="198"/>
      <c r="Q19" s="198"/>
    </row>
    <row r="20" spans="1:17">
      <c r="A20" s="198"/>
      <c r="B20" s="198"/>
      <c r="C20" s="198"/>
      <c r="D20" s="198"/>
      <c r="E20" s="198"/>
      <c r="F20" s="198"/>
      <c r="G20" s="198"/>
      <c r="H20" s="198"/>
      <c r="I20" s="198"/>
      <c r="J20" s="198"/>
      <c r="K20" s="198"/>
      <c r="L20" s="198"/>
      <c r="M20" s="198"/>
      <c r="N20" s="198"/>
      <c r="O20" s="198"/>
      <c r="P20" s="198"/>
      <c r="Q20" s="198"/>
    </row>
    <row r="21" spans="1:17">
      <c r="A21" s="198"/>
      <c r="B21" s="204"/>
      <c r="C21" s="205"/>
      <c r="D21" s="206"/>
      <c r="E21" s="206"/>
      <c r="F21" s="207" t="s">
        <v>34</v>
      </c>
      <c r="G21" s="208">
        <f>SUM(C8:H8)</f>
        <v>30</v>
      </c>
      <c r="H21" s="207" t="s">
        <v>35</v>
      </c>
      <c r="I21" s="198"/>
      <c r="J21" s="198"/>
      <c r="K21" s="198"/>
      <c r="L21" s="198"/>
      <c r="M21" s="198"/>
      <c r="N21" s="207" t="s">
        <v>34</v>
      </c>
      <c r="O21" s="208">
        <f>SUM(K8:P8)</f>
        <v>30</v>
      </c>
      <c r="P21" s="207" t="s">
        <v>35</v>
      </c>
      <c r="Q21" s="198"/>
    </row>
    <row r="22" spans="1:17" ht="15.95" customHeight="1">
      <c r="A22" s="196"/>
      <c r="B22" s="197"/>
      <c r="C22" s="197"/>
      <c r="D22" s="197"/>
      <c r="E22" s="197"/>
      <c r="F22" s="196"/>
      <c r="G22" s="197"/>
      <c r="H22" s="197"/>
      <c r="I22" s="196"/>
      <c r="J22" s="196"/>
      <c r="K22" s="196"/>
      <c r="L22" s="196"/>
      <c r="M22" s="196"/>
      <c r="N22" s="196"/>
      <c r="O22" s="209"/>
      <c r="P22" s="197"/>
      <c r="Q22" s="197"/>
    </row>
    <row r="23" spans="1:17" ht="15.95" customHeight="1">
      <c r="A23" s="196"/>
      <c r="B23" s="196"/>
      <c r="C23" s="196"/>
      <c r="D23" s="196"/>
      <c r="E23" s="196"/>
      <c r="F23" s="196"/>
      <c r="G23" s="197"/>
      <c r="H23" s="210"/>
      <c r="I23" s="196"/>
      <c r="J23" s="196"/>
      <c r="K23" s="196"/>
      <c r="L23" s="196"/>
      <c r="M23" s="196"/>
      <c r="N23" s="196"/>
      <c r="O23" s="197"/>
      <c r="P23" s="210"/>
      <c r="Q23" s="197"/>
    </row>
    <row r="24" spans="1:17" ht="49.5" customHeight="1">
      <c r="A24" s="196"/>
      <c r="B24" s="309" t="str">
        <f>'REKOD PRESTASI MURID'!G11</f>
        <v xml:space="preserve">TRIGONOMETRI
Tajuk: </v>
      </c>
      <c r="C24" s="309"/>
      <c r="D24" s="309"/>
      <c r="E24" s="309"/>
      <c r="F24" s="309"/>
      <c r="G24" s="309"/>
      <c r="H24" s="309"/>
      <c r="I24" s="196"/>
      <c r="J24" s="309" t="str">
        <f>'REKOD PRESTASI MURID'!H11</f>
        <v xml:space="preserve">STATISTIK
Tajuk: </v>
      </c>
      <c r="K24" s="309"/>
      <c r="L24" s="309"/>
      <c r="M24" s="309"/>
      <c r="N24" s="309"/>
      <c r="O24" s="309"/>
      <c r="P24" s="309"/>
      <c r="Q24" s="197"/>
    </row>
    <row r="25" spans="1:17">
      <c r="A25" s="198"/>
      <c r="B25" s="199" t="s">
        <v>23</v>
      </c>
      <c r="C25" s="200" t="s">
        <v>27</v>
      </c>
      <c r="D25" s="200" t="s">
        <v>28</v>
      </c>
      <c r="E25" s="200" t="s">
        <v>29</v>
      </c>
      <c r="F25" s="200" t="s">
        <v>64</v>
      </c>
      <c r="G25" s="200" t="s">
        <v>65</v>
      </c>
      <c r="H25" s="200" t="s">
        <v>66</v>
      </c>
      <c r="I25" s="198"/>
      <c r="J25" s="199" t="s">
        <v>23</v>
      </c>
      <c r="K25" s="200" t="s">
        <v>27</v>
      </c>
      <c r="L25" s="200" t="s">
        <v>28</v>
      </c>
      <c r="M25" s="200" t="s">
        <v>29</v>
      </c>
      <c r="N25" s="200" t="s">
        <v>64</v>
      </c>
      <c r="O25" s="200" t="s">
        <v>65</v>
      </c>
      <c r="P25" s="200" t="s">
        <v>66</v>
      </c>
      <c r="Q25" s="198"/>
    </row>
    <row r="26" spans="1:17">
      <c r="A26" s="198"/>
      <c r="B26" s="201" t="s">
        <v>33</v>
      </c>
      <c r="C26" s="202">
        <f>COUNTIF('REKOD PRESTASI MURID'!$G$12:$G$65,1)</f>
        <v>0</v>
      </c>
      <c r="D26" s="202">
        <f>COUNTIF('REKOD PRESTASI MURID'!$G$12:$G$65,2)</f>
        <v>0</v>
      </c>
      <c r="E26" s="202">
        <f>COUNTIF('REKOD PRESTASI MURID'!$G$12:$G$65,3)</f>
        <v>7</v>
      </c>
      <c r="F26" s="202">
        <f>COUNTIF('REKOD PRESTASI MURID'!$G$12:$G$65,4)</f>
        <v>4</v>
      </c>
      <c r="G26" s="202">
        <f>COUNTIF('REKOD PRESTASI MURID'!$G$12:$G$65,5)</f>
        <v>15</v>
      </c>
      <c r="H26" s="202">
        <f>COUNTIF('REKOD PRESTASI MURID'!$G$12:$G$65,6)</f>
        <v>4</v>
      </c>
      <c r="I26" s="198"/>
      <c r="J26" s="201" t="s">
        <v>33</v>
      </c>
      <c r="K26" s="202">
        <f>COUNTIF('REKOD PRESTASI MURID'!$H$12:$H$65,1)</f>
        <v>0</v>
      </c>
      <c r="L26" s="202">
        <f>COUNTIF('REKOD PRESTASI MURID'!$H$12:$H$65,2)</f>
        <v>8</v>
      </c>
      <c r="M26" s="202">
        <f>COUNTIF('REKOD PRESTASI MURID'!$H$12:$H$65,3)</f>
        <v>7</v>
      </c>
      <c r="N26" s="202">
        <f>COUNTIF('REKOD PRESTASI MURID'!$H$12:$H$65,4)</f>
        <v>8</v>
      </c>
      <c r="O26" s="202">
        <f>COUNTIF('REKOD PRESTASI MURID'!$H$12:$H$65,5)</f>
        <v>7</v>
      </c>
      <c r="P26" s="202">
        <f>COUNTIF('REKOD PRESTASI MURID'!$H$12:$H$65,6)</f>
        <v>0</v>
      </c>
      <c r="Q26" s="198"/>
    </row>
    <row r="27" spans="1:17">
      <c r="A27" s="198"/>
      <c r="B27" s="216"/>
      <c r="C27" s="216"/>
      <c r="D27" s="216"/>
      <c r="E27" s="216"/>
      <c r="F27" s="216"/>
      <c r="G27" s="216"/>
      <c r="H27" s="216"/>
      <c r="I27" s="198"/>
      <c r="J27" s="216"/>
      <c r="K27" s="216"/>
      <c r="L27" s="216"/>
      <c r="M27" s="216"/>
      <c r="N27" s="216"/>
      <c r="O27" s="216"/>
      <c r="P27" s="216"/>
      <c r="Q27" s="198"/>
    </row>
    <row r="28" spans="1:17">
      <c r="A28" s="198"/>
      <c r="B28" s="216"/>
      <c r="C28" s="216"/>
      <c r="D28" s="216"/>
      <c r="E28" s="216"/>
      <c r="F28" s="216"/>
      <c r="G28" s="216"/>
      <c r="H28" s="216"/>
      <c r="I28" s="198"/>
      <c r="J28" s="216"/>
      <c r="K28" s="216"/>
      <c r="L28" s="216"/>
      <c r="M28" s="216"/>
      <c r="N28" s="216"/>
      <c r="O28" s="216"/>
      <c r="P28" s="216"/>
      <c r="Q28" s="198"/>
    </row>
    <row r="29" spans="1:17">
      <c r="A29" s="198"/>
      <c r="B29" s="216"/>
      <c r="C29" s="216"/>
      <c r="D29" s="216"/>
      <c r="E29" s="216"/>
      <c r="F29" s="216"/>
      <c r="G29" s="216"/>
      <c r="H29" s="216"/>
      <c r="I29" s="198"/>
      <c r="J29" s="216"/>
      <c r="K29" s="216"/>
      <c r="L29" s="216"/>
      <c r="M29" s="216"/>
      <c r="N29" s="216"/>
      <c r="O29" s="216"/>
      <c r="P29" s="216"/>
      <c r="Q29" s="198"/>
    </row>
    <row r="30" spans="1:17">
      <c r="A30" s="198"/>
      <c r="B30" s="216"/>
      <c r="C30" s="216"/>
      <c r="D30" s="216"/>
      <c r="E30" s="216"/>
      <c r="F30" s="216"/>
      <c r="G30" s="216"/>
      <c r="H30" s="216"/>
      <c r="I30" s="198"/>
      <c r="J30" s="216"/>
      <c r="K30" s="216"/>
      <c r="L30" s="216"/>
      <c r="M30" s="216"/>
      <c r="N30" s="216"/>
      <c r="O30" s="216"/>
      <c r="P30" s="216"/>
      <c r="Q30" s="198"/>
    </row>
    <row r="31" spans="1:17">
      <c r="A31" s="198"/>
      <c r="B31" s="216"/>
      <c r="C31" s="216"/>
      <c r="D31" s="216"/>
      <c r="E31" s="216"/>
      <c r="F31" s="216"/>
      <c r="G31" s="216"/>
      <c r="H31" s="216"/>
      <c r="I31" s="198"/>
      <c r="J31" s="216"/>
      <c r="K31" s="216"/>
      <c r="L31" s="216"/>
      <c r="M31" s="216"/>
      <c r="N31" s="216"/>
      <c r="O31" s="216"/>
      <c r="P31" s="216"/>
      <c r="Q31" s="198"/>
    </row>
    <row r="32" spans="1:17">
      <c r="A32" s="198"/>
      <c r="B32" s="216"/>
      <c r="C32" s="216"/>
      <c r="D32" s="216"/>
      <c r="E32" s="216"/>
      <c r="F32" s="216"/>
      <c r="G32" s="216"/>
      <c r="H32" s="216"/>
      <c r="I32" s="198"/>
      <c r="J32" s="216"/>
      <c r="K32" s="216"/>
      <c r="L32" s="216"/>
      <c r="M32" s="216"/>
      <c r="N32" s="216"/>
      <c r="O32" s="216"/>
      <c r="P32" s="216"/>
      <c r="Q32" s="198"/>
    </row>
    <row r="33" spans="1:17">
      <c r="A33" s="198"/>
      <c r="B33" s="216"/>
      <c r="C33" s="216"/>
      <c r="D33" s="216"/>
      <c r="E33" s="216"/>
      <c r="F33" s="216"/>
      <c r="G33" s="216"/>
      <c r="H33" s="216"/>
      <c r="I33" s="198"/>
      <c r="J33" s="216"/>
      <c r="K33" s="216"/>
      <c r="L33" s="216"/>
      <c r="M33" s="216"/>
      <c r="N33" s="216"/>
      <c r="O33" s="216"/>
      <c r="P33" s="216"/>
      <c r="Q33" s="198"/>
    </row>
    <row r="34" spans="1:17">
      <c r="A34" s="198"/>
      <c r="B34" s="216"/>
      <c r="C34" s="216"/>
      <c r="D34" s="216"/>
      <c r="E34" s="216"/>
      <c r="F34" s="216"/>
      <c r="G34" s="216"/>
      <c r="H34" s="216"/>
      <c r="I34" s="198"/>
      <c r="J34" s="216"/>
      <c r="K34" s="216"/>
      <c r="L34" s="216"/>
      <c r="M34" s="216"/>
      <c r="N34" s="216"/>
      <c r="O34" s="216"/>
      <c r="P34" s="216"/>
      <c r="Q34" s="198"/>
    </row>
    <row r="35" spans="1:17">
      <c r="A35" s="198"/>
      <c r="B35" s="216"/>
      <c r="C35" s="216"/>
      <c r="D35" s="216"/>
      <c r="E35" s="216"/>
      <c r="F35" s="216"/>
      <c r="G35" s="216"/>
      <c r="H35" s="216"/>
      <c r="I35" s="198"/>
      <c r="J35" s="216"/>
      <c r="K35" s="216"/>
      <c r="L35" s="216"/>
      <c r="M35" s="216"/>
      <c r="N35" s="216"/>
      <c r="O35" s="216"/>
      <c r="P35" s="216"/>
      <c r="Q35" s="198"/>
    </row>
    <row r="36" spans="1:17">
      <c r="A36" s="198"/>
      <c r="B36" s="216"/>
      <c r="C36" s="216"/>
      <c r="D36" s="216"/>
      <c r="E36" s="216"/>
      <c r="F36" s="216"/>
      <c r="G36" s="216"/>
      <c r="H36" s="216"/>
      <c r="I36" s="198"/>
      <c r="J36" s="216"/>
      <c r="K36" s="216"/>
      <c r="L36" s="216"/>
      <c r="M36" s="216"/>
      <c r="N36" s="216"/>
      <c r="O36" s="216"/>
      <c r="P36" s="216"/>
      <c r="Q36" s="198"/>
    </row>
    <row r="37" spans="1:17">
      <c r="A37" s="198"/>
      <c r="B37" s="216"/>
      <c r="C37" s="216"/>
      <c r="D37" s="216"/>
      <c r="E37" s="216"/>
      <c r="F37" s="216"/>
      <c r="G37" s="216"/>
      <c r="H37" s="216"/>
      <c r="I37" s="198"/>
      <c r="J37" s="216"/>
      <c r="K37" s="216"/>
      <c r="L37" s="216"/>
      <c r="M37" s="216"/>
      <c r="N37" s="216"/>
      <c r="O37" s="216"/>
      <c r="P37" s="216"/>
      <c r="Q37" s="198"/>
    </row>
    <row r="38" spans="1:17">
      <c r="A38" s="198"/>
      <c r="B38" s="216"/>
      <c r="C38" s="216"/>
      <c r="D38" s="216"/>
      <c r="E38" s="216"/>
      <c r="F38" s="216"/>
      <c r="G38" s="216"/>
      <c r="H38" s="216"/>
      <c r="I38" s="198"/>
      <c r="J38" s="216"/>
      <c r="K38" s="216"/>
      <c r="L38" s="216"/>
      <c r="M38" s="216"/>
      <c r="N38" s="216"/>
      <c r="O38" s="216"/>
      <c r="P38" s="216"/>
      <c r="Q38" s="198"/>
    </row>
    <row r="39" spans="1:17" ht="15.95" customHeight="1">
      <c r="A39" s="198"/>
      <c r="B39" s="216"/>
      <c r="C39" s="216"/>
      <c r="D39" s="216"/>
      <c r="E39" s="216"/>
      <c r="F39" s="207" t="s">
        <v>34</v>
      </c>
      <c r="G39" s="208">
        <f>SUM(C26:H26)</f>
        <v>30</v>
      </c>
      <c r="H39" s="207" t="s">
        <v>35</v>
      </c>
      <c r="I39" s="206"/>
      <c r="J39" s="216"/>
      <c r="K39" s="216"/>
      <c r="L39" s="216"/>
      <c r="M39" s="216"/>
      <c r="N39" s="207" t="s">
        <v>34</v>
      </c>
      <c r="O39" s="208">
        <f>SUM(K26:P26)</f>
        <v>30</v>
      </c>
      <c r="P39" s="207" t="s">
        <v>35</v>
      </c>
      <c r="Q39" s="198"/>
    </row>
    <row r="40" spans="1:17">
      <c r="A40" s="198"/>
      <c r="B40" s="198"/>
      <c r="C40" s="198"/>
      <c r="D40" s="198"/>
      <c r="E40" s="198"/>
      <c r="F40" s="198"/>
      <c r="G40" s="206"/>
      <c r="H40" s="218"/>
      <c r="I40" s="206"/>
      <c r="J40" s="198"/>
      <c r="K40" s="198"/>
      <c r="L40" s="198"/>
      <c r="M40" s="198"/>
      <c r="N40" s="198"/>
      <c r="O40" s="206"/>
      <c r="P40" s="218"/>
      <c r="Q40" s="198"/>
    </row>
    <row r="41" spans="1:17" ht="18.75" hidden="1">
      <c r="A41" s="198"/>
      <c r="B41" s="211" t="e">
        <f>#REF!</f>
        <v>#REF!</v>
      </c>
      <c r="C41" s="197"/>
      <c r="D41" s="197"/>
      <c r="E41" s="197"/>
      <c r="F41" s="197"/>
      <c r="G41" s="197"/>
      <c r="H41" s="212"/>
      <c r="I41" s="196"/>
      <c r="J41" s="211" t="e">
        <f>#REF!</f>
        <v>#REF!</v>
      </c>
      <c r="K41" s="197"/>
      <c r="L41" s="197"/>
      <c r="M41" s="197"/>
      <c r="N41" s="197"/>
      <c r="O41" s="197"/>
      <c r="P41" s="212"/>
      <c r="Q41" s="198"/>
    </row>
    <row r="42" spans="1:17" hidden="1">
      <c r="A42" s="198"/>
      <c r="B42" s="220" t="s">
        <v>23</v>
      </c>
      <c r="C42" s="221" t="s">
        <v>27</v>
      </c>
      <c r="D42" s="221" t="s">
        <v>28</v>
      </c>
      <c r="E42" s="221" t="s">
        <v>29</v>
      </c>
      <c r="F42" s="221" t="s">
        <v>64</v>
      </c>
      <c r="G42" s="221" t="s">
        <v>65</v>
      </c>
      <c r="H42" s="221" t="s">
        <v>66</v>
      </c>
      <c r="I42" s="198"/>
      <c r="J42" s="220" t="s">
        <v>23</v>
      </c>
      <c r="K42" s="221" t="s">
        <v>27</v>
      </c>
      <c r="L42" s="221" t="s">
        <v>28</v>
      </c>
      <c r="M42" s="221" t="s">
        <v>29</v>
      </c>
      <c r="N42" s="221" t="s">
        <v>64</v>
      </c>
      <c r="O42" s="221" t="s">
        <v>65</v>
      </c>
      <c r="P42" s="221" t="s">
        <v>66</v>
      </c>
      <c r="Q42" s="198"/>
    </row>
    <row r="43" spans="1:17" hidden="1">
      <c r="A43" s="198"/>
      <c r="B43" s="202" t="s">
        <v>33</v>
      </c>
      <c r="C43" s="202" t="e">
        <f>COUNTIF(#REF!,1)</f>
        <v>#REF!</v>
      </c>
      <c r="D43" s="202" t="e">
        <f>COUNTIF(#REF!,2)</f>
        <v>#REF!</v>
      </c>
      <c r="E43" s="202" t="e">
        <f>COUNTIF(#REF!,3)</f>
        <v>#REF!</v>
      </c>
      <c r="F43" s="202" t="e">
        <f>COUNTIF(#REF!,4)</f>
        <v>#REF!</v>
      </c>
      <c r="G43" s="202" t="e">
        <f>COUNTIF(#REF!,5)</f>
        <v>#REF!</v>
      </c>
      <c r="H43" s="202" t="e">
        <f>COUNTIF(#REF!,6)</f>
        <v>#REF!</v>
      </c>
      <c r="I43" s="198"/>
      <c r="J43" s="202" t="s">
        <v>33</v>
      </c>
      <c r="K43" s="202" t="e">
        <f>COUNTIF(#REF!,1)</f>
        <v>#REF!</v>
      </c>
      <c r="L43" s="202" t="e">
        <f>COUNTIF(#REF!,2)</f>
        <v>#REF!</v>
      </c>
      <c r="M43" s="202" t="e">
        <f>COUNTIF(#REF!,3)</f>
        <v>#REF!</v>
      </c>
      <c r="N43" s="202" t="e">
        <f>COUNTIF(#REF!,4)</f>
        <v>#REF!</v>
      </c>
      <c r="O43" s="202" t="e">
        <f>COUNTIF(#REF!,5)</f>
        <v>#REF!</v>
      </c>
      <c r="P43" s="202" t="e">
        <f>COUNTIF(#REF!,6)</f>
        <v>#REF!</v>
      </c>
      <c r="Q43" s="198"/>
    </row>
    <row r="44" spans="1:17" hidden="1">
      <c r="A44" s="198"/>
      <c r="B44" s="198"/>
      <c r="C44" s="198"/>
      <c r="D44" s="198"/>
      <c r="E44" s="198"/>
      <c r="F44" s="198"/>
      <c r="G44" s="198"/>
      <c r="H44" s="198"/>
      <c r="I44" s="198"/>
      <c r="J44" s="198"/>
      <c r="K44" s="198"/>
      <c r="L44" s="198"/>
      <c r="M44" s="198"/>
      <c r="N44" s="198"/>
      <c r="O44" s="198"/>
      <c r="P44" s="198"/>
      <c r="Q44" s="198"/>
    </row>
    <row r="45" spans="1:17" hidden="1">
      <c r="A45" s="198"/>
      <c r="B45" s="198"/>
      <c r="C45" s="198"/>
      <c r="D45" s="198"/>
      <c r="E45" s="198"/>
      <c r="F45" s="198"/>
      <c r="G45" s="198"/>
      <c r="H45" s="198"/>
      <c r="I45" s="198"/>
      <c r="J45" s="198"/>
      <c r="K45" s="198"/>
      <c r="L45" s="198"/>
      <c r="M45" s="198"/>
      <c r="N45" s="198"/>
      <c r="O45" s="198"/>
      <c r="P45" s="198"/>
      <c r="Q45" s="198"/>
    </row>
    <row r="46" spans="1:17" hidden="1">
      <c r="A46" s="198"/>
      <c r="B46" s="198"/>
      <c r="C46" s="198"/>
      <c r="D46" s="198"/>
      <c r="E46" s="198"/>
      <c r="F46" s="198"/>
      <c r="G46" s="198"/>
      <c r="H46" s="198"/>
      <c r="I46" s="198"/>
      <c r="J46" s="198"/>
      <c r="K46" s="198"/>
      <c r="L46" s="198"/>
      <c r="M46" s="198"/>
      <c r="N46" s="198"/>
      <c r="O46" s="198"/>
      <c r="P46" s="198"/>
      <c r="Q46" s="198"/>
    </row>
    <row r="47" spans="1:17" hidden="1">
      <c r="A47" s="198"/>
      <c r="B47" s="198"/>
      <c r="C47" s="198"/>
      <c r="D47" s="198"/>
      <c r="E47" s="198"/>
      <c r="F47" s="198"/>
      <c r="G47" s="198"/>
      <c r="H47" s="198"/>
      <c r="I47" s="198"/>
      <c r="J47" s="198"/>
      <c r="K47" s="198"/>
      <c r="L47" s="198"/>
      <c r="M47" s="198"/>
      <c r="N47" s="198"/>
      <c r="O47" s="198"/>
      <c r="P47" s="198"/>
      <c r="Q47" s="198"/>
    </row>
    <row r="48" spans="1:17" hidden="1">
      <c r="A48" s="198"/>
      <c r="B48" s="198"/>
      <c r="C48" s="198"/>
      <c r="D48" s="198"/>
      <c r="E48" s="198"/>
      <c r="F48" s="198"/>
      <c r="G48" s="198"/>
      <c r="H48" s="198"/>
      <c r="I48" s="198"/>
      <c r="J48" s="198"/>
      <c r="K48" s="198"/>
      <c r="L48" s="198"/>
      <c r="M48" s="198"/>
      <c r="N48" s="198"/>
      <c r="O48" s="198"/>
      <c r="P48" s="198"/>
      <c r="Q48" s="198"/>
    </row>
    <row r="49" spans="1:17" hidden="1">
      <c r="A49" s="198"/>
      <c r="B49" s="198"/>
      <c r="C49" s="198"/>
      <c r="D49" s="198"/>
      <c r="E49" s="198"/>
      <c r="F49" s="198"/>
      <c r="G49" s="198"/>
      <c r="H49" s="198"/>
      <c r="I49" s="198"/>
      <c r="J49" s="198"/>
      <c r="K49" s="198"/>
      <c r="L49" s="198"/>
      <c r="M49" s="198"/>
      <c r="N49" s="198"/>
      <c r="O49" s="198"/>
      <c r="P49" s="198"/>
      <c r="Q49" s="198"/>
    </row>
    <row r="50" spans="1:17" hidden="1">
      <c r="A50" s="198"/>
      <c r="B50" s="198"/>
      <c r="C50" s="198"/>
      <c r="D50" s="198"/>
      <c r="E50" s="198"/>
      <c r="F50" s="198"/>
      <c r="G50" s="198"/>
      <c r="H50" s="198"/>
      <c r="I50" s="198"/>
      <c r="J50" s="198"/>
      <c r="K50" s="198"/>
      <c r="L50" s="198"/>
      <c r="M50" s="198"/>
      <c r="N50" s="198"/>
      <c r="O50" s="198"/>
      <c r="P50" s="198"/>
      <c r="Q50" s="198"/>
    </row>
    <row r="51" spans="1:17" hidden="1">
      <c r="A51" s="198"/>
      <c r="B51" s="198"/>
      <c r="C51" s="198"/>
      <c r="D51" s="198"/>
      <c r="E51" s="198"/>
      <c r="F51" s="198"/>
      <c r="G51" s="198"/>
      <c r="H51" s="198"/>
      <c r="I51" s="198"/>
      <c r="J51" s="198"/>
      <c r="K51" s="198"/>
      <c r="L51" s="198"/>
      <c r="M51" s="198"/>
      <c r="N51" s="198"/>
      <c r="O51" s="198"/>
      <c r="P51" s="198"/>
      <c r="Q51" s="198"/>
    </row>
    <row r="52" spans="1:17" hidden="1">
      <c r="A52" s="198"/>
      <c r="B52" s="198"/>
      <c r="C52" s="198"/>
      <c r="D52" s="198"/>
      <c r="E52" s="198"/>
      <c r="F52" s="198"/>
      <c r="G52" s="198"/>
      <c r="H52" s="198"/>
      <c r="I52" s="198"/>
      <c r="J52" s="198"/>
      <c r="K52" s="198"/>
      <c r="L52" s="198"/>
      <c r="M52" s="198"/>
      <c r="N52" s="198"/>
      <c r="O52" s="198"/>
      <c r="P52" s="198"/>
      <c r="Q52" s="198"/>
    </row>
    <row r="53" spans="1:17" hidden="1">
      <c r="A53" s="198"/>
      <c r="B53" s="198"/>
      <c r="C53" s="198"/>
      <c r="D53" s="198"/>
      <c r="E53" s="198"/>
      <c r="F53" s="198"/>
      <c r="G53" s="198"/>
      <c r="H53" s="198"/>
      <c r="I53" s="198"/>
      <c r="J53" s="198"/>
      <c r="K53" s="198"/>
      <c r="L53" s="198"/>
      <c r="M53" s="198"/>
      <c r="N53" s="198"/>
      <c r="O53" s="198"/>
      <c r="P53" s="198"/>
      <c r="Q53" s="198"/>
    </row>
    <row r="54" spans="1:17" hidden="1">
      <c r="A54" s="198"/>
      <c r="B54" s="198"/>
      <c r="C54" s="198"/>
      <c r="D54" s="198"/>
      <c r="E54" s="198"/>
      <c r="F54" s="198"/>
      <c r="G54" s="198"/>
      <c r="H54" s="198"/>
      <c r="I54" s="198"/>
      <c r="J54" s="198"/>
      <c r="K54" s="198"/>
      <c r="L54" s="198"/>
      <c r="M54" s="198"/>
      <c r="N54" s="198"/>
      <c r="O54" s="198"/>
      <c r="P54" s="198"/>
      <c r="Q54" s="198"/>
    </row>
    <row r="55" spans="1:17" hidden="1">
      <c r="A55" s="198"/>
      <c r="B55" s="198"/>
      <c r="C55" s="198"/>
      <c r="D55" s="198"/>
      <c r="E55" s="198"/>
      <c r="F55" s="198"/>
      <c r="G55" s="198"/>
      <c r="H55" s="198"/>
      <c r="I55" s="198"/>
      <c r="J55" s="198"/>
      <c r="K55" s="198"/>
      <c r="L55" s="198"/>
      <c r="M55" s="198"/>
      <c r="N55" s="198"/>
      <c r="O55" s="198"/>
      <c r="P55" s="198"/>
      <c r="Q55" s="198"/>
    </row>
    <row r="56" spans="1:17" hidden="1">
      <c r="A56" s="198"/>
      <c r="B56" s="204"/>
      <c r="C56" s="205"/>
      <c r="D56" s="206"/>
      <c r="E56" s="206"/>
      <c r="F56" s="202" t="s">
        <v>34</v>
      </c>
      <c r="G56" s="208" t="e">
        <f>SUM(C43:H43)</f>
        <v>#REF!</v>
      </c>
      <c r="H56" s="202" t="s">
        <v>35</v>
      </c>
      <c r="I56" s="198"/>
      <c r="J56" s="198"/>
      <c r="K56" s="198"/>
      <c r="L56" s="198"/>
      <c r="M56" s="198"/>
      <c r="N56" s="202" t="s">
        <v>34</v>
      </c>
      <c r="O56" s="208" t="e">
        <f>SUM(K43:P43)</f>
        <v>#REF!</v>
      </c>
      <c r="P56" s="202" t="s">
        <v>35</v>
      </c>
      <c r="Q56" s="198"/>
    </row>
    <row r="57" spans="1:17" hidden="1">
      <c r="A57" s="198"/>
      <c r="B57" s="197"/>
      <c r="C57" s="197"/>
      <c r="D57" s="197"/>
      <c r="E57" s="197"/>
      <c r="F57" s="196"/>
      <c r="G57" s="197"/>
      <c r="H57" s="197"/>
      <c r="I57" s="196"/>
      <c r="J57" s="196"/>
      <c r="K57" s="196"/>
      <c r="L57" s="196"/>
      <c r="M57" s="196"/>
      <c r="N57" s="196"/>
      <c r="O57" s="209"/>
      <c r="P57" s="197"/>
      <c r="Q57" s="198"/>
    </row>
    <row r="58" spans="1:17" hidden="1">
      <c r="A58" s="198"/>
      <c r="B58" s="196"/>
      <c r="C58" s="196"/>
      <c r="D58" s="196"/>
      <c r="E58" s="196"/>
      <c r="F58" s="196"/>
      <c r="G58" s="197"/>
      <c r="H58" s="210"/>
      <c r="I58" s="196"/>
      <c r="J58" s="196"/>
      <c r="K58" s="196"/>
      <c r="L58" s="196"/>
      <c r="M58" s="196"/>
      <c r="N58" s="196"/>
      <c r="O58" s="197"/>
      <c r="P58" s="210"/>
      <c r="Q58" s="198"/>
    </row>
    <row r="59" spans="1:17" ht="18.75" hidden="1">
      <c r="A59" s="198"/>
      <c r="B59" s="211" t="e">
        <f>#REF!</f>
        <v>#REF!</v>
      </c>
      <c r="C59" s="209"/>
      <c r="D59" s="209"/>
      <c r="E59" s="209"/>
      <c r="F59" s="209"/>
      <c r="G59" s="209"/>
      <c r="H59" s="212"/>
      <c r="I59" s="196"/>
      <c r="J59" s="211" t="e">
        <f>#REF!</f>
        <v>#REF!</v>
      </c>
      <c r="K59" s="209"/>
      <c r="L59" s="209"/>
      <c r="M59" s="209"/>
      <c r="N59" s="209"/>
      <c r="O59" s="209"/>
      <c r="P59" s="212"/>
      <c r="Q59" s="198"/>
    </row>
    <row r="60" spans="1:17" hidden="1">
      <c r="A60" s="198"/>
      <c r="B60" s="220" t="s">
        <v>23</v>
      </c>
      <c r="C60" s="221" t="s">
        <v>27</v>
      </c>
      <c r="D60" s="221" t="s">
        <v>28</v>
      </c>
      <c r="E60" s="221" t="s">
        <v>29</v>
      </c>
      <c r="F60" s="221" t="s">
        <v>30</v>
      </c>
      <c r="G60" s="221" t="s">
        <v>31</v>
      </c>
      <c r="H60" s="221" t="s">
        <v>32</v>
      </c>
      <c r="I60" s="198"/>
      <c r="J60" s="220" t="s">
        <v>23</v>
      </c>
      <c r="K60" s="221" t="s">
        <v>27</v>
      </c>
      <c r="L60" s="221" t="s">
        <v>28</v>
      </c>
      <c r="M60" s="221" t="s">
        <v>29</v>
      </c>
      <c r="N60" s="221" t="s">
        <v>30</v>
      </c>
      <c r="O60" s="221" t="s">
        <v>31</v>
      </c>
      <c r="P60" s="221" t="s">
        <v>32</v>
      </c>
      <c r="Q60" s="198"/>
    </row>
    <row r="61" spans="1:17" hidden="1">
      <c r="A61" s="198"/>
      <c r="B61" s="202" t="s">
        <v>33</v>
      </c>
      <c r="C61" s="202" t="e">
        <f>COUNTIF(#REF!,1)</f>
        <v>#REF!</v>
      </c>
      <c r="D61" s="202" t="e">
        <f>COUNTIF(#REF!,2)</f>
        <v>#REF!</v>
      </c>
      <c r="E61" s="202" t="e">
        <f>COUNTIF(#REF!,3)</f>
        <v>#REF!</v>
      </c>
      <c r="F61" s="202" t="e">
        <f>COUNTIF(#REF!,4)</f>
        <v>#REF!</v>
      </c>
      <c r="G61" s="202" t="e">
        <f>COUNTIF(#REF!,5)</f>
        <v>#REF!</v>
      </c>
      <c r="H61" s="202" t="e">
        <f>COUNTIF(#REF!,6)</f>
        <v>#REF!</v>
      </c>
      <c r="I61" s="198"/>
      <c r="J61" s="202" t="s">
        <v>33</v>
      </c>
      <c r="K61" s="202" t="e">
        <f>COUNTIF(#REF!,1)</f>
        <v>#REF!</v>
      </c>
      <c r="L61" s="202" t="e">
        <f>COUNTIF(#REF!,2)</f>
        <v>#REF!</v>
      </c>
      <c r="M61" s="202" t="e">
        <f>COUNTIF(#REF!,3)</f>
        <v>#REF!</v>
      </c>
      <c r="N61" s="202" t="e">
        <f>COUNTIF(#REF!,4)</f>
        <v>#REF!</v>
      </c>
      <c r="O61" s="202" t="e">
        <f>COUNTIF(#REF!,5)</f>
        <v>#REF!</v>
      </c>
      <c r="P61" s="202" t="e">
        <f>COUNTIF(#REF!,6)</f>
        <v>#REF!</v>
      </c>
      <c r="Q61" s="198"/>
    </row>
    <row r="62" spans="1:17" hidden="1">
      <c r="A62" s="198"/>
      <c r="B62" s="216"/>
      <c r="C62" s="216"/>
      <c r="D62" s="216"/>
      <c r="E62" s="216"/>
      <c r="F62" s="216"/>
      <c r="G62" s="216"/>
      <c r="H62" s="216"/>
      <c r="I62" s="198"/>
      <c r="J62" s="216"/>
      <c r="K62" s="216"/>
      <c r="L62" s="216"/>
      <c r="M62" s="216"/>
      <c r="N62" s="216"/>
      <c r="O62" s="216"/>
      <c r="P62" s="216"/>
      <c r="Q62" s="198"/>
    </row>
    <row r="63" spans="1:17" hidden="1">
      <c r="A63" s="198"/>
      <c r="B63" s="216"/>
      <c r="C63" s="216"/>
      <c r="D63" s="216"/>
      <c r="E63" s="216"/>
      <c r="F63" s="216"/>
      <c r="G63" s="216"/>
      <c r="H63" s="216"/>
      <c r="I63" s="198"/>
      <c r="J63" s="216"/>
      <c r="K63" s="216"/>
      <c r="L63" s="216"/>
      <c r="M63" s="216"/>
      <c r="N63" s="216"/>
      <c r="O63" s="216"/>
      <c r="P63" s="216"/>
      <c r="Q63" s="198"/>
    </row>
    <row r="64" spans="1:17" hidden="1">
      <c r="A64" s="198"/>
      <c r="B64" s="216"/>
      <c r="C64" s="216"/>
      <c r="D64" s="216"/>
      <c r="E64" s="216"/>
      <c r="F64" s="216"/>
      <c r="G64" s="216"/>
      <c r="H64" s="216"/>
      <c r="I64" s="198"/>
      <c r="J64" s="216"/>
      <c r="K64" s="216"/>
      <c r="L64" s="216"/>
      <c r="M64" s="216"/>
      <c r="N64" s="216"/>
      <c r="O64" s="216"/>
      <c r="P64" s="216"/>
      <c r="Q64" s="198"/>
    </row>
    <row r="65" spans="1:17" hidden="1">
      <c r="A65" s="198"/>
      <c r="B65" s="216"/>
      <c r="C65" s="216"/>
      <c r="D65" s="216"/>
      <c r="E65" s="216"/>
      <c r="F65" s="216"/>
      <c r="G65" s="216"/>
      <c r="H65" s="216"/>
      <c r="I65" s="198"/>
      <c r="J65" s="216"/>
      <c r="K65" s="216"/>
      <c r="L65" s="216"/>
      <c r="M65" s="216"/>
      <c r="N65" s="216"/>
      <c r="O65" s="216"/>
      <c r="P65" s="216"/>
      <c r="Q65" s="198"/>
    </row>
    <row r="66" spans="1:17" hidden="1">
      <c r="A66" s="198"/>
      <c r="B66" s="216"/>
      <c r="C66" s="216"/>
      <c r="D66" s="216"/>
      <c r="E66" s="216"/>
      <c r="F66" s="216"/>
      <c r="G66" s="216"/>
      <c r="H66" s="216"/>
      <c r="I66" s="198"/>
      <c r="J66" s="216"/>
      <c r="K66" s="216"/>
      <c r="L66" s="216"/>
      <c r="M66" s="216"/>
      <c r="N66" s="216"/>
      <c r="O66" s="216"/>
      <c r="P66" s="216"/>
      <c r="Q66" s="198"/>
    </row>
    <row r="67" spans="1:17" hidden="1">
      <c r="A67" s="198"/>
      <c r="B67" s="216"/>
      <c r="C67" s="216"/>
      <c r="D67" s="216"/>
      <c r="E67" s="216"/>
      <c r="F67" s="216"/>
      <c r="G67" s="216"/>
      <c r="H67" s="216"/>
      <c r="I67" s="198"/>
      <c r="J67" s="216"/>
      <c r="K67" s="216"/>
      <c r="L67" s="216"/>
      <c r="M67" s="216"/>
      <c r="N67" s="216"/>
      <c r="O67" s="216"/>
      <c r="P67" s="216"/>
      <c r="Q67" s="198"/>
    </row>
    <row r="68" spans="1:17" hidden="1">
      <c r="A68" s="198"/>
      <c r="B68" s="216"/>
      <c r="C68" s="216"/>
      <c r="D68" s="216"/>
      <c r="E68" s="216"/>
      <c r="F68" s="216"/>
      <c r="G68" s="216"/>
      <c r="H68" s="216"/>
      <c r="I68" s="198"/>
      <c r="J68" s="216"/>
      <c r="K68" s="216"/>
      <c r="L68" s="216"/>
      <c r="M68" s="216"/>
      <c r="N68" s="216"/>
      <c r="O68" s="216"/>
      <c r="P68" s="216"/>
      <c r="Q68" s="198"/>
    </row>
    <row r="69" spans="1:17" hidden="1">
      <c r="A69" s="198"/>
      <c r="B69" s="216"/>
      <c r="C69" s="216"/>
      <c r="D69" s="216"/>
      <c r="E69" s="216"/>
      <c r="F69" s="216"/>
      <c r="G69" s="216"/>
      <c r="H69" s="216"/>
      <c r="I69" s="198"/>
      <c r="J69" s="216"/>
      <c r="K69" s="216"/>
      <c r="L69" s="216"/>
      <c r="M69" s="216"/>
      <c r="N69" s="216"/>
      <c r="O69" s="216"/>
      <c r="P69" s="216"/>
      <c r="Q69" s="198"/>
    </row>
    <row r="70" spans="1:17" hidden="1">
      <c r="A70" s="198"/>
      <c r="B70" s="216"/>
      <c r="C70" s="216"/>
      <c r="D70" s="216"/>
      <c r="E70" s="216"/>
      <c r="F70" s="216"/>
      <c r="G70" s="216"/>
      <c r="H70" s="216"/>
      <c r="I70" s="198"/>
      <c r="J70" s="216"/>
      <c r="K70" s="216"/>
      <c r="L70" s="216"/>
      <c r="M70" s="216"/>
      <c r="N70" s="216"/>
      <c r="O70" s="216"/>
      <c r="P70" s="216"/>
      <c r="Q70" s="198"/>
    </row>
    <row r="71" spans="1:17" hidden="1">
      <c r="A71" s="198"/>
      <c r="B71" s="216"/>
      <c r="C71" s="216"/>
      <c r="D71" s="216"/>
      <c r="E71" s="216"/>
      <c r="F71" s="216"/>
      <c r="G71" s="216"/>
      <c r="H71" s="216"/>
      <c r="I71" s="198"/>
      <c r="J71" s="216"/>
      <c r="K71" s="216"/>
      <c r="L71" s="216"/>
      <c r="M71" s="216"/>
      <c r="N71" s="216"/>
      <c r="O71" s="216"/>
      <c r="P71" s="216"/>
      <c r="Q71" s="198"/>
    </row>
    <row r="72" spans="1:17" hidden="1">
      <c r="A72" s="198"/>
      <c r="B72" s="216"/>
      <c r="C72" s="216"/>
      <c r="D72" s="216"/>
      <c r="E72" s="216"/>
      <c r="F72" s="216"/>
      <c r="G72" s="216"/>
      <c r="H72" s="216"/>
      <c r="I72" s="198"/>
      <c r="J72" s="216"/>
      <c r="K72" s="216"/>
      <c r="L72" s="216"/>
      <c r="M72" s="216"/>
      <c r="N72" s="216"/>
      <c r="O72" s="216"/>
      <c r="P72" s="216"/>
      <c r="Q72" s="198"/>
    </row>
    <row r="73" spans="1:17" hidden="1">
      <c r="A73" s="198"/>
      <c r="B73" s="216"/>
      <c r="C73" s="216"/>
      <c r="D73" s="216"/>
      <c r="E73" s="216"/>
      <c r="F73" s="216"/>
      <c r="G73" s="216"/>
      <c r="H73" s="216"/>
      <c r="I73" s="198"/>
      <c r="J73" s="216"/>
      <c r="K73" s="216"/>
      <c r="L73" s="216"/>
      <c r="M73" s="216"/>
      <c r="N73" s="216"/>
      <c r="O73" s="216"/>
      <c r="P73" s="216"/>
      <c r="Q73" s="198"/>
    </row>
    <row r="74" spans="1:17" hidden="1">
      <c r="A74" s="198"/>
      <c r="B74" s="216"/>
      <c r="C74" s="216"/>
      <c r="D74" s="216"/>
      <c r="E74" s="216"/>
      <c r="F74" s="202" t="s">
        <v>34</v>
      </c>
      <c r="G74" s="208" t="e">
        <f>SUM(C61:H61)</f>
        <v>#REF!</v>
      </c>
      <c r="H74" s="202" t="s">
        <v>35</v>
      </c>
      <c r="I74" s="206"/>
      <c r="J74" s="216"/>
      <c r="K74" s="216"/>
      <c r="L74" s="216"/>
      <c r="M74" s="216"/>
      <c r="N74" s="202" t="s">
        <v>34</v>
      </c>
      <c r="O74" s="208" t="e">
        <f>SUM(K61:P61)</f>
        <v>#REF!</v>
      </c>
      <c r="P74" s="202" t="s">
        <v>35</v>
      </c>
      <c r="Q74" s="198"/>
    </row>
    <row r="75" spans="1:17" hidden="1">
      <c r="A75" s="198"/>
      <c r="B75" s="198"/>
      <c r="C75" s="198"/>
      <c r="D75" s="198"/>
      <c r="E75" s="198"/>
      <c r="F75" s="198"/>
      <c r="G75" s="206"/>
      <c r="H75" s="218"/>
      <c r="I75" s="206"/>
      <c r="J75" s="198"/>
      <c r="K75" s="198"/>
      <c r="L75" s="198"/>
      <c r="M75" s="198"/>
      <c r="N75" s="198"/>
      <c r="O75" s="206"/>
      <c r="P75" s="218"/>
      <c r="Q75" s="198"/>
    </row>
    <row r="76" spans="1:17" ht="18.75" hidden="1">
      <c r="A76" s="198"/>
      <c r="B76" s="211" t="e">
        <f>#REF!</f>
        <v>#REF!</v>
      </c>
      <c r="C76" s="197"/>
      <c r="D76" s="197"/>
      <c r="E76" s="197"/>
      <c r="F76" s="197"/>
      <c r="G76" s="197"/>
      <c r="H76" s="212"/>
      <c r="I76" s="196"/>
      <c r="J76" s="211"/>
      <c r="K76" s="197"/>
      <c r="L76" s="197"/>
      <c r="M76" s="197"/>
      <c r="N76" s="197"/>
      <c r="O76" s="197"/>
      <c r="P76" s="212"/>
      <c r="Q76" s="198"/>
    </row>
    <row r="77" spans="1:17" hidden="1">
      <c r="A77" s="198"/>
      <c r="B77" s="220" t="s">
        <v>23</v>
      </c>
      <c r="C77" s="221" t="s">
        <v>27</v>
      </c>
      <c r="D77" s="221" t="s">
        <v>28</v>
      </c>
      <c r="E77" s="221" t="s">
        <v>29</v>
      </c>
      <c r="F77" s="221" t="s">
        <v>30</v>
      </c>
      <c r="G77" s="221" t="s">
        <v>31</v>
      </c>
      <c r="H77" s="221" t="s">
        <v>32</v>
      </c>
      <c r="I77" s="198"/>
      <c r="J77" s="213"/>
      <c r="K77" s="214"/>
      <c r="L77" s="214"/>
      <c r="M77" s="214"/>
      <c r="N77" s="214"/>
      <c r="O77" s="214"/>
      <c r="P77" s="214"/>
      <c r="Q77" s="198"/>
    </row>
    <row r="78" spans="1:17" hidden="1">
      <c r="A78" s="198"/>
      <c r="B78" s="202" t="s">
        <v>33</v>
      </c>
      <c r="C78" s="202" t="e">
        <f>COUNTIF(#REF!,1)</f>
        <v>#REF!</v>
      </c>
      <c r="D78" s="202" t="e">
        <f>COUNTIF(#REF!,2)</f>
        <v>#REF!</v>
      </c>
      <c r="E78" s="202" t="e">
        <f>COUNTIF(#REF!,3)</f>
        <v>#REF!</v>
      </c>
      <c r="F78" s="202" t="e">
        <f>COUNTIF(#REF!,4)</f>
        <v>#REF!</v>
      </c>
      <c r="G78" s="202" t="e">
        <f>COUNTIF(#REF!,5)</f>
        <v>#REF!</v>
      </c>
      <c r="H78" s="202" t="e">
        <f>COUNTIF(#REF!,6)</f>
        <v>#REF!</v>
      </c>
      <c r="I78" s="198"/>
      <c r="J78" s="215"/>
      <c r="K78" s="215"/>
      <c r="L78" s="215"/>
      <c r="M78" s="215"/>
      <c r="N78" s="215"/>
      <c r="O78" s="215"/>
      <c r="P78" s="215"/>
      <c r="Q78" s="198"/>
    </row>
    <row r="79" spans="1:17" hidden="1">
      <c r="A79" s="198"/>
      <c r="B79" s="198"/>
      <c r="C79" s="198"/>
      <c r="D79" s="198"/>
      <c r="E79" s="198"/>
      <c r="F79" s="198"/>
      <c r="G79" s="198"/>
      <c r="H79" s="198"/>
      <c r="I79" s="198"/>
      <c r="J79" s="219"/>
      <c r="K79" s="219"/>
      <c r="L79" s="219"/>
      <c r="M79" s="219"/>
      <c r="N79" s="219"/>
      <c r="O79" s="219"/>
      <c r="P79" s="219"/>
      <c r="Q79" s="198"/>
    </row>
    <row r="80" spans="1:17" hidden="1">
      <c r="A80" s="198"/>
      <c r="B80" s="198"/>
      <c r="C80" s="198"/>
      <c r="D80" s="198"/>
      <c r="E80" s="196"/>
      <c r="F80" s="196"/>
      <c r="G80" s="196"/>
      <c r="H80" s="196"/>
      <c r="I80" s="196"/>
      <c r="J80" s="197"/>
      <c r="K80" s="197"/>
      <c r="L80" s="197"/>
      <c r="M80" s="197"/>
      <c r="N80" s="197"/>
      <c r="O80" s="197"/>
      <c r="P80" s="197"/>
      <c r="Q80" s="196"/>
    </row>
    <row r="81" spans="1:17" hidden="1">
      <c r="A81" s="198"/>
      <c r="B81" s="198"/>
      <c r="C81" s="198"/>
      <c r="D81" s="198"/>
      <c r="E81" s="196"/>
      <c r="F81" s="196"/>
      <c r="G81" s="196"/>
      <c r="H81" s="196"/>
      <c r="I81" s="196"/>
      <c r="J81" s="197"/>
      <c r="K81" s="197"/>
      <c r="L81" s="197"/>
      <c r="M81" s="197"/>
      <c r="N81" s="197"/>
      <c r="O81" s="197"/>
      <c r="P81" s="197"/>
      <c r="Q81" s="196"/>
    </row>
    <row r="82" spans="1:17" hidden="1">
      <c r="A82" s="198"/>
      <c r="B82" s="198"/>
      <c r="C82" s="198"/>
      <c r="D82" s="198"/>
      <c r="E82" s="196"/>
      <c r="F82" s="196"/>
      <c r="G82" s="196"/>
      <c r="H82" s="196"/>
      <c r="I82" s="196"/>
      <c r="J82" s="197"/>
      <c r="K82" s="197"/>
      <c r="L82" s="197"/>
      <c r="M82" s="197"/>
      <c r="N82" s="197"/>
      <c r="O82" s="197"/>
      <c r="P82" s="197"/>
      <c r="Q82" s="196"/>
    </row>
    <row r="83" spans="1:17" hidden="1">
      <c r="A83" s="198"/>
      <c r="B83" s="198"/>
      <c r="C83" s="198"/>
      <c r="D83" s="198"/>
      <c r="E83" s="196"/>
      <c r="F83" s="196"/>
      <c r="G83" s="196"/>
      <c r="H83" s="196"/>
      <c r="I83" s="196"/>
      <c r="J83" s="197"/>
      <c r="K83" s="197"/>
      <c r="L83" s="197"/>
      <c r="M83" s="197"/>
      <c r="N83" s="197"/>
      <c r="O83" s="197"/>
      <c r="P83" s="197"/>
      <c r="Q83" s="196"/>
    </row>
    <row r="84" spans="1:17" hidden="1">
      <c r="A84" s="198"/>
      <c r="B84" s="198"/>
      <c r="C84" s="198"/>
      <c r="D84" s="198"/>
      <c r="E84" s="196"/>
      <c r="F84" s="196"/>
      <c r="G84" s="196"/>
      <c r="H84" s="196"/>
      <c r="I84" s="196"/>
      <c r="J84" s="197"/>
      <c r="K84" s="197"/>
      <c r="L84" s="197"/>
      <c r="M84" s="197"/>
      <c r="N84" s="197"/>
      <c r="O84" s="197"/>
      <c r="P84" s="197"/>
      <c r="Q84" s="196"/>
    </row>
    <row r="85" spans="1:17" hidden="1">
      <c r="A85" s="198"/>
      <c r="B85" s="198"/>
      <c r="C85" s="198"/>
      <c r="D85" s="198"/>
      <c r="E85" s="196"/>
      <c r="F85" s="196"/>
      <c r="G85" s="196"/>
      <c r="H85" s="196"/>
      <c r="I85" s="196"/>
      <c r="J85" s="197"/>
      <c r="K85" s="197"/>
      <c r="L85" s="197"/>
      <c r="M85" s="197"/>
      <c r="N85" s="197"/>
      <c r="O85" s="197"/>
      <c r="P85" s="197"/>
      <c r="Q85" s="196"/>
    </row>
    <row r="86" spans="1:17" hidden="1">
      <c r="A86" s="198"/>
      <c r="B86" s="198"/>
      <c r="C86" s="198"/>
      <c r="D86" s="198"/>
      <c r="E86" s="196"/>
      <c r="F86" s="196"/>
      <c r="G86" s="196"/>
      <c r="H86" s="196"/>
      <c r="I86" s="196"/>
      <c r="J86" s="197"/>
      <c r="K86" s="197"/>
      <c r="L86" s="197"/>
      <c r="M86" s="197"/>
      <c r="N86" s="197"/>
      <c r="O86" s="197"/>
      <c r="P86" s="197"/>
      <c r="Q86" s="196"/>
    </row>
    <row r="87" spans="1:17" hidden="1">
      <c r="A87" s="198"/>
      <c r="B87" s="198"/>
      <c r="C87" s="198"/>
      <c r="D87" s="198"/>
      <c r="E87" s="196"/>
      <c r="F87" s="196"/>
      <c r="G87" s="196"/>
      <c r="H87" s="196"/>
      <c r="I87" s="196"/>
      <c r="J87" s="197"/>
      <c r="K87" s="197"/>
      <c r="L87" s="197"/>
      <c r="M87" s="197"/>
      <c r="N87" s="197"/>
      <c r="O87" s="197"/>
      <c r="P87" s="197"/>
      <c r="Q87" s="196"/>
    </row>
    <row r="88" spans="1:17" hidden="1">
      <c r="A88" s="198"/>
      <c r="B88" s="198"/>
      <c r="C88" s="198"/>
      <c r="D88" s="198"/>
      <c r="E88" s="196"/>
      <c r="F88" s="196"/>
      <c r="G88" s="196"/>
      <c r="H88" s="196"/>
      <c r="I88" s="196"/>
      <c r="J88" s="197"/>
      <c r="K88" s="197"/>
      <c r="L88" s="197"/>
      <c r="M88" s="197"/>
      <c r="N88" s="197"/>
      <c r="O88" s="197"/>
      <c r="P88" s="197"/>
      <c r="Q88" s="196"/>
    </row>
    <row r="89" spans="1:17" hidden="1">
      <c r="A89" s="198"/>
      <c r="B89" s="198"/>
      <c r="C89" s="198"/>
      <c r="D89" s="198"/>
      <c r="E89" s="198"/>
      <c r="F89" s="198"/>
      <c r="G89" s="198"/>
      <c r="H89" s="198"/>
      <c r="I89" s="198"/>
      <c r="J89" s="219"/>
      <c r="K89" s="219"/>
      <c r="L89" s="219"/>
      <c r="M89" s="219"/>
      <c r="N89" s="219"/>
      <c r="O89" s="219"/>
      <c r="P89" s="219"/>
      <c r="Q89" s="198"/>
    </row>
    <row r="90" spans="1:17" hidden="1">
      <c r="A90" s="198"/>
      <c r="B90" s="198"/>
      <c r="C90" s="198"/>
      <c r="D90" s="198"/>
      <c r="E90" s="198"/>
      <c r="F90" s="198"/>
      <c r="G90" s="198"/>
      <c r="H90" s="198"/>
      <c r="I90" s="198"/>
      <c r="J90" s="219"/>
      <c r="K90" s="219"/>
      <c r="L90" s="219"/>
      <c r="M90" s="219"/>
      <c r="N90" s="219"/>
      <c r="O90" s="219"/>
      <c r="P90" s="219"/>
      <c r="Q90" s="198"/>
    </row>
    <row r="91" spans="1:17" hidden="1">
      <c r="A91" s="198"/>
      <c r="B91" s="204"/>
      <c r="C91" s="205"/>
      <c r="D91" s="206"/>
      <c r="E91" s="206"/>
      <c r="F91" s="202" t="s">
        <v>34</v>
      </c>
      <c r="G91" s="208" t="e">
        <f>SUM(C78:H78)</f>
        <v>#REF!</v>
      </c>
      <c r="H91" s="202" t="s">
        <v>35</v>
      </c>
      <c r="I91" s="198"/>
      <c r="J91" s="219"/>
      <c r="K91" s="219"/>
      <c r="L91" s="219"/>
      <c r="M91" s="219"/>
      <c r="N91" s="215"/>
      <c r="O91" s="217"/>
      <c r="P91" s="215"/>
      <c r="Q91" s="198"/>
    </row>
    <row r="92" spans="1:17" ht="21.75" customHeight="1">
      <c r="A92" s="198"/>
      <c r="B92" s="197"/>
      <c r="C92" s="197"/>
      <c r="D92" s="197"/>
      <c r="E92" s="197"/>
      <c r="F92" s="196"/>
      <c r="G92" s="197"/>
      <c r="H92" s="197"/>
      <c r="I92" s="196"/>
      <c r="J92" s="196"/>
      <c r="K92" s="196"/>
      <c r="L92" s="196"/>
      <c r="M92" s="196"/>
      <c r="N92" s="196"/>
      <c r="O92" s="209"/>
      <c r="P92" s="197"/>
      <c r="Q92" s="198"/>
    </row>
    <row r="93" spans="1:17" ht="9" customHeight="1">
      <c r="A93" s="198"/>
      <c r="B93" s="196"/>
      <c r="C93" s="196"/>
      <c r="D93" s="196"/>
      <c r="E93" s="196"/>
      <c r="F93" s="196"/>
      <c r="G93" s="197"/>
      <c r="H93" s="210"/>
      <c r="I93" s="196"/>
      <c r="J93" s="196"/>
      <c r="K93" s="196"/>
      <c r="L93" s="196"/>
      <c r="M93" s="196"/>
      <c r="N93" s="196"/>
      <c r="O93" s="197"/>
      <c r="P93" s="210"/>
      <c r="Q93" s="198"/>
    </row>
    <row r="94" spans="1:17" ht="32.25" customHeight="1">
      <c r="A94" s="198"/>
      <c r="B94" s="211" t="str">
        <f>'REKOD PRESTASI MURID'!AE9</f>
        <v>TAHAP PENGHAYATAN NILAI</v>
      </c>
      <c r="C94" s="197"/>
      <c r="D94" s="197"/>
      <c r="E94" s="197"/>
      <c r="F94" s="197"/>
      <c r="G94" s="197"/>
      <c r="H94" s="212"/>
      <c r="I94" s="196"/>
      <c r="J94" s="211" t="s">
        <v>11</v>
      </c>
      <c r="K94" s="209"/>
      <c r="L94" s="209"/>
      <c r="M94" s="209"/>
      <c r="N94" s="209"/>
      <c r="O94" s="209"/>
      <c r="P94" s="212"/>
      <c r="Q94" s="198"/>
    </row>
    <row r="95" spans="1:17">
      <c r="A95" s="198"/>
      <c r="B95" s="222" t="s">
        <v>23</v>
      </c>
      <c r="C95" s="223" t="s">
        <v>105</v>
      </c>
      <c r="D95" s="224" t="s">
        <v>106</v>
      </c>
      <c r="E95" s="223" t="s">
        <v>107</v>
      </c>
      <c r="F95" s="197"/>
      <c r="G95" s="197"/>
      <c r="H95" s="212"/>
      <c r="I95" s="219"/>
      <c r="J95" s="222" t="s">
        <v>23</v>
      </c>
      <c r="K95" s="225" t="s">
        <v>27</v>
      </c>
      <c r="L95" s="225" t="s">
        <v>28</v>
      </c>
      <c r="M95" s="225" t="s">
        <v>29</v>
      </c>
      <c r="N95" s="225" t="s">
        <v>30</v>
      </c>
      <c r="O95" s="225" t="s">
        <v>31</v>
      </c>
      <c r="P95" s="225" t="s">
        <v>32</v>
      </c>
      <c r="Q95" s="198"/>
    </row>
    <row r="96" spans="1:17">
      <c r="A96" s="198"/>
      <c r="B96" s="226" t="s">
        <v>33</v>
      </c>
      <c r="C96" s="202">
        <f>COUNTIF('REKOD PRESTASI MURID'!$AE$12:$AE$65,'GRAF PELAPORAN'!C95)</f>
        <v>25</v>
      </c>
      <c r="D96" s="202">
        <f>COUNTIF('REKOD PRESTASI MURID'!$AE$12:$AE$65,'GRAF PELAPORAN'!D95)</f>
        <v>2</v>
      </c>
      <c r="E96" s="202">
        <f>COUNTIF('REKOD PRESTASI MURID'!$AE$12:$AE$65,'GRAF PELAPORAN'!E95)</f>
        <v>3</v>
      </c>
      <c r="F96" s="197"/>
      <c r="G96" s="197"/>
      <c r="H96" s="212"/>
      <c r="I96" s="219"/>
      <c r="J96" s="226" t="s">
        <v>33</v>
      </c>
      <c r="K96" s="202">
        <f>COUNTIF('REKOD PRESTASI MURID'!$AD$12:$AD$65,1)</f>
        <v>0</v>
      </c>
      <c r="L96" s="202">
        <f>COUNTIF('REKOD PRESTASI MURID'!$AD$12:$AD$65,2)</f>
        <v>0</v>
      </c>
      <c r="M96" s="202">
        <f>COUNTIF('REKOD PRESTASI MURID'!$AD$12:$AD$65,3)</f>
        <v>1</v>
      </c>
      <c r="N96" s="202">
        <f>COUNTIF('REKOD PRESTASI MURID'!$AD$12:$AD$65,4)</f>
        <v>6</v>
      </c>
      <c r="O96" s="202">
        <f>COUNTIF('REKOD PRESTASI MURID'!$AD$12:$AD$65,5)</f>
        <v>19</v>
      </c>
      <c r="P96" s="202">
        <f>COUNTIF('REKOD PRESTASI MURID'!$AD$12:$AD$65,6)</f>
        <v>4</v>
      </c>
      <c r="Q96" s="198"/>
    </row>
    <row r="97" spans="1:17" ht="23.25" customHeight="1">
      <c r="A97" s="198"/>
      <c r="B97" s="198"/>
      <c r="C97" s="198"/>
      <c r="D97" s="198"/>
      <c r="E97" s="198"/>
      <c r="F97" s="198"/>
      <c r="G97" s="198"/>
      <c r="H97" s="198"/>
      <c r="I97" s="219"/>
      <c r="J97" s="216"/>
      <c r="K97" s="216"/>
      <c r="L97" s="216"/>
      <c r="M97" s="216"/>
      <c r="N97" s="216"/>
      <c r="O97" s="216"/>
      <c r="P97" s="216"/>
      <c r="Q97" s="198"/>
    </row>
    <row r="98" spans="1:17">
      <c r="A98" s="198"/>
      <c r="B98" s="210"/>
      <c r="C98" s="210"/>
      <c r="D98" s="210"/>
      <c r="E98" s="210"/>
      <c r="F98" s="210"/>
      <c r="G98" s="210"/>
      <c r="H98" s="210"/>
      <c r="I98" s="219"/>
      <c r="J98" s="216"/>
      <c r="K98" s="216"/>
      <c r="L98" s="216"/>
      <c r="M98" s="216"/>
      <c r="N98" s="216"/>
      <c r="O98" s="216"/>
      <c r="P98" s="216"/>
      <c r="Q98" s="198"/>
    </row>
    <row r="99" spans="1:17">
      <c r="A99" s="198"/>
      <c r="B99" s="210"/>
      <c r="C99" s="210"/>
      <c r="D99" s="210"/>
      <c r="E99" s="210"/>
      <c r="F99" s="210"/>
      <c r="G99" s="210"/>
      <c r="H99" s="210"/>
      <c r="I99" s="219"/>
      <c r="J99" s="216"/>
      <c r="K99" s="216"/>
      <c r="L99" s="216"/>
      <c r="M99" s="216"/>
      <c r="N99" s="216"/>
      <c r="O99" s="216"/>
      <c r="P99" s="216"/>
      <c r="Q99" s="198"/>
    </row>
    <row r="100" spans="1:17">
      <c r="A100" s="198"/>
      <c r="B100" s="210"/>
      <c r="C100" s="210"/>
      <c r="D100" s="210"/>
      <c r="E100" s="210"/>
      <c r="F100" s="210"/>
      <c r="G100" s="210"/>
      <c r="H100" s="210"/>
      <c r="I100" s="219"/>
      <c r="J100" s="216"/>
      <c r="K100" s="216"/>
      <c r="L100" s="216"/>
      <c r="M100" s="216"/>
      <c r="N100" s="216"/>
      <c r="O100" s="216"/>
      <c r="P100" s="216"/>
      <c r="Q100" s="198"/>
    </row>
    <row r="101" spans="1:17">
      <c r="A101" s="198"/>
      <c r="B101" s="210"/>
      <c r="C101" s="210"/>
      <c r="D101" s="210"/>
      <c r="E101" s="210"/>
      <c r="F101" s="210"/>
      <c r="G101" s="210"/>
      <c r="H101" s="210"/>
      <c r="I101" s="219"/>
      <c r="J101" s="216"/>
      <c r="K101" s="216"/>
      <c r="L101" s="216"/>
      <c r="M101" s="216"/>
      <c r="N101" s="216"/>
      <c r="O101" s="216"/>
      <c r="P101" s="216"/>
      <c r="Q101" s="198"/>
    </row>
    <row r="102" spans="1:17">
      <c r="A102" s="198"/>
      <c r="B102" s="210"/>
      <c r="C102" s="210"/>
      <c r="D102" s="210"/>
      <c r="E102" s="210"/>
      <c r="F102" s="210"/>
      <c r="G102" s="210"/>
      <c r="H102" s="210"/>
      <c r="I102" s="219"/>
      <c r="J102" s="216"/>
      <c r="K102" s="216"/>
      <c r="L102" s="216"/>
      <c r="M102" s="216"/>
      <c r="N102" s="216"/>
      <c r="O102" s="216"/>
      <c r="P102" s="216"/>
      <c r="Q102" s="198"/>
    </row>
    <row r="103" spans="1:17">
      <c r="A103" s="198"/>
      <c r="B103" s="210"/>
      <c r="C103" s="210"/>
      <c r="D103" s="210"/>
      <c r="E103" s="210"/>
      <c r="F103" s="210"/>
      <c r="G103" s="210"/>
      <c r="H103" s="210"/>
      <c r="I103" s="219"/>
      <c r="J103" s="216"/>
      <c r="K103" s="216"/>
      <c r="L103" s="216"/>
      <c r="M103" s="216"/>
      <c r="N103" s="216"/>
      <c r="O103" s="216"/>
      <c r="P103" s="216"/>
      <c r="Q103" s="198"/>
    </row>
    <row r="104" spans="1:17">
      <c r="A104" s="198"/>
      <c r="B104" s="210"/>
      <c r="C104" s="210"/>
      <c r="D104" s="210"/>
      <c r="E104" s="210"/>
      <c r="F104" s="210"/>
      <c r="G104" s="210"/>
      <c r="H104" s="210"/>
      <c r="I104" s="219"/>
      <c r="J104" s="216"/>
      <c r="K104" s="216"/>
      <c r="L104" s="216"/>
      <c r="M104" s="216"/>
      <c r="N104" s="216"/>
      <c r="O104" s="216"/>
      <c r="P104" s="216"/>
      <c r="Q104" s="198"/>
    </row>
    <row r="105" spans="1:17">
      <c r="A105" s="198"/>
      <c r="B105" s="198"/>
      <c r="C105" s="198"/>
      <c r="D105" s="198"/>
      <c r="E105" s="198"/>
      <c r="F105" s="210"/>
      <c r="G105" s="210"/>
      <c r="H105" s="210"/>
      <c r="I105" s="219"/>
      <c r="J105" s="216"/>
      <c r="K105" s="216"/>
      <c r="L105" s="216"/>
      <c r="M105" s="216"/>
      <c r="N105" s="216"/>
      <c r="O105" s="216"/>
      <c r="P105" s="216"/>
      <c r="Q105" s="198"/>
    </row>
    <row r="106" spans="1:17">
      <c r="A106" s="198"/>
      <c r="B106" s="198"/>
      <c r="C106" s="198"/>
      <c r="D106" s="198"/>
      <c r="E106" s="198"/>
      <c r="F106" s="210"/>
      <c r="G106" s="210"/>
      <c r="H106" s="210"/>
      <c r="I106" s="219"/>
      <c r="J106" s="216"/>
      <c r="K106" s="216"/>
      <c r="L106" s="216"/>
      <c r="M106" s="216"/>
      <c r="N106" s="216"/>
      <c r="O106" s="216"/>
      <c r="P106" s="216"/>
      <c r="Q106" s="198"/>
    </row>
    <row r="107" spans="1:17">
      <c r="A107" s="198"/>
      <c r="B107" s="198"/>
      <c r="C107" s="198"/>
      <c r="D107" s="198"/>
      <c r="E107" s="198"/>
      <c r="F107" s="210"/>
      <c r="G107" s="210"/>
      <c r="H107" s="210"/>
      <c r="I107" s="219"/>
      <c r="J107" s="216"/>
      <c r="K107" s="216"/>
      <c r="L107" s="216"/>
      <c r="M107" s="216"/>
      <c r="N107" s="216"/>
      <c r="O107" s="216"/>
      <c r="P107" s="216"/>
      <c r="Q107" s="198"/>
    </row>
    <row r="108" spans="1:17">
      <c r="A108" s="198"/>
      <c r="B108" s="198"/>
      <c r="C108" s="198"/>
      <c r="D108" s="198"/>
      <c r="E108" s="198"/>
      <c r="F108" s="210"/>
      <c r="G108" s="210"/>
      <c r="H108" s="210"/>
      <c r="I108" s="219"/>
      <c r="J108" s="216"/>
      <c r="K108" s="216"/>
      <c r="L108" s="216"/>
      <c r="M108" s="216"/>
      <c r="N108" s="216"/>
      <c r="O108" s="216"/>
      <c r="P108" s="216"/>
      <c r="Q108" s="198"/>
    </row>
    <row r="109" spans="1:17">
      <c r="A109" s="198"/>
      <c r="B109" s="198"/>
      <c r="C109" s="198"/>
      <c r="D109" s="198"/>
      <c r="E109" s="198"/>
      <c r="F109" s="207" t="s">
        <v>34</v>
      </c>
      <c r="G109" s="208">
        <f>SUM(C96:E96)</f>
        <v>30</v>
      </c>
      <c r="H109" s="207" t="s">
        <v>35</v>
      </c>
      <c r="I109" s="206"/>
      <c r="J109" s="216"/>
      <c r="K109" s="216"/>
      <c r="L109" s="216"/>
      <c r="M109" s="216"/>
      <c r="N109" s="207" t="s">
        <v>34</v>
      </c>
      <c r="O109" s="208">
        <f>SUM(K96:P96)</f>
        <v>30</v>
      </c>
      <c r="P109" s="207" t="s">
        <v>35</v>
      </c>
      <c r="Q109" s="198"/>
    </row>
    <row r="110" spans="1:17">
      <c r="A110" s="198"/>
      <c r="B110" s="198"/>
      <c r="C110" s="198"/>
      <c r="D110" s="198"/>
      <c r="E110" s="198"/>
      <c r="F110" s="198"/>
      <c r="G110" s="206"/>
      <c r="H110" s="218"/>
      <c r="I110" s="206"/>
      <c r="J110" s="198"/>
      <c r="K110" s="198"/>
      <c r="L110" s="198"/>
      <c r="M110" s="198"/>
      <c r="N110" s="198"/>
      <c r="O110" s="206"/>
      <c r="P110" s="218"/>
      <c r="Q110" s="198"/>
    </row>
    <row r="111" spans="1:17" ht="18.75">
      <c r="A111" s="198"/>
      <c r="B111" s="211"/>
      <c r="C111" s="197"/>
      <c r="D111" s="197"/>
      <c r="E111" s="197"/>
      <c r="F111" s="197"/>
      <c r="G111" s="197"/>
      <c r="H111" s="212"/>
      <c r="I111" s="196"/>
      <c r="J111" s="198"/>
      <c r="K111" s="198"/>
      <c r="L111" s="198"/>
      <c r="M111" s="198"/>
      <c r="N111" s="198"/>
      <c r="O111" s="198"/>
      <c r="P111" s="198"/>
      <c r="Q111" s="198"/>
    </row>
    <row r="112" spans="1:17">
      <c r="A112" s="198"/>
      <c r="B112" s="213"/>
      <c r="C112" s="214"/>
      <c r="D112" s="214"/>
      <c r="E112" s="214"/>
      <c r="F112" s="214"/>
      <c r="G112" s="214"/>
      <c r="H112" s="214"/>
      <c r="I112" s="198"/>
      <c r="J112" s="198"/>
      <c r="K112" s="198"/>
      <c r="L112" s="198"/>
      <c r="M112" s="198"/>
      <c r="N112" s="198"/>
      <c r="O112" s="198"/>
      <c r="P112" s="198"/>
      <c r="Q112" s="198"/>
    </row>
    <row r="113" spans="1:17">
      <c r="A113" s="198"/>
      <c r="B113" s="215"/>
      <c r="C113" s="215"/>
      <c r="D113" s="215"/>
      <c r="E113" s="215"/>
      <c r="F113" s="215"/>
      <c r="G113" s="215"/>
      <c r="H113" s="215"/>
      <c r="I113" s="198"/>
      <c r="J113" s="198"/>
      <c r="K113" s="198"/>
      <c r="L113" s="198"/>
      <c r="M113" s="198"/>
      <c r="N113" s="198"/>
      <c r="O113" s="198"/>
      <c r="P113" s="198"/>
      <c r="Q113" s="198"/>
    </row>
    <row r="114" spans="1:17">
      <c r="A114" s="198"/>
      <c r="B114" s="219"/>
      <c r="C114" s="219"/>
      <c r="D114" s="219"/>
      <c r="E114" s="219"/>
      <c r="F114" s="219"/>
      <c r="G114" s="219"/>
      <c r="H114" s="219"/>
      <c r="I114" s="198"/>
      <c r="J114" s="198"/>
      <c r="K114" s="198"/>
      <c r="L114" s="198"/>
      <c r="M114" s="198"/>
      <c r="N114" s="198"/>
      <c r="O114" s="198"/>
      <c r="P114" s="198"/>
      <c r="Q114" s="198"/>
    </row>
    <row r="115" spans="1:17">
      <c r="A115" s="198"/>
      <c r="B115" s="219"/>
      <c r="C115" s="219"/>
      <c r="D115" s="219"/>
      <c r="E115" s="219"/>
      <c r="F115" s="210"/>
      <c r="G115" s="210"/>
      <c r="H115" s="210"/>
      <c r="I115" s="210"/>
      <c r="J115" s="198"/>
      <c r="K115" s="198"/>
      <c r="L115" s="198"/>
      <c r="M115" s="198"/>
      <c r="N115" s="198"/>
      <c r="O115" s="198"/>
      <c r="P115" s="198"/>
      <c r="Q115" s="210"/>
    </row>
    <row r="116" spans="1:17">
      <c r="A116" s="198"/>
      <c r="B116" s="219"/>
      <c r="C116" s="219"/>
      <c r="D116" s="219"/>
      <c r="E116" s="219"/>
      <c r="F116" s="210"/>
      <c r="G116" s="210"/>
      <c r="H116" s="210"/>
      <c r="I116" s="210"/>
      <c r="J116" s="198"/>
      <c r="K116" s="198"/>
      <c r="L116" s="198"/>
      <c r="M116" s="198"/>
      <c r="N116" s="198"/>
      <c r="O116" s="198"/>
      <c r="P116" s="198"/>
      <c r="Q116" s="210"/>
    </row>
    <row r="117" spans="1:17">
      <c r="A117" s="198"/>
      <c r="B117" s="219"/>
      <c r="C117" s="219"/>
      <c r="D117" s="219"/>
      <c r="E117" s="219"/>
      <c r="F117" s="210"/>
      <c r="G117" s="210"/>
      <c r="H117" s="210"/>
      <c r="I117" s="210"/>
      <c r="J117" s="198"/>
      <c r="K117" s="198"/>
      <c r="L117" s="198"/>
      <c r="M117" s="198"/>
      <c r="N117" s="198"/>
      <c r="O117" s="198"/>
      <c r="P117" s="198"/>
      <c r="Q117" s="210"/>
    </row>
    <row r="118" spans="1:17">
      <c r="A118" s="198"/>
      <c r="B118" s="219"/>
      <c r="C118" s="219"/>
      <c r="D118" s="219"/>
      <c r="E118" s="219"/>
      <c r="F118" s="210"/>
      <c r="G118" s="210"/>
      <c r="H118" s="210"/>
      <c r="I118" s="210"/>
      <c r="J118" s="198"/>
      <c r="K118" s="198"/>
      <c r="L118" s="198"/>
      <c r="M118" s="198"/>
      <c r="N118" s="198"/>
      <c r="O118" s="198"/>
      <c r="P118" s="198"/>
      <c r="Q118" s="210"/>
    </row>
    <row r="119" spans="1:17">
      <c r="A119" s="198"/>
      <c r="B119" s="219"/>
      <c r="C119" s="219"/>
      <c r="D119" s="219"/>
      <c r="E119" s="219"/>
      <c r="F119" s="210"/>
      <c r="G119" s="210"/>
      <c r="H119" s="210"/>
      <c r="I119" s="210"/>
      <c r="J119" s="198"/>
      <c r="K119" s="198"/>
      <c r="L119" s="198"/>
      <c r="M119" s="198"/>
      <c r="N119" s="198"/>
      <c r="O119" s="198"/>
      <c r="P119" s="198"/>
      <c r="Q119" s="210"/>
    </row>
    <row r="120" spans="1:17">
      <c r="A120" s="198"/>
      <c r="B120" s="219"/>
      <c r="C120" s="219"/>
      <c r="D120" s="219"/>
      <c r="E120" s="219"/>
      <c r="F120" s="210"/>
      <c r="G120" s="210"/>
      <c r="H120" s="210"/>
      <c r="I120" s="210"/>
      <c r="J120" s="198"/>
      <c r="K120" s="198"/>
      <c r="L120" s="198"/>
      <c r="M120" s="198"/>
      <c r="N120" s="198"/>
      <c r="O120" s="198"/>
      <c r="P120" s="198"/>
      <c r="Q120" s="210"/>
    </row>
    <row r="121" spans="1:17">
      <c r="A121" s="198"/>
      <c r="B121" s="219"/>
      <c r="C121" s="219"/>
      <c r="D121" s="219"/>
      <c r="E121" s="219"/>
      <c r="F121" s="210"/>
      <c r="G121" s="210"/>
      <c r="H121" s="210"/>
      <c r="I121" s="210"/>
      <c r="J121" s="198"/>
      <c r="K121" s="198"/>
      <c r="L121" s="198"/>
      <c r="M121" s="198"/>
      <c r="N121" s="198"/>
      <c r="O121" s="198"/>
      <c r="P121" s="198"/>
      <c r="Q121" s="210"/>
    </row>
    <row r="122" spans="1:17">
      <c r="A122" s="198"/>
      <c r="B122" s="219"/>
      <c r="C122" s="219"/>
      <c r="D122" s="219"/>
      <c r="E122" s="219"/>
      <c r="F122" s="219"/>
      <c r="G122" s="219"/>
      <c r="H122" s="219"/>
      <c r="I122" s="198"/>
      <c r="J122" s="198"/>
      <c r="K122" s="198"/>
      <c r="L122" s="198"/>
      <c r="M122" s="198"/>
      <c r="N122" s="198"/>
      <c r="O122" s="198"/>
      <c r="P122" s="198"/>
      <c r="Q122" s="198"/>
    </row>
    <row r="123" spans="1:17">
      <c r="A123" s="198"/>
      <c r="B123" s="219"/>
      <c r="C123" s="219"/>
      <c r="D123" s="219"/>
      <c r="E123" s="219"/>
      <c r="F123" s="219"/>
      <c r="G123" s="219"/>
      <c r="H123" s="219"/>
      <c r="I123" s="198"/>
      <c r="J123" s="198"/>
      <c r="K123" s="198"/>
      <c r="L123" s="198"/>
      <c r="M123" s="198"/>
      <c r="N123" s="198"/>
      <c r="O123" s="198"/>
      <c r="P123" s="198"/>
      <c r="Q123" s="198"/>
    </row>
    <row r="124" spans="1:17">
      <c r="A124" s="198"/>
      <c r="B124" s="219"/>
      <c r="C124" s="219"/>
      <c r="D124" s="219"/>
      <c r="E124" s="219"/>
      <c r="F124" s="219"/>
      <c r="G124" s="219"/>
      <c r="H124" s="219"/>
      <c r="I124" s="198"/>
      <c r="J124" s="198"/>
      <c r="K124" s="198"/>
      <c r="L124" s="198"/>
      <c r="M124" s="198"/>
      <c r="N124" s="198"/>
      <c r="O124" s="198"/>
      <c r="P124" s="198"/>
      <c r="Q124" s="198"/>
    </row>
    <row r="125" spans="1:17">
      <c r="A125" s="198"/>
      <c r="B125" s="219"/>
      <c r="C125" s="219"/>
      <c r="D125" s="219"/>
      <c r="E125" s="219"/>
      <c r="F125" s="219"/>
      <c r="G125" s="219"/>
      <c r="H125" s="219"/>
      <c r="I125" s="198"/>
      <c r="J125" s="198"/>
      <c r="K125" s="198"/>
      <c r="L125" s="198"/>
      <c r="M125" s="198"/>
      <c r="N125" s="198"/>
      <c r="O125" s="198"/>
      <c r="P125" s="198"/>
      <c r="Q125" s="198"/>
    </row>
    <row r="126" spans="1:17">
      <c r="A126" s="198"/>
      <c r="B126" s="204"/>
      <c r="C126" s="205"/>
      <c r="D126" s="206"/>
      <c r="E126" s="206"/>
      <c r="F126" s="215"/>
      <c r="G126" s="217"/>
      <c r="H126" s="215"/>
      <c r="I126" s="198"/>
      <c r="J126" s="198"/>
      <c r="K126" s="198"/>
      <c r="L126" s="198"/>
      <c r="M126" s="198"/>
      <c r="N126" s="198"/>
      <c r="O126" s="198"/>
      <c r="P126" s="198"/>
      <c r="Q126" s="198"/>
    </row>
    <row r="127" spans="1:17">
      <c r="A127" s="198"/>
      <c r="B127" s="197"/>
      <c r="C127" s="197"/>
      <c r="D127" s="197"/>
      <c r="E127" s="197"/>
      <c r="F127" s="196"/>
      <c r="G127" s="197"/>
      <c r="H127" s="197"/>
      <c r="I127" s="196"/>
      <c r="J127" s="196"/>
      <c r="K127" s="196"/>
      <c r="L127" s="196"/>
      <c r="M127" s="196"/>
      <c r="N127" s="196"/>
      <c r="O127" s="209"/>
      <c r="P127" s="197"/>
      <c r="Q127" s="198"/>
    </row>
    <row r="128" spans="1:17">
      <c r="A128" s="198"/>
      <c r="B128" s="196"/>
      <c r="C128" s="196"/>
      <c r="D128" s="196"/>
      <c r="E128" s="196"/>
      <c r="F128" s="196"/>
      <c r="G128" s="197"/>
      <c r="H128" s="210"/>
      <c r="I128" s="196"/>
      <c r="J128" s="196"/>
      <c r="K128" s="196"/>
      <c r="L128" s="196"/>
      <c r="M128" s="196"/>
      <c r="N128" s="196"/>
      <c r="O128" s="197"/>
      <c r="P128" s="210"/>
      <c r="Q128" s="198"/>
    </row>
    <row r="129" spans="1:17">
      <c r="A129" s="198"/>
      <c r="B129" s="198"/>
      <c r="C129" s="198"/>
      <c r="D129" s="198"/>
      <c r="E129" s="198"/>
      <c r="F129" s="198"/>
      <c r="G129" s="198"/>
      <c r="H129" s="198"/>
      <c r="I129" s="196"/>
      <c r="J129" s="196"/>
      <c r="K129" s="196"/>
      <c r="L129" s="196"/>
      <c r="M129" s="196"/>
      <c r="N129" s="196"/>
      <c r="O129" s="197"/>
      <c r="P129" s="210"/>
      <c r="Q129" s="198"/>
    </row>
    <row r="130" spans="1:17">
      <c r="A130" s="198"/>
      <c r="B130" s="198"/>
      <c r="C130" s="198"/>
      <c r="D130" s="198"/>
      <c r="E130" s="198"/>
      <c r="F130" s="198"/>
      <c r="G130" s="198"/>
      <c r="H130" s="198"/>
      <c r="I130" s="198"/>
      <c r="J130" s="196"/>
      <c r="K130" s="196"/>
      <c r="L130" s="196"/>
      <c r="M130" s="196"/>
      <c r="N130" s="196"/>
      <c r="O130" s="197"/>
      <c r="P130" s="210"/>
      <c r="Q130" s="198"/>
    </row>
    <row r="131" spans="1:17">
      <c r="A131" s="198"/>
      <c r="B131" s="198"/>
      <c r="C131" s="198"/>
      <c r="D131" s="198"/>
      <c r="E131" s="198"/>
      <c r="F131" s="198"/>
      <c r="G131" s="198"/>
      <c r="H131" s="198"/>
      <c r="I131" s="198"/>
      <c r="J131" s="196"/>
      <c r="K131" s="196"/>
      <c r="L131" s="196"/>
      <c r="M131" s="196"/>
      <c r="N131" s="196"/>
      <c r="O131" s="197"/>
      <c r="P131" s="210"/>
      <c r="Q131" s="198"/>
    </row>
    <row r="132" spans="1:17">
      <c r="A132" s="198"/>
      <c r="B132" s="198"/>
      <c r="C132" s="198"/>
      <c r="D132" s="198"/>
      <c r="E132" s="198"/>
      <c r="F132" s="198"/>
      <c r="G132" s="198"/>
      <c r="H132" s="198"/>
      <c r="I132" s="198"/>
      <c r="J132" s="216"/>
      <c r="K132" s="216"/>
      <c r="L132" s="216"/>
      <c r="M132" s="216"/>
      <c r="N132" s="216"/>
      <c r="O132" s="216"/>
      <c r="P132" s="216"/>
      <c r="Q132" s="198"/>
    </row>
    <row r="133" spans="1:17">
      <c r="A133" s="198"/>
      <c r="B133" s="198"/>
      <c r="C133" s="198"/>
      <c r="D133" s="198"/>
      <c r="E133" s="198"/>
      <c r="F133" s="198"/>
      <c r="G133" s="198"/>
      <c r="H133" s="198"/>
      <c r="I133" s="198"/>
      <c r="J133" s="216"/>
      <c r="K133" s="216"/>
      <c r="L133" s="216"/>
      <c r="M133" s="216"/>
      <c r="N133" s="216"/>
      <c r="O133" s="216"/>
      <c r="P133" s="216"/>
      <c r="Q133" s="198"/>
    </row>
    <row r="134" spans="1:17">
      <c r="A134" s="198"/>
      <c r="B134" s="198"/>
      <c r="C134" s="198"/>
      <c r="D134" s="198"/>
      <c r="E134" s="198"/>
      <c r="F134" s="198"/>
      <c r="G134" s="198"/>
      <c r="H134" s="198"/>
      <c r="I134" s="198"/>
      <c r="J134" s="216"/>
      <c r="K134" s="216"/>
      <c r="L134" s="216"/>
      <c r="M134" s="216"/>
      <c r="N134" s="216"/>
      <c r="O134" s="216"/>
      <c r="P134" s="216"/>
      <c r="Q134" s="198"/>
    </row>
    <row r="135" spans="1:17">
      <c r="A135" s="198"/>
      <c r="B135" s="198"/>
      <c r="C135" s="198"/>
      <c r="D135" s="198"/>
      <c r="E135" s="198"/>
      <c r="F135" s="198"/>
      <c r="G135" s="198"/>
      <c r="H135" s="198"/>
      <c r="I135" s="198"/>
      <c r="J135" s="216"/>
      <c r="K135" s="216"/>
      <c r="L135" s="216"/>
      <c r="M135" s="216"/>
      <c r="N135" s="216"/>
      <c r="O135" s="216"/>
      <c r="P135" s="216"/>
      <c r="Q135" s="198"/>
    </row>
    <row r="136" spans="1:17">
      <c r="A136" s="198"/>
      <c r="B136" s="198"/>
      <c r="C136" s="198"/>
      <c r="D136" s="198"/>
      <c r="E136" s="198"/>
      <c r="F136" s="198"/>
      <c r="G136" s="198"/>
      <c r="H136" s="198"/>
      <c r="I136" s="198"/>
      <c r="J136" s="216"/>
      <c r="K136" s="216"/>
      <c r="L136" s="216"/>
      <c r="M136" s="216"/>
      <c r="N136" s="216"/>
      <c r="O136" s="216"/>
      <c r="P136" s="216"/>
      <c r="Q136" s="198"/>
    </row>
    <row r="137" spans="1:17">
      <c r="A137" s="198"/>
      <c r="B137" s="198"/>
      <c r="C137" s="198"/>
      <c r="D137" s="198"/>
      <c r="E137" s="198"/>
      <c r="F137" s="198"/>
      <c r="G137" s="198"/>
      <c r="H137" s="198"/>
      <c r="I137" s="198"/>
      <c r="J137" s="216"/>
      <c r="K137" s="216"/>
      <c r="L137" s="216"/>
      <c r="M137" s="216"/>
      <c r="N137" s="216"/>
      <c r="O137" s="216"/>
      <c r="P137" s="216"/>
      <c r="Q137" s="198"/>
    </row>
    <row r="138" spans="1:17">
      <c r="A138" s="198"/>
      <c r="B138" s="198"/>
      <c r="C138" s="198"/>
      <c r="D138" s="198"/>
      <c r="E138" s="198"/>
      <c r="F138" s="198"/>
      <c r="G138" s="198"/>
      <c r="H138" s="198"/>
      <c r="I138" s="198"/>
      <c r="J138" s="216"/>
      <c r="K138" s="216"/>
      <c r="L138" s="216"/>
      <c r="M138" s="216"/>
      <c r="N138" s="216"/>
      <c r="O138" s="216"/>
      <c r="P138" s="216"/>
      <c r="Q138" s="198"/>
    </row>
    <row r="139" spans="1:17">
      <c r="A139" s="198"/>
      <c r="B139" s="198"/>
      <c r="C139" s="198"/>
      <c r="D139" s="198"/>
      <c r="E139" s="198"/>
      <c r="F139" s="198"/>
      <c r="G139" s="198"/>
      <c r="H139" s="198"/>
      <c r="I139" s="198"/>
      <c r="J139" s="216"/>
      <c r="K139" s="216"/>
      <c r="L139" s="216"/>
      <c r="M139" s="216"/>
      <c r="N139" s="216"/>
      <c r="O139" s="216"/>
      <c r="P139" s="216"/>
      <c r="Q139" s="198"/>
    </row>
    <row r="140" spans="1:17">
      <c r="A140" s="198"/>
      <c r="B140" s="198"/>
      <c r="C140" s="198"/>
      <c r="D140" s="198"/>
      <c r="E140" s="198"/>
      <c r="F140" s="198"/>
      <c r="G140" s="198"/>
      <c r="H140" s="198"/>
      <c r="I140" s="198"/>
      <c r="J140" s="216"/>
      <c r="K140" s="216"/>
      <c r="L140" s="216"/>
      <c r="M140" s="216"/>
      <c r="N140" s="216"/>
      <c r="O140" s="216"/>
      <c r="P140" s="216"/>
      <c r="Q140" s="198"/>
    </row>
    <row r="141" spans="1:17">
      <c r="A141" s="198"/>
      <c r="B141" s="198"/>
      <c r="C141" s="198"/>
      <c r="D141" s="198"/>
      <c r="E141" s="198"/>
      <c r="F141" s="198"/>
      <c r="G141" s="198"/>
      <c r="H141" s="198"/>
      <c r="I141" s="198"/>
      <c r="J141" s="216"/>
      <c r="K141" s="216"/>
      <c r="L141" s="216"/>
      <c r="M141" s="216"/>
      <c r="N141" s="216"/>
      <c r="O141" s="216"/>
      <c r="P141" s="216"/>
      <c r="Q141" s="198"/>
    </row>
    <row r="142" spans="1:17">
      <c r="A142" s="198"/>
      <c r="B142" s="198"/>
      <c r="C142" s="198"/>
      <c r="D142" s="198"/>
      <c r="E142" s="198"/>
      <c r="F142" s="198"/>
      <c r="G142" s="198"/>
      <c r="H142" s="198"/>
      <c r="I142" s="198"/>
      <c r="J142" s="216"/>
      <c r="K142" s="216"/>
      <c r="L142" s="216"/>
      <c r="M142" s="216"/>
      <c r="N142" s="216"/>
      <c r="O142" s="216"/>
      <c r="P142" s="216"/>
      <c r="Q142" s="198"/>
    </row>
    <row r="143" spans="1:17">
      <c r="A143" s="198"/>
      <c r="B143" s="198"/>
      <c r="C143" s="198"/>
      <c r="D143" s="198"/>
      <c r="E143" s="198"/>
      <c r="F143" s="198"/>
      <c r="G143" s="198"/>
      <c r="H143" s="198"/>
      <c r="I143" s="198"/>
      <c r="J143" s="216"/>
      <c r="K143" s="216"/>
      <c r="L143" s="216"/>
      <c r="M143" s="216"/>
      <c r="N143" s="216"/>
      <c r="O143" s="216"/>
      <c r="P143" s="216"/>
      <c r="Q143" s="198"/>
    </row>
    <row r="144" spans="1:17">
      <c r="A144" s="198"/>
      <c r="B144" s="198"/>
      <c r="C144" s="198"/>
      <c r="D144" s="198"/>
      <c r="E144" s="198"/>
      <c r="F144" s="198"/>
      <c r="G144" s="198"/>
      <c r="H144" s="198"/>
      <c r="I144" s="206"/>
      <c r="J144" s="216"/>
      <c r="K144" s="216"/>
      <c r="L144" s="216"/>
      <c r="M144" s="216"/>
      <c r="N144" s="216"/>
      <c r="O144" s="216"/>
      <c r="P144" s="216"/>
      <c r="Q144" s="198"/>
    </row>
    <row r="145" spans="1:17">
      <c r="A145" s="198"/>
      <c r="B145" s="198"/>
      <c r="C145" s="198"/>
      <c r="D145" s="198"/>
      <c r="E145" s="198"/>
      <c r="F145" s="198"/>
      <c r="G145" s="206"/>
      <c r="H145" s="218"/>
      <c r="I145" s="206"/>
      <c r="J145" s="198"/>
      <c r="K145" s="198"/>
      <c r="L145" s="198"/>
      <c r="M145" s="198"/>
      <c r="N145" s="198"/>
      <c r="O145" s="206"/>
      <c r="P145" s="218"/>
      <c r="Q145" s="198"/>
    </row>
    <row r="146" spans="1:17">
      <c r="A146" s="198"/>
      <c r="B146" s="198"/>
      <c r="C146" s="198"/>
      <c r="D146" s="198"/>
      <c r="E146" s="198"/>
      <c r="F146" s="198"/>
      <c r="G146" s="206"/>
      <c r="H146" s="218"/>
      <c r="I146" s="206"/>
      <c r="J146" s="198"/>
      <c r="K146" s="198"/>
      <c r="L146" s="198"/>
      <c r="M146" s="198"/>
      <c r="N146" s="198"/>
      <c r="O146" s="206"/>
      <c r="P146" s="218"/>
      <c r="Q146" s="198"/>
    </row>
    <row r="147" spans="1:17" ht="18.75" hidden="1">
      <c r="A147" s="227"/>
      <c r="B147" s="228" t="e">
        <f>#REF!</f>
        <v>#REF!</v>
      </c>
      <c r="C147" s="229" t="s">
        <v>36</v>
      </c>
      <c r="D147" s="229"/>
      <c r="E147" s="229"/>
      <c r="F147" s="229"/>
      <c r="G147" s="229"/>
      <c r="H147" s="230"/>
      <c r="I147" s="231"/>
      <c r="J147" s="228" t="e">
        <f>#REF!</f>
        <v>#REF!</v>
      </c>
      <c r="K147" s="229" t="s">
        <v>37</v>
      </c>
      <c r="L147" s="229"/>
      <c r="M147" s="229"/>
      <c r="N147" s="229"/>
      <c r="O147" s="229"/>
      <c r="P147" s="230"/>
      <c r="Q147" s="227"/>
    </row>
    <row r="148" spans="1:17" hidden="1">
      <c r="A148" s="227"/>
      <c r="B148" s="232" t="s">
        <v>23</v>
      </c>
      <c r="C148" s="233" t="s">
        <v>27</v>
      </c>
      <c r="D148" s="233" t="s">
        <v>28</v>
      </c>
      <c r="E148" s="233" t="s">
        <v>29</v>
      </c>
      <c r="F148" s="233" t="s">
        <v>30</v>
      </c>
      <c r="G148" s="233" t="s">
        <v>31</v>
      </c>
      <c r="H148" s="233" t="s">
        <v>32</v>
      </c>
      <c r="I148" s="227"/>
      <c r="J148" s="232" t="s">
        <v>23</v>
      </c>
      <c r="K148" s="233" t="s">
        <v>27</v>
      </c>
      <c r="L148" s="233" t="s">
        <v>28</v>
      </c>
      <c r="M148" s="233" t="s">
        <v>29</v>
      </c>
      <c r="N148" s="233" t="s">
        <v>30</v>
      </c>
      <c r="O148" s="233" t="s">
        <v>31</v>
      </c>
      <c r="P148" s="233" t="s">
        <v>32</v>
      </c>
      <c r="Q148" s="227"/>
    </row>
    <row r="149" spans="1:17" hidden="1">
      <c r="A149" s="227"/>
      <c r="B149" s="234" t="s">
        <v>33</v>
      </c>
      <c r="C149" s="234" t="e">
        <f>COUNTIF(#REF!,1)</f>
        <v>#REF!</v>
      </c>
      <c r="D149" s="234" t="e">
        <f>COUNTIF(#REF!,2)</f>
        <v>#REF!</v>
      </c>
      <c r="E149" s="234" t="e">
        <f>COUNTIF(#REF!,3)</f>
        <v>#REF!</v>
      </c>
      <c r="F149" s="234" t="e">
        <f>COUNTIF(#REF!,4)</f>
        <v>#REF!</v>
      </c>
      <c r="G149" s="234" t="e">
        <f>COUNTIF(#REF!,5)</f>
        <v>#REF!</v>
      </c>
      <c r="H149" s="234" t="e">
        <f>COUNTIF(#REF!,6)</f>
        <v>#REF!</v>
      </c>
      <c r="I149" s="227"/>
      <c r="J149" s="234" t="s">
        <v>33</v>
      </c>
      <c r="K149" s="234" t="e">
        <f>COUNTIF(#REF!,1)</f>
        <v>#REF!</v>
      </c>
      <c r="L149" s="234" t="e">
        <f>COUNTIF(#REF!,2)</f>
        <v>#REF!</v>
      </c>
      <c r="M149" s="234" t="e">
        <f>COUNTIF(#REF!,3)</f>
        <v>#REF!</v>
      </c>
      <c r="N149" s="234" t="e">
        <f>COUNTIF(#REF!,4)</f>
        <v>#REF!</v>
      </c>
      <c r="O149" s="234" t="e">
        <f>COUNTIF(#REF!,5)</f>
        <v>#REF!</v>
      </c>
      <c r="P149" s="234" t="e">
        <f>COUNTIF(#REF!,6)</f>
        <v>#REF!</v>
      </c>
      <c r="Q149" s="227"/>
    </row>
    <row r="150" spans="1:17" hidden="1">
      <c r="A150" s="227"/>
      <c r="B150" s="227"/>
      <c r="C150" s="227"/>
      <c r="D150" s="227"/>
      <c r="E150" s="229"/>
      <c r="F150" s="227"/>
      <c r="G150" s="227"/>
      <c r="H150" s="227"/>
      <c r="I150" s="227"/>
      <c r="J150" s="227"/>
      <c r="K150" s="227"/>
      <c r="L150" s="227"/>
      <c r="M150" s="227"/>
      <c r="N150" s="227"/>
      <c r="O150" s="227"/>
      <c r="P150" s="227"/>
      <c r="Q150" s="227"/>
    </row>
    <row r="151" spans="1:17" hidden="1">
      <c r="A151" s="227"/>
      <c r="B151" s="227"/>
      <c r="C151" s="227"/>
      <c r="D151" s="227"/>
      <c r="E151" s="227"/>
      <c r="F151" s="229"/>
      <c r="G151" s="229"/>
      <c r="H151" s="229"/>
      <c r="I151" s="227"/>
      <c r="J151" s="227"/>
      <c r="K151" s="227"/>
      <c r="L151" s="227"/>
      <c r="M151" s="227"/>
      <c r="N151" s="227"/>
      <c r="O151" s="227"/>
      <c r="P151" s="227"/>
      <c r="Q151" s="227"/>
    </row>
    <row r="152" spans="1:17" hidden="1">
      <c r="A152" s="227"/>
      <c r="B152" s="227"/>
      <c r="C152" s="227"/>
      <c r="D152" s="227"/>
      <c r="E152" s="227"/>
      <c r="F152" s="229"/>
      <c r="G152" s="229"/>
      <c r="H152" s="229"/>
      <c r="I152" s="227"/>
      <c r="J152" s="227"/>
      <c r="K152" s="227"/>
      <c r="L152" s="227"/>
      <c r="M152" s="227"/>
      <c r="N152" s="227"/>
      <c r="O152" s="227"/>
      <c r="P152" s="227"/>
      <c r="Q152" s="227"/>
    </row>
    <row r="153" spans="1:17" hidden="1">
      <c r="A153" s="227"/>
      <c r="B153" s="227"/>
      <c r="C153" s="227"/>
      <c r="D153" s="227"/>
      <c r="E153" s="227"/>
      <c r="F153" s="229"/>
      <c r="G153" s="229"/>
      <c r="H153" s="229"/>
      <c r="I153" s="227"/>
      <c r="J153" s="227"/>
      <c r="K153" s="227"/>
      <c r="L153" s="227"/>
      <c r="M153" s="227"/>
      <c r="N153" s="227"/>
      <c r="O153" s="227"/>
      <c r="P153" s="227"/>
      <c r="Q153" s="227"/>
    </row>
    <row r="154" spans="1:17" hidden="1">
      <c r="A154" s="227"/>
      <c r="B154" s="227"/>
      <c r="C154" s="227"/>
      <c r="D154" s="227"/>
      <c r="E154" s="227"/>
      <c r="F154" s="229"/>
      <c r="G154" s="229"/>
      <c r="H154" s="229"/>
      <c r="I154" s="227"/>
      <c r="J154" s="227"/>
      <c r="K154" s="227"/>
      <c r="L154" s="227"/>
      <c r="M154" s="227"/>
      <c r="N154" s="227"/>
      <c r="O154" s="227"/>
      <c r="P154" s="227"/>
      <c r="Q154" s="227"/>
    </row>
    <row r="155" spans="1:17" hidden="1">
      <c r="A155" s="227"/>
      <c r="B155" s="227"/>
      <c r="C155" s="227"/>
      <c r="D155" s="227"/>
      <c r="E155" s="227"/>
      <c r="F155" s="229"/>
      <c r="G155" s="229"/>
      <c r="H155" s="229"/>
      <c r="I155" s="227"/>
      <c r="J155" s="227"/>
      <c r="K155" s="227"/>
      <c r="L155" s="227"/>
      <c r="M155" s="227"/>
      <c r="N155" s="227"/>
      <c r="O155" s="227"/>
      <c r="P155" s="227"/>
      <c r="Q155" s="227"/>
    </row>
    <row r="156" spans="1:17" hidden="1">
      <c r="A156" s="227"/>
      <c r="B156" s="227"/>
      <c r="C156" s="227"/>
      <c r="D156" s="227"/>
      <c r="E156" s="227"/>
      <c r="F156" s="229"/>
      <c r="G156" s="229"/>
      <c r="H156" s="229"/>
      <c r="I156" s="229"/>
      <c r="J156" s="227"/>
      <c r="K156" s="227"/>
      <c r="L156" s="227"/>
      <c r="M156" s="227"/>
      <c r="N156" s="235"/>
      <c r="O156" s="235"/>
      <c r="P156" s="235"/>
      <c r="Q156" s="227"/>
    </row>
    <row r="157" spans="1:17" hidden="1">
      <c r="A157" s="227"/>
      <c r="B157" s="227"/>
      <c r="C157" s="227"/>
      <c r="D157" s="227"/>
      <c r="E157" s="227"/>
      <c r="F157" s="235"/>
      <c r="G157" s="235"/>
      <c r="H157" s="235"/>
      <c r="I157" s="227"/>
      <c r="J157" s="227"/>
      <c r="K157" s="227"/>
      <c r="L157" s="227"/>
      <c r="M157" s="227"/>
      <c r="N157" s="235"/>
      <c r="O157" s="235"/>
      <c r="P157" s="235"/>
      <c r="Q157" s="227"/>
    </row>
    <row r="158" spans="1:17" hidden="1">
      <c r="A158" s="227"/>
      <c r="B158" s="227"/>
      <c r="C158" s="227"/>
      <c r="D158" s="227"/>
      <c r="E158" s="227"/>
      <c r="F158" s="227"/>
      <c r="G158" s="227"/>
      <c r="H158" s="227"/>
      <c r="I158" s="227"/>
      <c r="J158" s="227"/>
      <c r="K158" s="227"/>
      <c r="L158" s="227"/>
      <c r="M158" s="227"/>
      <c r="N158" s="235"/>
      <c r="O158" s="235"/>
      <c r="P158" s="235"/>
      <c r="Q158" s="227"/>
    </row>
    <row r="159" spans="1:17" hidden="1">
      <c r="A159" s="227"/>
      <c r="B159" s="227"/>
      <c r="C159" s="227"/>
      <c r="D159" s="227"/>
      <c r="E159" s="227"/>
      <c r="F159" s="227"/>
      <c r="G159" s="227"/>
      <c r="H159" s="227"/>
      <c r="I159" s="227"/>
      <c r="J159" s="227"/>
      <c r="K159" s="227"/>
      <c r="L159" s="227"/>
      <c r="M159" s="227"/>
      <c r="N159" s="227"/>
      <c r="O159" s="227"/>
      <c r="P159" s="227"/>
      <c r="Q159" s="227"/>
    </row>
    <row r="160" spans="1:17" hidden="1">
      <c r="A160" s="227"/>
      <c r="B160" s="227"/>
      <c r="C160" s="227"/>
      <c r="D160" s="227"/>
      <c r="E160" s="227"/>
      <c r="F160" s="227"/>
      <c r="G160" s="227"/>
      <c r="H160" s="227"/>
      <c r="I160" s="227"/>
      <c r="J160" s="227"/>
      <c r="K160" s="227"/>
      <c r="L160" s="227"/>
      <c r="M160" s="227"/>
      <c r="N160" s="227"/>
      <c r="O160" s="227"/>
      <c r="P160" s="227"/>
      <c r="Q160" s="227"/>
    </row>
    <row r="161" spans="1:17" hidden="1">
      <c r="A161" s="227"/>
      <c r="B161" s="227"/>
      <c r="C161" s="227"/>
      <c r="D161" s="227"/>
      <c r="E161" s="227"/>
      <c r="F161" s="227"/>
      <c r="G161" s="227"/>
      <c r="H161" s="227"/>
      <c r="I161" s="227"/>
      <c r="J161" s="227"/>
      <c r="K161" s="227"/>
      <c r="L161" s="227"/>
      <c r="M161" s="227"/>
      <c r="N161" s="227"/>
      <c r="O161" s="227"/>
      <c r="P161" s="227"/>
      <c r="Q161" s="227"/>
    </row>
    <row r="162" spans="1:17" hidden="1">
      <c r="A162" s="227"/>
      <c r="B162" s="236"/>
      <c r="C162" s="237"/>
      <c r="D162" s="238"/>
      <c r="E162" s="238"/>
      <c r="F162" s="239" t="s">
        <v>34</v>
      </c>
      <c r="G162" s="240" t="e">
        <f>SUM(C149:H149)</f>
        <v>#REF!</v>
      </c>
      <c r="H162" s="239" t="s">
        <v>35</v>
      </c>
      <c r="I162" s="227"/>
      <c r="J162" s="227"/>
      <c r="K162" s="227"/>
      <c r="L162" s="227"/>
      <c r="M162" s="227"/>
      <c r="N162" s="239" t="s">
        <v>34</v>
      </c>
      <c r="O162" s="240" t="e">
        <f>SUM(K149:P149)</f>
        <v>#REF!</v>
      </c>
      <c r="P162" s="239" t="s">
        <v>35</v>
      </c>
      <c r="Q162" s="227"/>
    </row>
    <row r="163" spans="1:17" hidden="1">
      <c r="A163" s="227"/>
      <c r="B163" s="229"/>
      <c r="C163" s="229"/>
      <c r="D163" s="229"/>
      <c r="E163" s="229"/>
      <c r="F163" s="231"/>
      <c r="G163" s="229"/>
      <c r="H163" s="229"/>
      <c r="I163" s="231"/>
      <c r="J163" s="231"/>
      <c r="K163" s="231"/>
      <c r="L163" s="231"/>
      <c r="M163" s="231"/>
      <c r="N163" s="231"/>
      <c r="O163" s="241"/>
      <c r="P163" s="229"/>
      <c r="Q163" s="227"/>
    </row>
    <row r="164" spans="1:17" hidden="1">
      <c r="A164" s="227"/>
      <c r="B164" s="231"/>
      <c r="C164" s="231"/>
      <c r="D164" s="231"/>
      <c r="E164" s="231"/>
      <c r="F164" s="231"/>
      <c r="G164" s="229"/>
      <c r="H164" s="242"/>
      <c r="I164" s="229"/>
      <c r="J164" s="231"/>
      <c r="K164" s="231"/>
      <c r="L164" s="231"/>
      <c r="M164" s="231"/>
      <c r="N164" s="231"/>
      <c r="O164" s="229"/>
      <c r="P164" s="242"/>
      <c r="Q164" s="227"/>
    </row>
    <row r="165" spans="1:17" ht="18.75" hidden="1">
      <c r="A165" s="227"/>
      <c r="B165" s="228" t="e">
        <f>#REF!</f>
        <v>#REF!</v>
      </c>
      <c r="C165" s="241" t="s">
        <v>38</v>
      </c>
      <c r="D165" s="241"/>
      <c r="E165" s="241"/>
      <c r="F165" s="241"/>
      <c r="G165" s="241"/>
      <c r="H165" s="230"/>
      <c r="I165" s="231"/>
      <c r="J165" s="228" t="e">
        <f>#REF!</f>
        <v>#REF!</v>
      </c>
      <c r="K165" s="241" t="s">
        <v>39</v>
      </c>
      <c r="L165" s="241"/>
      <c r="M165" s="241"/>
      <c r="N165" s="241"/>
      <c r="O165" s="241"/>
      <c r="P165" s="230"/>
      <c r="Q165" s="227"/>
    </row>
    <row r="166" spans="1:17" hidden="1">
      <c r="A166" s="227"/>
      <c r="B166" s="232" t="s">
        <v>23</v>
      </c>
      <c r="C166" s="233" t="s">
        <v>27</v>
      </c>
      <c r="D166" s="233" t="s">
        <v>28</v>
      </c>
      <c r="E166" s="233" t="s">
        <v>29</v>
      </c>
      <c r="F166" s="233" t="s">
        <v>30</v>
      </c>
      <c r="G166" s="233" t="s">
        <v>31</v>
      </c>
      <c r="H166" s="233" t="s">
        <v>32</v>
      </c>
      <c r="I166" s="227"/>
      <c r="J166" s="232" t="s">
        <v>23</v>
      </c>
      <c r="K166" s="233" t="s">
        <v>27</v>
      </c>
      <c r="L166" s="233" t="s">
        <v>28</v>
      </c>
      <c r="M166" s="233" t="s">
        <v>29</v>
      </c>
      <c r="N166" s="233" t="s">
        <v>30</v>
      </c>
      <c r="O166" s="233" t="s">
        <v>31</v>
      </c>
      <c r="P166" s="233" t="s">
        <v>32</v>
      </c>
      <c r="Q166" s="227"/>
    </row>
    <row r="167" spans="1:17" hidden="1">
      <c r="A167" s="227"/>
      <c r="B167" s="234" t="s">
        <v>33</v>
      </c>
      <c r="C167" s="234" t="e">
        <f>COUNTIF(#REF!,1)</f>
        <v>#REF!</v>
      </c>
      <c r="D167" s="234" t="e">
        <f>COUNTIF(#REF!,2)</f>
        <v>#REF!</v>
      </c>
      <c r="E167" s="234" t="e">
        <f>COUNTIF(#REF!,3)</f>
        <v>#REF!</v>
      </c>
      <c r="F167" s="234" t="e">
        <f>COUNTIF(#REF!,4)</f>
        <v>#REF!</v>
      </c>
      <c r="G167" s="234" t="e">
        <f>COUNTIF(#REF!,5)</f>
        <v>#REF!</v>
      </c>
      <c r="H167" s="234" t="e">
        <f>COUNTIF(#REF!,6)</f>
        <v>#REF!</v>
      </c>
      <c r="I167" s="227"/>
      <c r="J167" s="234" t="s">
        <v>33</v>
      </c>
      <c r="K167" s="234" t="e">
        <f>COUNTIF(#REF!,1)</f>
        <v>#REF!</v>
      </c>
      <c r="L167" s="234" t="e">
        <f>COUNTIF(#REF!,2)</f>
        <v>#REF!</v>
      </c>
      <c r="M167" s="234" t="e">
        <f>COUNTIF(#REF!,3)</f>
        <v>#REF!</v>
      </c>
      <c r="N167" s="234" t="e">
        <f>COUNTIF(#REF!,4)</f>
        <v>#REF!</v>
      </c>
      <c r="O167" s="234" t="e">
        <f>COUNTIF(#REF!,5)</f>
        <v>#REF!</v>
      </c>
      <c r="P167" s="234" t="e">
        <f>COUNTIF(#REF!,6)</f>
        <v>#REF!</v>
      </c>
      <c r="Q167" s="227"/>
    </row>
    <row r="168" spans="1:17" hidden="1">
      <c r="A168" s="227"/>
      <c r="B168" s="243"/>
      <c r="C168" s="243"/>
      <c r="D168" s="243"/>
      <c r="E168" s="243"/>
      <c r="F168" s="243"/>
      <c r="G168" s="243"/>
      <c r="H168" s="243"/>
      <c r="I168" s="227"/>
      <c r="J168" s="243"/>
      <c r="K168" s="243"/>
      <c r="L168" s="243"/>
      <c r="M168" s="243"/>
      <c r="N168" s="243"/>
      <c r="O168" s="243"/>
      <c r="P168" s="243"/>
      <c r="Q168" s="227"/>
    </row>
    <row r="169" spans="1:17" hidden="1">
      <c r="A169" s="227"/>
      <c r="B169" s="243"/>
      <c r="C169" s="243"/>
      <c r="D169" s="243"/>
      <c r="E169" s="243"/>
      <c r="F169" s="243"/>
      <c r="G169" s="243"/>
      <c r="H169" s="243"/>
      <c r="I169" s="227"/>
      <c r="J169" s="243"/>
      <c r="K169" s="243"/>
      <c r="L169" s="243"/>
      <c r="M169" s="243"/>
      <c r="N169" s="243"/>
      <c r="O169" s="243"/>
      <c r="P169" s="243"/>
      <c r="Q169" s="227"/>
    </row>
    <row r="170" spans="1:17" hidden="1">
      <c r="A170" s="227"/>
      <c r="B170" s="243"/>
      <c r="C170" s="243"/>
      <c r="D170" s="243"/>
      <c r="E170" s="243"/>
      <c r="F170" s="243"/>
      <c r="G170" s="243"/>
      <c r="H170" s="243"/>
      <c r="I170" s="227"/>
      <c r="J170" s="243"/>
      <c r="K170" s="243"/>
      <c r="L170" s="243"/>
      <c r="M170" s="243"/>
      <c r="N170" s="243"/>
      <c r="O170" s="243"/>
      <c r="P170" s="243"/>
      <c r="Q170" s="227"/>
    </row>
    <row r="171" spans="1:17" hidden="1">
      <c r="A171" s="227"/>
      <c r="B171" s="243"/>
      <c r="C171" s="243"/>
      <c r="D171" s="243"/>
      <c r="E171" s="243"/>
      <c r="F171" s="243"/>
      <c r="G171" s="243"/>
      <c r="H171" s="243"/>
      <c r="I171" s="227"/>
      <c r="J171" s="243"/>
      <c r="K171" s="243"/>
      <c r="L171" s="243"/>
      <c r="M171" s="243"/>
      <c r="N171" s="243"/>
      <c r="O171" s="243"/>
      <c r="P171" s="243"/>
      <c r="Q171" s="227"/>
    </row>
    <row r="172" spans="1:17" hidden="1">
      <c r="A172" s="227"/>
      <c r="B172" s="243"/>
      <c r="C172" s="243"/>
      <c r="D172" s="243"/>
      <c r="E172" s="243"/>
      <c r="F172" s="243"/>
      <c r="G172" s="243"/>
      <c r="H172" s="243"/>
      <c r="I172" s="227"/>
      <c r="J172" s="243"/>
      <c r="K172" s="243"/>
      <c r="L172" s="243"/>
      <c r="M172" s="243"/>
      <c r="N172" s="243"/>
      <c r="O172" s="243"/>
      <c r="P172" s="243"/>
      <c r="Q172" s="227"/>
    </row>
    <row r="173" spans="1:17" hidden="1">
      <c r="A173" s="227"/>
      <c r="B173" s="243"/>
      <c r="C173" s="243"/>
      <c r="D173" s="243"/>
      <c r="E173" s="243"/>
      <c r="F173" s="243"/>
      <c r="G173" s="243"/>
      <c r="H173" s="243"/>
      <c r="I173" s="227"/>
      <c r="J173" s="243"/>
      <c r="K173" s="243"/>
      <c r="L173" s="243"/>
      <c r="M173" s="243"/>
      <c r="N173" s="243"/>
      <c r="O173" s="243"/>
      <c r="P173" s="243"/>
      <c r="Q173" s="227"/>
    </row>
    <row r="174" spans="1:17" hidden="1">
      <c r="A174" s="227"/>
      <c r="B174" s="243"/>
      <c r="C174" s="243"/>
      <c r="D174" s="243"/>
      <c r="E174" s="243"/>
      <c r="F174" s="243"/>
      <c r="G174" s="243"/>
      <c r="H174" s="243"/>
      <c r="I174" s="227"/>
      <c r="J174" s="243"/>
      <c r="K174" s="243"/>
      <c r="L174" s="243"/>
      <c r="M174" s="243"/>
      <c r="N174" s="243"/>
      <c r="O174" s="243"/>
      <c r="P174" s="243"/>
      <c r="Q174" s="227"/>
    </row>
    <row r="175" spans="1:17" hidden="1">
      <c r="A175" s="227"/>
      <c r="B175" s="243"/>
      <c r="C175" s="243"/>
      <c r="D175" s="243"/>
      <c r="E175" s="243"/>
      <c r="F175" s="243"/>
      <c r="G175" s="243"/>
      <c r="H175" s="243"/>
      <c r="I175" s="227"/>
      <c r="J175" s="243"/>
      <c r="K175" s="243"/>
      <c r="L175" s="243"/>
      <c r="M175" s="243"/>
      <c r="N175" s="243"/>
      <c r="O175" s="243"/>
      <c r="P175" s="243"/>
      <c r="Q175" s="227"/>
    </row>
    <row r="176" spans="1:17" hidden="1">
      <c r="A176" s="227"/>
      <c r="B176" s="243"/>
      <c r="C176" s="243"/>
      <c r="D176" s="243"/>
      <c r="E176" s="243"/>
      <c r="F176" s="243"/>
      <c r="G176" s="243"/>
      <c r="H176" s="243"/>
      <c r="I176" s="227"/>
      <c r="J176" s="243"/>
      <c r="K176" s="243"/>
      <c r="L176" s="243"/>
      <c r="M176" s="243"/>
      <c r="N176" s="243"/>
      <c r="O176" s="243"/>
      <c r="P176" s="243"/>
      <c r="Q176" s="227"/>
    </row>
    <row r="177" spans="1:17" hidden="1">
      <c r="A177" s="227"/>
      <c r="B177" s="243"/>
      <c r="C177" s="243"/>
      <c r="D177" s="243"/>
      <c r="E177" s="243"/>
      <c r="F177" s="243"/>
      <c r="G177" s="243"/>
      <c r="H177" s="243"/>
      <c r="I177" s="227"/>
      <c r="J177" s="243"/>
      <c r="K177" s="243"/>
      <c r="L177" s="243"/>
      <c r="M177" s="243"/>
      <c r="N177" s="243"/>
      <c r="O177" s="243"/>
      <c r="P177" s="243"/>
      <c r="Q177" s="227"/>
    </row>
    <row r="178" spans="1:17" hidden="1">
      <c r="A178" s="227"/>
      <c r="B178" s="243"/>
      <c r="C178" s="243"/>
      <c r="D178" s="243"/>
      <c r="E178" s="243"/>
      <c r="F178" s="243"/>
      <c r="G178" s="243"/>
      <c r="H178" s="243"/>
      <c r="I178" s="227"/>
      <c r="J178" s="243"/>
      <c r="K178" s="243"/>
      <c r="L178" s="243"/>
      <c r="M178" s="243"/>
      <c r="N178" s="243"/>
      <c r="O178" s="243"/>
      <c r="P178" s="243"/>
      <c r="Q178" s="227"/>
    </row>
    <row r="179" spans="1:17" hidden="1">
      <c r="A179" s="227"/>
      <c r="B179" s="243"/>
      <c r="C179" s="243"/>
      <c r="D179" s="243"/>
      <c r="E179" s="243"/>
      <c r="F179" s="243"/>
      <c r="G179" s="243"/>
      <c r="H179" s="243"/>
      <c r="I179" s="227"/>
      <c r="J179" s="243"/>
      <c r="K179" s="243"/>
      <c r="L179" s="243"/>
      <c r="M179" s="243"/>
      <c r="N179" s="243"/>
      <c r="O179" s="243"/>
      <c r="P179" s="243"/>
      <c r="Q179" s="227"/>
    </row>
    <row r="180" spans="1:17" hidden="1">
      <c r="A180" s="227"/>
      <c r="B180" s="243"/>
      <c r="C180" s="243"/>
      <c r="D180" s="243"/>
      <c r="E180" s="243"/>
      <c r="F180" s="239" t="s">
        <v>34</v>
      </c>
      <c r="G180" s="240" t="e">
        <f>SUM(C167:H167)</f>
        <v>#REF!</v>
      </c>
      <c r="H180" s="239" t="s">
        <v>35</v>
      </c>
      <c r="I180" s="238"/>
      <c r="J180" s="243"/>
      <c r="K180" s="243"/>
      <c r="L180" s="243"/>
      <c r="M180" s="243"/>
      <c r="N180" s="239" t="s">
        <v>34</v>
      </c>
      <c r="O180" s="240" t="e">
        <f>SUM(K167:P167)</f>
        <v>#REF!</v>
      </c>
      <c r="P180" s="239" t="s">
        <v>35</v>
      </c>
      <c r="Q180" s="227"/>
    </row>
    <row r="181" spans="1:17" hidden="1">
      <c r="A181" s="227"/>
      <c r="B181" s="227"/>
      <c r="C181" s="227"/>
      <c r="D181" s="227"/>
      <c r="E181" s="227"/>
      <c r="F181" s="227"/>
      <c r="G181" s="238"/>
      <c r="H181" s="244"/>
      <c r="I181" s="238"/>
      <c r="J181" s="227"/>
      <c r="K181" s="227"/>
      <c r="L181" s="227"/>
      <c r="M181" s="227"/>
      <c r="N181" s="227"/>
      <c r="O181" s="238"/>
      <c r="P181" s="244"/>
      <c r="Q181" s="227"/>
    </row>
    <row r="182" spans="1:17" hidden="1">
      <c r="A182" s="227"/>
      <c r="B182" s="227"/>
      <c r="C182" s="227"/>
      <c r="D182" s="227"/>
      <c r="E182" s="227"/>
      <c r="F182" s="227"/>
      <c r="G182" s="238"/>
      <c r="H182" s="244"/>
      <c r="I182" s="238"/>
      <c r="J182" s="227"/>
      <c r="K182" s="227"/>
      <c r="L182" s="227"/>
      <c r="M182" s="227"/>
      <c r="N182" s="227"/>
      <c r="O182" s="238"/>
      <c r="P182" s="244"/>
      <c r="Q182" s="227"/>
    </row>
    <row r="183" spans="1:17" ht="18.75" hidden="1">
      <c r="A183" s="227"/>
      <c r="B183" s="245" t="e">
        <f>#REF!</f>
        <v>#REF!</v>
      </c>
      <c r="C183" s="245" t="s">
        <v>40</v>
      </c>
      <c r="D183" s="245"/>
      <c r="E183" s="245"/>
      <c r="F183" s="245"/>
      <c r="G183" s="245"/>
      <c r="H183" s="245"/>
      <c r="I183" s="238"/>
      <c r="J183" s="228" t="e">
        <f>#REF!</f>
        <v>#REF!</v>
      </c>
      <c r="K183" s="241" t="s">
        <v>41</v>
      </c>
      <c r="L183" s="241"/>
      <c r="M183" s="241"/>
      <c r="N183" s="246"/>
      <c r="O183" s="247"/>
      <c r="P183" s="236"/>
      <c r="Q183" s="227"/>
    </row>
    <row r="184" spans="1:17" hidden="1">
      <c r="A184" s="227"/>
      <c r="B184" s="232" t="s">
        <v>23</v>
      </c>
      <c r="C184" s="233" t="s">
        <v>27</v>
      </c>
      <c r="D184" s="233" t="s">
        <v>28</v>
      </c>
      <c r="E184" s="233" t="s">
        <v>29</v>
      </c>
      <c r="F184" s="233" t="s">
        <v>30</v>
      </c>
      <c r="G184" s="233" t="s">
        <v>31</v>
      </c>
      <c r="H184" s="233" t="s">
        <v>32</v>
      </c>
      <c r="I184" s="227"/>
      <c r="J184" s="232" t="s">
        <v>23</v>
      </c>
      <c r="K184" s="233" t="s">
        <v>27</v>
      </c>
      <c r="L184" s="233" t="s">
        <v>28</v>
      </c>
      <c r="M184" s="233" t="s">
        <v>29</v>
      </c>
      <c r="N184" s="233" t="s">
        <v>30</v>
      </c>
      <c r="O184" s="233" t="s">
        <v>31</v>
      </c>
      <c r="P184" s="233" t="s">
        <v>32</v>
      </c>
      <c r="Q184" s="227"/>
    </row>
    <row r="185" spans="1:17" hidden="1">
      <c r="A185" s="227"/>
      <c r="B185" s="234" t="s">
        <v>33</v>
      </c>
      <c r="C185" s="234" t="e">
        <f>COUNTIF(#REF!,1)</f>
        <v>#REF!</v>
      </c>
      <c r="D185" s="234" t="e">
        <f>COUNTIF(#REF!,2)</f>
        <v>#REF!</v>
      </c>
      <c r="E185" s="234" t="e">
        <f>COUNTIF(#REF!,3)</f>
        <v>#REF!</v>
      </c>
      <c r="F185" s="234" t="e">
        <f>COUNTIF(#REF!,4)</f>
        <v>#REF!</v>
      </c>
      <c r="G185" s="234" t="e">
        <f>COUNTIF(#REF!,5)</f>
        <v>#REF!</v>
      </c>
      <c r="H185" s="234" t="e">
        <f>COUNTIF(#REF!,6)</f>
        <v>#REF!</v>
      </c>
      <c r="I185" s="227"/>
      <c r="J185" s="234" t="s">
        <v>33</v>
      </c>
      <c r="K185" s="234" t="e">
        <f>COUNTIF(#REF!,1)</f>
        <v>#REF!</v>
      </c>
      <c r="L185" s="234" t="e">
        <f>COUNTIF(#REF!,2)</f>
        <v>#REF!</v>
      </c>
      <c r="M185" s="234" t="e">
        <f>COUNTIF(#REF!,3)</f>
        <v>#REF!</v>
      </c>
      <c r="N185" s="234" t="e">
        <f>COUNTIF(#REF!,4)</f>
        <v>#REF!</v>
      </c>
      <c r="O185" s="234" t="e">
        <f>COUNTIF(#REF!,5)</f>
        <v>#REF!</v>
      </c>
      <c r="P185" s="234" t="e">
        <f>COUNTIF(#REF!,6)</f>
        <v>#REF!</v>
      </c>
      <c r="Q185" s="227"/>
    </row>
    <row r="186" spans="1:17" hidden="1">
      <c r="A186" s="227"/>
      <c r="B186" s="243"/>
      <c r="C186" s="243"/>
      <c r="D186" s="243"/>
      <c r="E186" s="243"/>
      <c r="F186" s="243"/>
      <c r="G186" s="243"/>
      <c r="H186" s="243"/>
      <c r="I186" s="227"/>
      <c r="J186" s="243"/>
      <c r="K186" s="243"/>
      <c r="L186" s="243"/>
      <c r="M186" s="243"/>
      <c r="N186" s="243"/>
      <c r="O186" s="243"/>
      <c r="P186" s="243"/>
      <c r="Q186" s="227"/>
    </row>
    <row r="187" spans="1:17" hidden="1">
      <c r="A187" s="227"/>
      <c r="B187" s="243"/>
      <c r="C187" s="243"/>
      <c r="D187" s="243"/>
      <c r="E187" s="243"/>
      <c r="F187" s="243"/>
      <c r="G187" s="243"/>
      <c r="H187" s="243"/>
      <c r="I187" s="227"/>
      <c r="J187" s="243"/>
      <c r="K187" s="243"/>
      <c r="L187" s="243"/>
      <c r="M187" s="243"/>
      <c r="N187" s="243"/>
      <c r="O187" s="243"/>
      <c r="P187" s="243"/>
      <c r="Q187" s="227"/>
    </row>
    <row r="188" spans="1:17" hidden="1">
      <c r="A188" s="227"/>
      <c r="B188" s="243"/>
      <c r="C188" s="243"/>
      <c r="D188" s="243"/>
      <c r="E188" s="243"/>
      <c r="F188" s="243"/>
      <c r="G188" s="243"/>
      <c r="H188" s="243"/>
      <c r="I188" s="227"/>
      <c r="J188" s="243"/>
      <c r="K188" s="243"/>
      <c r="L188" s="243"/>
      <c r="M188" s="243"/>
      <c r="N188" s="243"/>
      <c r="O188" s="243"/>
      <c r="P188" s="243"/>
      <c r="Q188" s="227"/>
    </row>
    <row r="189" spans="1:17" hidden="1">
      <c r="A189" s="227"/>
      <c r="B189" s="243"/>
      <c r="C189" s="243"/>
      <c r="D189" s="243"/>
      <c r="E189" s="243"/>
      <c r="F189" s="243"/>
      <c r="G189" s="243"/>
      <c r="H189" s="243"/>
      <c r="I189" s="227"/>
      <c r="J189" s="243"/>
      <c r="K189" s="243"/>
      <c r="L189" s="243"/>
      <c r="M189" s="243"/>
      <c r="N189" s="243"/>
      <c r="O189" s="243"/>
      <c r="P189" s="243"/>
      <c r="Q189" s="227"/>
    </row>
    <row r="190" spans="1:17" hidden="1">
      <c r="A190" s="227"/>
      <c r="B190" s="243"/>
      <c r="C190" s="243"/>
      <c r="D190" s="243"/>
      <c r="E190" s="243"/>
      <c r="F190" s="243"/>
      <c r="G190" s="243"/>
      <c r="H190" s="243"/>
      <c r="I190" s="227"/>
      <c r="J190" s="243"/>
      <c r="K190" s="243"/>
      <c r="L190" s="243"/>
      <c r="M190" s="243"/>
      <c r="N190" s="243"/>
      <c r="O190" s="243"/>
      <c r="P190" s="243"/>
      <c r="Q190" s="227"/>
    </row>
    <row r="191" spans="1:17" hidden="1">
      <c r="A191" s="227"/>
      <c r="B191" s="243"/>
      <c r="C191" s="243"/>
      <c r="D191" s="243"/>
      <c r="E191" s="243"/>
      <c r="F191" s="243"/>
      <c r="G191" s="243"/>
      <c r="H191" s="243"/>
      <c r="I191" s="227"/>
      <c r="J191" s="243"/>
      <c r="K191" s="243"/>
      <c r="L191" s="243"/>
      <c r="M191" s="243"/>
      <c r="N191" s="243"/>
      <c r="O191" s="243"/>
      <c r="P191" s="243"/>
      <c r="Q191" s="227"/>
    </row>
    <row r="192" spans="1:17" hidden="1">
      <c r="A192" s="227"/>
      <c r="B192" s="243"/>
      <c r="C192" s="243"/>
      <c r="D192" s="243"/>
      <c r="E192" s="243"/>
      <c r="F192" s="243"/>
      <c r="G192" s="243"/>
      <c r="H192" s="243"/>
      <c r="I192" s="227"/>
      <c r="J192" s="243"/>
      <c r="K192" s="243"/>
      <c r="L192" s="243"/>
      <c r="M192" s="243"/>
      <c r="N192" s="243"/>
      <c r="O192" s="243"/>
      <c r="P192" s="243"/>
      <c r="Q192" s="227"/>
    </row>
    <row r="193" spans="1:17" hidden="1">
      <c r="A193" s="227"/>
      <c r="B193" s="243"/>
      <c r="C193" s="243"/>
      <c r="D193" s="243"/>
      <c r="E193" s="243"/>
      <c r="F193" s="243"/>
      <c r="G193" s="243"/>
      <c r="H193" s="243"/>
      <c r="I193" s="227"/>
      <c r="J193" s="243"/>
      <c r="K193" s="243"/>
      <c r="L193" s="243"/>
      <c r="M193" s="243"/>
      <c r="N193" s="243"/>
      <c r="O193" s="243"/>
      <c r="P193" s="243"/>
      <c r="Q193" s="227"/>
    </row>
    <row r="194" spans="1:17" hidden="1">
      <c r="A194" s="227"/>
      <c r="B194" s="243"/>
      <c r="C194" s="243"/>
      <c r="D194" s="243"/>
      <c r="E194" s="243"/>
      <c r="F194" s="243"/>
      <c r="G194" s="243"/>
      <c r="H194" s="243"/>
      <c r="I194" s="227"/>
      <c r="J194" s="243"/>
      <c r="K194" s="243"/>
      <c r="L194" s="243"/>
      <c r="M194" s="243"/>
      <c r="N194" s="243"/>
      <c r="O194" s="243"/>
      <c r="P194" s="243"/>
      <c r="Q194" s="227"/>
    </row>
    <row r="195" spans="1:17" hidden="1">
      <c r="A195" s="227"/>
      <c r="B195" s="243"/>
      <c r="C195" s="243"/>
      <c r="D195" s="243"/>
      <c r="E195" s="243"/>
      <c r="F195" s="243"/>
      <c r="G195" s="243"/>
      <c r="H195" s="243"/>
      <c r="I195" s="227"/>
      <c r="J195" s="243"/>
      <c r="K195" s="243"/>
      <c r="L195" s="243"/>
      <c r="M195" s="243"/>
      <c r="N195" s="243"/>
      <c r="O195" s="243"/>
      <c r="P195" s="243"/>
      <c r="Q195" s="227"/>
    </row>
    <row r="196" spans="1:17" hidden="1">
      <c r="A196" s="227"/>
      <c r="B196" s="243"/>
      <c r="C196" s="243"/>
      <c r="D196" s="243"/>
      <c r="E196" s="243"/>
      <c r="F196" s="243"/>
      <c r="G196" s="243"/>
      <c r="H196" s="243"/>
      <c r="I196" s="227"/>
      <c r="J196" s="243"/>
      <c r="K196" s="243"/>
      <c r="L196" s="243"/>
      <c r="M196" s="243"/>
      <c r="N196" s="243"/>
      <c r="O196" s="243"/>
      <c r="P196" s="243"/>
      <c r="Q196" s="227"/>
    </row>
    <row r="197" spans="1:17" hidden="1">
      <c r="A197" s="227"/>
      <c r="B197" s="243"/>
      <c r="C197" s="243"/>
      <c r="D197" s="243"/>
      <c r="E197" s="243"/>
      <c r="F197" s="243"/>
      <c r="G197" s="243"/>
      <c r="H197" s="243"/>
      <c r="I197" s="227"/>
      <c r="J197" s="243"/>
      <c r="K197" s="243"/>
      <c r="L197" s="243"/>
      <c r="M197" s="243"/>
      <c r="N197" s="243"/>
      <c r="O197" s="243"/>
      <c r="P197" s="243"/>
      <c r="Q197" s="227"/>
    </row>
    <row r="198" spans="1:17" hidden="1">
      <c r="A198" s="227"/>
      <c r="B198" s="243"/>
      <c r="C198" s="243"/>
      <c r="D198" s="243"/>
      <c r="E198" s="243"/>
      <c r="F198" s="239" t="s">
        <v>34</v>
      </c>
      <c r="G198" s="240" t="e">
        <f>SUM(C185:H185)</f>
        <v>#REF!</v>
      </c>
      <c r="H198" s="239" t="s">
        <v>35</v>
      </c>
      <c r="I198" s="238"/>
      <c r="J198" s="243"/>
      <c r="K198" s="243"/>
      <c r="L198" s="243"/>
      <c r="M198" s="243"/>
      <c r="N198" s="239" t="s">
        <v>34</v>
      </c>
      <c r="O198" s="240" t="e">
        <f>SUM(K185:P185)</f>
        <v>#REF!</v>
      </c>
      <c r="P198" s="239" t="s">
        <v>35</v>
      </c>
      <c r="Q198" s="238"/>
    </row>
    <row r="199" spans="1:17" hidden="1">
      <c r="A199" s="227"/>
      <c r="B199" s="227"/>
      <c r="C199" s="227"/>
      <c r="D199" s="227"/>
      <c r="E199" s="227"/>
      <c r="F199" s="227"/>
      <c r="G199" s="238"/>
      <c r="H199" s="248"/>
      <c r="I199" s="238"/>
      <c r="J199" s="227"/>
      <c r="K199" s="227"/>
      <c r="L199" s="227"/>
      <c r="M199" s="227"/>
      <c r="N199" s="227"/>
      <c r="O199" s="238"/>
      <c r="P199" s="248"/>
      <c r="Q199" s="238"/>
    </row>
    <row r="200" spans="1:17" hidden="1">
      <c r="A200" s="227"/>
      <c r="B200" s="227"/>
      <c r="C200" s="227"/>
      <c r="D200" s="227"/>
      <c r="E200" s="227"/>
      <c r="F200" s="227"/>
      <c r="G200" s="227"/>
      <c r="H200" s="227"/>
      <c r="I200" s="227"/>
      <c r="J200" s="227"/>
      <c r="K200" s="227"/>
      <c r="L200" s="227"/>
      <c r="M200" s="227"/>
      <c r="N200" s="227"/>
      <c r="O200" s="227"/>
      <c r="P200" s="227"/>
      <c r="Q200" s="227"/>
    </row>
    <row r="201" spans="1:17" ht="18.75" hidden="1">
      <c r="A201" s="227"/>
      <c r="B201" s="249" t="s">
        <v>11</v>
      </c>
      <c r="C201" s="250"/>
      <c r="D201" s="250"/>
      <c r="E201" s="250"/>
      <c r="F201" s="250"/>
      <c r="G201" s="250"/>
      <c r="H201" s="251"/>
      <c r="I201" s="227"/>
      <c r="J201" s="227"/>
      <c r="K201" s="227"/>
      <c r="L201" s="227"/>
      <c r="M201" s="227"/>
      <c r="N201" s="227"/>
      <c r="O201" s="227"/>
      <c r="P201" s="227"/>
      <c r="Q201" s="227"/>
    </row>
    <row r="202" spans="1:17" hidden="1">
      <c r="A202" s="227"/>
      <c r="B202" s="232" t="s">
        <v>23</v>
      </c>
      <c r="C202" s="233" t="s">
        <v>27</v>
      </c>
      <c r="D202" s="233" t="s">
        <v>28</v>
      </c>
      <c r="E202" s="233" t="s">
        <v>29</v>
      </c>
      <c r="F202" s="233" t="s">
        <v>30</v>
      </c>
      <c r="G202" s="233" t="s">
        <v>31</v>
      </c>
      <c r="H202" s="233" t="s">
        <v>32</v>
      </c>
      <c r="I202" s="227"/>
      <c r="J202" s="227"/>
      <c r="K202" s="227"/>
      <c r="L202" s="227"/>
      <c r="M202" s="227"/>
      <c r="N202" s="227"/>
      <c r="O202" s="227"/>
      <c r="P202" s="227"/>
      <c r="Q202" s="227"/>
    </row>
    <row r="203" spans="1:17" hidden="1">
      <c r="A203" s="227"/>
      <c r="B203" s="234" t="s">
        <v>33</v>
      </c>
      <c r="C203" s="234" t="e">
        <f>COUNTIF(#REF!,1)</f>
        <v>#REF!</v>
      </c>
      <c r="D203" s="234" t="e">
        <f>COUNTIF(#REF!,2)</f>
        <v>#REF!</v>
      </c>
      <c r="E203" s="234" t="e">
        <f>COUNTIF(#REF!,3)</f>
        <v>#REF!</v>
      </c>
      <c r="F203" s="234" t="e">
        <f>COUNTIF(#REF!,4)</f>
        <v>#REF!</v>
      </c>
      <c r="G203" s="234" t="e">
        <f>COUNTIF(#REF!,5)</f>
        <v>#REF!</v>
      </c>
      <c r="H203" s="234" t="e">
        <f>COUNTIF(#REF!,6)</f>
        <v>#REF!</v>
      </c>
      <c r="I203" s="227"/>
      <c r="J203" s="227"/>
      <c r="K203" s="227"/>
      <c r="L203" s="227"/>
      <c r="M203" s="227"/>
      <c r="N203" s="227"/>
      <c r="O203" s="227"/>
      <c r="P203" s="227"/>
      <c r="Q203" s="227"/>
    </row>
    <row r="204" spans="1:17" hidden="1">
      <c r="A204" s="227"/>
      <c r="B204" s="227"/>
      <c r="C204" s="227"/>
      <c r="D204" s="227"/>
      <c r="E204" s="227"/>
      <c r="F204" s="227"/>
      <c r="G204" s="227"/>
      <c r="H204" s="227"/>
      <c r="I204" s="227"/>
      <c r="J204" s="227"/>
      <c r="K204" s="227"/>
      <c r="L204" s="227"/>
      <c r="M204" s="227"/>
      <c r="N204" s="227"/>
      <c r="O204" s="227"/>
      <c r="P204" s="227"/>
      <c r="Q204" s="227"/>
    </row>
    <row r="205" spans="1:17" hidden="1">
      <c r="A205" s="227"/>
      <c r="B205" s="227"/>
      <c r="C205" s="227"/>
      <c r="D205" s="227"/>
      <c r="E205" s="227"/>
      <c r="F205" s="227"/>
      <c r="G205" s="227"/>
      <c r="H205" s="227"/>
      <c r="I205" s="227"/>
      <c r="J205" s="227"/>
      <c r="K205" s="227"/>
      <c r="L205" s="227"/>
      <c r="M205" s="227"/>
      <c r="N205" s="227"/>
      <c r="O205" s="227"/>
      <c r="P205" s="227"/>
      <c r="Q205" s="227"/>
    </row>
    <row r="206" spans="1:17" hidden="1">
      <c r="A206" s="227"/>
      <c r="B206" s="227"/>
      <c r="C206" s="227"/>
      <c r="D206" s="227"/>
      <c r="E206" s="227"/>
      <c r="F206" s="227"/>
      <c r="G206" s="227"/>
      <c r="H206" s="227"/>
      <c r="I206" s="227"/>
      <c r="J206" s="227"/>
      <c r="K206" s="227"/>
      <c r="L206" s="227"/>
      <c r="M206" s="227"/>
      <c r="N206" s="227"/>
      <c r="O206" s="227"/>
      <c r="P206" s="227"/>
      <c r="Q206" s="227"/>
    </row>
    <row r="207" spans="1:17" hidden="1">
      <c r="A207" s="227"/>
      <c r="B207" s="227"/>
      <c r="C207" s="227"/>
      <c r="D207" s="227"/>
      <c r="E207" s="227"/>
      <c r="F207" s="227"/>
      <c r="G207" s="227"/>
      <c r="H207" s="227"/>
      <c r="I207" s="227"/>
      <c r="J207" s="227"/>
      <c r="K207" s="227"/>
      <c r="L207" s="227"/>
      <c r="M207" s="227"/>
      <c r="N207" s="227"/>
      <c r="O207" s="227"/>
      <c r="P207" s="227"/>
      <c r="Q207" s="227"/>
    </row>
    <row r="208" spans="1:17" hidden="1">
      <c r="A208" s="227"/>
      <c r="B208" s="227"/>
      <c r="C208" s="227"/>
      <c r="D208" s="227"/>
      <c r="E208" s="227"/>
      <c r="F208" s="227"/>
      <c r="G208" s="227"/>
      <c r="H208" s="227"/>
      <c r="I208" s="227"/>
      <c r="J208" s="227"/>
      <c r="K208" s="227"/>
      <c r="L208" s="227"/>
      <c r="M208" s="227"/>
      <c r="N208" s="227"/>
      <c r="O208" s="227"/>
      <c r="P208" s="227"/>
      <c r="Q208" s="227"/>
    </row>
    <row r="209" spans="1:17" hidden="1">
      <c r="A209" s="227"/>
      <c r="B209" s="227"/>
      <c r="C209" s="227"/>
      <c r="D209" s="227"/>
      <c r="E209" s="227"/>
      <c r="F209" s="227"/>
      <c r="G209" s="227"/>
      <c r="H209" s="227"/>
      <c r="I209" s="227"/>
      <c r="J209" s="227"/>
      <c r="K209" s="227"/>
      <c r="L209" s="227"/>
      <c r="M209" s="227"/>
      <c r="N209" s="227"/>
      <c r="O209" s="227"/>
      <c r="P209" s="227"/>
      <c r="Q209" s="227"/>
    </row>
    <row r="210" spans="1:17" hidden="1">
      <c r="A210" s="227"/>
      <c r="B210" s="227"/>
      <c r="C210" s="227"/>
      <c r="D210" s="227"/>
      <c r="E210" s="227"/>
      <c r="F210" s="227"/>
      <c r="G210" s="227"/>
      <c r="H210" s="227"/>
      <c r="I210" s="227"/>
      <c r="J210" s="227"/>
      <c r="K210" s="227"/>
      <c r="L210" s="227"/>
      <c r="M210" s="227"/>
      <c r="N210" s="227"/>
      <c r="O210" s="227"/>
      <c r="P210" s="227"/>
      <c r="Q210" s="227"/>
    </row>
    <row r="211" spans="1:17" hidden="1">
      <c r="A211" s="227"/>
      <c r="B211" s="227"/>
      <c r="C211" s="227"/>
      <c r="D211" s="227"/>
      <c r="E211" s="227"/>
      <c r="F211" s="227"/>
      <c r="G211" s="227"/>
      <c r="H211" s="227"/>
      <c r="I211" s="227"/>
      <c r="J211" s="227"/>
      <c r="K211" s="227"/>
      <c r="L211" s="227"/>
      <c r="M211" s="227"/>
      <c r="N211" s="227"/>
      <c r="O211" s="227"/>
      <c r="P211" s="227"/>
      <c r="Q211" s="227"/>
    </row>
    <row r="212" spans="1:17" hidden="1">
      <c r="A212" s="227"/>
      <c r="B212" s="227"/>
      <c r="C212" s="227"/>
      <c r="D212" s="227"/>
      <c r="E212" s="227"/>
      <c r="F212" s="227"/>
      <c r="G212" s="227"/>
      <c r="H212" s="227"/>
      <c r="I212" s="227"/>
      <c r="J212" s="227"/>
      <c r="K212" s="227"/>
      <c r="L212" s="227"/>
      <c r="M212" s="227"/>
      <c r="N212" s="227"/>
      <c r="O212" s="227"/>
      <c r="P212" s="227"/>
      <c r="Q212" s="227"/>
    </row>
    <row r="213" spans="1:17" hidden="1">
      <c r="A213" s="227"/>
      <c r="B213" s="227"/>
      <c r="C213" s="227"/>
      <c r="D213" s="227"/>
      <c r="E213" s="227"/>
      <c r="F213" s="227"/>
      <c r="G213" s="227"/>
      <c r="H213" s="227"/>
      <c r="I213" s="227"/>
      <c r="J213" s="227"/>
      <c r="K213" s="227"/>
      <c r="L213" s="227"/>
      <c r="M213" s="227"/>
      <c r="N213" s="227"/>
      <c r="O213" s="227"/>
      <c r="P213" s="227"/>
      <c r="Q213" s="227"/>
    </row>
    <row r="214" spans="1:17" hidden="1">
      <c r="A214" s="227"/>
      <c r="B214" s="227"/>
      <c r="C214" s="227"/>
      <c r="D214" s="227"/>
      <c r="E214" s="227"/>
      <c r="F214" s="227"/>
      <c r="G214" s="227"/>
      <c r="H214" s="227"/>
      <c r="I214" s="227"/>
      <c r="J214" s="227"/>
      <c r="K214" s="227"/>
      <c r="L214" s="227"/>
      <c r="M214" s="227"/>
      <c r="N214" s="227"/>
      <c r="O214" s="227"/>
      <c r="P214" s="227"/>
      <c r="Q214" s="227"/>
    </row>
    <row r="215" spans="1:17" hidden="1">
      <c r="A215" s="227"/>
      <c r="B215" s="227"/>
      <c r="C215" s="227"/>
      <c r="D215" s="227"/>
      <c r="E215" s="227"/>
      <c r="F215" s="227"/>
      <c r="G215" s="227"/>
      <c r="H215" s="227"/>
      <c r="I215" s="227"/>
      <c r="J215" s="227"/>
      <c r="K215" s="227"/>
      <c r="L215" s="227"/>
      <c r="M215" s="227"/>
      <c r="N215" s="227"/>
      <c r="O215" s="227"/>
      <c r="P215" s="227"/>
      <c r="Q215" s="227"/>
    </row>
    <row r="216" spans="1:17" hidden="1">
      <c r="A216" s="227"/>
      <c r="B216" s="227"/>
      <c r="C216" s="227"/>
      <c r="D216" s="227"/>
      <c r="E216" s="227"/>
      <c r="F216" s="239" t="s">
        <v>34</v>
      </c>
      <c r="G216" s="240" t="e">
        <f>SUM(C203:H203)</f>
        <v>#REF!</v>
      </c>
      <c r="H216" s="239" t="s">
        <v>35</v>
      </c>
      <c r="I216" s="227"/>
      <c r="J216" s="227"/>
      <c r="K216" s="227"/>
      <c r="L216" s="227"/>
      <c r="M216" s="227"/>
      <c r="N216" s="227"/>
      <c r="O216" s="227"/>
      <c r="P216" s="227"/>
      <c r="Q216" s="227"/>
    </row>
    <row r="217" spans="1:17" hidden="1"/>
  </sheetData>
  <mergeCells count="5">
    <mergeCell ref="A1:Q2"/>
    <mergeCell ref="B6:H6"/>
    <mergeCell ref="J6:P6"/>
    <mergeCell ref="B24:H24"/>
    <mergeCell ref="J24:P24"/>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PENYATAAN TAHAP PENGUASAAN</vt:lpstr>
      <vt:lpstr>GRAF PELAPORAN</vt:lpstr>
      <vt:lpstr>'GRAF PELAPORAN'!Print_Area</vt:lpstr>
      <vt:lpstr>'LAPORAN MURID (INDIVIDU)'!Print_Area</vt:lpstr>
      <vt:lpstr>PANDUAN!Print_Area</vt:lpstr>
      <vt:lpstr>'PENYATAAN TAHAP PENGUASAAN'!Print_Area</vt:lpstr>
      <vt:lpstr>'REKOD PRESTASI MURID'!Print_Area</vt:lpstr>
      <vt:lpstr>'GRAF PELAPORAN'!Print_Titles</vt:lpstr>
      <vt:lpstr>'PENYATAAN TAHAP PENGUASAAN'!Print_Titles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2020-01-06T01:16:29Z</cp:lastPrinted>
  <dcterms:created xsi:type="dcterms:W3CDTF">2016-04-25T12:26:07Z</dcterms:created>
  <dcterms:modified xsi:type="dcterms:W3CDTF">2020-02-10T00:35:44Z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