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onyukting\Downloads\"/>
    </mc:Choice>
  </mc:AlternateContent>
  <bookViews>
    <workbookView xWindow="570" yWindow="-30" windowWidth="14805" windowHeight="7740"/>
  </bookViews>
  <sheets>
    <sheet name="REKOD PRESTASI KELAS" sheetId="19" r:id="rId1"/>
    <sheet name="LAPORAN MURID(INVIDU)" sheetId="17" r:id="rId2"/>
    <sheet name="Data kelas" sheetId="23" r:id="rId3"/>
    <sheet name="GRAF" sheetId="22" r:id="rId4"/>
    <sheet name="DATA PERNYATAAN LEVEL" sheetId="5" state="hidden" r:id="rId5"/>
    <sheet name="Pelaporan Kelas" sheetId="24" state="hidden" r:id="rId6"/>
  </sheets>
  <definedNames>
    <definedName name="kelas">'Data kelas'!$A$1:$A$3</definedName>
    <definedName name="_xlnm.Print_Area" localSheetId="1">'LAPORAN MURID(INVIDU)'!$B$1:$H$75</definedName>
    <definedName name="_xlnm.Print_Area" localSheetId="0">'REKOD PRESTASI KELAS'!$A$1:$T$53</definedName>
    <definedName name="_xlnm.Print_Titles" localSheetId="0">'REKOD PRESTASI KELAS'!$9:$10</definedName>
  </definedNames>
  <calcPr calcId="152511"/>
</workbook>
</file>

<file path=xl/calcChain.xml><?xml version="1.0" encoding="utf-8"?>
<calcChain xmlns="http://schemas.openxmlformats.org/spreadsheetml/2006/main">
  <c r="F61" i="17" l="1"/>
  <c r="F58" i="17"/>
  <c r="F55" i="17"/>
  <c r="F52" i="17"/>
  <c r="F49" i="17"/>
  <c r="F46" i="17"/>
  <c r="F43" i="17"/>
  <c r="F40" i="17"/>
  <c r="F37" i="17"/>
  <c r="F34" i="17"/>
  <c r="F31" i="17"/>
  <c r="F28" i="17"/>
  <c r="F25" i="17"/>
  <c r="F22" i="17"/>
  <c r="F19" i="17"/>
  <c r="Y104" i="22"/>
  <c r="X104" i="22"/>
  <c r="W104" i="22"/>
  <c r="V104" i="22"/>
  <c r="U104" i="22"/>
  <c r="T104" i="22"/>
  <c r="Q104" i="22"/>
  <c r="P104" i="22"/>
  <c r="O104" i="22"/>
  <c r="N104" i="22"/>
  <c r="M104" i="22"/>
  <c r="L104" i="22"/>
  <c r="Y90" i="22"/>
  <c r="X90" i="22"/>
  <c r="W90" i="22"/>
  <c r="V90" i="22"/>
  <c r="U90" i="22"/>
  <c r="T90" i="22"/>
  <c r="Q90" i="22"/>
  <c r="P90" i="22"/>
  <c r="O90" i="22"/>
  <c r="N90" i="22"/>
  <c r="M90" i="22"/>
  <c r="L90" i="22"/>
  <c r="Y76" i="22"/>
  <c r="X76" i="22"/>
  <c r="W76" i="22"/>
  <c r="V76" i="22"/>
  <c r="U76" i="22"/>
  <c r="T76" i="22"/>
  <c r="Q76" i="22"/>
  <c r="P76" i="22"/>
  <c r="O76" i="22"/>
  <c r="N76" i="22"/>
  <c r="M76" i="22"/>
  <c r="L76" i="22"/>
  <c r="Y62" i="22"/>
  <c r="X62" i="22"/>
  <c r="W62" i="22"/>
  <c r="V62" i="22"/>
  <c r="U62" i="22"/>
  <c r="T62" i="22"/>
  <c r="Q62" i="22"/>
  <c r="P62" i="22"/>
  <c r="O62" i="22"/>
  <c r="N62" i="22"/>
  <c r="M62" i="22"/>
  <c r="L62" i="22"/>
  <c r="Q48" i="22"/>
  <c r="P48" i="22"/>
  <c r="O48" i="22"/>
  <c r="N48" i="22"/>
  <c r="M48" i="22"/>
  <c r="L48" i="22"/>
  <c r="Y34" i="22"/>
  <c r="X34" i="22"/>
  <c r="W34" i="22"/>
  <c r="V34" i="22"/>
  <c r="U34" i="22"/>
  <c r="T34" i="22"/>
  <c r="Q34" i="22"/>
  <c r="P34" i="22"/>
  <c r="O34" i="22"/>
  <c r="N34" i="22"/>
  <c r="M34" i="22"/>
  <c r="L34" i="22"/>
  <c r="Y20" i="22"/>
  <c r="X20" i="22"/>
  <c r="W20" i="22"/>
  <c r="V20" i="22"/>
  <c r="U20" i="22"/>
  <c r="T20" i="22"/>
  <c r="Q20" i="22"/>
  <c r="P20" i="22"/>
  <c r="O20" i="22"/>
  <c r="N20" i="22"/>
  <c r="M20" i="22"/>
  <c r="L20" i="22"/>
  <c r="Y7" i="22"/>
  <c r="X7" i="22"/>
  <c r="W7" i="22"/>
  <c r="V7" i="22"/>
  <c r="U7" i="22"/>
  <c r="T7" i="22"/>
  <c r="Q7" i="22"/>
  <c r="P7" i="22"/>
  <c r="O7" i="22"/>
  <c r="N7" i="22"/>
  <c r="M7" i="22"/>
  <c r="L7" i="22"/>
  <c r="S102" i="22" l="1"/>
  <c r="J102" i="22"/>
  <c r="S88" i="22"/>
  <c r="J88" i="22"/>
  <c r="S74" i="22"/>
  <c r="J74" i="22"/>
  <c r="X72" i="22"/>
  <c r="S60" i="22"/>
  <c r="J60" i="22"/>
  <c r="J46" i="22"/>
  <c r="S32" i="22"/>
  <c r="J32" i="22"/>
  <c r="S18" i="22"/>
  <c r="J18" i="22"/>
  <c r="S5" i="22"/>
  <c r="J5" i="22"/>
  <c r="C4" i="17"/>
  <c r="B58" i="17"/>
  <c r="B52" i="17"/>
  <c r="G61" i="17"/>
  <c r="G58" i="17"/>
  <c r="C61" i="17"/>
  <c r="C58" i="17"/>
  <c r="K63" i="17"/>
  <c r="L63" i="17" s="1"/>
  <c r="K62" i="17"/>
  <c r="L62" i="17" s="1"/>
  <c r="K61" i="17"/>
  <c r="L61" i="17" s="1"/>
  <c r="K60" i="17"/>
  <c r="L60" i="17" s="1"/>
  <c r="K59" i="17"/>
  <c r="L59" i="17" s="1"/>
  <c r="K58" i="17"/>
  <c r="L58" i="17" s="1"/>
  <c r="G55" i="17"/>
  <c r="G52" i="17"/>
  <c r="C55" i="17"/>
  <c r="C52" i="17"/>
  <c r="K57" i="17"/>
  <c r="L57" i="17" s="1"/>
  <c r="K56" i="17"/>
  <c r="L56" i="17" s="1"/>
  <c r="K55" i="17"/>
  <c r="L55" i="17" s="1"/>
  <c r="K54" i="17"/>
  <c r="L54" i="17" s="1"/>
  <c r="K53" i="17"/>
  <c r="L53" i="17" s="1"/>
  <c r="K52" i="17"/>
  <c r="L52" i="17" s="1"/>
  <c r="G49" i="17"/>
  <c r="G46" i="17"/>
  <c r="G43" i="17"/>
  <c r="G40" i="17"/>
  <c r="C49" i="17"/>
  <c r="C46" i="17"/>
  <c r="C43" i="17"/>
  <c r="C40" i="17"/>
  <c r="B40" i="17"/>
  <c r="K51" i="17"/>
  <c r="L51" i="17" s="1"/>
  <c r="K50" i="17"/>
  <c r="L50" i="17" s="1"/>
  <c r="K49" i="17"/>
  <c r="L49" i="17" s="1"/>
  <c r="K48" i="17"/>
  <c r="L48" i="17" s="1"/>
  <c r="K47" i="17"/>
  <c r="L47" i="17" s="1"/>
  <c r="K46" i="17"/>
  <c r="L46" i="17" s="1"/>
  <c r="K45" i="17"/>
  <c r="L45" i="17" s="1"/>
  <c r="K44" i="17"/>
  <c r="L44" i="17" s="1"/>
  <c r="K43" i="17"/>
  <c r="L43" i="17" s="1"/>
  <c r="K42" i="17"/>
  <c r="L42" i="17" s="1"/>
  <c r="K41" i="17"/>
  <c r="L41" i="17" s="1"/>
  <c r="K40" i="17"/>
  <c r="L40" i="17" s="1"/>
  <c r="G37" i="17"/>
  <c r="G34" i="17"/>
  <c r="G31" i="17"/>
  <c r="G28" i="17"/>
  <c r="P72" i="22" l="1"/>
  <c r="X44" i="22"/>
  <c r="P58" i="22"/>
  <c r="X114" i="22"/>
  <c r="P44" i="22"/>
  <c r="X100" i="22"/>
  <c r="P114" i="22"/>
  <c r="X86" i="22"/>
  <c r="P100" i="22"/>
  <c r="P86" i="22"/>
  <c r="P30" i="22"/>
  <c r="X30" i="22"/>
  <c r="P16" i="22"/>
  <c r="X16" i="22"/>
  <c r="G25" i="17"/>
  <c r="C37" i="17"/>
  <c r="C34" i="17"/>
  <c r="C31" i="17"/>
  <c r="C28" i="17"/>
  <c r="B19" i="17"/>
  <c r="G22" i="17"/>
  <c r="G19" i="17"/>
  <c r="K30" i="17"/>
  <c r="L30" i="17" s="1"/>
  <c r="K29" i="17"/>
  <c r="L29" i="17" s="1"/>
  <c r="K28" i="17"/>
  <c r="L28" i="17" s="1"/>
  <c r="K33" i="17"/>
  <c r="L33" i="17" s="1"/>
  <c r="K32" i="17"/>
  <c r="L32" i="17" s="1"/>
  <c r="K31" i="17"/>
  <c r="L31" i="17" s="1"/>
  <c r="K36" i="17"/>
  <c r="L36" i="17" s="1"/>
  <c r="K35" i="17"/>
  <c r="L35" i="17" s="1"/>
  <c r="K34" i="17"/>
  <c r="L34" i="17" s="1"/>
  <c r="C25" i="17"/>
  <c r="C22" i="17"/>
  <c r="C19" i="17"/>
  <c r="F11" i="17"/>
  <c r="F14" i="17" s="1"/>
  <c r="B12" i="17"/>
  <c r="C7" i="17"/>
  <c r="C8" i="17"/>
  <c r="C9" i="17"/>
  <c r="C6" i="17"/>
  <c r="C5" i="17"/>
  <c r="B2" i="17"/>
  <c r="K72" i="17" l="1"/>
  <c r="L72" i="17" s="1"/>
  <c r="K73" i="17"/>
  <c r="L73" i="17" s="1"/>
  <c r="K74" i="17"/>
  <c r="L74" i="17" s="1"/>
  <c r="K75" i="17"/>
  <c r="L75" i="17" s="1"/>
  <c r="K76" i="17"/>
  <c r="L76" i="17" s="1"/>
  <c r="K77" i="17"/>
  <c r="L77" i="17" s="1"/>
  <c r="K37" i="17"/>
  <c r="K38" i="17"/>
  <c r="K39" i="17"/>
  <c r="K64" i="17"/>
  <c r="K65" i="17"/>
  <c r="K66" i="17"/>
  <c r="K67" i="17"/>
  <c r="K68" i="17"/>
  <c r="K69" i="17"/>
  <c r="K70" i="17"/>
  <c r="K71" i="17"/>
  <c r="L71" i="17" s="1"/>
  <c r="K8" i="17" l="1"/>
  <c r="L8" i="17" s="1"/>
  <c r="K9" i="17"/>
  <c r="L9" i="17" s="1"/>
  <c r="K10" i="17"/>
  <c r="L10" i="17" s="1"/>
  <c r="K11" i="17"/>
  <c r="L11" i="17" s="1"/>
  <c r="K12" i="17"/>
  <c r="L12" i="17" s="1"/>
  <c r="K13" i="17"/>
  <c r="L13" i="17" s="1"/>
  <c r="K14" i="17"/>
  <c r="L14" i="17" s="1"/>
  <c r="K15" i="17"/>
  <c r="L15" i="17" s="1"/>
  <c r="K16" i="17"/>
  <c r="L16" i="17" s="1"/>
  <c r="K17" i="17"/>
  <c r="L17" i="17" s="1"/>
  <c r="K18" i="17"/>
  <c r="L18" i="17" s="1"/>
  <c r="K19" i="17"/>
  <c r="L19" i="17" s="1"/>
  <c r="K20" i="17"/>
  <c r="L20" i="17" s="1"/>
  <c r="K21" i="17"/>
  <c r="L21" i="17" s="1"/>
  <c r="K22" i="17"/>
  <c r="L22" i="17" s="1"/>
  <c r="K23" i="17"/>
  <c r="L23" i="17" s="1"/>
  <c r="K24" i="17"/>
  <c r="L24" i="17" s="1"/>
  <c r="K25" i="17"/>
  <c r="L25" i="17" s="1"/>
  <c r="K26" i="17"/>
  <c r="L26" i="17" s="1"/>
  <c r="K27" i="17"/>
  <c r="L27" i="17" s="1"/>
  <c r="L37" i="17"/>
  <c r="L38" i="17"/>
  <c r="L39" i="17"/>
  <c r="L64" i="17"/>
  <c r="L66" i="17"/>
  <c r="L67" i="17"/>
  <c r="L68" i="17"/>
  <c r="L69" i="17"/>
  <c r="L70" i="17"/>
  <c r="K7" i="17"/>
  <c r="L7" i="17" s="1"/>
  <c r="L65" i="17"/>
  <c r="I24" i="22" l="1"/>
  <c r="H24" i="22"/>
  <c r="G24" i="22"/>
  <c r="F24" i="22"/>
  <c r="E24" i="22"/>
  <c r="D24" i="22"/>
  <c r="C24" i="22"/>
  <c r="B24" i="22"/>
  <c r="I23" i="22"/>
  <c r="H23" i="22"/>
  <c r="G23" i="22"/>
  <c r="F23" i="22"/>
  <c r="E23" i="22"/>
  <c r="D23" i="22"/>
  <c r="C23" i="22"/>
  <c r="B23" i="22"/>
  <c r="I22" i="22"/>
  <c r="H22" i="22"/>
  <c r="G22" i="22"/>
  <c r="F22" i="22"/>
  <c r="E22" i="22"/>
  <c r="D22" i="22"/>
  <c r="C22" i="22"/>
  <c r="B22" i="22"/>
  <c r="I21" i="22"/>
  <c r="H21" i="22"/>
  <c r="G21" i="22"/>
  <c r="F21" i="22"/>
  <c r="E21" i="22"/>
  <c r="D21" i="22"/>
  <c r="C21" i="22"/>
  <c r="B21" i="22"/>
  <c r="I20" i="22"/>
  <c r="H20" i="22"/>
  <c r="G20" i="22"/>
  <c r="F20" i="22"/>
  <c r="E20" i="22"/>
  <c r="D20" i="22"/>
  <c r="C20" i="22"/>
  <c r="B20" i="22"/>
  <c r="I19" i="22"/>
  <c r="H19" i="22"/>
  <c r="G19" i="22"/>
  <c r="F19" i="22"/>
  <c r="E19" i="22"/>
  <c r="D19" i="22"/>
  <c r="C19" i="22"/>
  <c r="B19" i="22"/>
  <c r="I18" i="22"/>
  <c r="H18" i="22"/>
  <c r="G18" i="22"/>
  <c r="F18" i="22"/>
  <c r="E18" i="22"/>
  <c r="D18" i="22"/>
  <c r="C18" i="22"/>
  <c r="B18" i="22"/>
  <c r="I17" i="22"/>
  <c r="H17" i="22"/>
  <c r="G17" i="22"/>
  <c r="F17" i="22"/>
  <c r="E17" i="22"/>
  <c r="D17" i="22"/>
  <c r="C17" i="22"/>
  <c r="B17" i="22"/>
  <c r="I16" i="22"/>
  <c r="H16" i="22"/>
  <c r="G16" i="22"/>
  <c r="F16" i="22"/>
  <c r="E16" i="22"/>
  <c r="D16" i="22"/>
  <c r="C16" i="22"/>
  <c r="B16" i="22"/>
  <c r="I15" i="22"/>
  <c r="H15" i="22"/>
  <c r="G15" i="22"/>
  <c r="F15" i="22"/>
  <c r="E15" i="22"/>
  <c r="D15" i="22"/>
  <c r="C15" i="22"/>
  <c r="B15" i="22"/>
  <c r="I14" i="22"/>
  <c r="H14" i="22"/>
  <c r="G14" i="22"/>
  <c r="F14" i="22"/>
  <c r="E14" i="22"/>
  <c r="D14" i="22"/>
  <c r="C14" i="22"/>
  <c r="B14" i="22"/>
  <c r="I13" i="22"/>
  <c r="H13" i="22"/>
  <c r="G13" i="22"/>
  <c r="F13" i="22"/>
  <c r="E13" i="22"/>
  <c r="D13" i="22"/>
  <c r="C13" i="22"/>
  <c r="B13" i="22"/>
  <c r="I12" i="22"/>
  <c r="H12" i="22"/>
  <c r="G12" i="22"/>
  <c r="F12" i="22"/>
  <c r="E12" i="22"/>
  <c r="D12" i="22"/>
  <c r="C12" i="22"/>
  <c r="B12" i="22"/>
  <c r="I11" i="22"/>
  <c r="H11" i="22"/>
  <c r="G11" i="22"/>
  <c r="F11" i="22"/>
  <c r="E11" i="22"/>
  <c r="D11" i="22"/>
  <c r="C11" i="22"/>
  <c r="B11" i="22"/>
  <c r="I10" i="22"/>
  <c r="H10" i="22"/>
  <c r="G10" i="22"/>
  <c r="F10" i="22"/>
  <c r="E10" i="22"/>
  <c r="D10" i="22"/>
  <c r="C10" i="22"/>
  <c r="B10" i="22"/>
  <c r="I9" i="22"/>
  <c r="H9" i="22"/>
  <c r="G9" i="22"/>
  <c r="F9" i="22"/>
  <c r="E9" i="22"/>
  <c r="D9" i="22"/>
  <c r="C9" i="22"/>
  <c r="B9" i="22"/>
  <c r="I8" i="22"/>
  <c r="H8" i="22"/>
  <c r="G8" i="22"/>
  <c r="F8" i="22"/>
  <c r="E8" i="22"/>
  <c r="D8" i="22"/>
  <c r="C8" i="22"/>
  <c r="B8" i="22"/>
  <c r="I7" i="22"/>
  <c r="H7" i="22"/>
  <c r="G7" i="22"/>
  <c r="F7" i="22"/>
  <c r="E7" i="22"/>
  <c r="D7" i="22"/>
  <c r="C7" i="22"/>
  <c r="B7" i="22"/>
  <c r="I6" i="22"/>
  <c r="H6" i="22"/>
  <c r="G6" i="22"/>
  <c r="F6" i="22"/>
  <c r="E6" i="22"/>
  <c r="D6" i="22"/>
  <c r="C6" i="22"/>
  <c r="B6" i="22"/>
  <c r="C67" i="17" l="1"/>
  <c r="C73" i="17" l="1"/>
</calcChain>
</file>

<file path=xl/comments1.xml><?xml version="1.0" encoding="utf-8"?>
<comments xmlns="http://schemas.openxmlformats.org/spreadsheetml/2006/main">
  <authors>
    <author>Valued Acer Customer</author>
  </authors>
  <commentList>
    <comment ref="B49" authorId="0" shapeId="0">
      <text>
        <r>
          <rPr>
            <b/>
            <sz val="12"/>
            <color indexed="81"/>
            <rFont val="Arial"/>
            <family val="2"/>
          </rPr>
          <t>Nama Guru Besar</t>
        </r>
        <r>
          <rPr>
            <sz val="8"/>
            <color indexed="81"/>
            <rFont val="Tahoma"/>
            <family val="2"/>
          </rPr>
          <t xml:space="preserve">
</t>
        </r>
      </text>
    </comment>
    <comment ref="B51" authorId="0" shapeId="0">
      <text>
        <r>
          <rPr>
            <b/>
            <sz val="12"/>
            <color indexed="81"/>
            <rFont val="Arial"/>
            <family val="2"/>
          </rPr>
          <t xml:space="preserve">Nama Sekolah
</t>
        </r>
        <r>
          <rPr>
            <sz val="8"/>
            <color indexed="81"/>
            <rFont val="Tahoma"/>
            <family val="2"/>
          </rPr>
          <t xml:space="preserve">
</t>
        </r>
      </text>
    </comment>
  </commentList>
</comments>
</file>

<file path=xl/sharedStrings.xml><?xml version="1.0" encoding="utf-8"?>
<sst xmlns="http://schemas.openxmlformats.org/spreadsheetml/2006/main" count="459" uniqueCount="236">
  <si>
    <t>BIL</t>
  </si>
  <si>
    <t>JANTINA</t>
  </si>
  <si>
    <t>NAMA MURID</t>
  </si>
  <si>
    <t>:</t>
  </si>
  <si>
    <t>Nama Murid</t>
  </si>
  <si>
    <t>Jantina</t>
  </si>
  <si>
    <t>Kelas</t>
  </si>
  <si>
    <t>Tarikh Pelaporan</t>
  </si>
  <si>
    <t>NAMA GURU MATA PELAJARAN :</t>
  </si>
  <si>
    <t>………………………………..…............</t>
  </si>
  <si>
    <t>………………………………………………………………………………..</t>
  </si>
  <si>
    <t>AHMAD SUHAIL BIN AHMAD MURNI</t>
  </si>
  <si>
    <t>L</t>
  </si>
  <si>
    <t>AINA ANIS BATRISYIA BINTI AHMAD FAUZI</t>
  </si>
  <si>
    <t>P</t>
  </si>
  <si>
    <t>CHE MUHAMMAD AKMAL BIN CHE SHAFIE</t>
  </si>
  <si>
    <t>EREEN BATRISYIA BINTI SHAHRUL KAMEL</t>
  </si>
  <si>
    <t>ERRA FITRIYA YULANTI BINTI MUDIANTO</t>
  </si>
  <si>
    <t>FASIHA BINTI RIDZUAN</t>
  </si>
  <si>
    <t>FATIN NAJIHAH BINTI MOHD SAFFIE</t>
  </si>
  <si>
    <t>HARITH SYAZWAN BIN KHAIRUL</t>
  </si>
  <si>
    <t>……………………………………………..</t>
  </si>
  <si>
    <t>HJ SOFIAN AZMI BIN TAJUL ARUS</t>
  </si>
  <si>
    <t>(Guru Kelas)</t>
  </si>
  <si>
    <t>(Guru Besar)</t>
  </si>
  <si>
    <t>dunia komputer</t>
  </si>
  <si>
    <t>eksplorasi multimedia</t>
  </si>
  <si>
    <t>TP1</t>
  </si>
  <si>
    <t>TP2</t>
  </si>
  <si>
    <t>TP3</t>
  </si>
  <si>
    <t>TP4</t>
  </si>
  <si>
    <t>TP5</t>
  </si>
  <si>
    <t>TP6</t>
  </si>
  <si>
    <t>TAHAP PENGUASAAN</t>
  </si>
  <si>
    <t>DATA TAHAP PENGUASAAN</t>
  </si>
  <si>
    <t>ABDUL AMMAR FIRDAUS BIN RUSHMADI</t>
  </si>
  <si>
    <t>ABDUL AZIZ BIN ABDUL BASIR</t>
  </si>
  <si>
    <t>ABDUL LATIF BIN SALLEH</t>
  </si>
  <si>
    <t>AFIQ IRFAN BIN TAJUDDIN</t>
  </si>
  <si>
    <t>AHMAD AIMAN BIN MOHD FAUZAN</t>
  </si>
  <si>
    <t>CHE WAN MOHAMMAD HAKIMI B.CHE WAN MOHD ZAKI</t>
  </si>
  <si>
    <t>DANIAL SOLEHIN BIN SAFIE</t>
  </si>
  <si>
    <t>FARAH ALIA BINTI JUHARI</t>
  </si>
  <si>
    <t>FATIN NABILAH BINTI DOL</t>
  </si>
  <si>
    <t>FATIN NUR HAYANI BINTI ROSLAN</t>
  </si>
  <si>
    <t>IKA KHAIRINA BINTI KAMARUZAMAN</t>
  </si>
  <si>
    <t>INTAN KHAIRUNNISA BINTI EMREE</t>
  </si>
  <si>
    <t>Level Descriptor</t>
  </si>
  <si>
    <t xml:space="preserve">Achivement Level </t>
  </si>
  <si>
    <t>A</t>
  </si>
  <si>
    <t>B</t>
  </si>
  <si>
    <t>C</t>
  </si>
  <si>
    <t>D</t>
  </si>
  <si>
    <t>Slip Keputusan Peperiksaan Pertengahan Tahun 2015</t>
  </si>
  <si>
    <t xml:space="preserve">Tingkatan </t>
  </si>
  <si>
    <t>Bil</t>
  </si>
  <si>
    <t>Subjek</t>
  </si>
  <si>
    <t>Pencapaian Murid Mengikut Kriteria</t>
  </si>
  <si>
    <t>Peperiksaan Bertulis</t>
  </si>
  <si>
    <t>Gred</t>
  </si>
  <si>
    <t>Bahasa Melayu</t>
  </si>
  <si>
    <t>Bahasa Inggeris</t>
  </si>
  <si>
    <t>Matematik</t>
  </si>
  <si>
    <t>Sains</t>
  </si>
  <si>
    <t>Kemahiran Hidup</t>
  </si>
  <si>
    <t>Sivik dan Kewarganegaraan</t>
  </si>
  <si>
    <t>Geografi</t>
  </si>
  <si>
    <t>Pendidikan Jasmani dan Kesihatan</t>
  </si>
  <si>
    <t>Pendidikan Islam/ Moral</t>
  </si>
  <si>
    <t>Pendidikan Seni Visual</t>
  </si>
  <si>
    <t xml:space="preserve">Gred Keseluruhan </t>
  </si>
  <si>
    <t>Ulasan</t>
  </si>
  <si>
    <t>Skor</t>
  </si>
  <si>
    <t>( 1 - 5)</t>
  </si>
  <si>
    <t>( 6 - 9)</t>
  </si>
  <si>
    <t>( 10 - 14)</t>
  </si>
  <si>
    <t>( 15 - 18 )</t>
  </si>
  <si>
    <t>( 19 - 23 )</t>
  </si>
  <si>
    <t>( 24 - 27 )</t>
  </si>
  <si>
    <t>( 28 - 32)</t>
  </si>
  <si>
    <r>
      <t xml:space="preserve">Tugasan </t>
    </r>
    <r>
      <rPr>
        <i/>
        <sz val="11"/>
        <color theme="1"/>
        <rFont val="Calibri"/>
        <family val="2"/>
        <scheme val="minor"/>
      </rPr>
      <t>Interdisciplinary</t>
    </r>
  </si>
  <si>
    <t>Ulasan Guru mata pelajaran</t>
  </si>
  <si>
    <t>1.1 Strategi penyelesaian masalah</t>
  </si>
  <si>
    <t>1.2 Algoritma</t>
  </si>
  <si>
    <t>1.7 Pembangunan Aplikasi</t>
  </si>
  <si>
    <t>1.5 Amalan Terbaik Pengaturcaraan</t>
  </si>
  <si>
    <t>1.3 Pemboleh ubah, Pemalar dan jenis Data</t>
  </si>
  <si>
    <t>2.3 Pembangunan Pangkalan Data Hubngan</t>
  </si>
  <si>
    <t>2.1 Pangkalan Data Hubungan</t>
  </si>
  <si>
    <t>3.1 Reka Bentuk Interaksi</t>
  </si>
  <si>
    <t>TAHAP PENGUASAAN BAGI SETIAP STANDARD KANDUNGAN</t>
  </si>
  <si>
    <t>PROJEK</t>
  </si>
  <si>
    <t>TAHAP PENGUASAAN KESELURUHAN</t>
  </si>
  <si>
    <t>2.4 Pembangunan Sistem Pangkalan Data</t>
  </si>
  <si>
    <t>Aplikasi</t>
  </si>
  <si>
    <t>Sistem Pangkalan Data</t>
  </si>
  <si>
    <t>SEKOLAH :</t>
  </si>
  <si>
    <t>ALAMAT :</t>
  </si>
  <si>
    <t>PELAPORAN :</t>
  </si>
  <si>
    <t>KELAS :</t>
  </si>
  <si>
    <t>MATA PELAJARAN</t>
  </si>
  <si>
    <t>SAINS KOMPUTER</t>
  </si>
  <si>
    <t>SMK SAUJANA UTAMA</t>
  </si>
  <si>
    <t>PN MASH MANJAWANI BINTI MAT</t>
  </si>
  <si>
    <t>4 JINGGA</t>
  </si>
  <si>
    <t>PERSIARAN SAUJANA 3</t>
  </si>
  <si>
    <t>47000 SAUJANA UTAMA, SELANGOR</t>
  </si>
  <si>
    <t>NO. KAD PENGENALAN</t>
  </si>
  <si>
    <t>000101101231</t>
  </si>
  <si>
    <t>011213075461</t>
  </si>
  <si>
    <t>010811144327</t>
  </si>
  <si>
    <t>011228625115</t>
  </si>
  <si>
    <t>000103154123</t>
  </si>
  <si>
    <t>010701143239</t>
  </si>
  <si>
    <t>010531725164</t>
  </si>
  <si>
    <t>010402073567</t>
  </si>
  <si>
    <t>010502085673</t>
  </si>
  <si>
    <t>011215457657</t>
  </si>
  <si>
    <t xml:space="preserve"> NOVEMBER 2017</t>
  </si>
  <si>
    <t>No.Kad Pengenalan</t>
  </si>
  <si>
    <t>Nama Guru</t>
  </si>
  <si>
    <t>Tahap Penguasaan Keseluruhan</t>
  </si>
  <si>
    <t>Berikut adalah penyataan bagi Tahap Penguasaan keseluruhan</t>
  </si>
  <si>
    <t>STANDARD KANDUNGAN</t>
  </si>
  <si>
    <t>TAFSIRAN</t>
  </si>
  <si>
    <t>BIDANG</t>
  </si>
  <si>
    <t>PENGATURCARAAN</t>
  </si>
  <si>
    <t>Menyatakan keperluan strategi penyelesaian masalah dan ciri penyelesaian masalah berkesan</t>
  </si>
  <si>
    <t>Menerangkan dengan jelas proses penyelesaian masalah</t>
  </si>
  <si>
    <t>Menggunakan proses penyelesaian masalah dalam menyelesaikan tugasan yang diberi</t>
  </si>
  <si>
    <t>Membuat perbandingan setiap penyelesaian yang dicadangkan</t>
  </si>
  <si>
    <t>Memberi justifikasi pemilihan penyelesaian dalam proses penyelesaian masalah.</t>
  </si>
  <si>
    <t>Mencadangkan penambahbaikan terhadap penyelesaian yang diberi.</t>
  </si>
  <si>
    <t>Menulis atau melukis algoritma penyelesaian masalah yang betul</t>
  </si>
  <si>
    <t>Menerangkan jalan penyelesaian berdasarkan algoritma yang dibina</t>
  </si>
  <si>
    <t>Melaksanakan pengujian bagi setiap algoritma yang dibangunkan</t>
  </si>
  <si>
    <t>Mencari dan membaiki ralat dalam algoritma yang dibangunkan</t>
  </si>
  <si>
    <t>Menilai sama ada algoritma yang dibina betul, cepat dalam penyelesaian, bersifat ekonomi dalam penggunaan sumber juga mudah dilaksanakan bagi situasi yang diberi</t>
  </si>
  <si>
    <t xml:space="preserve">Menghasilkan atur cara penyelesaian masalah berdasarkan gabungan algoritma </t>
  </si>
  <si>
    <t>Menyatakan keperluan melakukan pengisytiharan pemboleh ubah atau pemalar dalam atur cara</t>
  </si>
  <si>
    <t>Menerangkan perhubungan antara kapasiti ingatan komputer dengan setiap jenis data yang dipelajari</t>
  </si>
  <si>
    <t>Membina atur cara yang mempunyai penyataan umpukan dan aritmetik serta dapat memaparkan output yang betul dari input yang diberi</t>
  </si>
  <si>
    <t>Memilih jenis data yang sesuai bagi atur cara yang dihasilkan</t>
  </si>
  <si>
    <t>Menentukan samada aturcara yang dihasilkan betul, cepat dalam penyelesaian, bersifat ekonomi dalam penggunaan sumber juga mudah dilaksanakan</t>
  </si>
  <si>
    <t>Menghasilkan atur cara bebas ralat yang kreatif menggunakan kesemua jenis data yang dipelajari beserta set data untuk uji lari</t>
  </si>
  <si>
    <t>1.1 Strategi Penyelesaian Masalah</t>
  </si>
  <si>
    <t>1.3 Pemboleh Ubah, Pemalar dan Jenis Data</t>
  </si>
  <si>
    <t>1.4 Struktur Kawalan</t>
  </si>
  <si>
    <t>1.6 Struktur Data dan Modular</t>
  </si>
  <si>
    <t>2.2 Reka Bentuk Pangkalan Data Hubungan</t>
  </si>
  <si>
    <t>3.2 Paparan dan Reka Bentuk Skrin</t>
  </si>
  <si>
    <t>4 AMANAH</t>
  </si>
  <si>
    <t>4 BUDI</t>
  </si>
  <si>
    <t>4 CEKAL</t>
  </si>
  <si>
    <t>Mengenalpasti atur cara aliran struktur kawalan pilihan dan aliran struktur kawalan ulangan</t>
  </si>
  <si>
    <t xml:space="preserve">Menerangkan jalan penyelesaian bagi atur cara yang mengandungi struktur kawalan pilihan dan ulangan yang diberi </t>
  </si>
  <si>
    <t xml:space="preserve">Membina atur cara penyelesaikan masalah yang menggunakan struktur kawalan </t>
  </si>
  <si>
    <t>Mengesan nilai pemboleh ubah dalam bahagian tertentu atur cara</t>
  </si>
  <si>
    <t>Menilai samada aturcara yang dihasilkan betul, cepat dalam penyelesaian, bersifat ekonomi dalam penggunaan sumber juga mudah dilaksanakan</t>
  </si>
  <si>
    <t xml:space="preserve">Menghasilkan atur cara bebas ralat yang kreatif menggunakan struktur kawalan pilihan dan ulangan beserta set data untuk uji lari.  </t>
  </si>
  <si>
    <t>Menyatakan jenis-jenis ralat dalam atur cara dan cara mengesan setiap satu.</t>
  </si>
  <si>
    <t>Menerangkan faktor yang mempengaruhi kebolehbacaan kod atur cara</t>
  </si>
  <si>
    <t>Mengemas kini kod atur cara bagi memudahkan pengaturcara lain membaca dan memahami</t>
  </si>
  <si>
    <t>Mengesan dan membaiki ralat dalam atur cara yang dibangunkan</t>
  </si>
  <si>
    <t>Menilai jenis ralat dalam atur cara dan mencadangkan penyelesaian</t>
  </si>
  <si>
    <t>Menghasilkan atur cara bebas ralat yang rapi dan mudah dikemaskini beserta set data untuk uji lari atur cara.</t>
  </si>
  <si>
    <t>Mengenalpasti struktur tatasusunan dan subatur cara dalam atur cara yang diberi</t>
  </si>
  <si>
    <t>Menerangkan jalan penyelesaian berdasarkan atur cara yang mengandungi tatasusunan dan bermodular</t>
  </si>
  <si>
    <t>Menghasilkan atur cara yang mengandungi struktur tatasusunan dan bermodular</t>
  </si>
  <si>
    <t>Mencadangkan subatur cara baharu dari atur cara yang dibincangkan dan boleh menyelesaikan masalah yang sama</t>
  </si>
  <si>
    <t>Menghasilkan atur cara yang mengandungi struktur tatasusunan dan bermodular yang menyelesaikan masalah</t>
  </si>
  <si>
    <t xml:space="preserve">Membangunkan aplikasi yang mengandungi subatur cara atau tata susunan dengan menggunakan penyataan umpukan atau aritmetik dan sturktur kawalan dalam menghasilkan output berdasarkan input yang diberi. </t>
  </si>
  <si>
    <t xml:space="preserve">Menghasilkan aplikasi yang mengandungi subatur cara atau tata susunan dengan menggunakan penyataan umpukan atau aritmetik dan sturktur kawalan dalam menghasilkan output berdasarkan input yang diberi. </t>
  </si>
  <si>
    <t>Menghasilkan aplikasi penyelesaian masalah yang mengandungi subaturcara dan tata susunan dengan mengabungkan beberapa struktur kawalan. Aplikasi menggunakan pelbagai jenis data input dalam menyelesaikan masalah yang melibatkan penyataan umpukan dan aritmetik bagi menghasilkan pelbagai jenis data output.</t>
  </si>
  <si>
    <t>Menghasilkan aplikasi penyelesaian masalah secara sistematik yang mengandungi subaturcara dan tata susunan dengan mengabungkan beberapa struktur kawalan. Aplikasi menggunakan pelbagai jenis data input dalam menyelesaikan masalah yang melibatkan penyataan umpukan dan aritmetik bagi menghasilkan pelbagai jenis data output.</t>
  </si>
  <si>
    <t>Menghasilkan aplikasi penyelesaian masalah secara sistematik yang mengandungi subaturcara dan tata susunan dengan mengabungkan beberapa struktur kawalan. Aplikasi menggunakan pelbagai jenis data input dalam menyelesaikan masalah yang melibatkan penyataan umpukan dan aritmetik bagi menghasilkan pelbagai jenis data output dengan persembahan yang jelas.</t>
  </si>
  <si>
    <t>Mencipta aplikasi penyelesaian masalah secara sistematik yang mengandungi subaturcara dan tata susunan dengan mengabungkan beberapa struktur kawalan yang sesuai. Aplikasi menggunakan pelbagai jenis data input yang bersesuaian dalam menyelesaikan masalah yang melibatkan penyataan umpukan dan aritmetik bagi menghasilkan pelbagai jenis data output dengan persembahan yang jelas dan kreatif.</t>
  </si>
  <si>
    <t>PANGKALAN DATA</t>
  </si>
  <si>
    <t>Menunjukkan entiti dan atribut dari pangkalan data yang diberi</t>
  </si>
  <si>
    <t>Menjelaskan kekardinalan bagi set hubungan yang ditunjukkan</t>
  </si>
  <si>
    <t xml:space="preserve">Membanding beza model-model pangkalan data yang dipelajari </t>
  </si>
  <si>
    <t>Mengkategorikan permasalahan pangkalan data yang diterima kepada integriti data atau ketekalan data atau kelewahan data</t>
  </si>
  <si>
    <t>Membuat justifikasi kelebihan dan kekurangan beberapa model pangkalan data yang dipilih</t>
  </si>
  <si>
    <t>Membina gambar rajah terhubung yang mempamerkan entiti dan atribut juga kekardinalan  bagi satu sistem</t>
  </si>
  <si>
    <t>Menyatakan kepentingan kunci primer dalam pangkalan data</t>
  </si>
  <si>
    <t>Menerangkan konsep kebergantungan fungsi sepenuh, kebergantungan fungsi separa dan kebergantungan fungsi transitif</t>
  </si>
  <si>
    <t xml:space="preserve">Mereka bentuk pangkalan data hubungan dari situasi yang diberi </t>
  </si>
  <si>
    <t>Mengenalpasti skema hubungan yang belum ternormal</t>
  </si>
  <si>
    <t>Mencadangkan bagaimana kesilapan dalam mereka bentuk dan pembinaan pangkalan data dapat dielakkan</t>
  </si>
  <si>
    <t>Menghasilkan satu sistem pangkalan data yang telah ternormal</t>
  </si>
  <si>
    <t>Membina jadual yang sesuai bagi sistem pangkalan data yang akan dibangunkan</t>
  </si>
  <si>
    <t>Menerangkan pemilihan jenis data bagi atribut yang dihasilkan</t>
  </si>
  <si>
    <t>Membina sistem maklumat dan borang yang mempunyai fitur untuk pengesahan data</t>
  </si>
  <si>
    <r>
      <t xml:space="preserve">Membina </t>
    </r>
    <r>
      <rPr>
        <i/>
        <sz val="11"/>
        <color rgb="FF0D0D0D"/>
        <rFont val="Arial"/>
        <family val="2"/>
      </rPr>
      <t xml:space="preserve">query </t>
    </r>
    <r>
      <rPr>
        <sz val="11"/>
        <color rgb="FF0D0D0D"/>
        <rFont val="Arial"/>
        <family val="2"/>
      </rPr>
      <t>dan menghasilkan laporan yang tepat dan menarik berdasarkan</t>
    </r>
    <r>
      <rPr>
        <i/>
        <sz val="11"/>
        <color rgb="FF0D0D0D"/>
        <rFont val="Arial"/>
        <family val="2"/>
      </rPr>
      <t xml:space="preserve"> </t>
    </r>
    <r>
      <rPr>
        <sz val="11"/>
        <color rgb="FF0D0D0D"/>
        <rFont val="Arial"/>
        <family val="2"/>
      </rPr>
      <t>permasalahan yang diberi</t>
    </r>
  </si>
  <si>
    <t>Menghasilkan satu sistem pangkalan data bebas ralat, mesra pengguna dan mendokumentasikan laporan berdasarkan situasi yang diberi</t>
  </si>
  <si>
    <t>Mencipta satu macro baharu yang dapat memudahkan lagi pengguna menggunakan sistem pangkalan data yang dibangunkan</t>
  </si>
  <si>
    <r>
      <t xml:space="preserve">Menghasilkan satu sistem pangkalan tanpa </t>
    </r>
    <r>
      <rPr>
        <i/>
        <sz val="11"/>
        <color rgb="FF0D0D0D"/>
        <rFont val="Arial"/>
        <family val="2"/>
      </rPr>
      <t xml:space="preserve">primary key </t>
    </r>
    <r>
      <rPr>
        <sz val="11"/>
        <color rgb="FF0D0D0D"/>
        <rFont val="Arial"/>
        <family val="2"/>
      </rPr>
      <t>dan jadual yang belum ternormal.</t>
    </r>
  </si>
  <si>
    <t>Menghasilkan satu sistem pangkalan beserta jadual yang menunjukkan sekurang-kurangnya 2NF.</t>
  </si>
  <si>
    <t>Menghasilkan satu sistem pangkalan data beserta dokumentasi yang menunjukkan proses pernormalan 3NF mengikut kehendak pengguna.</t>
  </si>
  <si>
    <t>Menghasilkan satu sistem pangkalan data tanpa ralat beserta dokumentasi yang menunjukkan proses pernormalan 3NF mengikut kehendak pengguna dengan persembahan yang sederhana.</t>
  </si>
  <si>
    <t>Menghasilkan satu sistem pangkalan data tanpa ralat beserta dokumentasi yang menunjukkan penghasilan skema hubungan 3NF dan gambar rajah perhubungan entiti ERD mengikut kehendak pengguna dengan persembahan yang meyakinkan.</t>
  </si>
  <si>
    <t>Menghasilkan satu sistem pangkalan data tanpa ralat yang menarik dan kreatif beserta dokumentasi yang menunjukkan penghasilan skema hubungan 3NF merangkumi gambar rajah perhubungan entiti (ERD) yang lengkap, sesuai, teratur dan kemas mengikut kehendak pengguna dengan persembahan yang jelas dan teratur.</t>
  </si>
  <si>
    <t>INTERAKSI MANUSIA DAN KOMPUTER</t>
  </si>
  <si>
    <t>Menyenaraikan prinsip asas reka bentuk interaktif yang digunakan</t>
  </si>
  <si>
    <t>Menerangkan kepentingan prinsip asas reka bentuk dalam pembangunan aplikasi</t>
  </si>
  <si>
    <t>Menggunakan prinsip asas reka bentuk interaktif dalam membangunkan aplikasi</t>
  </si>
  <si>
    <t>Membuat penilaian samada aplikasi yang dibangunkan memenuhi tujuan dan prinsip asas reka bentuk interaktif</t>
  </si>
  <si>
    <t>Membuat perbandingan beberapa prinsip asas reka bentuk interaktif dan menyatakan kesesuaian penggunaan setiap satu</t>
  </si>
  <si>
    <t xml:space="preserve">Mencadangkan penambahbaikan prinsip asas reka bentuk interaktif yang digunakan </t>
  </si>
  <si>
    <t>Menyatakan proses reka bentuk interaksi dalam atur cara yang dibangunkan</t>
  </si>
  <si>
    <t>Menerangkan proses reka bentuk interaksi dan kriteria utama dalam membina instrumen penilaian paparan dan reka bentuk skrin</t>
  </si>
  <si>
    <t>Membina instrumen penilaian paparan dan reka bentuk skrin</t>
  </si>
  <si>
    <t>Menguji paparan dan reka bentuk skrin pada prototaip samada menepati instrumen penilaian</t>
  </si>
  <si>
    <t>Menilai samada paparan dan reka bentuk skrin yang dipilih memenuhi instrumen penilaian dan mencadangkan penambahbaikan</t>
  </si>
  <si>
    <t>Menghasilkan prototaip yang melalui proses reka bentuk interaksi dan memenuhi instumen penilaian</t>
  </si>
  <si>
    <t>• Menyatakan keperluan kepada masalah, jalan penyelesaian dan hasil yang dijangkakan.  
• Menghasilkan algoritma penyelesaian masalah
• Prototaip yang dibina tidak mencerminkan produk akhir
• Atur cara berjalan dengan beberapa kesilapan dan hanya sebahagiannya menangani keperluan
• Beberapa elemen pengaturcaraan yang dipilih tidak bersesuaian dengan reka bentuk
• Nama pembolehubah , susun atur dan struktur tidak membantu kebolehbacaan atur cara
• Komen tidak menjelaskan bagaimana atur cara ini berfungsi.
• Tiada data untuk diuji.
• Aplikasi yang memenuhi hanya sebahagian kecil prinsip asas reka bentuk interaktif
• Paparan dan reka bentuk skrin memenuhi hanya sebahagian kecil rubrik penilaian kuantitatif</t>
  </si>
  <si>
    <t>• Menunjukkan penyataan keperluan kepada masalah, jalan penyelesaian dan hasil yang dijangkakan.  
• Memecahkan masalah kepada beberapa penyelesaian kecil, menghasilkan algoritma penyelesaian masalah, mempunyai justifikasi pada penyelesaian yang dipilih.
• Beberapa aspek atur cara direka bentuk dengan baik. 
• Prototaip yang dibina mencerminkan produk akhir
• Aplikasi yang dibangunkan dapat dilaksanakan tanpa kesilapan dan menangani kebanyakan keperluan utama. 
• Pembinaan aplikasi bersesuaian dengan reka bentuk. 
• Nama-nama pemboleh ubah, susun atur dan struktur membuatkan sebahagian daripada program mudah dibaca. 
• Komen sebahagiannya menjelaskan bagaimana program ini berfungsi. 
• Data yang digunakan untuk menguji tidak menyeluruh.
• Aplikasi yang memenuhi sebahagian besar prinsip asas reka bentuk interaktif
• Paparan dan reka bentuk skrin memenuhi sebahagian besar rubrik penilaian kuantitatif</t>
  </si>
  <si>
    <r>
      <rPr>
        <sz val="11"/>
        <color rgb="FF0D0D0D"/>
        <rFont val="Arial"/>
        <family val="2"/>
      </rPr>
      <t xml:space="preserve">• Menunjukkan kefahaman kepada pemasalahan yang merujuk kepada keperluan masalah, jalan penyelesaian dan hasil yang dijangkakan.  
• Memecahkan masalah kepada beberapa penyelesaian kecil, menghasilkan algoritma bagi setiap penyelesaian masalah, membuat justifikasi pada penyelesaian yang dipilih.
• Seluruh atur cara direka dengan baik. 
</t>
    </r>
    <r>
      <rPr>
        <sz val="12"/>
        <color rgb="FF0D0D0D"/>
        <rFont val="Arial"/>
        <family val="2"/>
      </rPr>
      <t>• Prototaip yang dibina menghampiri produk akhir
• Aplikasi yang dibangun dapat dilaksanakan tanpa kesilapan dan menangani sepenuhnya keperluan utama. 
• Pembinaan aplikasi bersesuaian dengan reka bentuk dan dapat menghasilkan penyelesaian yang cekap. 
• Nama-nama pemboleh ubah, susun atur dan struktur membuatkan atur cara ini mudah untuk dibaca. 
• Komen sepenuhnya menerangkan bagaimana atur cara berfungsi. 
• Mengunakan data yang berkesan untuk menguji keseluruhan atur cara.
• Aplikasi yang memenuhi prinsip asas reka bentuk interaktif
• Paparan dan reka bentuk skrin memenuhi rubrik penilaian kuantitatif</t>
    </r>
  </si>
  <si>
    <t>• Menyatakan keperluan kepada masalah, jalan penyelesaian dan hasil yang dijangkakan.  
• Entiti, atribut dan set hubungan yang digunakan tidak lengkap
• Mereka bentuk sebuah sistem pangkalan data yang belum ternormal melalui ERD 
• Prototaip yang dibina tidak mencerminkan produk akhir
• Tidak semua form yang diperlukan telah dibina 
• Query yang dihasilkan tidak memenuhi penyelesaian masalah
• Nama-nama objek yang tidak jelas, susun atur yang tidak kemas dan tiada verifikasi data dan komen untuk memudahkan pengguna
• Laporan yang terhasil dari sistem pangkalan data tidak merujuk kepada keperluan
• Sistem pangkalan data yang dibangun dapat dilaksanakan tanpa kesilapan dan menangani sebahagian besar keperluan utama. 
• Dokumentasi tidak menjelaskan bagaimana  sistem digunakan
• Tiada data untuk diuji.
• Aplikasi yang memenuhi hanya sebahagian kecil prinsip asas reka bentuk interaktif
• Paparan dan reka bentuk skrin memenuhi hanya sebahagian kecil rubrik penilaian kuantitatif</t>
  </si>
  <si>
    <t>• Menunjukkan penyataan keperluan kepada masalah, jalan penyelesaian dan hasil yang dijangkakan.  
• Entiti, atribut dan set hubungan yang digunakan
• Mereka bentuk sebuah sistem pangkalan data yang telah ternormal melalui ERD
• Prototaip yang dibina mencerminkan produk akhir
• Semua form yang diperlukan telah dibina 
• Query yang dihasilkan menyelesaikan sebahagian dari penyelesaian masalah
• Nama-nama objek dan susun atur yang jelas tetapi tiada verifikasi data dan komen untuk memudahkan pengguna.
• Data yang digunakan untuk diuji tidak menyeluruh
• Laporan yang terhasil dari sistem pangkalan data selaras dengan keperluan
• Sistem pangkalan data yang dibangun dapat dilaksanakan tanpa kesilapan dan menangani sebahagian besar keperluan utama
• Dokumentasi penerangan bagaimana sistem digunakan 
• Aplikasi yang memenuhi sebahagian besar prinsip asas reka bentuk interaktif
• Paparan dan reka bentuk skrin memenuhi sebahagian besar rubrik penilaian kuantitatif</t>
  </si>
  <si>
    <t>• Menunjukkan kefahaman kepada pemasalahan yang merujuk kepada keperluan masalah, jalan penyelesaian dan hasil yang dijangkakan.  
• Entiti, atribut dan set hubungan yang digunakan diterangkan dengan jelas
• Mereka bentuk sebuah sistem pangkalan data yang telah ternormal melalui ERD dengan jelas
• Prototaip yang dibina menghampiri produk akhir
• Semua form yang diperlukan telah dibina dengan baik dan berfungsi dengan teratur
• Query yang dihasilkan sejajar dengan kehendak penyelesaian masalah
• Nama-nama objek, susun atur, verifikasi data dan komen membuatkan sistem pangkalan data ini mudah untuk digunakan. 
• Mengunakan data yang berkesan untuk menguji keseluruhan sistem pangkalan data.
• Laporan yang terhasil dari sistem pangkalan data selaras dengan keperluan, menarik dan tersusun.
• Sistem pangkalan data yang dibangun dapat dilaksanakan tanpa kesilapan dan menangani sepenuhnya keperluan utama. 
• Dokumentasi penerangan bagaimana sistem digunakan dengan jelas dan teratur
• Aplikasi yang memenuhi prinsip asas reka bentuk interaktif
• Paparan dan reka bentuk form memenuhi rubrik penilaian kuantitatif</t>
  </si>
  <si>
    <t>TP KESELURUHAN</t>
  </si>
  <si>
    <t>Murid mengingat pengetahuan asas dan kemahiran asas dalam pengaturcaraan, pembinaan pangkalan data juga semasa melaksanakan proses interaksi antara manusia dan komputer.</t>
  </si>
  <si>
    <t>Murid memahami dan dapat menterjemahkan pengetahuan dan kemahiran dalam pengaturcaraan, pembinaan pangkalan data juga semasa melaksanakan proses interaksi antara manusia dan komputer yang telah dipelajari.</t>
  </si>
  <si>
    <t>Murid dapat mengaplikasikan pengetahuan dan kemahiran dalam pengaturcaraan, pembinaan pangkalan data juga semasa melaksanakan proses interaksi antara manusia dan komputer.</t>
  </si>
  <si>
    <t xml:space="preserve">Murid menganalisis hasil kajian dalam pengaturcaraan, pembinaan pangkalan data juga semasa melaksanakan proses interaksi antara manusia dan komputer mengikut prosedur yang betul dan sistematik. </t>
  </si>
  <si>
    <t>Murid menilai setiap hasil kajian atau situasi baru mengikut prosedur, sistematik, tekal dan positif dalam pengaturcaraan, pembinaan pangkalan data juga semasa melaksanakan proses interaksi antara manusia dan komputer.</t>
  </si>
  <si>
    <t>Murid mampu mencipta idea yang kreatif dan inovatif, mempunyai keupayaan membuat keputusan dalam penghasilan pengaturcaraan, pangkalan data juga reka bentuk interaksi antara manusia dan komputer serta dapat menyampaikan maklumat menggunakan komunikasi yang berkesan secara bertatasusila dan menjadi contoh secara tekal.</t>
  </si>
  <si>
    <t>010729160082</t>
  </si>
  <si>
    <t>010709053462</t>
  </si>
  <si>
    <t>000102055348</t>
  </si>
  <si>
    <t>011215015446</t>
  </si>
  <si>
    <t>BIL MURID</t>
  </si>
  <si>
    <t>JUMLAH</t>
  </si>
  <si>
    <t>MURID</t>
  </si>
  <si>
    <t>SAINS KOMPUTER 
TINGKATAN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</si>
</sst>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Arial"/>
      <family val="2"/>
    </font>
    <font>
      <sz val="12"/>
      <color theme="1"/>
      <name val="Arial"/>
      <family val="2"/>
    </font>
    <font>
      <sz val="8"/>
      <color indexed="81"/>
      <name val="Tahoma"/>
      <family val="2"/>
    </font>
    <font>
      <b/>
      <sz val="12"/>
      <color theme="1"/>
      <name val="Arial"/>
      <family val="2"/>
    </font>
    <font>
      <b/>
      <sz val="12"/>
      <color indexed="81"/>
      <name val="Arial"/>
      <family val="2"/>
    </font>
    <font>
      <sz val="12"/>
      <color theme="1"/>
      <name val="Calibri"/>
      <family val="2"/>
      <scheme val="minor"/>
    </font>
    <font>
      <sz val="12"/>
      <name val="Calibri"/>
      <family val="2"/>
      <scheme val="minor"/>
    </font>
    <font>
      <b/>
      <sz val="12"/>
      <name val="Arial"/>
      <family val="2"/>
    </font>
    <font>
      <b/>
      <sz val="18"/>
      <color theme="0"/>
      <name val="Calibri"/>
      <family val="2"/>
      <scheme val="minor"/>
    </font>
    <font>
      <b/>
      <sz val="12"/>
      <name val="Calibri"/>
      <family val="2"/>
      <scheme val="minor"/>
    </font>
    <font>
      <sz val="12"/>
      <name val="Arial"/>
      <family val="2"/>
    </font>
    <font>
      <sz val="10"/>
      <color theme="1"/>
      <name val="Calibri"/>
      <family val="2"/>
      <scheme val="minor"/>
    </font>
    <font>
      <sz val="8"/>
      <color theme="1"/>
      <name val="Arial"/>
      <family val="2"/>
    </font>
    <font>
      <sz val="12"/>
      <color rgb="FF000000"/>
      <name val="Calibri"/>
      <family val="2"/>
      <scheme val="minor"/>
    </font>
    <font>
      <b/>
      <sz val="11"/>
      <color theme="1"/>
      <name val="Calibri"/>
      <family val="2"/>
      <scheme val="minor"/>
    </font>
    <font>
      <i/>
      <sz val="11"/>
      <color theme="1"/>
      <name val="Calibri"/>
      <family val="2"/>
      <scheme val="minor"/>
    </font>
    <font>
      <b/>
      <sz val="18"/>
      <color theme="1"/>
      <name val="Arial"/>
      <family val="2"/>
    </font>
    <font>
      <sz val="11"/>
      <color rgb="FF0D0D0D"/>
      <name val="Arial"/>
      <family val="2"/>
    </font>
    <font>
      <sz val="12"/>
      <color rgb="FF0D0D0D"/>
      <name val="Arial"/>
      <family val="2"/>
    </font>
    <font>
      <i/>
      <sz val="11"/>
      <color rgb="FF0D0D0D"/>
      <name val="Arial"/>
      <family val="2"/>
    </font>
    <font>
      <u/>
      <sz val="11"/>
      <color rgb="FF0D0D0D"/>
      <name val="Arial"/>
      <family val="2"/>
    </font>
    <font>
      <u/>
      <sz val="14"/>
      <color theme="1"/>
      <name val="Arial"/>
      <family val="2"/>
    </font>
    <font>
      <sz val="14"/>
      <color theme="1"/>
      <name val="Arial"/>
      <family val="2"/>
    </font>
    <font>
      <sz val="14"/>
      <color theme="1"/>
      <name val="Calibri"/>
      <family val="2"/>
      <scheme val="minor"/>
    </font>
    <font>
      <b/>
      <sz val="14"/>
      <name val="Calibri"/>
      <family val="2"/>
      <scheme val="minor"/>
    </font>
    <font>
      <sz val="14"/>
      <name val="Calibri"/>
      <family val="2"/>
      <scheme val="minor"/>
    </font>
    <font>
      <sz val="14"/>
      <color rgb="FF000000"/>
      <name val="Calibri"/>
      <family val="2"/>
      <scheme val="minor"/>
    </font>
    <font>
      <b/>
      <sz val="1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99FFCC"/>
        <bgColor indexed="64"/>
      </patternFill>
    </fill>
    <fill>
      <patternFill patternType="solid">
        <fgColor rgb="FFF080D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75">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xf numFmtId="0" fontId="1" fillId="0" borderId="0" xfId="0" applyFont="1" applyAlignment="1">
      <alignment wrapText="1"/>
    </xf>
    <xf numFmtId="0" fontId="1" fillId="4" borderId="0" xfId="0" applyFont="1" applyFill="1"/>
    <xf numFmtId="0" fontId="1" fillId="4" borderId="0" xfId="0" applyFont="1" applyFill="1" applyAlignment="1">
      <alignment wrapText="1"/>
    </xf>
    <xf numFmtId="0" fontId="1" fillId="0" borderId="0" xfId="0" applyFont="1" applyAlignment="1">
      <alignment horizontal="center" vertical="center" wrapText="1"/>
    </xf>
    <xf numFmtId="0" fontId="4" fillId="0" borderId="0" xfId="0" applyFont="1" applyAlignment="1">
      <alignment horizontal="center"/>
    </xf>
    <xf numFmtId="0" fontId="4" fillId="0" borderId="0" xfId="0" applyFont="1"/>
    <xf numFmtId="0" fontId="2" fillId="0" borderId="1" xfId="0" applyFont="1" applyBorder="1"/>
    <xf numFmtId="0" fontId="2" fillId="0" borderId="0" xfId="0" applyFont="1" applyBorder="1"/>
    <xf numFmtId="164" fontId="2" fillId="0" borderId="0" xfId="0" applyNumberFormat="1" applyFont="1" applyBorder="1" applyAlignment="1">
      <alignment horizontal="left" vertical="center"/>
    </xf>
    <xf numFmtId="0" fontId="6" fillId="0" borderId="0" xfId="0" applyFont="1" applyBorder="1"/>
    <xf numFmtId="0" fontId="2" fillId="0" borderId="0" xfId="0" applyFont="1" applyBorder="1" applyAlignment="1">
      <alignment wrapText="1"/>
    </xf>
    <xf numFmtId="0" fontId="2" fillId="0" borderId="0" xfId="0" applyFont="1" applyAlignment="1">
      <alignment horizontal="right"/>
    </xf>
    <xf numFmtId="0" fontId="2" fillId="0" borderId="0" xfId="0" applyFont="1" applyAlignment="1"/>
    <xf numFmtId="1" fontId="0" fillId="0" borderId="0" xfId="0" applyNumberFormat="1"/>
    <xf numFmtId="0" fontId="1" fillId="5" borderId="0" xfId="0" applyFont="1" applyFill="1" applyAlignment="1">
      <alignment wrapText="1"/>
    </xf>
    <xf numFmtId="0" fontId="7" fillId="0" borderId="0" xfId="0" applyFont="1"/>
    <xf numFmtId="0" fontId="7" fillId="0" borderId="0" xfId="0" applyFont="1" applyProtection="1">
      <protection locked="0"/>
    </xf>
    <xf numFmtId="1" fontId="7" fillId="0" borderId="1" xfId="0" applyNumberFormat="1" applyFont="1" applyBorder="1" applyAlignment="1" applyProtection="1">
      <alignment horizontal="center" vertical="center"/>
      <protection locked="0"/>
    </xf>
    <xf numFmtId="49" fontId="7" fillId="0" borderId="0" xfId="0" applyNumberFormat="1" applyFont="1"/>
    <xf numFmtId="0" fontId="10" fillId="0" borderId="0" xfId="0" applyFont="1" applyAlignment="1" applyProtection="1">
      <alignment horizontal="center" vertical="top"/>
      <protection locked="0"/>
    </xf>
    <xf numFmtId="0" fontId="10" fillId="0" borderId="0" xfId="0" applyFont="1" applyAlignment="1">
      <alignment horizontal="center" vertical="top" wrapText="1"/>
    </xf>
    <xf numFmtId="0" fontId="7" fillId="0" borderId="0" xfId="0" applyFont="1" applyAlignment="1" applyProtection="1">
      <alignment horizontal="center" vertical="top" wrapText="1"/>
      <protection locked="0"/>
    </xf>
    <xf numFmtId="0" fontId="10" fillId="0" borderId="0" xfId="0" applyFont="1"/>
    <xf numFmtId="49" fontId="10" fillId="0" borderId="0" xfId="0" applyNumberFormat="1" applyFont="1"/>
    <xf numFmtId="0" fontId="11" fillId="0" borderId="0" xfId="0" applyFont="1"/>
    <xf numFmtId="0" fontId="1" fillId="0" borderId="0" xfId="0" applyFont="1" applyBorder="1" applyAlignment="1">
      <alignment horizontal="left" vertical="top" wrapText="1"/>
    </xf>
    <xf numFmtId="0" fontId="1"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xf numFmtId="0" fontId="13" fillId="0" borderId="0" xfId="0" applyFont="1" applyAlignment="1">
      <alignment vertical="center"/>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6" fillId="0" borderId="1" xfId="0" applyFont="1" applyBorder="1" applyAlignment="1" applyProtection="1">
      <alignment wrapText="1"/>
      <protection locked="0"/>
    </xf>
    <xf numFmtId="0" fontId="14" fillId="7" borderId="1" xfId="0" applyFont="1" applyFill="1" applyBorder="1"/>
    <xf numFmtId="49" fontId="7" fillId="0" borderId="1" xfId="0" applyNumberFormat="1" applyFont="1" applyBorder="1" applyAlignment="1" applyProtection="1">
      <alignment wrapText="1"/>
      <protection locked="0"/>
    </xf>
    <xf numFmtId="0" fontId="0" fillId="0" borderId="0" xfId="0" applyAlignment="1">
      <alignment horizontal="center"/>
    </xf>
    <xf numFmtId="0" fontId="7" fillId="0" borderId="0" xfId="0" applyFont="1" applyFill="1" applyBorder="1" applyAlignment="1">
      <alignment horizontal="right" vertical="center"/>
    </xf>
    <xf numFmtId="0" fontId="6" fillId="0" borderId="0" xfId="0" applyFont="1"/>
    <xf numFmtId="0" fontId="7" fillId="0" borderId="2" xfId="0" applyFont="1" applyBorder="1" applyAlignment="1" applyProtection="1">
      <alignment vertical="center"/>
      <protection locked="0"/>
    </xf>
    <xf numFmtId="1" fontId="7" fillId="0" borderId="20" xfId="0" applyNumberFormat="1" applyFont="1" applyBorder="1" applyAlignment="1" applyProtection="1">
      <alignment horizontal="center" vertical="center"/>
      <protection locked="0"/>
    </xf>
    <xf numFmtId="1" fontId="7" fillId="0" borderId="19" xfId="0" applyNumberFormat="1" applyFont="1" applyBorder="1" applyAlignment="1" applyProtection="1">
      <alignment horizontal="center" vertical="center"/>
      <protection locked="0"/>
    </xf>
    <xf numFmtId="1" fontId="7" fillId="0" borderId="21" xfId="0" applyNumberFormat="1" applyFont="1" applyBorder="1" applyAlignment="1" applyProtection="1">
      <alignment horizontal="center" vertical="center"/>
      <protection locked="0"/>
    </xf>
    <xf numFmtId="1" fontId="7" fillId="0" borderId="22" xfId="0" applyNumberFormat="1" applyFont="1" applyBorder="1" applyAlignment="1" applyProtection="1">
      <alignment horizontal="center" vertical="center"/>
      <protection locked="0"/>
    </xf>
    <xf numFmtId="0" fontId="0" fillId="0" borderId="0" xfId="0" applyAlignment="1">
      <alignment horizontal="left"/>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0" borderId="0" xfId="0" applyBorder="1" applyAlignment="1">
      <alignment horizontal="center"/>
    </xf>
    <xf numFmtId="0" fontId="0" fillId="0" borderId="0" xfId="0" applyAlignment="1">
      <alignment vertical="center" wrapText="1"/>
    </xf>
    <xf numFmtId="0" fontId="0" fillId="0" borderId="1" xfId="0" applyBorder="1" applyAlignment="1">
      <alignment horizontal="center" vertical="center"/>
    </xf>
    <xf numFmtId="1" fontId="7" fillId="0" borderId="2"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protection locked="0"/>
    </xf>
    <xf numFmtId="0" fontId="10" fillId="0" borderId="0" xfId="0" applyFont="1" applyAlignment="1" applyProtection="1">
      <protection locked="0"/>
    </xf>
    <xf numFmtId="0" fontId="10" fillId="0" borderId="0" xfId="0" applyFont="1" applyAlignment="1" applyProtection="1">
      <alignment horizontal="center" vertical="center"/>
      <protection locked="0"/>
    </xf>
    <xf numFmtId="0" fontId="4" fillId="0" borderId="0" xfId="0" applyFont="1" applyAlignment="1"/>
    <xf numFmtId="0" fontId="4" fillId="0" borderId="2" xfId="0" applyFont="1" applyBorder="1"/>
    <xf numFmtId="0" fontId="4" fillId="0" borderId="4" xfId="0" applyFont="1" applyBorder="1"/>
    <xf numFmtId="0" fontId="2" fillId="0" borderId="2" xfId="0" applyFont="1" applyBorder="1"/>
    <xf numFmtId="0" fontId="2" fillId="0" borderId="4" xfId="0" applyFont="1" applyBorder="1"/>
    <xf numFmtId="0" fontId="2" fillId="0" borderId="34" xfId="0" applyFont="1" applyBorder="1"/>
    <xf numFmtId="0" fontId="4" fillId="0" borderId="34" xfId="0" applyFont="1" applyBorder="1" applyAlignment="1"/>
    <xf numFmtId="14" fontId="2" fillId="0" borderId="23" xfId="0" applyNumberFormat="1" applyFont="1" applyBorder="1" applyAlignment="1">
      <alignment horizontal="left" vertical="center"/>
    </xf>
    <xf numFmtId="0" fontId="2" fillId="0" borderId="35" xfId="0" applyFont="1" applyBorder="1"/>
    <xf numFmtId="0" fontId="4" fillId="0" borderId="36" xfId="0" applyFont="1" applyBorder="1" applyAlignment="1"/>
    <xf numFmtId="0" fontId="2"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7" fillId="0" borderId="0" xfId="0" applyFont="1" applyBorder="1" applyAlignment="1">
      <alignment horizontal="right"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1" fillId="0" borderId="0" xfId="0" applyFont="1" applyAlignment="1">
      <alignment horizontal="center"/>
    </xf>
    <xf numFmtId="0"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2" fillId="0" borderId="6" xfId="0" applyFont="1" applyBorder="1"/>
    <xf numFmtId="0" fontId="2" fillId="0" borderId="7" xfId="0" applyFont="1" applyBorder="1"/>
    <xf numFmtId="0" fontId="1" fillId="4" borderId="0" xfId="0" applyFont="1" applyFill="1" applyAlignment="1">
      <alignment vertical="center"/>
    </xf>
    <xf numFmtId="0" fontId="1" fillId="4" borderId="0" xfId="0" applyFont="1" applyFill="1" applyAlignment="1">
      <alignment vertical="center" wrapText="1"/>
    </xf>
    <xf numFmtId="0" fontId="1" fillId="0" borderId="0" xfId="0" applyFont="1" applyAlignment="1">
      <alignment vertical="center"/>
    </xf>
    <xf numFmtId="0" fontId="0" fillId="0" borderId="0" xfId="0" applyAlignment="1">
      <alignment wrapText="1"/>
    </xf>
    <xf numFmtId="0" fontId="18" fillId="0" borderId="0" xfId="0" applyFont="1" applyBorder="1" applyAlignment="1">
      <alignment wrapText="1"/>
    </xf>
    <xf numFmtId="0" fontId="18" fillId="0" borderId="0" xfId="0" applyFont="1" applyBorder="1"/>
    <xf numFmtId="0" fontId="1" fillId="0" borderId="0" xfId="0" applyFont="1" applyBorder="1" applyAlignment="1">
      <alignment vertical="center"/>
    </xf>
    <xf numFmtId="0" fontId="2" fillId="0" borderId="0" xfId="0" applyFont="1" applyAlignment="1">
      <alignment horizontal="center"/>
    </xf>
    <xf numFmtId="0" fontId="6" fillId="0" borderId="0" xfId="0" applyFont="1" applyAlignment="1">
      <alignment vertical="center" wrapText="1"/>
    </xf>
    <xf numFmtId="0" fontId="11" fillId="0" borderId="16" xfId="0" applyFont="1" applyBorder="1" applyAlignment="1" applyProtection="1">
      <alignment wrapText="1"/>
      <protection locked="0"/>
    </xf>
    <xf numFmtId="0" fontId="11" fillId="0" borderId="16" xfId="0" applyFont="1" applyBorder="1" applyAlignment="1" applyProtection="1">
      <alignment vertical="center" wrapText="1"/>
      <protection locked="0"/>
    </xf>
    <xf numFmtId="0" fontId="11" fillId="0" borderId="16"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0" fillId="0" borderId="0" xfId="0" applyBorder="1" applyAlignment="1">
      <alignment wrapText="1"/>
    </xf>
    <xf numFmtId="0" fontId="19" fillId="0" borderId="0" xfId="0" applyFont="1" applyAlignment="1">
      <alignment horizontal="left" wrapText="1" indent="1"/>
    </xf>
    <xf numFmtId="0" fontId="18" fillId="0" borderId="0" xfId="0" applyFont="1" applyAlignment="1">
      <alignment horizontal="left" wrapText="1" indent="1"/>
    </xf>
    <xf numFmtId="0" fontId="21" fillId="0" borderId="0" xfId="0" applyFont="1" applyBorder="1" applyAlignment="1">
      <alignment vertical="top" wrapText="1"/>
    </xf>
    <xf numFmtId="0" fontId="7" fillId="0" borderId="0" xfId="0" applyFont="1" applyAlignment="1"/>
    <xf numFmtId="0" fontId="4" fillId="0" borderId="37" xfId="0" applyFont="1" applyBorder="1" applyAlignment="1">
      <alignment vertical="center"/>
    </xf>
    <xf numFmtId="0" fontId="4" fillId="0" borderId="38" xfId="0" applyFont="1" applyBorder="1" applyAlignment="1">
      <alignment horizontal="center" vertical="center"/>
    </xf>
    <xf numFmtId="0" fontId="4" fillId="0" borderId="38" xfId="0" applyFont="1" applyBorder="1" applyAlignment="1">
      <alignment horizontal="center"/>
    </xf>
    <xf numFmtId="0" fontId="4" fillId="0" borderId="39" xfId="0" applyFont="1" applyBorder="1" applyAlignment="1">
      <alignment horizontal="center"/>
    </xf>
    <xf numFmtId="0" fontId="23" fillId="0" borderId="0" xfId="0" applyFont="1" applyAlignment="1">
      <alignment vertical="center"/>
    </xf>
    <xf numFmtId="0" fontId="23" fillId="0" borderId="0" xfId="0" applyFont="1"/>
    <xf numFmtId="0" fontId="23" fillId="0" borderId="29" xfId="0" applyFont="1" applyBorder="1"/>
    <xf numFmtId="0" fontId="23" fillId="0" borderId="32" xfId="0" applyFont="1" applyBorder="1"/>
    <xf numFmtId="0" fontId="23" fillId="0" borderId="33" xfId="0" applyFont="1" applyBorder="1"/>
    <xf numFmtId="0" fontId="26" fillId="0" borderId="1" xfId="0" applyFont="1" applyBorder="1" applyAlignment="1" applyProtection="1">
      <alignment horizontal="center" vertical="center"/>
      <protection locked="0"/>
    </xf>
    <xf numFmtId="0" fontId="27" fillId="7" borderId="1" xfId="0" applyFont="1" applyFill="1" applyBorder="1"/>
    <xf numFmtId="0" fontId="27" fillId="7" borderId="17" xfId="0" quotePrefix="1" applyFont="1" applyFill="1" applyBorder="1"/>
    <xf numFmtId="0" fontId="26" fillId="0" borderId="2" xfId="0" applyFont="1" applyBorder="1" applyAlignment="1" applyProtection="1">
      <alignment vertical="center"/>
      <protection locked="0"/>
    </xf>
    <xf numFmtId="1" fontId="26" fillId="0" borderId="19" xfId="0" applyNumberFormat="1" applyFont="1" applyBorder="1" applyAlignment="1" applyProtection="1">
      <alignment horizontal="center" vertical="center"/>
      <protection locked="0"/>
    </xf>
    <xf numFmtId="1" fontId="26" fillId="0" borderId="1" xfId="0" applyNumberFormat="1" applyFont="1" applyBorder="1" applyAlignment="1" applyProtection="1">
      <alignment vertical="center"/>
      <protection locked="0"/>
    </xf>
    <xf numFmtId="1" fontId="26" fillId="0" borderId="2" xfId="0" applyNumberFormat="1" applyFont="1" applyBorder="1" applyAlignment="1" applyProtection="1">
      <alignment vertical="center"/>
      <protection locked="0"/>
    </xf>
    <xf numFmtId="0" fontId="26" fillId="0" borderId="2" xfId="0" applyFont="1" applyBorder="1" applyAlignment="1">
      <alignment vertical="center" wrapText="1"/>
    </xf>
    <xf numFmtId="1" fontId="26" fillId="0" borderId="20" xfId="0" applyNumberFormat="1" applyFont="1" applyBorder="1" applyAlignment="1" applyProtection="1">
      <alignment vertical="center"/>
      <protection locked="0"/>
    </xf>
    <xf numFmtId="1" fontId="26" fillId="0" borderId="19" xfId="0" applyNumberFormat="1" applyFont="1" applyBorder="1" applyAlignment="1" applyProtection="1">
      <alignment vertical="center"/>
      <protection locked="0"/>
    </xf>
    <xf numFmtId="1" fontId="26" fillId="0" borderId="3" xfId="0" applyNumberFormat="1" applyFont="1" applyBorder="1" applyAlignment="1" applyProtection="1">
      <alignment vertical="center"/>
      <protection locked="0"/>
    </xf>
    <xf numFmtId="0" fontId="24" fillId="0" borderId="1" xfId="0" applyFont="1" applyBorder="1" applyAlignment="1" applyProtection="1">
      <alignment wrapText="1"/>
      <protection locked="0"/>
    </xf>
    <xf numFmtId="49" fontId="26" fillId="0" borderId="17" xfId="0" quotePrefix="1" applyNumberFormat="1" applyFont="1" applyBorder="1" applyAlignment="1" applyProtection="1">
      <alignment wrapText="1"/>
      <protection locked="0"/>
    </xf>
    <xf numFmtId="0" fontId="27" fillId="7" borderId="1" xfId="0" applyFont="1" applyFill="1" applyBorder="1" applyAlignment="1">
      <alignment wrapText="1"/>
    </xf>
    <xf numFmtId="0" fontId="27" fillId="7" borderId="5" xfId="0" applyFont="1" applyFill="1" applyBorder="1"/>
    <xf numFmtId="0" fontId="27" fillId="7" borderId="18" xfId="0" quotePrefix="1" applyFont="1" applyFill="1" applyBorder="1"/>
    <xf numFmtId="49" fontId="26" fillId="0" borderId="1" xfId="0" quotePrefix="1" applyNumberFormat="1" applyFont="1" applyBorder="1" applyAlignment="1" applyProtection="1">
      <alignment wrapText="1"/>
      <protection locked="0"/>
    </xf>
    <xf numFmtId="0" fontId="27" fillId="7" borderId="1" xfId="0" quotePrefix="1" applyFont="1" applyFill="1" applyBorder="1"/>
    <xf numFmtId="49" fontId="26" fillId="0" borderId="1" xfId="0" applyNumberFormat="1" applyFont="1" applyBorder="1" applyAlignment="1" applyProtection="1">
      <alignment wrapText="1"/>
      <protection locked="0"/>
    </xf>
    <xf numFmtId="0" fontId="25" fillId="0" borderId="0" xfId="0" applyFont="1" applyAlignment="1" applyProtection="1">
      <protection locked="0"/>
    </xf>
    <xf numFmtId="0" fontId="25" fillId="0" borderId="0" xfId="0" applyFont="1" applyAlignment="1" applyProtection="1">
      <alignment horizontal="right" vertical="center"/>
      <protection locked="0"/>
    </xf>
    <xf numFmtId="0" fontId="26" fillId="0" borderId="0" xfId="0" applyFont="1" applyProtection="1">
      <protection locked="0"/>
    </xf>
    <xf numFmtId="0" fontId="25" fillId="0" borderId="24" xfId="0" applyFont="1" applyBorder="1" applyAlignment="1">
      <alignment horizontal="center" vertical="center" textRotation="90" wrapText="1"/>
    </xf>
    <xf numFmtId="0" fontId="25" fillId="0" borderId="7" xfId="0" applyFont="1" applyBorder="1" applyAlignment="1">
      <alignment horizontal="center" vertical="center" textRotation="90" wrapText="1"/>
    </xf>
    <xf numFmtId="0" fontId="25" fillId="0" borderId="15" xfId="0" applyFont="1" applyBorder="1" applyAlignment="1">
      <alignment horizontal="center" vertical="center" textRotation="90" wrapText="1"/>
    </xf>
    <xf numFmtId="0" fontId="25" fillId="0" borderId="7" xfId="0" applyFont="1" applyFill="1" applyBorder="1" applyAlignment="1">
      <alignment horizontal="center" vertical="center" textRotation="90" wrapText="1"/>
    </xf>
    <xf numFmtId="0" fontId="25" fillId="0" borderId="13" xfId="0" applyFont="1" applyBorder="1" applyAlignment="1">
      <alignment horizontal="center" vertical="center" textRotation="90" wrapText="1"/>
    </xf>
    <xf numFmtId="0" fontId="25" fillId="0" borderId="25" xfId="0" applyFont="1" applyBorder="1" applyAlignment="1">
      <alignment horizontal="center" vertical="center" textRotation="90" wrapText="1"/>
    </xf>
    <xf numFmtId="0" fontId="25" fillId="0" borderId="30" xfId="0" applyFont="1" applyBorder="1" applyAlignment="1">
      <alignment horizontal="center" vertical="center" textRotation="90" wrapText="1"/>
    </xf>
    <xf numFmtId="0" fontId="25" fillId="0" borderId="31" xfId="0" applyFont="1" applyBorder="1" applyAlignment="1">
      <alignment horizontal="center" vertical="center" textRotation="90" wrapText="1"/>
    </xf>
    <xf numFmtId="0" fontId="26" fillId="0" borderId="1" xfId="0" applyFont="1" applyBorder="1" applyAlignment="1" applyProtection="1">
      <alignment horizontal="center"/>
      <protection locked="0"/>
    </xf>
    <xf numFmtId="0" fontId="27" fillId="7" borderId="17" xfId="0" quotePrefix="1" applyFont="1" applyFill="1" applyBorder="1" applyAlignment="1"/>
    <xf numFmtId="0" fontId="26" fillId="0" borderId="2" xfId="0" applyFont="1" applyBorder="1" applyAlignment="1" applyProtection="1">
      <protection locked="0"/>
    </xf>
    <xf numFmtId="1" fontId="26" fillId="0" borderId="19" xfId="0" applyNumberFormat="1" applyFont="1" applyBorder="1" applyAlignment="1" applyProtection="1">
      <protection locked="0"/>
    </xf>
    <xf numFmtId="1" fontId="26" fillId="0" borderId="1" xfId="0" applyNumberFormat="1" applyFont="1" applyBorder="1" applyAlignment="1" applyProtection="1">
      <protection locked="0"/>
    </xf>
    <xf numFmtId="1" fontId="26" fillId="0" borderId="2" xfId="0" applyNumberFormat="1" applyFont="1" applyBorder="1" applyAlignment="1" applyProtection="1">
      <protection locked="0"/>
    </xf>
    <xf numFmtId="1" fontId="26" fillId="0" borderId="2" xfId="0" applyNumberFormat="1" applyFont="1" applyBorder="1" applyAlignment="1" applyProtection="1">
      <alignment horizontal="center"/>
      <protection locked="0"/>
    </xf>
    <xf numFmtId="1" fontId="26" fillId="0" borderId="20" xfId="0" applyNumberFormat="1" applyFont="1" applyBorder="1" applyAlignment="1" applyProtection="1">
      <protection locked="0"/>
    </xf>
    <xf numFmtId="1" fontId="26" fillId="0" borderId="3" xfId="0" applyNumberFormat="1" applyFont="1" applyBorder="1" applyAlignment="1" applyProtection="1">
      <protection locked="0"/>
    </xf>
    <xf numFmtId="0" fontId="26" fillId="0" borderId="0" xfId="0" applyFont="1"/>
    <xf numFmtId="0" fontId="9" fillId="3" borderId="0" xfId="0" applyFont="1" applyFill="1" applyAlignment="1"/>
    <xf numFmtId="0" fontId="15" fillId="0" borderId="1" xfId="0" applyFont="1" applyBorder="1" applyAlignment="1">
      <alignment horizontal="center" vertical="center"/>
    </xf>
    <xf numFmtId="0" fontId="15" fillId="0" borderId="1" xfId="0" applyFont="1" applyBorder="1" applyAlignment="1">
      <alignment horizontal="center" vertical="center"/>
    </xf>
    <xf numFmtId="1" fontId="15" fillId="0" borderId="1" xfId="0" applyNumberFormat="1" applyFont="1" applyBorder="1" applyAlignment="1"/>
    <xf numFmtId="1" fontId="15" fillId="0" borderId="1" xfId="0" applyNumberFormat="1" applyFont="1" applyBorder="1" applyAlignment="1">
      <alignment horizontal="center" vertical="center"/>
    </xf>
    <xf numFmtId="1" fontId="15" fillId="0" borderId="2" xfId="0" applyNumberFormat="1" applyFont="1" applyBorder="1" applyAlignment="1"/>
    <xf numFmtId="0" fontId="15" fillId="0" borderId="2" xfId="0" applyFont="1" applyBorder="1" applyAlignment="1">
      <alignment vertical="center"/>
    </xf>
    <xf numFmtId="0" fontId="28" fillId="10" borderId="0" xfId="0" applyFont="1" applyFill="1" applyAlignment="1"/>
    <xf numFmtId="0" fontId="28" fillId="0" borderId="0" xfId="0" applyFont="1" applyFill="1" applyAlignment="1"/>
    <xf numFmtId="0" fontId="28" fillId="12" borderId="0" xfId="0" applyFont="1" applyFill="1" applyAlignment="1"/>
    <xf numFmtId="0" fontId="15" fillId="0" borderId="0" xfId="0" applyFont="1" applyFill="1" applyAlignment="1"/>
    <xf numFmtId="164" fontId="23" fillId="0" borderId="11" xfId="0" applyNumberFormat="1" applyFont="1" applyBorder="1" applyAlignment="1">
      <alignment vertical="top" wrapText="1"/>
    </xf>
    <xf numFmtId="164" fontId="23" fillId="0" borderId="0" xfId="0" applyNumberFormat="1" applyFont="1" applyBorder="1" applyAlignment="1">
      <alignment vertical="top" wrapText="1"/>
    </xf>
    <xf numFmtId="164" fontId="23" fillId="0" borderId="12" xfId="0" applyNumberFormat="1" applyFont="1" applyBorder="1" applyAlignment="1">
      <alignment vertical="top" wrapText="1"/>
    </xf>
    <xf numFmtId="164" fontId="23" fillId="0" borderId="13" xfId="0" applyNumberFormat="1" applyFont="1" applyBorder="1" applyAlignment="1">
      <alignment vertical="top" wrapText="1"/>
    </xf>
    <xf numFmtId="164" fontId="23" fillId="0" borderId="15" xfId="0" applyNumberFormat="1" applyFont="1" applyBorder="1" applyAlignment="1">
      <alignment vertical="top" wrapText="1"/>
    </xf>
    <xf numFmtId="164" fontId="23" fillId="0" borderId="9" xfId="0" applyNumberFormat="1" applyFont="1" applyBorder="1" applyAlignment="1">
      <alignment vertical="top" wrapText="1"/>
    </xf>
    <xf numFmtId="164" fontId="23" fillId="0" borderId="11" xfId="0" applyNumberFormat="1" applyFont="1" applyBorder="1" applyAlignment="1">
      <alignment vertical="center" wrapText="1"/>
    </xf>
    <xf numFmtId="164" fontId="23" fillId="0" borderId="0" xfId="0" applyNumberFormat="1" applyFont="1" applyBorder="1" applyAlignment="1">
      <alignment vertical="center" wrapText="1"/>
    </xf>
    <xf numFmtId="164" fontId="23" fillId="0" borderId="12" xfId="0" applyNumberFormat="1" applyFont="1" applyBorder="1" applyAlignment="1">
      <alignment vertical="center" wrapText="1"/>
    </xf>
    <xf numFmtId="164" fontId="23" fillId="0" borderId="13" xfId="0" applyNumberFormat="1" applyFont="1" applyBorder="1" applyAlignment="1">
      <alignment vertical="center" wrapText="1"/>
    </xf>
    <xf numFmtId="164" fontId="23" fillId="0" borderId="15" xfId="0" applyNumberFormat="1" applyFont="1" applyBorder="1" applyAlignment="1">
      <alignment vertical="center" wrapText="1"/>
    </xf>
    <xf numFmtId="164" fontId="23" fillId="0" borderId="9" xfId="0" applyNumberFormat="1" applyFont="1" applyBorder="1" applyAlignment="1">
      <alignment vertical="center" wrapText="1"/>
    </xf>
    <xf numFmtId="1" fontId="26" fillId="0" borderId="3" xfId="0" applyNumberFormat="1" applyFont="1" applyBorder="1" applyAlignment="1" applyProtection="1">
      <alignment horizontal="center" vertical="center"/>
      <protection locked="0"/>
    </xf>
    <xf numFmtId="0" fontId="15" fillId="0" borderId="1" xfId="0" applyFont="1" applyBorder="1" applyAlignment="1">
      <alignment horizontal="center" vertical="center"/>
    </xf>
    <xf numFmtId="1" fontId="26" fillId="0" borderId="24" xfId="0" applyNumberFormat="1" applyFont="1" applyBorder="1" applyAlignment="1" applyProtection="1">
      <alignment vertical="center"/>
      <protection locked="0"/>
    </xf>
    <xf numFmtId="1" fontId="26" fillId="0" borderId="25" xfId="0" applyNumberFormat="1" applyFont="1" applyBorder="1" applyAlignment="1" applyProtection="1">
      <alignment vertical="center"/>
      <protection locked="0"/>
    </xf>
    <xf numFmtId="0" fontId="25" fillId="0" borderId="40" xfId="0" applyFont="1" applyBorder="1" applyAlignment="1">
      <alignment horizontal="center" vertical="center" textRotation="90" wrapText="1"/>
    </xf>
    <xf numFmtId="0" fontId="25" fillId="0" borderId="41" xfId="0" applyFont="1" applyBorder="1" applyAlignment="1">
      <alignment horizontal="center" vertical="center" textRotation="90" wrapText="1"/>
    </xf>
    <xf numFmtId="0" fontId="25"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Alignment="1" applyProtection="1">
      <alignment horizontal="right" vertical="center"/>
      <protection locked="0"/>
    </xf>
    <xf numFmtId="49" fontId="25" fillId="0" borderId="0" xfId="0" applyNumberFormat="1" applyFont="1" applyBorder="1" applyAlignment="1" applyProtection="1">
      <alignment horizontal="right" vertical="center"/>
      <protection locked="0"/>
    </xf>
    <xf numFmtId="0" fontId="10" fillId="0" borderId="0" xfId="0" applyFont="1" applyAlignment="1" applyProtection="1">
      <alignment horizontal="center"/>
      <protection locked="0"/>
    </xf>
    <xf numFmtId="0" fontId="25" fillId="0" borderId="1" xfId="0" applyFont="1" applyBorder="1" applyAlignment="1">
      <alignment horizontal="center" vertical="center"/>
    </xf>
    <xf numFmtId="0" fontId="25" fillId="0" borderId="5" xfId="0" applyFont="1" applyBorder="1" applyAlignment="1">
      <alignment horizontal="center" vertical="center"/>
    </xf>
    <xf numFmtId="49" fontId="25" fillId="0" borderId="5"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Fill="1" applyBorder="1" applyAlignment="1" applyProtection="1">
      <alignment horizontal="right" vertical="center"/>
      <protection locked="0"/>
    </xf>
    <xf numFmtId="0" fontId="25" fillId="0" borderId="6" xfId="0" applyFont="1" applyBorder="1" applyAlignment="1">
      <alignment horizontal="center" vertical="center"/>
    </xf>
    <xf numFmtId="0" fontId="10" fillId="0" borderId="0" xfId="0" applyFont="1" applyFill="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0" xfId="0" applyFont="1" applyBorder="1" applyAlignment="1">
      <alignment horizontal="left" vertical="center"/>
    </xf>
    <xf numFmtId="0" fontId="25" fillId="0" borderId="0" xfId="0" applyFont="1" applyAlignment="1">
      <alignment horizontal="left" vertical="center"/>
    </xf>
    <xf numFmtId="14" fontId="25" fillId="0" borderId="0" xfId="0" applyNumberFormat="1" applyFont="1" applyAlignment="1" applyProtection="1">
      <alignment horizontal="left" vertical="center"/>
      <protection locked="0"/>
    </xf>
    <xf numFmtId="164" fontId="23" fillId="0" borderId="10" xfId="0" applyNumberFormat="1" applyFont="1" applyBorder="1" applyAlignment="1">
      <alignment horizontal="center" vertical="center" wrapText="1"/>
    </xf>
    <xf numFmtId="164" fontId="23" fillId="0" borderId="14" xfId="0" applyNumberFormat="1" applyFont="1" applyBorder="1" applyAlignment="1">
      <alignment horizontal="center" vertical="center" wrapText="1"/>
    </xf>
    <xf numFmtId="164" fontId="23" fillId="0" borderId="8" xfId="0" applyNumberFormat="1" applyFont="1" applyBorder="1" applyAlignment="1">
      <alignment horizontal="center" vertical="center" wrapText="1"/>
    </xf>
    <xf numFmtId="0" fontId="22" fillId="0" borderId="0" xfId="0" applyFont="1" applyAlignment="1">
      <alignment horizontal="left" vertical="top"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9" xfId="0" applyFont="1" applyBorder="1" applyAlignment="1">
      <alignment horizontal="left" vertical="center" wrapText="1"/>
    </xf>
    <xf numFmtId="1" fontId="23" fillId="0" borderId="5" xfId="0" applyNumberFormat="1" applyFont="1" applyBorder="1" applyAlignment="1">
      <alignment horizontal="center" vertical="center"/>
    </xf>
    <xf numFmtId="0" fontId="24" fillId="0" borderId="7" xfId="0" applyFont="1" applyBorder="1"/>
    <xf numFmtId="0" fontId="23" fillId="0" borderId="13" xfId="0" applyFont="1" applyBorder="1" applyAlignment="1">
      <alignment horizontal="center" vertical="center"/>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164" fontId="23" fillId="0" borderId="10" xfId="0" applyNumberFormat="1" applyFont="1" applyBorder="1" applyAlignment="1">
      <alignment horizontal="left" vertical="center" wrapText="1"/>
    </xf>
    <xf numFmtId="164" fontId="23" fillId="0" borderId="14" xfId="0" applyNumberFormat="1" applyFont="1" applyBorder="1" applyAlignment="1">
      <alignment horizontal="left" vertical="center" wrapText="1"/>
    </xf>
    <xf numFmtId="164" fontId="23" fillId="0" borderId="8" xfId="0" applyNumberFormat="1" applyFont="1" applyBorder="1" applyAlignment="1">
      <alignment horizontal="left" vertical="center" wrapText="1"/>
    </xf>
    <xf numFmtId="164" fontId="23" fillId="0" borderId="11" xfId="0" applyNumberFormat="1" applyFont="1" applyBorder="1" applyAlignment="1">
      <alignment horizontal="left" vertical="center" wrapText="1"/>
    </xf>
    <xf numFmtId="164" fontId="23" fillId="0" borderId="0" xfId="0" applyNumberFormat="1" applyFont="1" applyBorder="1" applyAlignment="1">
      <alignment horizontal="left" vertical="center" wrapText="1"/>
    </xf>
    <xf numFmtId="164" fontId="23" fillId="0" borderId="12" xfId="0" applyNumberFormat="1" applyFont="1" applyBorder="1" applyAlignment="1">
      <alignment horizontal="left" vertical="center" wrapText="1"/>
    </xf>
    <xf numFmtId="164" fontId="23" fillId="0" borderId="13" xfId="0" applyNumberFormat="1" applyFont="1" applyBorder="1" applyAlignment="1">
      <alignment horizontal="left" vertical="center" wrapText="1"/>
    </xf>
    <xf numFmtId="164" fontId="23" fillId="0" borderId="15" xfId="0" applyNumberFormat="1" applyFont="1" applyBorder="1" applyAlignment="1">
      <alignment horizontal="left" vertical="center" wrapText="1"/>
    </xf>
    <xf numFmtId="164" fontId="23" fillId="0" borderId="9" xfId="0" applyNumberFormat="1" applyFont="1" applyBorder="1" applyAlignment="1">
      <alignment horizontal="left" vertical="center" wrapText="1"/>
    </xf>
    <xf numFmtId="0" fontId="4" fillId="0" borderId="0" xfId="0" applyFont="1" applyAlignment="1">
      <alignment horizontal="center"/>
    </xf>
    <xf numFmtId="1" fontId="23" fillId="0" borderId="6" xfId="0" applyNumberFormat="1" applyFont="1" applyBorder="1" applyAlignment="1">
      <alignment horizontal="center" vertical="center"/>
    </xf>
    <xf numFmtId="0" fontId="4" fillId="0" borderId="0" xfId="0" applyFont="1" applyAlignment="1">
      <alignment horizontal="left"/>
    </xf>
    <xf numFmtId="14" fontId="4" fillId="0" borderId="0" xfId="0" applyNumberFormat="1" applyFont="1" applyAlignment="1">
      <alignment horizontal="left"/>
    </xf>
    <xf numFmtId="0" fontId="8" fillId="0" borderId="1" xfId="0" applyNumberFormat="1"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center"/>
    </xf>
    <xf numFmtId="0" fontId="23" fillId="0" borderId="0" xfId="0" applyFont="1" applyAlignment="1">
      <alignment horizontal="left" vertical="center" wrapText="1"/>
    </xf>
    <xf numFmtId="0" fontId="8" fillId="0" borderId="1" xfId="0" quotePrefix="1"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4" borderId="0" xfId="0" applyFill="1" applyAlignment="1">
      <alignment horizontal="center"/>
    </xf>
    <xf numFmtId="0" fontId="0" fillId="6" borderId="0" xfId="0" applyFill="1" applyAlignment="1">
      <alignment horizontal="center"/>
    </xf>
    <xf numFmtId="0" fontId="15" fillId="8" borderId="0" xfId="0" applyFont="1" applyFill="1" applyAlignment="1">
      <alignment horizontal="left"/>
    </xf>
    <xf numFmtId="1" fontId="15" fillId="0" borderId="1" xfId="0" applyNumberFormat="1" applyFont="1" applyBorder="1" applyAlignment="1">
      <alignment horizontal="center"/>
    </xf>
    <xf numFmtId="0" fontId="15" fillId="13" borderId="0" xfId="0" applyFont="1" applyFill="1" applyAlignment="1">
      <alignment horizontal="left"/>
    </xf>
    <xf numFmtId="0" fontId="28" fillId="11" borderId="0" xfId="0" applyFont="1" applyFill="1" applyAlignment="1">
      <alignment horizontal="left"/>
    </xf>
    <xf numFmtId="0" fontId="15" fillId="0" borderId="1" xfId="0" applyFont="1" applyBorder="1" applyAlignment="1">
      <alignment horizontal="center" vertical="center"/>
    </xf>
    <xf numFmtId="0" fontId="15" fillId="0" borderId="0" xfId="0" applyFont="1" applyAlignment="1">
      <alignment horizontal="center" vertical="top" wrapText="1"/>
    </xf>
    <xf numFmtId="0" fontId="15" fillId="0" borderId="0" xfId="0" applyFont="1" applyAlignment="1">
      <alignment horizontal="center" vertical="top"/>
    </xf>
    <xf numFmtId="0" fontId="28" fillId="9" borderId="0" xfId="0" applyFont="1" applyFill="1" applyAlignment="1">
      <alignment horizontal="left"/>
    </xf>
    <xf numFmtId="1" fontId="28" fillId="14" borderId="0" xfId="0" applyNumberFormat="1" applyFont="1" applyFill="1" applyAlignment="1">
      <alignment horizontal="left"/>
    </xf>
    <xf numFmtId="0" fontId="28" fillId="14" borderId="0" xfId="0" applyFont="1" applyFill="1" applyAlignment="1">
      <alignment horizontal="left"/>
    </xf>
    <xf numFmtId="0" fontId="15" fillId="16" borderId="0" xfId="0" applyFont="1" applyFill="1" applyAlignment="1">
      <alignment horizontal="left"/>
    </xf>
    <xf numFmtId="0" fontId="15" fillId="12" borderId="0" xfId="0" applyFont="1" applyFill="1" applyAlignment="1">
      <alignment horizontal="left"/>
    </xf>
    <xf numFmtId="0" fontId="28" fillId="15" borderId="0" xfId="0" applyFont="1" applyFill="1" applyAlignment="1">
      <alignment horizontal="left"/>
    </xf>
    <xf numFmtId="0" fontId="0" fillId="0" borderId="1" xfId="0"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9" defaultPivotStyle="PivotStyleLight16"/>
  <colors>
    <mruColors>
      <color rgb="FFF080D0"/>
      <color rgb="FF99FFCC"/>
      <color rgb="FF66FFCC"/>
      <color rgb="FF66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GRAF!$J$7</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GRAF!$L$6:$Q$6</c:f>
              <c:strCache>
                <c:ptCount val="6"/>
                <c:pt idx="0">
                  <c:v>TP1</c:v>
                </c:pt>
                <c:pt idx="1">
                  <c:v>TP2</c:v>
                </c:pt>
                <c:pt idx="2">
                  <c:v>TP3</c:v>
                </c:pt>
                <c:pt idx="3">
                  <c:v>TP4</c:v>
                </c:pt>
                <c:pt idx="4">
                  <c:v>TP5</c:v>
                </c:pt>
                <c:pt idx="5">
                  <c:v>TP6</c:v>
                </c:pt>
              </c:strCache>
            </c:strRef>
          </c:cat>
          <c:val>
            <c:numRef>
              <c:f>GRAF!$L$7:$Q$7</c:f>
              <c:numCache>
                <c:formatCode>General</c:formatCode>
                <c:ptCount val="6"/>
                <c:pt idx="0">
                  <c:v>1</c:v>
                </c:pt>
                <c:pt idx="1">
                  <c:v>1</c:v>
                </c:pt>
                <c:pt idx="2">
                  <c:v>4</c:v>
                </c:pt>
                <c:pt idx="3">
                  <c:v>5</c:v>
                </c:pt>
                <c:pt idx="4">
                  <c:v>6</c:v>
                </c:pt>
                <c:pt idx="5">
                  <c:v>3</c:v>
                </c:pt>
              </c:numCache>
            </c:numRef>
          </c:val>
        </c:ser>
        <c:dLbls>
          <c:showLegendKey val="0"/>
          <c:showVal val="1"/>
          <c:showCatName val="0"/>
          <c:showSerName val="0"/>
          <c:showPercent val="0"/>
          <c:showBubbleSize val="0"/>
        </c:dLbls>
        <c:gapWidth val="75"/>
        <c:axId val="163475848"/>
        <c:axId val="163475456"/>
      </c:barChart>
      <c:catAx>
        <c:axId val="163475848"/>
        <c:scaling>
          <c:orientation val="minMax"/>
        </c:scaling>
        <c:delete val="0"/>
        <c:axPos val="b"/>
        <c:numFmt formatCode="General" sourceLinked="0"/>
        <c:majorTickMark val="none"/>
        <c:minorTickMark val="none"/>
        <c:tickLblPos val="nextTo"/>
        <c:crossAx val="163475456"/>
        <c:crosses val="autoZero"/>
        <c:auto val="1"/>
        <c:lblAlgn val="ctr"/>
        <c:lblOffset val="100"/>
        <c:noMultiLvlLbl val="0"/>
      </c:catAx>
      <c:valAx>
        <c:axId val="163475456"/>
        <c:scaling>
          <c:orientation val="minMax"/>
        </c:scaling>
        <c:delete val="0"/>
        <c:axPos val="l"/>
        <c:numFmt formatCode="General" sourceLinked="1"/>
        <c:majorTickMark val="none"/>
        <c:minorTickMark val="none"/>
        <c:tickLblPos val="nextTo"/>
        <c:crossAx val="163475848"/>
        <c:crosses val="autoZero"/>
        <c:crossBetween val="between"/>
      </c:valAx>
    </c:plotArea>
    <c:plotVisOnly val="1"/>
    <c:dispBlanksAs val="gap"/>
    <c:showDLblsOverMax val="0"/>
  </c:chart>
  <c:spPr>
    <a:ln>
      <a:solidFill>
        <a:schemeClr val="tx2">
          <a:lumMod val="60000"/>
          <a:lumOff val="40000"/>
        </a:schemeClr>
      </a:solidFill>
    </a:ln>
  </c:sp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GRAF!$L$75:$Q$75</c:f>
              <c:strCache>
                <c:ptCount val="6"/>
                <c:pt idx="0">
                  <c:v>TP1</c:v>
                </c:pt>
                <c:pt idx="1">
                  <c:v>TP2</c:v>
                </c:pt>
                <c:pt idx="2">
                  <c:v>TP3</c:v>
                </c:pt>
                <c:pt idx="3">
                  <c:v>TP4</c:v>
                </c:pt>
                <c:pt idx="4">
                  <c:v>TP5</c:v>
                </c:pt>
                <c:pt idx="5">
                  <c:v>TP6</c:v>
                </c:pt>
              </c:strCache>
            </c:strRef>
          </c:cat>
          <c:val>
            <c:numRef>
              <c:f>GRAF!$L$76:$Q$76</c:f>
              <c:numCache>
                <c:formatCode>General</c:formatCode>
                <c:ptCount val="6"/>
                <c:pt idx="0">
                  <c:v>0</c:v>
                </c:pt>
                <c:pt idx="1">
                  <c:v>0</c:v>
                </c:pt>
                <c:pt idx="2">
                  <c:v>8</c:v>
                </c:pt>
                <c:pt idx="3">
                  <c:v>3</c:v>
                </c:pt>
                <c:pt idx="4">
                  <c:v>3</c:v>
                </c:pt>
                <c:pt idx="5">
                  <c:v>6</c:v>
                </c:pt>
              </c:numCache>
            </c:numRef>
          </c:val>
        </c:ser>
        <c:dLbls>
          <c:showLegendKey val="0"/>
          <c:showVal val="1"/>
          <c:showCatName val="0"/>
          <c:showSerName val="0"/>
          <c:showPercent val="0"/>
          <c:showBubbleSize val="0"/>
        </c:dLbls>
        <c:gapWidth val="75"/>
        <c:axId val="263220584"/>
        <c:axId val="263220976"/>
      </c:barChart>
      <c:catAx>
        <c:axId val="263220584"/>
        <c:scaling>
          <c:orientation val="minMax"/>
        </c:scaling>
        <c:delete val="0"/>
        <c:axPos val="b"/>
        <c:numFmt formatCode="General" sourceLinked="0"/>
        <c:majorTickMark val="none"/>
        <c:minorTickMark val="none"/>
        <c:tickLblPos val="nextTo"/>
        <c:crossAx val="263220976"/>
        <c:crosses val="autoZero"/>
        <c:auto val="1"/>
        <c:lblAlgn val="ctr"/>
        <c:lblOffset val="100"/>
        <c:noMultiLvlLbl val="0"/>
      </c:catAx>
      <c:valAx>
        <c:axId val="263220976"/>
        <c:scaling>
          <c:orientation val="minMax"/>
        </c:scaling>
        <c:delete val="0"/>
        <c:axPos val="l"/>
        <c:numFmt formatCode="General" sourceLinked="1"/>
        <c:majorTickMark val="none"/>
        <c:minorTickMark val="none"/>
        <c:tickLblPos val="nextTo"/>
        <c:crossAx val="263220584"/>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GRAF!$T$75:$Y$75</c:f>
              <c:strCache>
                <c:ptCount val="6"/>
                <c:pt idx="0">
                  <c:v>TP1</c:v>
                </c:pt>
                <c:pt idx="1">
                  <c:v>TP2</c:v>
                </c:pt>
                <c:pt idx="2">
                  <c:v>TP3</c:v>
                </c:pt>
                <c:pt idx="3">
                  <c:v>TP4</c:v>
                </c:pt>
                <c:pt idx="4">
                  <c:v>TP5</c:v>
                </c:pt>
                <c:pt idx="5">
                  <c:v>TP6</c:v>
                </c:pt>
              </c:strCache>
            </c:strRef>
          </c:cat>
          <c:val>
            <c:numRef>
              <c:f>GRAF!$T$76:$Y$76</c:f>
              <c:numCache>
                <c:formatCode>General</c:formatCode>
                <c:ptCount val="6"/>
                <c:pt idx="0">
                  <c:v>0</c:v>
                </c:pt>
                <c:pt idx="1">
                  <c:v>2</c:v>
                </c:pt>
                <c:pt idx="2">
                  <c:v>7</c:v>
                </c:pt>
                <c:pt idx="3">
                  <c:v>4</c:v>
                </c:pt>
                <c:pt idx="4">
                  <c:v>1</c:v>
                </c:pt>
                <c:pt idx="5">
                  <c:v>6</c:v>
                </c:pt>
              </c:numCache>
            </c:numRef>
          </c:val>
        </c:ser>
        <c:dLbls>
          <c:showLegendKey val="0"/>
          <c:showVal val="1"/>
          <c:showCatName val="0"/>
          <c:showSerName val="0"/>
          <c:showPercent val="0"/>
          <c:showBubbleSize val="0"/>
        </c:dLbls>
        <c:gapWidth val="75"/>
        <c:axId val="262554536"/>
        <c:axId val="262554928"/>
      </c:barChart>
      <c:catAx>
        <c:axId val="262554536"/>
        <c:scaling>
          <c:orientation val="minMax"/>
        </c:scaling>
        <c:delete val="0"/>
        <c:axPos val="b"/>
        <c:numFmt formatCode="General" sourceLinked="0"/>
        <c:majorTickMark val="none"/>
        <c:minorTickMark val="none"/>
        <c:tickLblPos val="nextTo"/>
        <c:crossAx val="262554928"/>
        <c:crosses val="autoZero"/>
        <c:auto val="1"/>
        <c:lblAlgn val="ctr"/>
        <c:lblOffset val="100"/>
        <c:noMultiLvlLbl val="0"/>
      </c:catAx>
      <c:valAx>
        <c:axId val="262554928"/>
        <c:scaling>
          <c:orientation val="minMax"/>
        </c:scaling>
        <c:delete val="0"/>
        <c:axPos val="l"/>
        <c:numFmt formatCode="General" sourceLinked="1"/>
        <c:majorTickMark val="none"/>
        <c:minorTickMark val="none"/>
        <c:tickLblPos val="nextTo"/>
        <c:crossAx val="262554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GRAF!$L$89:$Q$89</c:f>
              <c:strCache>
                <c:ptCount val="6"/>
                <c:pt idx="0">
                  <c:v>TP1</c:v>
                </c:pt>
                <c:pt idx="1">
                  <c:v>TP2</c:v>
                </c:pt>
                <c:pt idx="2">
                  <c:v>TP3</c:v>
                </c:pt>
                <c:pt idx="3">
                  <c:v>TP4</c:v>
                </c:pt>
                <c:pt idx="4">
                  <c:v>TP5</c:v>
                </c:pt>
                <c:pt idx="5">
                  <c:v>TP6</c:v>
                </c:pt>
              </c:strCache>
            </c:strRef>
          </c:cat>
          <c:val>
            <c:numRef>
              <c:f>GRAF!$L$90:$Q$90</c:f>
              <c:numCache>
                <c:formatCode>General</c:formatCode>
                <c:ptCount val="6"/>
                <c:pt idx="0">
                  <c:v>0</c:v>
                </c:pt>
                <c:pt idx="1">
                  <c:v>0</c:v>
                </c:pt>
                <c:pt idx="2">
                  <c:v>4</c:v>
                </c:pt>
                <c:pt idx="3">
                  <c:v>5</c:v>
                </c:pt>
                <c:pt idx="4">
                  <c:v>7</c:v>
                </c:pt>
                <c:pt idx="5">
                  <c:v>4</c:v>
                </c:pt>
              </c:numCache>
            </c:numRef>
          </c:val>
        </c:ser>
        <c:dLbls>
          <c:showLegendKey val="0"/>
          <c:showVal val="1"/>
          <c:showCatName val="0"/>
          <c:showSerName val="0"/>
          <c:showPercent val="0"/>
          <c:showBubbleSize val="0"/>
        </c:dLbls>
        <c:gapWidth val="75"/>
        <c:axId val="262555712"/>
        <c:axId val="262556104"/>
      </c:barChart>
      <c:catAx>
        <c:axId val="262555712"/>
        <c:scaling>
          <c:orientation val="minMax"/>
        </c:scaling>
        <c:delete val="0"/>
        <c:axPos val="b"/>
        <c:numFmt formatCode="General" sourceLinked="0"/>
        <c:majorTickMark val="none"/>
        <c:minorTickMark val="none"/>
        <c:tickLblPos val="nextTo"/>
        <c:crossAx val="262556104"/>
        <c:crosses val="autoZero"/>
        <c:auto val="1"/>
        <c:lblAlgn val="ctr"/>
        <c:lblOffset val="100"/>
        <c:noMultiLvlLbl val="0"/>
      </c:catAx>
      <c:valAx>
        <c:axId val="262556104"/>
        <c:scaling>
          <c:orientation val="minMax"/>
        </c:scaling>
        <c:delete val="0"/>
        <c:axPos val="l"/>
        <c:numFmt formatCode="General" sourceLinked="1"/>
        <c:majorTickMark val="none"/>
        <c:minorTickMark val="none"/>
        <c:tickLblPos val="nextTo"/>
        <c:crossAx val="262555712"/>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GRAF!$T$89:$Y$89</c:f>
              <c:strCache>
                <c:ptCount val="6"/>
                <c:pt idx="0">
                  <c:v>TP1</c:v>
                </c:pt>
                <c:pt idx="1">
                  <c:v>TP2</c:v>
                </c:pt>
                <c:pt idx="2">
                  <c:v>TP3</c:v>
                </c:pt>
                <c:pt idx="3">
                  <c:v>TP4</c:v>
                </c:pt>
                <c:pt idx="4">
                  <c:v>TP5</c:v>
                </c:pt>
                <c:pt idx="5">
                  <c:v>TP6</c:v>
                </c:pt>
              </c:strCache>
            </c:strRef>
          </c:cat>
          <c:val>
            <c:numRef>
              <c:f>GRAF!$T$90:$Y$90</c:f>
              <c:numCache>
                <c:formatCode>General</c:formatCode>
                <c:ptCount val="6"/>
                <c:pt idx="0">
                  <c:v>0</c:v>
                </c:pt>
                <c:pt idx="1">
                  <c:v>0</c:v>
                </c:pt>
                <c:pt idx="2">
                  <c:v>1</c:v>
                </c:pt>
                <c:pt idx="3">
                  <c:v>6</c:v>
                </c:pt>
                <c:pt idx="4">
                  <c:v>7</c:v>
                </c:pt>
                <c:pt idx="5">
                  <c:v>6</c:v>
                </c:pt>
              </c:numCache>
            </c:numRef>
          </c:val>
        </c:ser>
        <c:dLbls>
          <c:showLegendKey val="0"/>
          <c:showVal val="1"/>
          <c:showCatName val="0"/>
          <c:showSerName val="0"/>
          <c:showPercent val="0"/>
          <c:showBubbleSize val="0"/>
        </c:dLbls>
        <c:gapWidth val="75"/>
        <c:axId val="262556888"/>
        <c:axId val="262557280"/>
      </c:barChart>
      <c:catAx>
        <c:axId val="262556888"/>
        <c:scaling>
          <c:orientation val="minMax"/>
        </c:scaling>
        <c:delete val="0"/>
        <c:axPos val="b"/>
        <c:numFmt formatCode="General" sourceLinked="0"/>
        <c:majorTickMark val="none"/>
        <c:minorTickMark val="none"/>
        <c:tickLblPos val="nextTo"/>
        <c:crossAx val="262557280"/>
        <c:crosses val="autoZero"/>
        <c:auto val="1"/>
        <c:lblAlgn val="ctr"/>
        <c:lblOffset val="100"/>
        <c:noMultiLvlLbl val="0"/>
      </c:catAx>
      <c:valAx>
        <c:axId val="262557280"/>
        <c:scaling>
          <c:orientation val="minMax"/>
        </c:scaling>
        <c:delete val="0"/>
        <c:axPos val="l"/>
        <c:numFmt formatCode="General" sourceLinked="1"/>
        <c:majorTickMark val="none"/>
        <c:minorTickMark val="none"/>
        <c:tickLblPos val="nextTo"/>
        <c:crossAx val="262556888"/>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5"/>
    </mc:Choice>
    <mc:Fallback>
      <c:style val="25"/>
    </mc:Fallback>
  </mc:AlternateContent>
  <c:chart>
    <c:autoTitleDeleted val="1"/>
    <c:plotArea>
      <c:layout/>
      <c:barChart>
        <c:barDir val="col"/>
        <c:grouping val="clustered"/>
        <c:varyColors val="0"/>
        <c:ser>
          <c:idx val="0"/>
          <c:order val="0"/>
          <c:spPr>
            <a:solidFill>
              <a:srgbClr val="99FFC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GRAF!$L$103:$Q$103</c:f>
              <c:strCache>
                <c:ptCount val="6"/>
                <c:pt idx="0">
                  <c:v>TP1</c:v>
                </c:pt>
                <c:pt idx="1">
                  <c:v>TP2</c:v>
                </c:pt>
                <c:pt idx="2">
                  <c:v>TP3</c:v>
                </c:pt>
                <c:pt idx="3">
                  <c:v>TP4</c:v>
                </c:pt>
                <c:pt idx="4">
                  <c:v>TP5</c:v>
                </c:pt>
                <c:pt idx="5">
                  <c:v>TP6</c:v>
                </c:pt>
              </c:strCache>
            </c:strRef>
          </c:cat>
          <c:val>
            <c:numRef>
              <c:f>GRAF!$L$104:$Q$104</c:f>
              <c:numCache>
                <c:formatCode>General</c:formatCode>
                <c:ptCount val="6"/>
                <c:pt idx="0">
                  <c:v>0</c:v>
                </c:pt>
                <c:pt idx="1">
                  <c:v>0</c:v>
                </c:pt>
                <c:pt idx="2">
                  <c:v>4</c:v>
                </c:pt>
                <c:pt idx="3">
                  <c:v>6</c:v>
                </c:pt>
                <c:pt idx="4">
                  <c:v>7</c:v>
                </c:pt>
                <c:pt idx="5">
                  <c:v>3</c:v>
                </c:pt>
              </c:numCache>
            </c:numRef>
          </c:val>
        </c:ser>
        <c:dLbls>
          <c:showLegendKey val="0"/>
          <c:showVal val="1"/>
          <c:showCatName val="0"/>
          <c:showSerName val="0"/>
          <c:showPercent val="0"/>
          <c:showBubbleSize val="0"/>
        </c:dLbls>
        <c:gapWidth val="75"/>
        <c:axId val="262558064"/>
        <c:axId val="262720096"/>
      </c:barChart>
      <c:catAx>
        <c:axId val="262558064"/>
        <c:scaling>
          <c:orientation val="minMax"/>
        </c:scaling>
        <c:delete val="0"/>
        <c:axPos val="b"/>
        <c:numFmt formatCode="General" sourceLinked="0"/>
        <c:majorTickMark val="none"/>
        <c:minorTickMark val="none"/>
        <c:tickLblPos val="nextTo"/>
        <c:crossAx val="262720096"/>
        <c:crosses val="autoZero"/>
        <c:auto val="1"/>
        <c:lblAlgn val="ctr"/>
        <c:lblOffset val="100"/>
        <c:noMultiLvlLbl val="0"/>
      </c:catAx>
      <c:valAx>
        <c:axId val="262720096"/>
        <c:scaling>
          <c:orientation val="minMax"/>
        </c:scaling>
        <c:delete val="0"/>
        <c:axPos val="l"/>
        <c:numFmt formatCode="General" sourceLinked="1"/>
        <c:majorTickMark val="none"/>
        <c:minorTickMark val="none"/>
        <c:tickLblPos val="nextTo"/>
        <c:crossAx val="262558064"/>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5"/>
    </mc:Choice>
    <mc:Fallback>
      <c:style val="25"/>
    </mc:Fallback>
  </mc:AlternateContent>
  <c:chart>
    <c:autoTitleDeleted val="0"/>
    <c:plotArea>
      <c:layout/>
      <c:barChart>
        <c:barDir val="col"/>
        <c:grouping val="clustered"/>
        <c:varyColors val="0"/>
        <c:ser>
          <c:idx val="0"/>
          <c:order val="0"/>
          <c:spPr>
            <a:solidFill>
              <a:srgbClr val="F080D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GRAF!$T$103:$Y$103</c:f>
              <c:strCache>
                <c:ptCount val="6"/>
                <c:pt idx="0">
                  <c:v>TP1</c:v>
                </c:pt>
                <c:pt idx="1">
                  <c:v>TP2</c:v>
                </c:pt>
                <c:pt idx="2">
                  <c:v>TP3</c:v>
                </c:pt>
                <c:pt idx="3">
                  <c:v>TP4</c:v>
                </c:pt>
                <c:pt idx="4">
                  <c:v>TP5</c:v>
                </c:pt>
                <c:pt idx="5">
                  <c:v>TP6</c:v>
                </c:pt>
              </c:strCache>
            </c:strRef>
          </c:cat>
          <c:val>
            <c:numRef>
              <c:f>GRAF!$T$104:$Y$104</c:f>
              <c:numCache>
                <c:formatCode>General</c:formatCode>
                <c:ptCount val="6"/>
                <c:pt idx="0">
                  <c:v>0</c:v>
                </c:pt>
                <c:pt idx="1">
                  <c:v>0</c:v>
                </c:pt>
                <c:pt idx="2">
                  <c:v>3</c:v>
                </c:pt>
                <c:pt idx="3">
                  <c:v>7</c:v>
                </c:pt>
                <c:pt idx="4">
                  <c:v>7</c:v>
                </c:pt>
                <c:pt idx="5">
                  <c:v>3</c:v>
                </c:pt>
              </c:numCache>
            </c:numRef>
          </c:val>
        </c:ser>
        <c:dLbls>
          <c:showLegendKey val="0"/>
          <c:showVal val="1"/>
          <c:showCatName val="0"/>
          <c:showSerName val="0"/>
          <c:showPercent val="0"/>
          <c:showBubbleSize val="0"/>
        </c:dLbls>
        <c:gapWidth val="75"/>
        <c:axId val="262720880"/>
        <c:axId val="262721272"/>
      </c:barChart>
      <c:catAx>
        <c:axId val="262720880"/>
        <c:scaling>
          <c:orientation val="minMax"/>
        </c:scaling>
        <c:delete val="0"/>
        <c:axPos val="b"/>
        <c:numFmt formatCode="General" sourceLinked="0"/>
        <c:majorTickMark val="none"/>
        <c:minorTickMark val="none"/>
        <c:tickLblPos val="nextTo"/>
        <c:crossAx val="262721272"/>
        <c:crosses val="autoZero"/>
        <c:auto val="1"/>
        <c:lblAlgn val="ctr"/>
        <c:lblOffset val="100"/>
        <c:noMultiLvlLbl val="0"/>
      </c:catAx>
      <c:valAx>
        <c:axId val="262721272"/>
        <c:scaling>
          <c:orientation val="minMax"/>
        </c:scaling>
        <c:delete val="0"/>
        <c:axPos val="l"/>
        <c:numFmt formatCode="General" sourceLinked="1"/>
        <c:majorTickMark val="none"/>
        <c:minorTickMark val="none"/>
        <c:tickLblPos val="nextTo"/>
        <c:crossAx val="26272088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1"/>
    <c:plotArea>
      <c:layout>
        <c:manualLayout>
          <c:layoutTarget val="inner"/>
          <c:xMode val="edge"/>
          <c:yMode val="edge"/>
          <c:x val="8.1368372909430275E-2"/>
          <c:y val="0.10002269986521956"/>
          <c:w val="0.88409473541082095"/>
          <c:h val="0.67428672767255449"/>
        </c:manualLayout>
      </c:layout>
      <c:barChart>
        <c:barDir val="col"/>
        <c:grouping val="clustered"/>
        <c:varyColors val="0"/>
        <c:ser>
          <c:idx val="0"/>
          <c:order val="0"/>
          <c:tx>
            <c:strRef>
              <c:f>GRAF!$S$7</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GRAF!$T$6:$Y$6</c:f>
              <c:strCache>
                <c:ptCount val="6"/>
                <c:pt idx="0">
                  <c:v>TP1</c:v>
                </c:pt>
                <c:pt idx="1">
                  <c:v>TP2</c:v>
                </c:pt>
                <c:pt idx="2">
                  <c:v>TP3</c:v>
                </c:pt>
                <c:pt idx="3">
                  <c:v>TP4</c:v>
                </c:pt>
                <c:pt idx="4">
                  <c:v>TP5</c:v>
                </c:pt>
                <c:pt idx="5">
                  <c:v>TP6</c:v>
                </c:pt>
              </c:strCache>
            </c:strRef>
          </c:cat>
          <c:val>
            <c:numRef>
              <c:f>GRAF!$T$7:$Y$7</c:f>
              <c:numCache>
                <c:formatCode>General</c:formatCode>
                <c:ptCount val="6"/>
                <c:pt idx="0">
                  <c:v>1</c:v>
                </c:pt>
                <c:pt idx="1">
                  <c:v>1</c:v>
                </c:pt>
                <c:pt idx="2">
                  <c:v>7</c:v>
                </c:pt>
                <c:pt idx="3">
                  <c:v>8</c:v>
                </c:pt>
                <c:pt idx="4">
                  <c:v>1</c:v>
                </c:pt>
                <c:pt idx="5">
                  <c:v>2</c:v>
                </c:pt>
              </c:numCache>
            </c:numRef>
          </c:val>
        </c:ser>
        <c:dLbls>
          <c:showLegendKey val="0"/>
          <c:showVal val="1"/>
          <c:showCatName val="0"/>
          <c:showSerName val="0"/>
          <c:showPercent val="0"/>
          <c:showBubbleSize val="0"/>
        </c:dLbls>
        <c:gapWidth val="75"/>
        <c:axId val="163479768"/>
        <c:axId val="163481728"/>
      </c:barChart>
      <c:catAx>
        <c:axId val="163479768"/>
        <c:scaling>
          <c:orientation val="minMax"/>
        </c:scaling>
        <c:delete val="0"/>
        <c:axPos val="b"/>
        <c:numFmt formatCode="General" sourceLinked="0"/>
        <c:majorTickMark val="none"/>
        <c:minorTickMark val="none"/>
        <c:tickLblPos val="nextTo"/>
        <c:crossAx val="163481728"/>
        <c:crosses val="autoZero"/>
        <c:auto val="1"/>
        <c:lblAlgn val="ctr"/>
        <c:lblOffset val="100"/>
        <c:noMultiLvlLbl val="0"/>
      </c:catAx>
      <c:valAx>
        <c:axId val="163481728"/>
        <c:scaling>
          <c:orientation val="minMax"/>
        </c:scaling>
        <c:delete val="0"/>
        <c:axPos val="l"/>
        <c:numFmt formatCode="General" sourceLinked="1"/>
        <c:majorTickMark val="none"/>
        <c:minorTickMark val="none"/>
        <c:tickLblPos val="nextTo"/>
        <c:crossAx val="163479768"/>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GRAF!$L$19:$Q$19</c:f>
              <c:strCache>
                <c:ptCount val="6"/>
                <c:pt idx="0">
                  <c:v>TP1</c:v>
                </c:pt>
                <c:pt idx="1">
                  <c:v>TP2</c:v>
                </c:pt>
                <c:pt idx="2">
                  <c:v>TP3</c:v>
                </c:pt>
                <c:pt idx="3">
                  <c:v>TP4</c:v>
                </c:pt>
                <c:pt idx="4">
                  <c:v>TP5</c:v>
                </c:pt>
                <c:pt idx="5">
                  <c:v>TP6</c:v>
                </c:pt>
              </c:strCache>
            </c:strRef>
          </c:cat>
          <c:val>
            <c:numRef>
              <c:f>GRAF!$L$20:$Q$20</c:f>
              <c:numCache>
                <c:formatCode>General</c:formatCode>
                <c:ptCount val="6"/>
                <c:pt idx="0">
                  <c:v>0</c:v>
                </c:pt>
                <c:pt idx="1">
                  <c:v>0</c:v>
                </c:pt>
                <c:pt idx="2">
                  <c:v>10</c:v>
                </c:pt>
                <c:pt idx="3">
                  <c:v>3</c:v>
                </c:pt>
                <c:pt idx="4">
                  <c:v>4</c:v>
                </c:pt>
                <c:pt idx="5">
                  <c:v>3</c:v>
                </c:pt>
              </c:numCache>
            </c:numRef>
          </c:val>
        </c:ser>
        <c:dLbls>
          <c:showLegendKey val="0"/>
          <c:showVal val="1"/>
          <c:showCatName val="0"/>
          <c:showSerName val="0"/>
          <c:showPercent val="0"/>
          <c:showBubbleSize val="0"/>
        </c:dLbls>
        <c:gapWidth val="75"/>
        <c:axId val="163482512"/>
        <c:axId val="163482904"/>
      </c:barChart>
      <c:catAx>
        <c:axId val="163482512"/>
        <c:scaling>
          <c:orientation val="minMax"/>
        </c:scaling>
        <c:delete val="0"/>
        <c:axPos val="b"/>
        <c:numFmt formatCode="General" sourceLinked="0"/>
        <c:majorTickMark val="none"/>
        <c:minorTickMark val="none"/>
        <c:tickLblPos val="nextTo"/>
        <c:crossAx val="163482904"/>
        <c:crosses val="autoZero"/>
        <c:auto val="1"/>
        <c:lblAlgn val="ctr"/>
        <c:lblOffset val="100"/>
        <c:noMultiLvlLbl val="0"/>
      </c:catAx>
      <c:valAx>
        <c:axId val="163482904"/>
        <c:scaling>
          <c:orientation val="minMax"/>
        </c:scaling>
        <c:delete val="0"/>
        <c:axPos val="l"/>
        <c:numFmt formatCode="General" sourceLinked="1"/>
        <c:majorTickMark val="none"/>
        <c:minorTickMark val="none"/>
        <c:tickLblPos val="nextTo"/>
        <c:crossAx val="16348251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GRAF!$T$19:$Y$19</c:f>
              <c:strCache>
                <c:ptCount val="6"/>
                <c:pt idx="0">
                  <c:v>TP1</c:v>
                </c:pt>
                <c:pt idx="1">
                  <c:v>TP2</c:v>
                </c:pt>
                <c:pt idx="2">
                  <c:v>TP3</c:v>
                </c:pt>
                <c:pt idx="3">
                  <c:v>TP4</c:v>
                </c:pt>
                <c:pt idx="4">
                  <c:v>TP5</c:v>
                </c:pt>
                <c:pt idx="5">
                  <c:v>TP6</c:v>
                </c:pt>
              </c:strCache>
            </c:strRef>
          </c:cat>
          <c:val>
            <c:numRef>
              <c:f>GRAF!$T$20:$Y$20</c:f>
              <c:numCache>
                <c:formatCode>General</c:formatCode>
                <c:ptCount val="6"/>
                <c:pt idx="0">
                  <c:v>0</c:v>
                </c:pt>
                <c:pt idx="1">
                  <c:v>0</c:v>
                </c:pt>
                <c:pt idx="2">
                  <c:v>10</c:v>
                </c:pt>
                <c:pt idx="3">
                  <c:v>5</c:v>
                </c:pt>
                <c:pt idx="4">
                  <c:v>1</c:v>
                </c:pt>
                <c:pt idx="5">
                  <c:v>4</c:v>
                </c:pt>
              </c:numCache>
            </c:numRef>
          </c:val>
        </c:ser>
        <c:dLbls>
          <c:showLegendKey val="0"/>
          <c:showVal val="1"/>
          <c:showCatName val="0"/>
          <c:showSerName val="0"/>
          <c:showPercent val="0"/>
          <c:showBubbleSize val="0"/>
        </c:dLbls>
        <c:gapWidth val="75"/>
        <c:axId val="263623504"/>
        <c:axId val="263623896"/>
      </c:barChart>
      <c:catAx>
        <c:axId val="263623504"/>
        <c:scaling>
          <c:orientation val="minMax"/>
        </c:scaling>
        <c:delete val="0"/>
        <c:axPos val="b"/>
        <c:numFmt formatCode="General" sourceLinked="0"/>
        <c:majorTickMark val="none"/>
        <c:minorTickMark val="none"/>
        <c:tickLblPos val="nextTo"/>
        <c:crossAx val="263623896"/>
        <c:crosses val="autoZero"/>
        <c:auto val="1"/>
        <c:lblAlgn val="ctr"/>
        <c:lblOffset val="100"/>
        <c:noMultiLvlLbl val="0"/>
      </c:catAx>
      <c:valAx>
        <c:axId val="263623896"/>
        <c:scaling>
          <c:orientation val="minMax"/>
        </c:scaling>
        <c:delete val="0"/>
        <c:axPos val="l"/>
        <c:numFmt formatCode="General" sourceLinked="1"/>
        <c:majorTickMark val="none"/>
        <c:minorTickMark val="none"/>
        <c:tickLblPos val="nextTo"/>
        <c:crossAx val="26362350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GRAF!$L$33:$Q$33</c:f>
              <c:strCache>
                <c:ptCount val="6"/>
                <c:pt idx="0">
                  <c:v>TP1</c:v>
                </c:pt>
                <c:pt idx="1">
                  <c:v>TP2</c:v>
                </c:pt>
                <c:pt idx="2">
                  <c:v>TP3</c:v>
                </c:pt>
                <c:pt idx="3">
                  <c:v>TP4</c:v>
                </c:pt>
                <c:pt idx="4">
                  <c:v>TP5</c:v>
                </c:pt>
                <c:pt idx="5">
                  <c:v>TP6</c:v>
                </c:pt>
              </c:strCache>
            </c:strRef>
          </c:cat>
          <c:val>
            <c:numRef>
              <c:f>GRAF!$L$34:$Q$34</c:f>
              <c:numCache>
                <c:formatCode>General</c:formatCode>
                <c:ptCount val="6"/>
                <c:pt idx="0">
                  <c:v>0</c:v>
                </c:pt>
                <c:pt idx="1">
                  <c:v>0</c:v>
                </c:pt>
                <c:pt idx="2">
                  <c:v>2</c:v>
                </c:pt>
                <c:pt idx="3">
                  <c:v>5</c:v>
                </c:pt>
                <c:pt idx="4">
                  <c:v>9</c:v>
                </c:pt>
                <c:pt idx="5">
                  <c:v>4</c:v>
                </c:pt>
              </c:numCache>
            </c:numRef>
          </c:val>
        </c:ser>
        <c:dLbls>
          <c:showLegendKey val="0"/>
          <c:showVal val="1"/>
          <c:showCatName val="0"/>
          <c:showSerName val="0"/>
          <c:showPercent val="0"/>
          <c:showBubbleSize val="0"/>
        </c:dLbls>
        <c:gapWidth val="75"/>
        <c:axId val="263674944"/>
        <c:axId val="263675336"/>
      </c:barChart>
      <c:catAx>
        <c:axId val="263674944"/>
        <c:scaling>
          <c:orientation val="minMax"/>
        </c:scaling>
        <c:delete val="0"/>
        <c:axPos val="b"/>
        <c:numFmt formatCode="General" sourceLinked="0"/>
        <c:majorTickMark val="none"/>
        <c:minorTickMark val="none"/>
        <c:tickLblPos val="nextTo"/>
        <c:crossAx val="263675336"/>
        <c:crosses val="autoZero"/>
        <c:auto val="1"/>
        <c:lblAlgn val="ctr"/>
        <c:lblOffset val="100"/>
        <c:noMultiLvlLbl val="0"/>
      </c:catAx>
      <c:valAx>
        <c:axId val="263675336"/>
        <c:scaling>
          <c:orientation val="minMax"/>
        </c:scaling>
        <c:delete val="0"/>
        <c:axPos val="l"/>
        <c:numFmt formatCode="General" sourceLinked="1"/>
        <c:majorTickMark val="none"/>
        <c:minorTickMark val="none"/>
        <c:tickLblPos val="nextTo"/>
        <c:crossAx val="26367494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1"/>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GRAF!$T$33:$Y$33</c:f>
              <c:strCache>
                <c:ptCount val="6"/>
                <c:pt idx="0">
                  <c:v>TP1</c:v>
                </c:pt>
                <c:pt idx="1">
                  <c:v>TP2</c:v>
                </c:pt>
                <c:pt idx="2">
                  <c:v>TP3</c:v>
                </c:pt>
                <c:pt idx="3">
                  <c:v>TP4</c:v>
                </c:pt>
                <c:pt idx="4">
                  <c:v>TP5</c:v>
                </c:pt>
                <c:pt idx="5">
                  <c:v>TP6</c:v>
                </c:pt>
              </c:strCache>
            </c:strRef>
          </c:cat>
          <c:val>
            <c:numRef>
              <c:f>GRAF!$T$34:$Y$34</c:f>
              <c:numCache>
                <c:formatCode>General</c:formatCode>
                <c:ptCount val="6"/>
                <c:pt idx="0">
                  <c:v>0</c:v>
                </c:pt>
                <c:pt idx="1">
                  <c:v>0</c:v>
                </c:pt>
                <c:pt idx="2">
                  <c:v>8</c:v>
                </c:pt>
                <c:pt idx="3">
                  <c:v>1</c:v>
                </c:pt>
                <c:pt idx="4">
                  <c:v>6</c:v>
                </c:pt>
                <c:pt idx="5">
                  <c:v>5</c:v>
                </c:pt>
              </c:numCache>
            </c:numRef>
          </c:val>
        </c:ser>
        <c:dLbls>
          <c:showLegendKey val="0"/>
          <c:showVal val="1"/>
          <c:showCatName val="0"/>
          <c:showSerName val="0"/>
          <c:showPercent val="0"/>
          <c:showBubbleSize val="0"/>
        </c:dLbls>
        <c:gapWidth val="75"/>
        <c:axId val="263623112"/>
        <c:axId val="263622720"/>
      </c:barChart>
      <c:catAx>
        <c:axId val="263623112"/>
        <c:scaling>
          <c:orientation val="minMax"/>
        </c:scaling>
        <c:delete val="0"/>
        <c:axPos val="b"/>
        <c:numFmt formatCode="General" sourceLinked="0"/>
        <c:majorTickMark val="none"/>
        <c:minorTickMark val="none"/>
        <c:tickLblPos val="nextTo"/>
        <c:crossAx val="263622720"/>
        <c:crosses val="autoZero"/>
        <c:auto val="1"/>
        <c:lblAlgn val="ctr"/>
        <c:lblOffset val="100"/>
        <c:noMultiLvlLbl val="0"/>
      </c:catAx>
      <c:valAx>
        <c:axId val="263622720"/>
        <c:scaling>
          <c:orientation val="minMax"/>
        </c:scaling>
        <c:delete val="0"/>
        <c:axPos val="l"/>
        <c:numFmt formatCode="General" sourceLinked="1"/>
        <c:majorTickMark val="none"/>
        <c:minorTickMark val="none"/>
        <c:tickLblPos val="nextTo"/>
        <c:crossAx val="263623112"/>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2">
                <a:lumMod val="50000"/>
              </a:schemeClr>
            </a:solidFill>
            <a:scene3d>
              <a:camera prst="orthographicFront"/>
              <a:lightRig rig="threePt" dir="t"/>
            </a:scene3d>
            <a:sp3d>
              <a:bevelT w="190500" h="381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GRAF!$L$47:$Q$47</c:f>
              <c:strCache>
                <c:ptCount val="6"/>
                <c:pt idx="0">
                  <c:v>TP1</c:v>
                </c:pt>
                <c:pt idx="1">
                  <c:v>TP2</c:v>
                </c:pt>
                <c:pt idx="2">
                  <c:v>TP3</c:v>
                </c:pt>
                <c:pt idx="3">
                  <c:v>TP4</c:v>
                </c:pt>
                <c:pt idx="4">
                  <c:v>TP5</c:v>
                </c:pt>
                <c:pt idx="5">
                  <c:v>TP6</c:v>
                </c:pt>
              </c:strCache>
            </c:strRef>
          </c:cat>
          <c:val>
            <c:numRef>
              <c:f>GRAF!$L$48:$Q$48</c:f>
              <c:numCache>
                <c:formatCode>General</c:formatCode>
                <c:ptCount val="6"/>
                <c:pt idx="0">
                  <c:v>0</c:v>
                </c:pt>
                <c:pt idx="1">
                  <c:v>0</c:v>
                </c:pt>
                <c:pt idx="2">
                  <c:v>2</c:v>
                </c:pt>
                <c:pt idx="3">
                  <c:v>5</c:v>
                </c:pt>
                <c:pt idx="4">
                  <c:v>7</c:v>
                </c:pt>
                <c:pt idx="5">
                  <c:v>6</c:v>
                </c:pt>
              </c:numCache>
            </c:numRef>
          </c:val>
        </c:ser>
        <c:dLbls>
          <c:showLegendKey val="0"/>
          <c:showVal val="1"/>
          <c:showCatName val="0"/>
          <c:showSerName val="0"/>
          <c:showPercent val="0"/>
          <c:showBubbleSize val="0"/>
        </c:dLbls>
        <c:gapWidth val="75"/>
        <c:axId val="263674552"/>
        <c:axId val="263676120"/>
      </c:barChart>
      <c:catAx>
        <c:axId val="263674552"/>
        <c:scaling>
          <c:orientation val="minMax"/>
        </c:scaling>
        <c:delete val="0"/>
        <c:axPos val="b"/>
        <c:numFmt formatCode="General" sourceLinked="0"/>
        <c:majorTickMark val="none"/>
        <c:minorTickMark val="none"/>
        <c:tickLblPos val="nextTo"/>
        <c:crossAx val="263676120"/>
        <c:crosses val="autoZero"/>
        <c:auto val="1"/>
        <c:lblAlgn val="ctr"/>
        <c:lblOffset val="100"/>
        <c:noMultiLvlLbl val="0"/>
      </c:catAx>
      <c:valAx>
        <c:axId val="263676120"/>
        <c:scaling>
          <c:orientation val="minMax"/>
        </c:scaling>
        <c:delete val="0"/>
        <c:axPos val="l"/>
        <c:numFmt formatCode="General" sourceLinked="1"/>
        <c:majorTickMark val="none"/>
        <c:minorTickMark val="none"/>
        <c:tickLblPos val="nextTo"/>
        <c:crossAx val="263674552"/>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GRAF!$L$61:$Q$61</c:f>
              <c:strCache>
                <c:ptCount val="6"/>
                <c:pt idx="0">
                  <c:v>TP1</c:v>
                </c:pt>
                <c:pt idx="1">
                  <c:v>TP2</c:v>
                </c:pt>
                <c:pt idx="2">
                  <c:v>TP3</c:v>
                </c:pt>
                <c:pt idx="3">
                  <c:v>TP4</c:v>
                </c:pt>
                <c:pt idx="4">
                  <c:v>TP5</c:v>
                </c:pt>
                <c:pt idx="5">
                  <c:v>TP6</c:v>
                </c:pt>
              </c:strCache>
            </c:strRef>
          </c:cat>
          <c:val>
            <c:numRef>
              <c:f>GRAF!$L$62:$Q$62</c:f>
              <c:numCache>
                <c:formatCode>General</c:formatCode>
                <c:ptCount val="6"/>
                <c:pt idx="0">
                  <c:v>0</c:v>
                </c:pt>
                <c:pt idx="1">
                  <c:v>0</c:v>
                </c:pt>
                <c:pt idx="2">
                  <c:v>1</c:v>
                </c:pt>
                <c:pt idx="3">
                  <c:v>7</c:v>
                </c:pt>
                <c:pt idx="4">
                  <c:v>8</c:v>
                </c:pt>
                <c:pt idx="5">
                  <c:v>4</c:v>
                </c:pt>
              </c:numCache>
            </c:numRef>
          </c:val>
        </c:ser>
        <c:dLbls>
          <c:showLegendKey val="0"/>
          <c:showVal val="1"/>
          <c:showCatName val="0"/>
          <c:showSerName val="0"/>
          <c:showPercent val="0"/>
          <c:showBubbleSize val="0"/>
        </c:dLbls>
        <c:gapWidth val="75"/>
        <c:axId val="263676904"/>
        <c:axId val="263677296"/>
      </c:barChart>
      <c:catAx>
        <c:axId val="263676904"/>
        <c:scaling>
          <c:orientation val="minMax"/>
        </c:scaling>
        <c:delete val="0"/>
        <c:axPos val="b"/>
        <c:numFmt formatCode="General" sourceLinked="0"/>
        <c:majorTickMark val="none"/>
        <c:minorTickMark val="none"/>
        <c:tickLblPos val="nextTo"/>
        <c:crossAx val="263677296"/>
        <c:crosses val="autoZero"/>
        <c:auto val="1"/>
        <c:lblAlgn val="ctr"/>
        <c:lblOffset val="100"/>
        <c:noMultiLvlLbl val="0"/>
      </c:catAx>
      <c:valAx>
        <c:axId val="263677296"/>
        <c:scaling>
          <c:orientation val="minMax"/>
        </c:scaling>
        <c:delete val="0"/>
        <c:axPos val="l"/>
        <c:numFmt formatCode="General" sourceLinked="1"/>
        <c:majorTickMark val="none"/>
        <c:minorTickMark val="none"/>
        <c:tickLblPos val="nextTo"/>
        <c:crossAx val="263676904"/>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manualLayout>
          <c:layoutTarget val="inner"/>
          <c:xMode val="edge"/>
          <c:yMode val="edge"/>
          <c:x val="5.5127296587926505E-2"/>
          <c:y val="7.6807056375174654E-2"/>
          <c:w val="0.9115393700787402"/>
          <c:h val="0.77280560125763731"/>
        </c:manualLayout>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GRAF!$T$61:$Y$61</c:f>
              <c:strCache>
                <c:ptCount val="6"/>
                <c:pt idx="0">
                  <c:v>TP1</c:v>
                </c:pt>
                <c:pt idx="1">
                  <c:v>TP2</c:v>
                </c:pt>
                <c:pt idx="2">
                  <c:v>TP3</c:v>
                </c:pt>
                <c:pt idx="3">
                  <c:v>TP4</c:v>
                </c:pt>
                <c:pt idx="4">
                  <c:v>TP5</c:v>
                </c:pt>
                <c:pt idx="5">
                  <c:v>TP6</c:v>
                </c:pt>
              </c:strCache>
            </c:strRef>
          </c:cat>
          <c:val>
            <c:numRef>
              <c:f>GRAF!$T$62:$Y$62</c:f>
              <c:numCache>
                <c:formatCode>General</c:formatCode>
                <c:ptCount val="6"/>
                <c:pt idx="0">
                  <c:v>0</c:v>
                </c:pt>
                <c:pt idx="1">
                  <c:v>0</c:v>
                </c:pt>
                <c:pt idx="2">
                  <c:v>8</c:v>
                </c:pt>
                <c:pt idx="3">
                  <c:v>3</c:v>
                </c:pt>
                <c:pt idx="4">
                  <c:v>3</c:v>
                </c:pt>
                <c:pt idx="5">
                  <c:v>6</c:v>
                </c:pt>
              </c:numCache>
            </c:numRef>
          </c:val>
        </c:ser>
        <c:dLbls>
          <c:showLegendKey val="0"/>
          <c:showVal val="1"/>
          <c:showCatName val="0"/>
          <c:showSerName val="0"/>
          <c:showPercent val="0"/>
          <c:showBubbleSize val="0"/>
        </c:dLbls>
        <c:gapWidth val="75"/>
        <c:axId val="162331120"/>
        <c:axId val="263219800"/>
      </c:barChart>
      <c:catAx>
        <c:axId val="162331120"/>
        <c:scaling>
          <c:orientation val="minMax"/>
        </c:scaling>
        <c:delete val="0"/>
        <c:axPos val="b"/>
        <c:numFmt formatCode="General" sourceLinked="0"/>
        <c:majorTickMark val="none"/>
        <c:minorTickMark val="none"/>
        <c:tickLblPos val="nextTo"/>
        <c:crossAx val="263219800"/>
        <c:crosses val="autoZero"/>
        <c:auto val="1"/>
        <c:lblAlgn val="ctr"/>
        <c:lblOffset val="100"/>
        <c:noMultiLvlLbl val="0"/>
      </c:catAx>
      <c:valAx>
        <c:axId val="263219800"/>
        <c:scaling>
          <c:orientation val="minMax"/>
        </c:scaling>
        <c:delete val="0"/>
        <c:axPos val="l"/>
        <c:numFmt formatCode="General" sourceLinked="1"/>
        <c:majorTickMark val="none"/>
        <c:minorTickMark val="none"/>
        <c:tickLblPos val="nextTo"/>
        <c:crossAx val="162331120"/>
        <c:crosses val="autoZero"/>
        <c:crossBetween val="between"/>
      </c:valAx>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I$7" fmlaRange="$L$7:$L$76" noThreeD="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 Type="http://schemas.openxmlformats.org/officeDocument/2006/relationships/chart" Target="../charts/chart2.xml"/><Relationship Id="rId16"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2.jpeg"/><Relationship Id="rId11" Type="http://schemas.openxmlformats.org/officeDocument/2006/relationships/chart" Target="../charts/chart9.xml"/><Relationship Id="rId5" Type="http://schemas.openxmlformats.org/officeDocument/2006/relationships/image" Target="../media/image1.png"/><Relationship Id="rId15" Type="http://schemas.openxmlformats.org/officeDocument/2006/relationships/chart" Target="../charts/chart13.xml"/><Relationship Id="rId10" Type="http://schemas.openxmlformats.org/officeDocument/2006/relationships/chart" Target="../charts/chart8.xml"/><Relationship Id="rId4" Type="http://schemas.openxmlformats.org/officeDocument/2006/relationships/chart" Target="../charts/chart4.xml"/><Relationship Id="rId9" Type="http://schemas.openxmlformats.org/officeDocument/2006/relationships/chart" Target="../charts/chart7.xml"/><Relationship Id="rId1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144454</xdr:colOff>
      <xdr:row>0</xdr:row>
      <xdr:rowOff>109904</xdr:rowOff>
    </xdr:from>
    <xdr:to>
      <xdr:col>1</xdr:col>
      <xdr:colOff>1008974</xdr:colOff>
      <xdr:row>3</xdr:row>
      <xdr:rowOff>73269</xdr:rowOff>
    </xdr:to>
    <xdr:grpSp>
      <xdr:nvGrpSpPr>
        <xdr:cNvPr id="2" name="Group 1"/>
        <xdr:cNvGrpSpPr/>
      </xdr:nvGrpSpPr>
      <xdr:grpSpPr>
        <a:xfrm>
          <a:off x="288908" y="109904"/>
          <a:ext cx="2081051" cy="770919"/>
          <a:chOff x="8509733" y="579783"/>
          <a:chExt cx="2929931" cy="898248"/>
        </a:xfrm>
      </xdr:grpSpPr>
      <xdr:pic>
        <xdr:nvPicPr>
          <xdr:cNvPr id="3" name="Picture 6" descr="Kementerian Pelajaran Malaysia"/>
          <xdr:cNvPicPr>
            <a:picLocks noChangeAspect="1" noChangeArrowheads="1"/>
          </xdr:cNvPicPr>
        </xdr:nvPicPr>
        <xdr:blipFill>
          <a:blip xmlns:r="http://schemas.openxmlformats.org/officeDocument/2006/relationships" r:embed="rId1" cstate="print"/>
          <a:srcRect/>
          <a:stretch>
            <a:fillRect/>
          </a:stretch>
        </xdr:blipFill>
        <xdr:spPr bwMode="auto">
          <a:xfrm>
            <a:off x="8509733" y="662609"/>
            <a:ext cx="2929931" cy="815422"/>
          </a:xfrm>
          <a:prstGeom prst="rect">
            <a:avLst/>
          </a:prstGeom>
          <a:noFill/>
        </xdr:spPr>
      </xdr:pic>
      <xdr:sp macro="" textlink="">
        <xdr:nvSpPr>
          <xdr:cNvPr id="4" name="TextBox 3"/>
          <xdr:cNvSpPr txBox="1"/>
        </xdr:nvSpPr>
        <xdr:spPr>
          <a:xfrm>
            <a:off x="9359348" y="579783"/>
            <a:ext cx="1062935" cy="165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grpSp>
    <xdr:clientData/>
  </xdr:twoCellAnchor>
  <xdr:twoCellAnchor editAs="oneCell">
    <xdr:from>
      <xdr:col>19</xdr:col>
      <xdr:colOff>190271</xdr:colOff>
      <xdr:row>1</xdr:row>
      <xdr:rowOff>40332</xdr:rowOff>
    </xdr:from>
    <xdr:to>
      <xdr:col>19</xdr:col>
      <xdr:colOff>485774</xdr:colOff>
      <xdr:row>3</xdr:row>
      <xdr:rowOff>133441</xdr:rowOff>
    </xdr:to>
    <xdr:pic>
      <xdr:nvPicPr>
        <xdr:cNvPr id="5" name="Picture 5" descr="https://encrypted-tbn0.gstatic.com/images?q=tbn:ANd9GcRGLkMTZpP7GE4SJQaZep8R7dEyHPSg8nTNl405oafNkFUlLBqZ"/>
        <xdr:cNvPicPr>
          <a:picLocks noChangeAspect="1" noChangeArrowheads="1"/>
        </xdr:cNvPicPr>
      </xdr:nvPicPr>
      <xdr:blipFill>
        <a:blip xmlns:r="http://schemas.openxmlformats.org/officeDocument/2006/relationships" r:embed="rId2" cstate="print"/>
        <a:srcRect/>
        <a:stretch>
          <a:fillRect/>
        </a:stretch>
      </xdr:blipFill>
      <xdr:spPr bwMode="auto">
        <a:xfrm>
          <a:off x="18933585" y="350930"/>
          <a:ext cx="591007" cy="5900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5328478</xdr:colOff>
      <xdr:row>3</xdr:row>
      <xdr:rowOff>248477</xdr:rowOff>
    </xdr:from>
    <xdr:to>
      <xdr:col>7</xdr:col>
      <xdr:colOff>5984109</xdr:colOff>
      <xdr:row>6</xdr:row>
      <xdr:rowOff>128103</xdr:rowOff>
    </xdr:to>
    <xdr:pic>
      <xdr:nvPicPr>
        <xdr:cNvPr id="10245" name="Picture 5" descr="https://encrypted-tbn0.gstatic.com/images?q=tbn:ANd9GcRGLkMTZpP7GE4SJQaZep8R7dEyHPSg8nTNl405oafNkFUlLBqZ"/>
        <xdr:cNvPicPr>
          <a:picLocks noChangeAspect="1" noChangeArrowheads="1"/>
        </xdr:cNvPicPr>
      </xdr:nvPicPr>
      <xdr:blipFill>
        <a:blip xmlns:r="http://schemas.openxmlformats.org/officeDocument/2006/relationships" r:embed="rId1" cstate="print"/>
        <a:srcRect/>
        <a:stretch>
          <a:fillRect/>
        </a:stretch>
      </xdr:blipFill>
      <xdr:spPr bwMode="auto">
        <a:xfrm>
          <a:off x="12216848" y="773042"/>
          <a:ext cx="655631" cy="638865"/>
        </a:xfrm>
        <a:prstGeom prst="rect">
          <a:avLst/>
        </a:prstGeom>
        <a:noFill/>
      </xdr:spPr>
    </xdr:pic>
    <xdr:clientData/>
  </xdr:twoCellAnchor>
  <xdr:twoCellAnchor>
    <xdr:from>
      <xdr:col>7</xdr:col>
      <xdr:colOff>1628913</xdr:colOff>
      <xdr:row>3</xdr:row>
      <xdr:rowOff>96630</xdr:rowOff>
    </xdr:from>
    <xdr:to>
      <xdr:col>7</xdr:col>
      <xdr:colOff>4583043</xdr:colOff>
      <xdr:row>7</xdr:row>
      <xdr:rowOff>83791</xdr:rowOff>
    </xdr:to>
    <xdr:grpSp>
      <xdr:nvGrpSpPr>
        <xdr:cNvPr id="5" name="Group 4"/>
        <xdr:cNvGrpSpPr/>
      </xdr:nvGrpSpPr>
      <xdr:grpSpPr>
        <a:xfrm>
          <a:off x="8867913" y="633494"/>
          <a:ext cx="2954130" cy="956979"/>
          <a:chOff x="8517283" y="579783"/>
          <a:chExt cx="2924175" cy="898248"/>
        </a:xfrm>
      </xdr:grpSpPr>
      <xdr:pic>
        <xdr:nvPicPr>
          <xdr:cNvPr id="10246" name="Picture 6" descr="Kementerian Pelajaran Malaysia"/>
          <xdr:cNvPicPr>
            <a:picLocks noChangeAspect="1" noChangeArrowheads="1"/>
          </xdr:cNvPicPr>
        </xdr:nvPicPr>
        <xdr:blipFill>
          <a:blip xmlns:r="http://schemas.openxmlformats.org/officeDocument/2006/relationships" r:embed="rId2" cstate="print"/>
          <a:srcRect/>
          <a:stretch>
            <a:fillRect/>
          </a:stretch>
        </xdr:blipFill>
        <xdr:spPr bwMode="auto">
          <a:xfrm>
            <a:off x="8517283" y="662608"/>
            <a:ext cx="2924175" cy="815423"/>
          </a:xfrm>
          <a:prstGeom prst="rect">
            <a:avLst/>
          </a:prstGeom>
          <a:noFill/>
        </xdr:spPr>
      </xdr:pic>
      <xdr:sp macro="" textlink="">
        <xdr:nvSpPr>
          <xdr:cNvPr id="4" name="TextBox 3"/>
          <xdr:cNvSpPr txBox="1"/>
        </xdr:nvSpPr>
        <xdr:spPr>
          <a:xfrm>
            <a:off x="9359348" y="579783"/>
            <a:ext cx="1062935" cy="165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grpSp>
    <xdr:clientData/>
  </xdr:twoCellAnchor>
  <mc:AlternateContent xmlns:mc="http://schemas.openxmlformats.org/markup-compatibility/2006">
    <mc:Choice xmlns:a14="http://schemas.microsoft.com/office/drawing/2010/main" Requires="a14">
      <xdr:twoCellAnchor editAs="absolute">
        <xdr:from>
          <xdr:col>7</xdr:col>
          <xdr:colOff>5143500</xdr:colOff>
          <xdr:row>9</xdr:row>
          <xdr:rowOff>28575</xdr:rowOff>
        </xdr:from>
        <xdr:to>
          <xdr:col>7</xdr:col>
          <xdr:colOff>7762875</xdr:colOff>
          <xdr:row>10</xdr:row>
          <xdr:rowOff>123825</xdr:rowOff>
        </xdr:to>
        <xdr:sp macro="" textlink="">
          <xdr:nvSpPr>
            <xdr:cNvPr id="2" name="Drop Down 5" hidden="1">
              <a:extLst>
                <a:ext uri="{63B3BB69-23CF-44E3-9099-C40C66FF867C}">
                  <a14:compatExt spid="_x0000_s10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19050</xdr:colOff>
      <xdr:row>7</xdr:row>
      <xdr:rowOff>9525</xdr:rowOff>
    </xdr:from>
    <xdr:to>
      <xdr:col>16</xdr:col>
      <xdr:colOff>447674</xdr:colOff>
      <xdr:row>14</xdr:row>
      <xdr:rowOff>66675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19050</xdr:colOff>
      <xdr:row>7</xdr:row>
      <xdr:rowOff>85726</xdr:rowOff>
    </xdr:from>
    <xdr:to>
      <xdr:col>25</xdr:col>
      <xdr:colOff>0</xdr:colOff>
      <xdr:row>14</xdr:row>
      <xdr:rowOff>161926</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23814</xdr:rowOff>
    </xdr:from>
    <xdr:to>
      <xdr:col>17</xdr:col>
      <xdr:colOff>23812</xdr:colOff>
      <xdr:row>28</xdr:row>
      <xdr:rowOff>71438</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1035843</xdr:colOff>
      <xdr:row>20</xdr:row>
      <xdr:rowOff>35719</xdr:rowOff>
    </xdr:from>
    <xdr:to>
      <xdr:col>24</xdr:col>
      <xdr:colOff>535781</xdr:colOff>
      <xdr:row>28</xdr:row>
      <xdr:rowOff>95250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23813</xdr:colOff>
      <xdr:row>0</xdr:row>
      <xdr:rowOff>0</xdr:rowOff>
    </xdr:from>
    <xdr:to>
      <xdr:col>11</xdr:col>
      <xdr:colOff>297656</xdr:colOff>
      <xdr:row>2</xdr:row>
      <xdr:rowOff>83344</xdr:rowOff>
    </xdr:to>
    <xdr:grpSp>
      <xdr:nvGrpSpPr>
        <xdr:cNvPr id="21" name="Group 20"/>
        <xdr:cNvGrpSpPr/>
      </xdr:nvGrpSpPr>
      <xdr:grpSpPr>
        <a:xfrm>
          <a:off x="23813" y="0"/>
          <a:ext cx="1575593" cy="464344"/>
          <a:chOff x="8509733" y="579783"/>
          <a:chExt cx="2929931" cy="898248"/>
        </a:xfrm>
      </xdr:grpSpPr>
      <xdr:pic>
        <xdr:nvPicPr>
          <xdr:cNvPr id="22" name="Picture 6" descr="Kementerian Pelajaran Malaysia"/>
          <xdr:cNvPicPr>
            <a:picLocks noChangeAspect="1" noChangeArrowheads="1"/>
          </xdr:cNvPicPr>
        </xdr:nvPicPr>
        <xdr:blipFill>
          <a:blip xmlns:r="http://schemas.openxmlformats.org/officeDocument/2006/relationships" r:embed="rId5" cstate="print"/>
          <a:srcRect/>
          <a:stretch>
            <a:fillRect/>
          </a:stretch>
        </xdr:blipFill>
        <xdr:spPr bwMode="auto">
          <a:xfrm>
            <a:off x="8509733" y="662609"/>
            <a:ext cx="2929931" cy="815422"/>
          </a:xfrm>
          <a:prstGeom prst="rect">
            <a:avLst/>
          </a:prstGeom>
          <a:noFill/>
        </xdr:spPr>
      </xdr:pic>
      <xdr:sp macro="" textlink="">
        <xdr:nvSpPr>
          <xdr:cNvPr id="23" name="TextBox 22"/>
          <xdr:cNvSpPr txBox="1"/>
        </xdr:nvSpPr>
        <xdr:spPr>
          <a:xfrm>
            <a:off x="9359348" y="579783"/>
            <a:ext cx="1062935" cy="165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grpSp>
    <xdr:clientData/>
  </xdr:twoCellAnchor>
  <xdr:twoCellAnchor editAs="oneCell">
    <xdr:from>
      <xdr:col>24</xdr:col>
      <xdr:colOff>72760</xdr:colOff>
      <xdr:row>0</xdr:row>
      <xdr:rowOff>26457</xdr:rowOff>
    </xdr:from>
    <xdr:to>
      <xdr:col>24</xdr:col>
      <xdr:colOff>504827</xdr:colOff>
      <xdr:row>2</xdr:row>
      <xdr:rowOff>116460</xdr:rowOff>
    </xdr:to>
    <xdr:pic>
      <xdr:nvPicPr>
        <xdr:cNvPr id="24" name="Picture 5" descr="https://encrypted-tbn0.gstatic.com/images?q=tbn:ANd9GcRGLkMTZpP7GE4SJQaZep8R7dEyHPSg8nTNl405oafNkFUlLBqZ"/>
        <xdr:cNvPicPr>
          <a:picLocks noChangeAspect="1" noChangeArrowheads="1"/>
        </xdr:cNvPicPr>
      </xdr:nvPicPr>
      <xdr:blipFill>
        <a:blip xmlns:r="http://schemas.openxmlformats.org/officeDocument/2006/relationships" r:embed="rId6" cstate="print"/>
        <a:srcRect/>
        <a:stretch>
          <a:fillRect/>
        </a:stretch>
      </xdr:blipFill>
      <xdr:spPr bwMode="auto">
        <a:xfrm>
          <a:off x="8602927" y="26457"/>
          <a:ext cx="432067" cy="471003"/>
        </a:xfrm>
        <a:prstGeom prst="rect">
          <a:avLst/>
        </a:prstGeom>
        <a:noFill/>
      </xdr:spPr>
    </xdr:pic>
    <xdr:clientData/>
  </xdr:twoCellAnchor>
  <xdr:twoCellAnchor>
    <xdr:from>
      <xdr:col>1</xdr:col>
      <xdr:colOff>0</xdr:colOff>
      <xdr:row>34</xdr:row>
      <xdr:rowOff>42333</xdr:rowOff>
    </xdr:from>
    <xdr:to>
      <xdr:col>17</xdr:col>
      <xdr:colOff>31750</xdr:colOff>
      <xdr:row>42</xdr:row>
      <xdr:rowOff>127000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952500</xdr:colOff>
      <xdr:row>34</xdr:row>
      <xdr:rowOff>42333</xdr:rowOff>
    </xdr:from>
    <xdr:to>
      <xdr:col>25</xdr:col>
      <xdr:colOff>10583</xdr:colOff>
      <xdr:row>42</xdr:row>
      <xdr:rowOff>158751</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48</xdr:row>
      <xdr:rowOff>42333</xdr:rowOff>
    </xdr:from>
    <xdr:to>
      <xdr:col>17</xdr:col>
      <xdr:colOff>21167</xdr:colOff>
      <xdr:row>56</xdr:row>
      <xdr:rowOff>137583</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62</xdr:row>
      <xdr:rowOff>63498</xdr:rowOff>
    </xdr:from>
    <xdr:to>
      <xdr:col>16</xdr:col>
      <xdr:colOff>433917</xdr:colOff>
      <xdr:row>70</xdr:row>
      <xdr:rowOff>158749</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10583</xdr:colOff>
      <xdr:row>62</xdr:row>
      <xdr:rowOff>52916</xdr:rowOff>
    </xdr:from>
    <xdr:to>
      <xdr:col>25</xdr:col>
      <xdr:colOff>31750</xdr:colOff>
      <xdr:row>70</xdr:row>
      <xdr:rowOff>169333</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76</xdr:row>
      <xdr:rowOff>52916</xdr:rowOff>
    </xdr:from>
    <xdr:to>
      <xdr:col>16</xdr:col>
      <xdr:colOff>455084</xdr:colOff>
      <xdr:row>84</xdr:row>
      <xdr:rowOff>116417</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963083</xdr:colOff>
      <xdr:row>76</xdr:row>
      <xdr:rowOff>52917</xdr:rowOff>
    </xdr:from>
    <xdr:to>
      <xdr:col>25</xdr:col>
      <xdr:colOff>21166</xdr:colOff>
      <xdr:row>84</xdr:row>
      <xdr:rowOff>116417</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90</xdr:row>
      <xdr:rowOff>42333</xdr:rowOff>
    </xdr:from>
    <xdr:to>
      <xdr:col>17</xdr:col>
      <xdr:colOff>10583</xdr:colOff>
      <xdr:row>98</xdr:row>
      <xdr:rowOff>137583</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17</xdr:col>
      <xdr:colOff>963083</xdr:colOff>
      <xdr:row>90</xdr:row>
      <xdr:rowOff>52916</xdr:rowOff>
    </xdr:from>
    <xdr:to>
      <xdr:col>25</xdr:col>
      <xdr:colOff>21166</xdr:colOff>
      <xdr:row>98</xdr:row>
      <xdr:rowOff>158750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104</xdr:row>
      <xdr:rowOff>52916</xdr:rowOff>
    </xdr:from>
    <xdr:to>
      <xdr:col>16</xdr:col>
      <xdr:colOff>433917</xdr:colOff>
      <xdr:row>112</xdr:row>
      <xdr:rowOff>84667</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xdr:col>
      <xdr:colOff>963082</xdr:colOff>
      <xdr:row>104</xdr:row>
      <xdr:rowOff>52916</xdr:rowOff>
    </xdr:from>
    <xdr:to>
      <xdr:col>25</xdr:col>
      <xdr:colOff>52916</xdr:colOff>
      <xdr:row>112</xdr:row>
      <xdr:rowOff>74083</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84197</xdr:colOff>
      <xdr:row>0</xdr:row>
      <xdr:rowOff>60961</xdr:rowOff>
    </xdr:from>
    <xdr:to>
      <xdr:col>2</xdr:col>
      <xdr:colOff>27160</xdr:colOff>
      <xdr:row>5</xdr:row>
      <xdr:rowOff>106680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97" y="60961"/>
          <a:ext cx="876413" cy="998219"/>
        </a:xfrm>
        <a:prstGeom prst="rect">
          <a:avLst/>
        </a:prstGeom>
      </xdr:spPr>
    </xdr:pic>
    <xdr:clientData/>
  </xdr:twoCellAnchor>
  <xdr:oneCellAnchor>
    <xdr:from>
      <xdr:col>2</xdr:col>
      <xdr:colOff>129540</xdr:colOff>
      <xdr:row>0</xdr:row>
      <xdr:rowOff>30480</xdr:rowOff>
    </xdr:from>
    <xdr:ext cx="5455920" cy="944880"/>
    <xdr:sp macro="" textlink="">
      <xdr:nvSpPr>
        <xdr:cNvPr id="3" name="TextBox 2"/>
        <xdr:cNvSpPr txBox="1"/>
      </xdr:nvSpPr>
      <xdr:spPr>
        <a:xfrm>
          <a:off x="1062990" y="30480"/>
          <a:ext cx="5455920" cy="944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spc="190" normalizeH="0"/>
            <a:t>Sekolah Menengah Kebangsaan Pantai</a:t>
          </a:r>
        </a:p>
        <a:p>
          <a:r>
            <a:rPr lang="en-US" sz="1200" spc="190" normalizeH="0"/>
            <a:t>Peti Surat</a:t>
          </a:r>
          <a:r>
            <a:rPr lang="en-US" sz="1200" spc="190" normalizeH="0" baseline="0"/>
            <a:t> 81755, Jalan Pohon Batu,</a:t>
          </a:r>
        </a:p>
        <a:p>
          <a:r>
            <a:rPr lang="en-US" sz="1200" spc="190" normalizeH="0" baseline="0"/>
            <a:t>87027 Wilayah Persekutuan Labuan</a:t>
          </a:r>
        </a:p>
        <a:p>
          <a:endParaRPr lang="en-US" sz="1100" spc="190" normalizeH="0" baseline="0"/>
        </a:p>
        <a:p>
          <a:pPr algn="r"/>
          <a:r>
            <a:rPr lang="en-US" sz="1100" baseline="0"/>
            <a:t>Telefon: 087 - 410863    Faks: 087-411454</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52"/>
  <sheetViews>
    <sheetView showFormulas="1" showGridLines="0" tabSelected="1" zoomScale="46" zoomScaleNormal="46" zoomScaleSheetLayoutView="48" zoomScalePageLayoutView="51" workbookViewId="0">
      <selection activeCell="E28" sqref="E28"/>
    </sheetView>
  </sheetViews>
  <sheetFormatPr defaultRowHeight="15.75" x14ac:dyDescent="0.25"/>
  <cols>
    <col min="1" max="1" width="2.7109375" style="39" customWidth="1"/>
    <col min="2" max="2" width="31.28515625" style="22" customWidth="1"/>
    <col min="3" max="3" width="13.140625" style="25" customWidth="1"/>
    <col min="4" max="4" width="7.85546875" style="22" customWidth="1"/>
    <col min="5" max="5" width="5.5703125" style="22" customWidth="1"/>
    <col min="6" max="6" width="4.42578125" style="22" customWidth="1"/>
    <col min="7" max="7" width="5.7109375" style="22" customWidth="1"/>
    <col min="8" max="8" width="4.42578125" style="22" customWidth="1"/>
    <col min="9" max="9" width="6" style="22" customWidth="1"/>
    <col min="10" max="10" width="5.140625" style="22" customWidth="1"/>
    <col min="11" max="11" width="5.5703125" style="22" customWidth="1"/>
    <col min="12" max="12" width="4.42578125" style="22" customWidth="1"/>
    <col min="13" max="14" width="5.7109375" style="22" customWidth="1"/>
    <col min="15" max="15" width="8" style="22" customWidth="1"/>
    <col min="16" max="16" width="4.7109375" style="22" customWidth="1"/>
    <col min="17" max="17" width="5.28515625" style="22" customWidth="1"/>
    <col min="18" max="18" width="6.140625" style="22" customWidth="1"/>
    <col min="19" max="19" width="6.85546875" style="22" customWidth="1"/>
    <col min="20" max="20" width="13.28515625" style="22" customWidth="1"/>
    <col min="21" max="21" width="18.140625" style="22" customWidth="1"/>
    <col min="22" max="23" width="9.140625" style="22" customWidth="1"/>
    <col min="24" max="16384" width="9.140625" style="22"/>
  </cols>
  <sheetData>
    <row r="1" spans="1:20" ht="24" customHeight="1" x14ac:dyDescent="0.3">
      <c r="A1" s="61"/>
      <c r="B1" s="60"/>
      <c r="C1" s="138"/>
      <c r="D1" s="193" t="s">
        <v>96</v>
      </c>
      <c r="E1" s="193"/>
      <c r="F1" s="205" t="s">
        <v>102</v>
      </c>
      <c r="G1" s="205"/>
      <c r="H1" s="205"/>
      <c r="I1" s="205"/>
      <c r="J1" s="138"/>
      <c r="K1" s="138"/>
      <c r="L1" s="60"/>
      <c r="M1" s="60"/>
      <c r="N1" s="60"/>
      <c r="O1" s="60"/>
      <c r="P1" s="60"/>
      <c r="Q1" s="60"/>
      <c r="R1" s="60"/>
      <c r="S1" s="60"/>
      <c r="T1" s="60"/>
    </row>
    <row r="2" spans="1:20" ht="18.75" x14ac:dyDescent="0.3">
      <c r="A2" s="61"/>
      <c r="B2" s="60"/>
      <c r="C2" s="138"/>
      <c r="D2" s="193" t="s">
        <v>97</v>
      </c>
      <c r="E2" s="193"/>
      <c r="F2" s="205" t="s">
        <v>105</v>
      </c>
      <c r="G2" s="205"/>
      <c r="H2" s="205"/>
      <c r="I2" s="205"/>
      <c r="J2" s="205"/>
      <c r="K2" s="138"/>
      <c r="L2" s="60"/>
      <c r="M2" s="60"/>
      <c r="N2" s="60"/>
      <c r="O2" s="60"/>
      <c r="P2" s="60"/>
      <c r="Q2" s="60"/>
      <c r="R2" s="60"/>
      <c r="S2" s="60"/>
      <c r="T2" s="60"/>
    </row>
    <row r="3" spans="1:20" ht="18.75" x14ac:dyDescent="0.3">
      <c r="A3" s="61"/>
      <c r="B3" s="60"/>
      <c r="C3" s="138"/>
      <c r="D3" s="139"/>
      <c r="E3" s="139"/>
      <c r="F3" s="205" t="s">
        <v>106</v>
      </c>
      <c r="G3" s="205"/>
      <c r="H3" s="205"/>
      <c r="I3" s="205"/>
      <c r="J3" s="205"/>
      <c r="K3" s="205"/>
      <c r="L3" s="205"/>
      <c r="M3" s="60"/>
      <c r="N3" s="60"/>
      <c r="O3" s="60"/>
      <c r="P3" s="60"/>
      <c r="Q3" s="60"/>
      <c r="R3" s="60"/>
      <c r="S3" s="60"/>
      <c r="T3" s="60"/>
    </row>
    <row r="4" spans="1:20" ht="18.75" x14ac:dyDescent="0.3">
      <c r="A4" s="37"/>
      <c r="B4" s="23"/>
      <c r="C4" s="193" t="s">
        <v>98</v>
      </c>
      <c r="D4" s="193"/>
      <c r="E4" s="193"/>
      <c r="F4" s="208" t="s">
        <v>118</v>
      </c>
      <c r="G4" s="208"/>
      <c r="H4" s="208"/>
      <c r="I4" s="140"/>
      <c r="J4" s="140"/>
      <c r="K4" s="140"/>
      <c r="L4" s="23"/>
      <c r="M4" s="23"/>
      <c r="N4" s="23"/>
      <c r="O4" s="23"/>
      <c r="P4" s="23"/>
      <c r="Q4" s="23"/>
      <c r="R4" s="23"/>
      <c r="S4" s="23"/>
      <c r="T4" s="23"/>
    </row>
    <row r="5" spans="1:20" x14ac:dyDescent="0.25">
      <c r="A5" s="195"/>
      <c r="B5" s="195"/>
      <c r="C5" s="195"/>
      <c r="D5" s="195"/>
      <c r="E5" s="195"/>
      <c r="F5" s="195"/>
      <c r="G5" s="195"/>
      <c r="H5" s="195"/>
      <c r="I5" s="195"/>
      <c r="J5" s="195"/>
      <c r="K5" s="195"/>
      <c r="L5" s="195"/>
      <c r="M5" s="195"/>
      <c r="N5" s="195"/>
      <c r="O5" s="195"/>
      <c r="P5" s="195"/>
      <c r="Q5" s="195"/>
      <c r="R5" s="195"/>
      <c r="S5" s="195"/>
      <c r="T5" s="195"/>
    </row>
    <row r="6" spans="1:20" ht="18.75" x14ac:dyDescent="0.25">
      <c r="A6" s="205" t="s">
        <v>100</v>
      </c>
      <c r="B6" s="205"/>
      <c r="C6" s="194" t="s">
        <v>8</v>
      </c>
      <c r="D6" s="194"/>
      <c r="E6" s="194"/>
      <c r="F6" s="205" t="s">
        <v>103</v>
      </c>
      <c r="G6" s="205"/>
      <c r="H6" s="205"/>
      <c r="I6" s="205"/>
      <c r="J6" s="205"/>
      <c r="K6" s="205"/>
      <c r="L6" s="23"/>
      <c r="M6" s="23"/>
      <c r="N6" s="23"/>
      <c r="O6" s="23"/>
      <c r="P6" s="23"/>
      <c r="Q6" s="23"/>
      <c r="R6" s="23"/>
      <c r="S6" s="23"/>
      <c r="T6" s="23"/>
    </row>
    <row r="7" spans="1:20" ht="24.95" customHeight="1" x14ac:dyDescent="0.25">
      <c r="A7" s="206" t="s">
        <v>101</v>
      </c>
      <c r="B7" s="206"/>
      <c r="C7" s="202" t="s">
        <v>99</v>
      </c>
      <c r="D7" s="202"/>
      <c r="E7" s="202"/>
      <c r="F7" s="207" t="s">
        <v>104</v>
      </c>
      <c r="G7" s="207"/>
      <c r="L7" s="44"/>
      <c r="M7" s="44"/>
      <c r="N7" s="204"/>
      <c r="O7" s="204"/>
      <c r="P7" s="44"/>
      <c r="Q7" s="44"/>
      <c r="R7" s="204"/>
      <c r="S7" s="204"/>
      <c r="T7" s="44"/>
    </row>
    <row r="8" spans="1:20" ht="16.5" thickBot="1" x14ac:dyDescent="0.3"/>
    <row r="9" spans="1:20" ht="39" customHeight="1" thickBot="1" x14ac:dyDescent="0.3">
      <c r="A9" s="196" t="s">
        <v>0</v>
      </c>
      <c r="B9" s="197" t="s">
        <v>2</v>
      </c>
      <c r="C9" s="198" t="s">
        <v>107</v>
      </c>
      <c r="D9" s="200" t="s">
        <v>1</v>
      </c>
      <c r="E9" s="188" t="s">
        <v>90</v>
      </c>
      <c r="F9" s="189"/>
      <c r="G9" s="189"/>
      <c r="H9" s="189"/>
      <c r="I9" s="189"/>
      <c r="J9" s="189"/>
      <c r="K9" s="189"/>
      <c r="L9" s="189"/>
      <c r="M9" s="189"/>
      <c r="N9" s="189"/>
      <c r="O9" s="189"/>
      <c r="P9" s="189"/>
      <c r="Q9" s="190"/>
      <c r="R9" s="188" t="s">
        <v>91</v>
      </c>
      <c r="S9" s="190"/>
      <c r="T9" s="191" t="s">
        <v>92</v>
      </c>
    </row>
    <row r="10" spans="1:20" ht="147" customHeight="1" thickBot="1" x14ac:dyDescent="0.3">
      <c r="A10" s="197"/>
      <c r="B10" s="203"/>
      <c r="C10" s="199"/>
      <c r="D10" s="201"/>
      <c r="E10" s="141" t="s">
        <v>145</v>
      </c>
      <c r="F10" s="142" t="s">
        <v>83</v>
      </c>
      <c r="G10" s="142" t="s">
        <v>146</v>
      </c>
      <c r="H10" s="143" t="s">
        <v>147</v>
      </c>
      <c r="I10" s="144" t="s">
        <v>85</v>
      </c>
      <c r="J10" s="145" t="s">
        <v>148</v>
      </c>
      <c r="K10" s="146" t="s">
        <v>84</v>
      </c>
      <c r="L10" s="141" t="s">
        <v>88</v>
      </c>
      <c r="M10" s="142" t="s">
        <v>149</v>
      </c>
      <c r="N10" s="142" t="s">
        <v>87</v>
      </c>
      <c r="O10" s="146" t="s">
        <v>93</v>
      </c>
      <c r="P10" s="147" t="s">
        <v>89</v>
      </c>
      <c r="Q10" s="148" t="s">
        <v>150</v>
      </c>
      <c r="R10" s="186" t="s">
        <v>94</v>
      </c>
      <c r="S10" s="187" t="s">
        <v>95</v>
      </c>
      <c r="T10" s="192"/>
    </row>
    <row r="11" spans="1:20" ht="30" customHeight="1" x14ac:dyDescent="0.3">
      <c r="A11" s="119">
        <v>1</v>
      </c>
      <c r="B11" s="120" t="s">
        <v>35</v>
      </c>
      <c r="C11" s="121" t="s">
        <v>109</v>
      </c>
      <c r="D11" s="122" t="s">
        <v>12</v>
      </c>
      <c r="E11" s="123">
        <v>6</v>
      </c>
      <c r="F11" s="124">
        <v>3</v>
      </c>
      <c r="G11" s="124">
        <v>5</v>
      </c>
      <c r="H11" s="125">
        <v>4</v>
      </c>
      <c r="I11" s="126">
        <v>6</v>
      </c>
      <c r="J11" s="125">
        <v>3</v>
      </c>
      <c r="K11" s="127">
        <v>5</v>
      </c>
      <c r="L11" s="128">
        <v>4</v>
      </c>
      <c r="M11" s="124">
        <v>6</v>
      </c>
      <c r="N11" s="124">
        <v>4</v>
      </c>
      <c r="O11" s="127">
        <v>6</v>
      </c>
      <c r="P11" s="128">
        <v>3</v>
      </c>
      <c r="Q11" s="127">
        <v>6</v>
      </c>
      <c r="R11" s="184">
        <v>4</v>
      </c>
      <c r="S11" s="185">
        <v>5</v>
      </c>
      <c r="T11" s="182">
        <v>6</v>
      </c>
    </row>
    <row r="12" spans="1:20" ht="30" customHeight="1" x14ac:dyDescent="0.3">
      <c r="A12" s="119">
        <v>2</v>
      </c>
      <c r="B12" s="120" t="s">
        <v>36</v>
      </c>
      <c r="C12" s="121" t="s">
        <v>108</v>
      </c>
      <c r="D12" s="122" t="s">
        <v>12</v>
      </c>
      <c r="E12" s="128">
        <v>3</v>
      </c>
      <c r="F12" s="124">
        <v>4</v>
      </c>
      <c r="G12" s="124">
        <v>3</v>
      </c>
      <c r="H12" s="125">
        <v>4</v>
      </c>
      <c r="I12" s="125">
        <v>5</v>
      </c>
      <c r="J12" s="125">
        <v>3</v>
      </c>
      <c r="K12" s="127">
        <v>4</v>
      </c>
      <c r="L12" s="128">
        <v>5</v>
      </c>
      <c r="M12" s="124">
        <v>3</v>
      </c>
      <c r="N12" s="124">
        <v>4</v>
      </c>
      <c r="O12" s="127">
        <v>3</v>
      </c>
      <c r="P12" s="128">
        <v>4</v>
      </c>
      <c r="Q12" s="127">
        <v>4</v>
      </c>
      <c r="R12" s="128">
        <v>3</v>
      </c>
      <c r="S12" s="127">
        <v>4</v>
      </c>
      <c r="T12" s="129">
        <v>4</v>
      </c>
    </row>
    <row r="13" spans="1:20" ht="30" customHeight="1" x14ac:dyDescent="0.3">
      <c r="A13" s="119">
        <v>3</v>
      </c>
      <c r="B13" s="120" t="s">
        <v>37</v>
      </c>
      <c r="C13" s="121" t="s">
        <v>110</v>
      </c>
      <c r="D13" s="122" t="s">
        <v>12</v>
      </c>
      <c r="E13" s="128">
        <v>4</v>
      </c>
      <c r="F13" s="124">
        <v>4</v>
      </c>
      <c r="G13" s="124">
        <v>6</v>
      </c>
      <c r="H13" s="125">
        <v>3</v>
      </c>
      <c r="I13" s="125">
        <v>4</v>
      </c>
      <c r="J13" s="125">
        <v>3</v>
      </c>
      <c r="K13" s="127">
        <v>6</v>
      </c>
      <c r="L13" s="128">
        <v>4</v>
      </c>
      <c r="M13" s="124">
        <v>5</v>
      </c>
      <c r="N13" s="124">
        <v>5</v>
      </c>
      <c r="O13" s="127">
        <v>4</v>
      </c>
      <c r="P13" s="128">
        <v>5</v>
      </c>
      <c r="Q13" s="127">
        <v>5</v>
      </c>
      <c r="R13" s="128">
        <v>4</v>
      </c>
      <c r="S13" s="127">
        <v>5</v>
      </c>
      <c r="T13" s="129">
        <v>5</v>
      </c>
    </row>
    <row r="14" spans="1:20" ht="30" customHeight="1" x14ac:dyDescent="0.3">
      <c r="A14" s="119">
        <v>4</v>
      </c>
      <c r="B14" s="120" t="s">
        <v>38</v>
      </c>
      <c r="C14" s="121" t="s">
        <v>111</v>
      </c>
      <c r="D14" s="122" t="s">
        <v>12</v>
      </c>
      <c r="E14" s="128">
        <v>5</v>
      </c>
      <c r="F14" s="124">
        <v>3</v>
      </c>
      <c r="G14" s="125">
        <v>4</v>
      </c>
      <c r="H14" s="126">
        <v>6</v>
      </c>
      <c r="I14" s="125">
        <v>3</v>
      </c>
      <c r="J14" s="125">
        <v>6</v>
      </c>
      <c r="K14" s="127">
        <v>4</v>
      </c>
      <c r="L14" s="128">
        <v>6</v>
      </c>
      <c r="M14" s="125">
        <v>3</v>
      </c>
      <c r="N14" s="126">
        <v>4</v>
      </c>
      <c r="O14" s="125">
        <v>6</v>
      </c>
      <c r="P14" s="128">
        <v>5</v>
      </c>
      <c r="Q14" s="127">
        <v>6</v>
      </c>
      <c r="R14" s="128">
        <v>4</v>
      </c>
      <c r="S14" s="127">
        <v>6</v>
      </c>
      <c r="T14" s="129">
        <v>6</v>
      </c>
    </row>
    <row r="15" spans="1:20" ht="30" customHeight="1" x14ac:dyDescent="0.3">
      <c r="A15" s="119">
        <v>5</v>
      </c>
      <c r="B15" s="120" t="s">
        <v>39</v>
      </c>
      <c r="C15" s="121" t="s">
        <v>112</v>
      </c>
      <c r="D15" s="122" t="s">
        <v>12</v>
      </c>
      <c r="E15" s="128">
        <v>6</v>
      </c>
      <c r="F15" s="124">
        <v>6</v>
      </c>
      <c r="G15" s="125">
        <v>6</v>
      </c>
      <c r="H15" s="125">
        <v>6</v>
      </c>
      <c r="I15" s="125">
        <v>6</v>
      </c>
      <c r="J15" s="125">
        <v>6</v>
      </c>
      <c r="K15" s="127">
        <v>6</v>
      </c>
      <c r="L15" s="128">
        <v>6</v>
      </c>
      <c r="M15" s="125">
        <v>6</v>
      </c>
      <c r="N15" s="125">
        <v>6</v>
      </c>
      <c r="O15" s="125">
        <v>6</v>
      </c>
      <c r="P15" s="128">
        <v>6</v>
      </c>
      <c r="Q15" s="127">
        <v>6</v>
      </c>
      <c r="R15" s="128">
        <v>6</v>
      </c>
      <c r="S15" s="127">
        <v>6</v>
      </c>
      <c r="T15" s="129">
        <v>6</v>
      </c>
    </row>
    <row r="16" spans="1:20" ht="30" customHeight="1" x14ac:dyDescent="0.3">
      <c r="A16" s="119">
        <v>6</v>
      </c>
      <c r="B16" s="130" t="s">
        <v>11</v>
      </c>
      <c r="C16" s="131" t="s">
        <v>113</v>
      </c>
      <c r="D16" s="122" t="s">
        <v>12</v>
      </c>
      <c r="E16" s="128">
        <v>1</v>
      </c>
      <c r="F16" s="124">
        <v>1</v>
      </c>
      <c r="G16" s="125">
        <v>3</v>
      </c>
      <c r="H16" s="125">
        <v>4</v>
      </c>
      <c r="I16" s="125">
        <v>3</v>
      </c>
      <c r="J16" s="125">
        <v>4</v>
      </c>
      <c r="K16" s="127">
        <v>5</v>
      </c>
      <c r="L16" s="128">
        <v>5</v>
      </c>
      <c r="M16" s="125">
        <v>3</v>
      </c>
      <c r="N16" s="125">
        <v>4</v>
      </c>
      <c r="O16" s="125">
        <v>3</v>
      </c>
      <c r="P16" s="128">
        <v>4</v>
      </c>
      <c r="Q16" s="127">
        <v>5</v>
      </c>
      <c r="R16" s="128">
        <v>6</v>
      </c>
      <c r="S16" s="127">
        <v>5</v>
      </c>
      <c r="T16" s="129">
        <v>4</v>
      </c>
    </row>
    <row r="17" spans="1:20" ht="30" customHeight="1" x14ac:dyDescent="0.3">
      <c r="A17" s="119">
        <v>7</v>
      </c>
      <c r="B17" s="130" t="s">
        <v>13</v>
      </c>
      <c r="C17" s="131" t="s">
        <v>114</v>
      </c>
      <c r="D17" s="122" t="s">
        <v>14</v>
      </c>
      <c r="E17" s="128">
        <v>2</v>
      </c>
      <c r="F17" s="124">
        <v>2</v>
      </c>
      <c r="G17" s="126">
        <v>6</v>
      </c>
      <c r="H17" s="126">
        <v>6</v>
      </c>
      <c r="I17" s="125">
        <v>6</v>
      </c>
      <c r="J17" s="125">
        <v>3</v>
      </c>
      <c r="K17" s="127">
        <v>5</v>
      </c>
      <c r="L17" s="128">
        <v>3</v>
      </c>
      <c r="M17" s="124">
        <v>6</v>
      </c>
      <c r="N17" s="126">
        <v>4</v>
      </c>
      <c r="O17" s="127">
        <v>6</v>
      </c>
      <c r="P17" s="128">
        <v>6</v>
      </c>
      <c r="Q17" s="127">
        <v>6</v>
      </c>
      <c r="R17" s="128">
        <v>3</v>
      </c>
      <c r="S17" s="127">
        <v>4</v>
      </c>
      <c r="T17" s="129">
        <v>6</v>
      </c>
    </row>
    <row r="18" spans="1:20" ht="30" customHeight="1" x14ac:dyDescent="0.3">
      <c r="A18" s="119">
        <v>8</v>
      </c>
      <c r="B18" s="130" t="s">
        <v>15</v>
      </c>
      <c r="C18" s="131" t="s">
        <v>115</v>
      </c>
      <c r="D18" s="122" t="s">
        <v>12</v>
      </c>
      <c r="E18" s="128">
        <v>3</v>
      </c>
      <c r="F18" s="124">
        <v>3</v>
      </c>
      <c r="G18" s="125">
        <v>5</v>
      </c>
      <c r="H18" s="125">
        <v>5</v>
      </c>
      <c r="I18" s="125">
        <v>5</v>
      </c>
      <c r="J18" s="125">
        <v>5</v>
      </c>
      <c r="K18" s="127">
        <v>5</v>
      </c>
      <c r="L18" s="128">
        <v>5</v>
      </c>
      <c r="M18" s="124">
        <v>6</v>
      </c>
      <c r="N18" s="125">
        <v>5</v>
      </c>
      <c r="O18" s="127">
        <v>5</v>
      </c>
      <c r="P18" s="128">
        <v>3</v>
      </c>
      <c r="Q18" s="127">
        <v>5</v>
      </c>
      <c r="R18" s="128">
        <v>5</v>
      </c>
      <c r="S18" s="127">
        <v>6</v>
      </c>
      <c r="T18" s="129">
        <v>5</v>
      </c>
    </row>
    <row r="19" spans="1:20" s="109" customFormat="1" ht="40.5" customHeight="1" x14ac:dyDescent="0.3">
      <c r="A19" s="149">
        <v>9</v>
      </c>
      <c r="B19" s="132" t="s">
        <v>40</v>
      </c>
      <c r="C19" s="150" t="s">
        <v>116</v>
      </c>
      <c r="D19" s="151" t="s">
        <v>12</v>
      </c>
      <c r="E19" s="152">
        <v>4</v>
      </c>
      <c r="F19" s="153">
        <v>4</v>
      </c>
      <c r="G19" s="154">
        <v>3</v>
      </c>
      <c r="H19" s="155">
        <v>6</v>
      </c>
      <c r="I19" s="154">
        <v>6</v>
      </c>
      <c r="J19" s="154">
        <v>5</v>
      </c>
      <c r="K19" s="156">
        <v>4</v>
      </c>
      <c r="L19" s="152">
        <v>4</v>
      </c>
      <c r="M19" s="154">
        <v>4</v>
      </c>
      <c r="N19" s="154">
        <v>4</v>
      </c>
      <c r="O19" s="156">
        <v>4</v>
      </c>
      <c r="P19" s="152">
        <v>5</v>
      </c>
      <c r="Q19" s="156">
        <v>3</v>
      </c>
      <c r="R19" s="152">
        <v>6</v>
      </c>
      <c r="S19" s="156">
        <v>3</v>
      </c>
      <c r="T19" s="157">
        <v>5</v>
      </c>
    </row>
    <row r="20" spans="1:20" ht="30" customHeight="1" x14ac:dyDescent="0.3">
      <c r="A20" s="119">
        <v>10</v>
      </c>
      <c r="B20" s="133" t="s">
        <v>41</v>
      </c>
      <c r="C20" s="134" t="s">
        <v>117</v>
      </c>
      <c r="D20" s="122" t="s">
        <v>12</v>
      </c>
      <c r="E20" s="128">
        <v>5</v>
      </c>
      <c r="F20" s="124">
        <v>3</v>
      </c>
      <c r="G20" s="125">
        <v>3</v>
      </c>
      <c r="H20" s="125">
        <v>3</v>
      </c>
      <c r="I20" s="125">
        <v>4</v>
      </c>
      <c r="J20" s="125">
        <v>5</v>
      </c>
      <c r="K20" s="127">
        <v>6</v>
      </c>
      <c r="L20" s="128">
        <v>6</v>
      </c>
      <c r="M20" s="125">
        <v>4</v>
      </c>
      <c r="N20" s="125">
        <v>3</v>
      </c>
      <c r="O20" s="127">
        <v>6</v>
      </c>
      <c r="P20" s="128">
        <v>6</v>
      </c>
      <c r="Q20" s="127">
        <v>6</v>
      </c>
      <c r="R20" s="128">
        <v>5</v>
      </c>
      <c r="S20" s="127">
        <v>4</v>
      </c>
      <c r="T20" s="129">
        <v>6</v>
      </c>
    </row>
    <row r="21" spans="1:20" ht="30" customHeight="1" x14ac:dyDescent="0.3">
      <c r="A21" s="119">
        <v>11</v>
      </c>
      <c r="B21" s="130" t="s">
        <v>16</v>
      </c>
      <c r="C21" s="135" t="s">
        <v>228</v>
      </c>
      <c r="D21" s="122" t="s">
        <v>14</v>
      </c>
      <c r="E21" s="128">
        <v>4</v>
      </c>
      <c r="F21" s="124">
        <v>4</v>
      </c>
      <c r="G21" s="125">
        <v>3</v>
      </c>
      <c r="H21" s="125">
        <v>3</v>
      </c>
      <c r="I21" s="125">
        <v>5</v>
      </c>
      <c r="J21" s="125">
        <v>6</v>
      </c>
      <c r="K21" s="127">
        <v>5</v>
      </c>
      <c r="L21" s="128">
        <v>5</v>
      </c>
      <c r="M21" s="125">
        <v>3</v>
      </c>
      <c r="N21" s="125">
        <v>3</v>
      </c>
      <c r="O21" s="127">
        <v>3</v>
      </c>
      <c r="P21" s="128">
        <v>4</v>
      </c>
      <c r="Q21" s="127">
        <v>4</v>
      </c>
      <c r="R21" s="128">
        <v>4</v>
      </c>
      <c r="S21" s="127">
        <v>4</v>
      </c>
      <c r="T21" s="129">
        <v>5</v>
      </c>
    </row>
    <row r="22" spans="1:20" ht="30" customHeight="1" x14ac:dyDescent="0.3">
      <c r="A22" s="119">
        <v>12</v>
      </c>
      <c r="B22" s="130" t="s">
        <v>17</v>
      </c>
      <c r="C22" s="135" t="s">
        <v>229</v>
      </c>
      <c r="D22" s="122" t="s">
        <v>14</v>
      </c>
      <c r="E22" s="128">
        <v>5</v>
      </c>
      <c r="F22" s="124">
        <v>5</v>
      </c>
      <c r="G22" s="125">
        <v>3</v>
      </c>
      <c r="H22" s="125">
        <v>3</v>
      </c>
      <c r="I22" s="125">
        <v>4</v>
      </c>
      <c r="J22" s="125">
        <v>3</v>
      </c>
      <c r="K22" s="127">
        <v>4</v>
      </c>
      <c r="L22" s="128">
        <v>4</v>
      </c>
      <c r="M22" s="126">
        <v>6</v>
      </c>
      <c r="N22" s="125">
        <v>3</v>
      </c>
      <c r="O22" s="127">
        <v>4</v>
      </c>
      <c r="P22" s="128">
        <v>5</v>
      </c>
      <c r="Q22" s="127">
        <v>5</v>
      </c>
      <c r="R22" s="128">
        <v>5</v>
      </c>
      <c r="S22" s="127">
        <v>5</v>
      </c>
      <c r="T22" s="129">
        <v>5</v>
      </c>
    </row>
    <row r="23" spans="1:20" ht="30" customHeight="1" x14ac:dyDescent="0.3">
      <c r="A23" s="119">
        <v>13</v>
      </c>
      <c r="B23" s="120" t="s">
        <v>42</v>
      </c>
      <c r="C23" s="136" t="s">
        <v>230</v>
      </c>
      <c r="D23" s="122" t="s">
        <v>14</v>
      </c>
      <c r="E23" s="128">
        <v>5</v>
      </c>
      <c r="F23" s="124">
        <v>3</v>
      </c>
      <c r="G23" s="124">
        <v>4</v>
      </c>
      <c r="H23" s="125">
        <v>3</v>
      </c>
      <c r="I23" s="125">
        <v>5</v>
      </c>
      <c r="J23" s="125">
        <v>3</v>
      </c>
      <c r="K23" s="127">
        <v>3</v>
      </c>
      <c r="L23" s="128">
        <v>5</v>
      </c>
      <c r="M23" s="125">
        <v>5</v>
      </c>
      <c r="N23" s="124">
        <v>4</v>
      </c>
      <c r="O23" s="127">
        <v>2</v>
      </c>
      <c r="P23" s="128">
        <v>3</v>
      </c>
      <c r="Q23" s="127">
        <v>4</v>
      </c>
      <c r="R23" s="128">
        <v>3</v>
      </c>
      <c r="S23" s="127">
        <v>3</v>
      </c>
      <c r="T23" s="129">
        <v>4</v>
      </c>
    </row>
    <row r="24" spans="1:20" ht="30" customHeight="1" x14ac:dyDescent="0.3">
      <c r="A24" s="119">
        <v>14</v>
      </c>
      <c r="B24" s="130" t="s">
        <v>18</v>
      </c>
      <c r="C24" s="135" t="s">
        <v>231</v>
      </c>
      <c r="D24" s="122" t="s">
        <v>14</v>
      </c>
      <c r="E24" s="128">
        <v>6</v>
      </c>
      <c r="F24" s="124">
        <v>6</v>
      </c>
      <c r="G24" s="124">
        <v>5</v>
      </c>
      <c r="H24" s="125">
        <v>4</v>
      </c>
      <c r="I24" s="125">
        <v>5</v>
      </c>
      <c r="J24" s="125">
        <v>5</v>
      </c>
      <c r="K24" s="127">
        <v>6</v>
      </c>
      <c r="L24" s="128">
        <v>4</v>
      </c>
      <c r="M24" s="125">
        <v>3</v>
      </c>
      <c r="N24" s="124">
        <v>4</v>
      </c>
      <c r="O24" s="127">
        <v>3</v>
      </c>
      <c r="P24" s="128">
        <v>5</v>
      </c>
      <c r="Q24" s="127">
        <v>5</v>
      </c>
      <c r="R24" s="128">
        <v>5</v>
      </c>
      <c r="S24" s="127">
        <v>5</v>
      </c>
      <c r="T24" s="129">
        <v>5</v>
      </c>
    </row>
    <row r="25" spans="1:20" s="158" customFormat="1" ht="30" customHeight="1" x14ac:dyDescent="0.3">
      <c r="A25" s="119">
        <v>15</v>
      </c>
      <c r="B25" s="120" t="s">
        <v>43</v>
      </c>
      <c r="C25" s="120">
        <v>10828060302</v>
      </c>
      <c r="D25" s="122" t="s">
        <v>14</v>
      </c>
      <c r="E25" s="128">
        <v>3</v>
      </c>
      <c r="F25" s="124">
        <v>4</v>
      </c>
      <c r="G25" s="125">
        <v>3</v>
      </c>
      <c r="H25" s="125">
        <v>3</v>
      </c>
      <c r="I25" s="125">
        <v>4</v>
      </c>
      <c r="J25" s="125">
        <v>5</v>
      </c>
      <c r="K25" s="127">
        <v>6</v>
      </c>
      <c r="L25" s="128">
        <v>6</v>
      </c>
      <c r="M25" s="125">
        <v>4</v>
      </c>
      <c r="N25" s="125">
        <v>3</v>
      </c>
      <c r="O25" s="127">
        <v>6</v>
      </c>
      <c r="P25" s="128">
        <v>6</v>
      </c>
      <c r="Q25" s="127">
        <v>6</v>
      </c>
      <c r="R25" s="128">
        <v>5</v>
      </c>
      <c r="S25" s="127">
        <v>4</v>
      </c>
      <c r="T25" s="129">
        <v>6</v>
      </c>
    </row>
    <row r="26" spans="1:20" s="158" customFormat="1" ht="30" customHeight="1" x14ac:dyDescent="0.3">
      <c r="A26" s="119">
        <v>16</v>
      </c>
      <c r="B26" s="130" t="s">
        <v>19</v>
      </c>
      <c r="C26" s="137">
        <v>30403080082</v>
      </c>
      <c r="D26" s="122" t="s">
        <v>14</v>
      </c>
      <c r="E26" s="128">
        <v>3</v>
      </c>
      <c r="F26" s="124">
        <v>4</v>
      </c>
      <c r="G26" s="125">
        <v>3</v>
      </c>
      <c r="H26" s="125">
        <v>3</v>
      </c>
      <c r="I26" s="125">
        <v>5</v>
      </c>
      <c r="J26" s="125">
        <v>6</v>
      </c>
      <c r="K26" s="127">
        <v>5</v>
      </c>
      <c r="L26" s="128">
        <v>5</v>
      </c>
      <c r="M26" s="125">
        <v>3</v>
      </c>
      <c r="N26" s="125">
        <v>3</v>
      </c>
      <c r="O26" s="127">
        <v>3</v>
      </c>
      <c r="P26" s="128">
        <v>4</v>
      </c>
      <c r="Q26" s="127">
        <v>4</v>
      </c>
      <c r="R26" s="128">
        <v>4</v>
      </c>
      <c r="S26" s="127">
        <v>4</v>
      </c>
      <c r="T26" s="129">
        <v>5</v>
      </c>
    </row>
    <row r="27" spans="1:20" s="158" customFormat="1" ht="30" customHeight="1" x14ac:dyDescent="0.3">
      <c r="A27" s="119">
        <v>17</v>
      </c>
      <c r="B27" s="120" t="s">
        <v>44</v>
      </c>
      <c r="C27" s="120">
        <v>10613060014</v>
      </c>
      <c r="D27" s="122" t="s">
        <v>14</v>
      </c>
      <c r="E27" s="128">
        <v>4</v>
      </c>
      <c r="F27" s="124">
        <v>4</v>
      </c>
      <c r="G27" s="125">
        <v>3</v>
      </c>
      <c r="H27" s="125">
        <v>3</v>
      </c>
      <c r="I27" s="125">
        <v>4</v>
      </c>
      <c r="J27" s="125">
        <v>3</v>
      </c>
      <c r="K27" s="127">
        <v>4</v>
      </c>
      <c r="L27" s="128">
        <v>4</v>
      </c>
      <c r="M27" s="126">
        <v>6</v>
      </c>
      <c r="N27" s="125">
        <v>3</v>
      </c>
      <c r="O27" s="127">
        <v>4</v>
      </c>
      <c r="P27" s="128">
        <v>5</v>
      </c>
      <c r="Q27" s="127">
        <v>5</v>
      </c>
      <c r="R27" s="128">
        <v>5</v>
      </c>
      <c r="S27" s="127">
        <v>5</v>
      </c>
      <c r="T27" s="129">
        <v>5</v>
      </c>
    </row>
    <row r="28" spans="1:20" s="158" customFormat="1" ht="30" customHeight="1" x14ac:dyDescent="0.3">
      <c r="A28" s="119">
        <v>18</v>
      </c>
      <c r="B28" s="130" t="s">
        <v>20</v>
      </c>
      <c r="C28" s="137">
        <v>30331160031</v>
      </c>
      <c r="D28" s="122" t="s">
        <v>12</v>
      </c>
      <c r="E28" s="128">
        <v>4</v>
      </c>
      <c r="F28" s="124">
        <v>4</v>
      </c>
      <c r="G28" s="124">
        <v>4</v>
      </c>
      <c r="H28" s="125">
        <v>3</v>
      </c>
      <c r="I28" s="125">
        <v>5</v>
      </c>
      <c r="J28" s="125">
        <v>3</v>
      </c>
      <c r="K28" s="127">
        <v>3</v>
      </c>
      <c r="L28" s="128">
        <v>5</v>
      </c>
      <c r="M28" s="125">
        <v>5</v>
      </c>
      <c r="N28" s="124">
        <v>4</v>
      </c>
      <c r="O28" s="127">
        <v>2</v>
      </c>
      <c r="P28" s="128">
        <v>3</v>
      </c>
      <c r="Q28" s="127">
        <v>4</v>
      </c>
      <c r="R28" s="128">
        <v>3</v>
      </c>
      <c r="S28" s="127">
        <v>3</v>
      </c>
      <c r="T28" s="129">
        <v>4</v>
      </c>
    </row>
    <row r="29" spans="1:20" s="158" customFormat="1" ht="30" customHeight="1" x14ac:dyDescent="0.3">
      <c r="A29" s="119">
        <v>19</v>
      </c>
      <c r="B29" s="120" t="s">
        <v>45</v>
      </c>
      <c r="C29" s="120">
        <v>10204110244</v>
      </c>
      <c r="D29" s="122" t="s">
        <v>14</v>
      </c>
      <c r="E29" s="128">
        <v>5</v>
      </c>
      <c r="F29" s="124">
        <v>3</v>
      </c>
      <c r="G29" s="124">
        <v>5</v>
      </c>
      <c r="H29" s="125">
        <v>4</v>
      </c>
      <c r="I29" s="125">
        <v>5</v>
      </c>
      <c r="J29" s="125">
        <v>5</v>
      </c>
      <c r="K29" s="127">
        <v>6</v>
      </c>
      <c r="L29" s="128">
        <v>4</v>
      </c>
      <c r="M29" s="125">
        <v>3</v>
      </c>
      <c r="N29" s="124">
        <v>4</v>
      </c>
      <c r="O29" s="127">
        <v>3</v>
      </c>
      <c r="P29" s="128">
        <v>5</v>
      </c>
      <c r="Q29" s="127">
        <v>5</v>
      </c>
      <c r="R29" s="128">
        <v>5</v>
      </c>
      <c r="S29" s="127">
        <v>5</v>
      </c>
      <c r="T29" s="129">
        <v>5</v>
      </c>
    </row>
    <row r="30" spans="1:20" s="158" customFormat="1" ht="30" customHeight="1" x14ac:dyDescent="0.3">
      <c r="A30" s="119">
        <v>20</v>
      </c>
      <c r="B30" s="120" t="s">
        <v>46</v>
      </c>
      <c r="C30" s="120">
        <v>10602110012</v>
      </c>
      <c r="D30" s="122" t="s">
        <v>14</v>
      </c>
      <c r="E30" s="128">
        <v>5</v>
      </c>
      <c r="F30" s="124">
        <v>3</v>
      </c>
      <c r="G30" s="125">
        <v>3</v>
      </c>
      <c r="H30" s="125">
        <v>3</v>
      </c>
      <c r="I30" s="125">
        <v>5</v>
      </c>
      <c r="J30" s="125">
        <v>6</v>
      </c>
      <c r="K30" s="127">
        <v>5</v>
      </c>
      <c r="L30" s="128">
        <v>5</v>
      </c>
      <c r="M30" s="125">
        <v>3</v>
      </c>
      <c r="N30" s="125">
        <v>3</v>
      </c>
      <c r="O30" s="127">
        <v>3</v>
      </c>
      <c r="P30" s="128">
        <v>4</v>
      </c>
      <c r="Q30" s="127">
        <v>4</v>
      </c>
      <c r="R30" s="128">
        <v>4</v>
      </c>
      <c r="S30" s="127">
        <v>4</v>
      </c>
      <c r="T30" s="129">
        <v>5</v>
      </c>
    </row>
    <row r="31" spans="1:20" ht="30" customHeight="1" x14ac:dyDescent="0.3">
      <c r="A31" s="119"/>
      <c r="B31" s="130"/>
      <c r="C31" s="137"/>
      <c r="D31" s="122"/>
      <c r="E31" s="128"/>
      <c r="F31" s="124"/>
      <c r="G31" s="124"/>
      <c r="H31" s="125"/>
      <c r="I31" s="125"/>
      <c r="J31" s="125"/>
      <c r="K31" s="127"/>
      <c r="L31" s="128"/>
      <c r="M31" s="125"/>
      <c r="N31" s="124"/>
      <c r="O31" s="127"/>
      <c r="P31" s="128"/>
      <c r="Q31" s="127"/>
      <c r="R31" s="128"/>
      <c r="S31" s="127"/>
      <c r="T31" s="129"/>
    </row>
    <row r="32" spans="1:20" ht="30" customHeight="1" x14ac:dyDescent="0.3">
      <c r="A32" s="119"/>
      <c r="B32" s="120"/>
      <c r="C32" s="120"/>
      <c r="D32" s="122"/>
      <c r="E32" s="128"/>
      <c r="F32" s="124"/>
      <c r="G32" s="124"/>
      <c r="H32" s="125"/>
      <c r="I32" s="125"/>
      <c r="J32" s="125"/>
      <c r="K32" s="127"/>
      <c r="L32" s="128"/>
      <c r="M32" s="125"/>
      <c r="N32" s="124"/>
      <c r="O32" s="127"/>
      <c r="P32" s="128"/>
      <c r="Q32" s="127"/>
      <c r="R32" s="128"/>
      <c r="S32" s="127"/>
      <c r="T32" s="129"/>
    </row>
    <row r="33" spans="1:20" ht="30" customHeight="1" x14ac:dyDescent="0.3">
      <c r="A33" s="119"/>
      <c r="B33" s="120"/>
      <c r="C33" s="120"/>
      <c r="D33" s="122"/>
      <c r="E33" s="128"/>
      <c r="F33" s="124"/>
      <c r="G33" s="125"/>
      <c r="H33" s="125"/>
      <c r="I33" s="125"/>
      <c r="J33" s="125"/>
      <c r="K33" s="127"/>
      <c r="L33" s="128"/>
      <c r="M33" s="125"/>
      <c r="N33" s="125"/>
      <c r="O33" s="127"/>
      <c r="P33" s="128"/>
      <c r="Q33" s="127"/>
      <c r="R33" s="128"/>
      <c r="S33" s="127"/>
      <c r="T33" s="129"/>
    </row>
    <row r="34" spans="1:20" ht="30" customHeight="1" x14ac:dyDescent="0.25">
      <c r="A34" s="38"/>
      <c r="B34" s="41"/>
      <c r="C34" s="41"/>
      <c r="D34" s="46"/>
      <c r="E34" s="48"/>
      <c r="F34" s="24"/>
      <c r="G34" s="24"/>
      <c r="H34" s="58"/>
      <c r="I34" s="58"/>
      <c r="J34" s="58"/>
      <c r="K34" s="47"/>
      <c r="L34" s="48"/>
      <c r="M34" s="24"/>
      <c r="N34" s="24"/>
      <c r="O34" s="47"/>
      <c r="P34" s="48"/>
      <c r="Q34" s="47"/>
      <c r="R34" s="48"/>
      <c r="S34" s="47"/>
      <c r="T34" s="59"/>
    </row>
    <row r="35" spans="1:20" ht="30" customHeight="1" x14ac:dyDescent="0.25">
      <c r="A35" s="38"/>
      <c r="B35" s="40"/>
      <c r="C35" s="42"/>
      <c r="D35" s="46"/>
      <c r="E35" s="48"/>
      <c r="F35" s="24"/>
      <c r="G35" s="24"/>
      <c r="H35" s="58"/>
      <c r="I35" s="58"/>
      <c r="J35" s="58"/>
      <c r="K35" s="47"/>
      <c r="L35" s="48"/>
      <c r="M35" s="24"/>
      <c r="N35" s="24"/>
      <c r="O35" s="47"/>
      <c r="P35" s="48"/>
      <c r="Q35" s="47"/>
      <c r="R35" s="48"/>
      <c r="S35" s="47"/>
      <c r="T35" s="59"/>
    </row>
    <row r="36" spans="1:20" ht="30" customHeight="1" x14ac:dyDescent="0.25">
      <c r="A36" s="38"/>
      <c r="B36" s="41"/>
      <c r="C36" s="41"/>
      <c r="D36" s="46"/>
      <c r="E36" s="48"/>
      <c r="F36" s="24"/>
      <c r="G36" s="24"/>
      <c r="H36" s="58"/>
      <c r="I36" s="58"/>
      <c r="J36" s="58"/>
      <c r="K36" s="47"/>
      <c r="L36" s="48"/>
      <c r="M36" s="24"/>
      <c r="N36" s="24"/>
      <c r="O36" s="47"/>
      <c r="P36" s="48"/>
      <c r="Q36" s="47"/>
      <c r="R36" s="48"/>
      <c r="S36" s="47"/>
      <c r="T36" s="59"/>
    </row>
    <row r="37" spans="1:20" ht="30" customHeight="1" x14ac:dyDescent="0.25">
      <c r="A37" s="38"/>
      <c r="B37" s="41"/>
      <c r="C37" s="41"/>
      <c r="D37" s="46"/>
      <c r="E37" s="48"/>
      <c r="F37" s="24"/>
      <c r="G37" s="24"/>
      <c r="H37" s="58"/>
      <c r="I37" s="58"/>
      <c r="J37" s="58"/>
      <c r="K37" s="47"/>
      <c r="L37" s="48"/>
      <c r="M37" s="24"/>
      <c r="N37" s="24"/>
      <c r="O37" s="47"/>
      <c r="P37" s="48"/>
      <c r="Q37" s="47"/>
      <c r="R37" s="48"/>
      <c r="S37" s="47"/>
      <c r="T37" s="59"/>
    </row>
    <row r="38" spans="1:20" ht="30" customHeight="1" x14ac:dyDescent="0.25">
      <c r="A38" s="38"/>
      <c r="B38" s="41"/>
      <c r="C38" s="41"/>
      <c r="D38" s="46"/>
      <c r="E38" s="48"/>
      <c r="F38" s="24"/>
      <c r="G38" s="24"/>
      <c r="H38" s="58"/>
      <c r="I38" s="58"/>
      <c r="J38" s="58"/>
      <c r="K38" s="47"/>
      <c r="L38" s="48"/>
      <c r="M38" s="24"/>
      <c r="N38" s="24"/>
      <c r="O38" s="47"/>
      <c r="P38" s="48"/>
      <c r="Q38" s="47"/>
      <c r="R38" s="48"/>
      <c r="S38" s="47"/>
      <c r="T38" s="59"/>
    </row>
    <row r="39" spans="1:20" ht="30" customHeight="1" x14ac:dyDescent="0.25">
      <c r="A39" s="38"/>
      <c r="B39" s="41"/>
      <c r="C39" s="41"/>
      <c r="D39" s="46"/>
      <c r="E39" s="48"/>
      <c r="F39" s="24"/>
      <c r="G39" s="24"/>
      <c r="H39" s="58"/>
      <c r="I39" s="58"/>
      <c r="J39" s="58"/>
      <c r="K39" s="47"/>
      <c r="L39" s="48"/>
      <c r="M39" s="24"/>
      <c r="N39" s="24"/>
      <c r="O39" s="47"/>
      <c r="P39" s="48"/>
      <c r="Q39" s="47"/>
      <c r="R39" s="48"/>
      <c r="S39" s="47"/>
      <c r="T39" s="59"/>
    </row>
    <row r="40" spans="1:20" ht="30" customHeight="1" x14ac:dyDescent="0.25">
      <c r="A40" s="38"/>
      <c r="B40" s="41"/>
      <c r="C40" s="41"/>
      <c r="D40" s="46"/>
      <c r="E40" s="48"/>
      <c r="F40" s="24"/>
      <c r="G40" s="24"/>
      <c r="H40" s="58"/>
      <c r="I40" s="58"/>
      <c r="J40" s="58"/>
      <c r="K40" s="47"/>
      <c r="L40" s="48"/>
      <c r="M40" s="24"/>
      <c r="N40" s="24"/>
      <c r="O40" s="47"/>
      <c r="P40" s="48"/>
      <c r="Q40" s="47"/>
      <c r="R40" s="48"/>
      <c r="S40" s="47"/>
      <c r="T40" s="59"/>
    </row>
    <row r="41" spans="1:20" ht="30" customHeight="1" x14ac:dyDescent="0.25">
      <c r="A41" s="38"/>
      <c r="B41" s="41"/>
      <c r="C41" s="41"/>
      <c r="D41" s="46"/>
      <c r="E41" s="48"/>
      <c r="F41" s="24"/>
      <c r="G41" s="24"/>
      <c r="H41" s="58"/>
      <c r="I41" s="58"/>
      <c r="J41" s="58"/>
      <c r="K41" s="47"/>
      <c r="L41" s="48"/>
      <c r="M41" s="24"/>
      <c r="N41" s="24"/>
      <c r="O41" s="47"/>
      <c r="P41" s="48"/>
      <c r="Q41" s="47"/>
      <c r="R41" s="48"/>
      <c r="S41" s="47"/>
      <c r="T41" s="59"/>
    </row>
    <row r="42" spans="1:20" ht="30" customHeight="1" x14ac:dyDescent="0.25">
      <c r="A42" s="38"/>
      <c r="B42" s="41"/>
      <c r="C42" s="41"/>
      <c r="D42" s="46"/>
      <c r="E42" s="48"/>
      <c r="F42" s="24"/>
      <c r="G42" s="24"/>
      <c r="H42" s="58"/>
      <c r="I42" s="58"/>
      <c r="J42" s="58"/>
      <c r="K42" s="47"/>
      <c r="L42" s="48"/>
      <c r="M42" s="24"/>
      <c r="N42" s="24"/>
      <c r="O42" s="47"/>
      <c r="P42" s="48"/>
      <c r="Q42" s="47"/>
      <c r="R42" s="48"/>
      <c r="S42" s="47"/>
      <c r="T42" s="59"/>
    </row>
    <row r="43" spans="1:20" ht="30" customHeight="1" thickBot="1" x14ac:dyDescent="0.3">
      <c r="A43" s="38"/>
      <c r="B43" s="41"/>
      <c r="C43" s="41"/>
      <c r="D43" s="46"/>
      <c r="E43" s="48"/>
      <c r="F43" s="24"/>
      <c r="G43" s="24"/>
      <c r="H43" s="58"/>
      <c r="I43" s="58"/>
      <c r="J43" s="58"/>
      <c r="K43" s="47"/>
      <c r="L43" s="48"/>
      <c r="M43" s="24"/>
      <c r="N43" s="24"/>
      <c r="O43" s="47"/>
      <c r="P43" s="48"/>
      <c r="Q43" s="47"/>
      <c r="R43" s="49"/>
      <c r="S43" s="50"/>
      <c r="T43" s="59"/>
    </row>
    <row r="46" spans="1:20" ht="15" customHeight="1" x14ac:dyDescent="0.25"/>
    <row r="48" spans="1:20" ht="20.100000000000001" customHeight="1" x14ac:dyDescent="0.25">
      <c r="B48" s="22" t="s">
        <v>10</v>
      </c>
    </row>
    <row r="49" spans="2:3" ht="15" customHeight="1" x14ac:dyDescent="0.25">
      <c r="B49" s="26"/>
    </row>
    <row r="50" spans="2:3" ht="19.5" customHeight="1" x14ac:dyDescent="0.25">
      <c r="B50" s="27" t="s">
        <v>22</v>
      </c>
    </row>
    <row r="51" spans="2:3" ht="15" customHeight="1" x14ac:dyDescent="0.25">
      <c r="B51" s="28"/>
    </row>
    <row r="52" spans="2:3" ht="20.100000000000001" customHeight="1" x14ac:dyDescent="0.25">
      <c r="B52" s="29"/>
      <c r="C52" s="30"/>
    </row>
  </sheetData>
  <sortState ref="A10:J54">
    <sortCondition ref="B10:B54"/>
  </sortState>
  <mergeCells count="23">
    <mergeCell ref="F3:L3"/>
    <mergeCell ref="F2:J2"/>
    <mergeCell ref="A7:B7"/>
    <mergeCell ref="F7:G7"/>
    <mergeCell ref="C4:E4"/>
    <mergeCell ref="F4:H4"/>
    <mergeCell ref="F6:K6"/>
    <mergeCell ref="E9:Q9"/>
    <mergeCell ref="R9:S9"/>
    <mergeCell ref="T9:T10"/>
    <mergeCell ref="D1:E1"/>
    <mergeCell ref="D2:E2"/>
    <mergeCell ref="C6:E6"/>
    <mergeCell ref="A5:T5"/>
    <mergeCell ref="A9:A10"/>
    <mergeCell ref="C9:C10"/>
    <mergeCell ref="D9:D10"/>
    <mergeCell ref="C7:E7"/>
    <mergeCell ref="B9:B10"/>
    <mergeCell ref="N7:O7"/>
    <mergeCell ref="R7:S7"/>
    <mergeCell ref="F1:I1"/>
    <mergeCell ref="A6:B6"/>
  </mergeCells>
  <pageMargins left="0.39370078740157483" right="0.27559055118110237" top="0.74803149606299213" bottom="0.74803149606299213" header="0.31496062992125984" footer="0.31496062992125984"/>
  <pageSetup paperSize="9" scale="43" orientation="landscape"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V133"/>
  <sheetViews>
    <sheetView showGridLines="0" view="pageBreakPreview" zoomScale="55" zoomScaleNormal="60" zoomScaleSheetLayoutView="55" zoomScalePageLayoutView="70" workbookViewId="0">
      <selection activeCell="B30" sqref="B30"/>
    </sheetView>
  </sheetViews>
  <sheetFormatPr defaultColWidth="9.140625" defaultRowHeight="15" zeroHeight="1" x14ac:dyDescent="0.2"/>
  <cols>
    <col min="1" max="1" width="7.42578125" style="6" customWidth="1"/>
    <col min="2" max="2" width="27.5703125" style="6" customWidth="1"/>
    <col min="3" max="3" width="13.140625" style="6" customWidth="1"/>
    <col min="4" max="4" width="5.7109375" style="6" customWidth="1"/>
    <col min="5" max="5" width="10" style="6" customWidth="1"/>
    <col min="6" max="6" width="24" style="6" customWidth="1"/>
    <col min="7" max="7" width="20.42578125" style="6" customWidth="1"/>
    <col min="8" max="8" width="129.7109375" style="6" customWidth="1"/>
    <col min="9" max="11" width="6.28515625" style="6" hidden="1" customWidth="1"/>
    <col min="12" max="12" width="48.140625" style="6" hidden="1" customWidth="1"/>
    <col min="13" max="16" width="8.7109375" style="6" customWidth="1"/>
    <col min="17" max="17" width="9.140625" style="6" customWidth="1"/>
    <col min="18" max="16384" width="9.140625" style="6"/>
  </cols>
  <sheetData>
    <row r="1" spans="2:22" x14ac:dyDescent="0.2"/>
    <row r="2" spans="2:22" ht="15.75" x14ac:dyDescent="0.25">
      <c r="B2" s="12" t="str">
        <f>'REKOD PRESTASI KELAS'!A7</f>
        <v>SAINS KOMPUTER</v>
      </c>
      <c r="C2" s="231"/>
      <c r="D2" s="231"/>
      <c r="E2" s="231"/>
      <c r="F2" s="231"/>
      <c r="G2" s="231"/>
      <c r="H2" s="231"/>
    </row>
    <row r="3" spans="2:22" ht="11.25" customHeight="1" thickBot="1" x14ac:dyDescent="0.3">
      <c r="C3" s="231"/>
      <c r="D3" s="231"/>
      <c r="E3" s="231"/>
      <c r="F3" s="231"/>
      <c r="G3" s="231"/>
      <c r="H3" s="231"/>
    </row>
    <row r="4" spans="2:22" ht="23.25" customHeight="1" x14ac:dyDescent="0.25">
      <c r="B4" s="116" t="s">
        <v>4</v>
      </c>
      <c r="C4" s="110" t="str">
        <f>VLOOKUP($I$7,'REKOD PRESTASI KELAS'!$A$11:$C$30,2)</f>
        <v>ABDUL AMMAR FIRDAUS BIN RUSHMADI</v>
      </c>
      <c r="D4" s="111"/>
      <c r="E4" s="112"/>
      <c r="F4" s="113"/>
      <c r="G4" s="11"/>
      <c r="H4" s="11"/>
    </row>
    <row r="5" spans="2:22" ht="18" x14ac:dyDescent="0.25">
      <c r="B5" s="117" t="s">
        <v>119</v>
      </c>
      <c r="C5" s="63" t="str">
        <f>VLOOKUP($I$7,'REKOD PRESTASI KELAS'!$A$11:$C$30,3)</f>
        <v>011213075461</v>
      </c>
      <c r="D5" s="64"/>
      <c r="E5" s="64"/>
      <c r="F5" s="67"/>
      <c r="H5"/>
    </row>
    <row r="6" spans="2:22" ht="18" x14ac:dyDescent="0.25">
      <c r="B6" s="117" t="s">
        <v>5</v>
      </c>
      <c r="C6" s="63" t="str">
        <f>VLOOKUP($I$7,'REKOD PRESTASI KELAS'!$A$11:$D$30,4)</f>
        <v>L</v>
      </c>
      <c r="D6" s="64"/>
      <c r="E6" s="64"/>
      <c r="F6" s="67"/>
      <c r="H6"/>
      <c r="L6" s="31"/>
      <c r="M6" s="31"/>
      <c r="N6" s="31"/>
      <c r="O6" s="31"/>
      <c r="P6" s="31"/>
      <c r="Q6" s="31"/>
      <c r="R6" s="31"/>
      <c r="S6" s="31"/>
      <c r="T6" s="31"/>
      <c r="U6" s="31"/>
      <c r="V6" s="31"/>
    </row>
    <row r="7" spans="2:22" ht="18" x14ac:dyDescent="0.25">
      <c r="B7" s="117" t="s">
        <v>6</v>
      </c>
      <c r="C7" s="65" t="str">
        <f>'REKOD PRESTASI KELAS'!F7</f>
        <v>4 JINGGA</v>
      </c>
      <c r="D7" s="66"/>
      <c r="E7" s="66"/>
      <c r="F7" s="67"/>
      <c r="I7" s="13">
        <v>1</v>
      </c>
      <c r="K7" s="45" t="str">
        <f>TRIM('REKOD PRESTASI KELAS'!B11)</f>
        <v>ABDUL AMMAR FIRDAUS BIN RUSHMADI</v>
      </c>
      <c r="L7" s="100" t="str">
        <f>IF(K7=0,"",UPPER(K7))</f>
        <v>ABDUL AMMAR FIRDAUS BIN RUSHMADI</v>
      </c>
      <c r="M7" s="31"/>
      <c r="N7" s="31"/>
      <c r="O7" s="31"/>
      <c r="P7" s="31"/>
      <c r="Q7" s="31"/>
      <c r="R7" s="31"/>
      <c r="S7" s="31"/>
      <c r="T7" s="31"/>
      <c r="U7" s="31"/>
      <c r="V7" s="31"/>
    </row>
    <row r="8" spans="2:22" ht="18" x14ac:dyDescent="0.25">
      <c r="B8" s="117" t="s">
        <v>120</v>
      </c>
      <c r="C8" s="65" t="str">
        <f>'REKOD PRESTASI KELAS'!F6</f>
        <v>PN MASH MANJAWANI BINTI MAT</v>
      </c>
      <c r="D8" s="66"/>
      <c r="E8" s="66"/>
      <c r="F8" s="68"/>
      <c r="G8" s="62"/>
      <c r="H8" s="62"/>
      <c r="I8" s="11"/>
      <c r="K8" s="45" t="str">
        <f>TRIM('REKOD PRESTASI KELAS'!B12)</f>
        <v>ABDUL AZIZ BIN ABDUL BASIR</v>
      </c>
      <c r="L8" s="100" t="str">
        <f t="shared" ref="L8:L77" si="0">IF(K8=0,"",UPPER(K8))</f>
        <v>ABDUL AZIZ BIN ABDUL BASIR</v>
      </c>
      <c r="M8" s="31"/>
      <c r="N8" s="31"/>
      <c r="O8" s="31"/>
      <c r="P8" s="31"/>
      <c r="Q8" s="31"/>
      <c r="R8" s="31"/>
      <c r="S8" s="31"/>
      <c r="T8" s="31"/>
      <c r="U8" s="31"/>
      <c r="V8" s="31"/>
    </row>
    <row r="9" spans="2:22" ht="18.75" thickBot="1" x14ac:dyDescent="0.3">
      <c r="B9" s="118" t="s">
        <v>7</v>
      </c>
      <c r="C9" s="69">
        <f ca="1">TODAY()</f>
        <v>42781</v>
      </c>
      <c r="D9" s="70"/>
      <c r="E9" s="70"/>
      <c r="F9" s="71"/>
      <c r="G9" s="62"/>
      <c r="H9" s="62"/>
      <c r="K9" s="45" t="str">
        <f>TRIM('REKOD PRESTASI KELAS'!B13)</f>
        <v>ABDUL LATIF BIN SALLEH</v>
      </c>
      <c r="L9" s="100" t="str">
        <f t="shared" si="0"/>
        <v>ABDUL LATIF BIN SALLEH</v>
      </c>
      <c r="M9" s="31"/>
      <c r="N9" s="31"/>
      <c r="O9" s="31"/>
      <c r="P9" s="31"/>
      <c r="Q9" s="31"/>
      <c r="R9" s="31"/>
      <c r="S9" s="31"/>
      <c r="T9" s="31"/>
      <c r="U9" s="31"/>
      <c r="V9" s="31"/>
    </row>
    <row r="10" spans="2:22" ht="15.75" x14ac:dyDescent="0.25">
      <c r="F10" s="233"/>
      <c r="G10" s="233"/>
      <c r="H10" s="233"/>
      <c r="K10" s="45" t="str">
        <f>TRIM('REKOD PRESTASI KELAS'!B14)</f>
        <v>AFIQ IRFAN BIN TAJUDDIN</v>
      </c>
      <c r="L10" s="100" t="str">
        <f t="shared" si="0"/>
        <v>AFIQ IRFAN BIN TAJUDDIN</v>
      </c>
      <c r="M10" s="31"/>
      <c r="N10" s="31"/>
      <c r="O10" s="31"/>
      <c r="P10" s="31"/>
      <c r="Q10" s="31"/>
      <c r="R10" s="31"/>
      <c r="S10" s="31"/>
      <c r="T10" s="31"/>
      <c r="U10" s="31"/>
      <c r="V10" s="31"/>
    </row>
    <row r="11" spans="2:22" s="72" customFormat="1" ht="23.25" customHeight="1" x14ac:dyDescent="0.25">
      <c r="B11" s="114" t="s">
        <v>121</v>
      </c>
      <c r="C11" s="114"/>
      <c r="F11" s="75">
        <f>VLOOKUP($I$7,'REKOD PRESTASI KELAS'!$A$11:$T$30,20)</f>
        <v>6</v>
      </c>
      <c r="G11" s="76"/>
      <c r="H11" s="76"/>
      <c r="K11" s="73" t="str">
        <f>TRIM('REKOD PRESTASI KELAS'!B15)</f>
        <v>AHMAD AIMAN BIN MOHD FAUZAN</v>
      </c>
      <c r="L11" s="101" t="str">
        <f t="shared" si="0"/>
        <v>AHMAD AIMAN BIN MOHD FAUZAN</v>
      </c>
      <c r="M11" s="74"/>
      <c r="N11" s="74"/>
      <c r="O11" s="74"/>
      <c r="P11" s="74"/>
      <c r="Q11" s="74"/>
      <c r="R11" s="74"/>
      <c r="S11" s="74"/>
      <c r="T11" s="74"/>
      <c r="U11" s="74"/>
      <c r="V11" s="74"/>
    </row>
    <row r="12" spans="2:22" ht="25.5" customHeight="1" x14ac:dyDescent="0.25">
      <c r="B12" s="114" t="str">
        <f>'REKOD PRESTASI KELAS'!A7</f>
        <v>SAINS KOMPUTER</v>
      </c>
      <c r="C12" s="115"/>
      <c r="F12" s="75"/>
      <c r="G12" s="62"/>
      <c r="H12" s="62"/>
      <c r="K12" s="45" t="str">
        <f>TRIM('REKOD PRESTASI KELAS'!B16)</f>
        <v>AHMAD SUHAIL BIN AHMAD MURNI</v>
      </c>
      <c r="L12" s="100" t="str">
        <f t="shared" si="0"/>
        <v>AHMAD SUHAIL BIN AHMAD MURNI</v>
      </c>
      <c r="M12" s="31"/>
      <c r="N12" s="31"/>
      <c r="O12" s="31"/>
      <c r="P12" s="31"/>
      <c r="Q12" s="31"/>
      <c r="R12" s="31"/>
      <c r="S12" s="31"/>
      <c r="T12" s="31"/>
      <c r="U12" s="31"/>
      <c r="V12" s="31"/>
    </row>
    <row r="13" spans="2:22" ht="18" x14ac:dyDescent="0.25">
      <c r="B13" s="115"/>
      <c r="C13" s="115"/>
      <c r="E13" s="6" t="s">
        <v>3</v>
      </c>
      <c r="F13" s="234"/>
      <c r="G13" s="233"/>
      <c r="H13" s="233"/>
      <c r="K13" s="45" t="str">
        <f>TRIM('REKOD PRESTASI KELAS'!B17)</f>
        <v>AINA ANIS BATRISYIA BINTI AHMAD FAUZI</v>
      </c>
      <c r="L13" s="100" t="str">
        <f t="shared" si="0"/>
        <v>AINA ANIS BATRISYIA BINTI AHMAD FAUZI</v>
      </c>
      <c r="M13" s="31"/>
      <c r="N13" s="31"/>
      <c r="O13" s="31"/>
      <c r="P13" s="31"/>
      <c r="Q13" s="31"/>
      <c r="R13" s="31"/>
      <c r="S13" s="31"/>
      <c r="T13" s="31"/>
      <c r="U13" s="31"/>
      <c r="V13" s="31"/>
    </row>
    <row r="14" spans="2:22" s="72" customFormat="1" ht="40.5" customHeight="1" x14ac:dyDescent="0.25">
      <c r="B14" s="239" t="s">
        <v>122</v>
      </c>
      <c r="C14" s="239"/>
      <c r="D14" s="77"/>
      <c r="E14" s="77"/>
      <c r="F14" s="212" t="str">
        <f>VLOOKUP(F11,'DATA PERNYATAAN LEVEL'!A144:B150,2)</f>
        <v>Murid mampu mencipta idea yang kreatif dan inovatif, mempunyai keupayaan membuat keputusan dalam penghasilan pengaturcaraan, pangkalan data juga reka bentuk interaksi antara manusia dan komputer serta dapat menyampaikan maklumat menggunakan komunikasi yang berkesan secara bertatasusila dan menjadi contoh secara tekal.</v>
      </c>
      <c r="G14" s="212"/>
      <c r="H14" s="212"/>
      <c r="K14" s="73" t="str">
        <f>TRIM('REKOD PRESTASI KELAS'!B18)</f>
        <v>CHE MUHAMMAD AKMAL BIN CHE SHAFIE</v>
      </c>
      <c r="L14" s="101" t="str">
        <f t="shared" si="0"/>
        <v>CHE MUHAMMAD AKMAL BIN CHE SHAFIE</v>
      </c>
      <c r="M14" s="74"/>
      <c r="N14" s="74"/>
      <c r="O14" s="74"/>
      <c r="P14" s="74"/>
      <c r="Q14" s="74"/>
      <c r="R14" s="74"/>
      <c r="S14" s="74"/>
      <c r="T14" s="74"/>
      <c r="U14" s="74"/>
      <c r="V14" s="74"/>
    </row>
    <row r="15" spans="2:22" ht="30.75" x14ac:dyDescent="0.25">
      <c r="C15" s="12"/>
      <c r="D15" s="12"/>
      <c r="E15" s="12"/>
      <c r="F15" s="212"/>
      <c r="G15" s="212"/>
      <c r="H15" s="212"/>
      <c r="K15" s="45" t="str">
        <f>TRIM('REKOD PRESTASI KELAS'!B19)</f>
        <v>CHE WAN MOHAMMAD HAKIMI B.CHE WAN MOHD ZAKI</v>
      </c>
      <c r="L15" s="100" t="str">
        <f t="shared" si="0"/>
        <v>CHE WAN MOHAMMAD HAKIMI B.CHE WAN MOHD ZAKI</v>
      </c>
      <c r="M15" s="31"/>
      <c r="N15" s="31"/>
      <c r="O15" s="31"/>
      <c r="P15" s="31"/>
      <c r="Q15" s="31"/>
      <c r="R15" s="31"/>
      <c r="S15" s="31"/>
      <c r="T15" s="31"/>
      <c r="U15" s="31"/>
      <c r="V15" s="31"/>
    </row>
    <row r="16" spans="2:22" ht="15.75" x14ac:dyDescent="0.25">
      <c r="K16" s="45" t="str">
        <f>TRIM('REKOD PRESTASI KELAS'!B20)</f>
        <v>DANIAL SOLEHIN BIN SAFIE</v>
      </c>
      <c r="L16" s="100" t="str">
        <f t="shared" si="0"/>
        <v>DANIAL SOLEHIN BIN SAFIE</v>
      </c>
      <c r="M16" s="31"/>
      <c r="N16" s="31"/>
      <c r="O16" s="31"/>
      <c r="P16" s="31"/>
      <c r="Q16" s="31"/>
      <c r="R16" s="31"/>
      <c r="S16" s="31"/>
      <c r="T16" s="31"/>
      <c r="U16" s="31"/>
      <c r="V16" s="31"/>
    </row>
    <row r="17" spans="2:22" ht="15.75" x14ac:dyDescent="0.25">
      <c r="F17" s="14"/>
      <c r="G17" s="14"/>
      <c r="H17" s="14"/>
      <c r="I17" s="14"/>
      <c r="K17" s="45" t="str">
        <f>TRIM('REKOD PRESTASI KELAS'!B21)</f>
        <v>EREEN BATRISYIA BINTI SHAHRUL KAMEL</v>
      </c>
      <c r="L17" s="100" t="str">
        <f t="shared" si="0"/>
        <v>EREEN BATRISYIA BINTI SHAHRUL KAMEL</v>
      </c>
      <c r="M17" s="31"/>
      <c r="N17" s="31"/>
      <c r="O17" s="31"/>
      <c r="P17" s="31"/>
      <c r="Q17" s="31"/>
      <c r="R17" s="31"/>
      <c r="S17" s="31"/>
      <c r="T17" s="31"/>
      <c r="U17" s="31"/>
      <c r="V17" s="31"/>
    </row>
    <row r="18" spans="2:22" s="78" customFormat="1" ht="38.25" customHeight="1" x14ac:dyDescent="0.25">
      <c r="B18" s="87" t="s">
        <v>125</v>
      </c>
      <c r="C18" s="240" t="s">
        <v>123</v>
      </c>
      <c r="D18" s="240"/>
      <c r="E18" s="240"/>
      <c r="F18" s="86" t="s">
        <v>33</v>
      </c>
      <c r="G18" s="235" t="s">
        <v>124</v>
      </c>
      <c r="H18" s="235"/>
      <c r="I18" s="79"/>
      <c r="K18" s="80" t="str">
        <f>TRIM('REKOD PRESTASI KELAS'!B22)</f>
        <v>ERRA FITRIYA YULANTI BINTI MUDIANTO</v>
      </c>
      <c r="L18" s="102" t="str">
        <f t="shared" si="0"/>
        <v>ERRA FITRIYA YULANTI BINTI MUDIANTO</v>
      </c>
      <c r="M18" s="81"/>
      <c r="N18" s="81"/>
      <c r="O18" s="81"/>
      <c r="P18" s="81"/>
      <c r="Q18" s="81"/>
      <c r="R18" s="81"/>
      <c r="S18" s="81"/>
      <c r="T18" s="81"/>
      <c r="U18" s="81"/>
      <c r="V18" s="81"/>
    </row>
    <row r="19" spans="2:22" ht="20.100000000000001" customHeight="1" x14ac:dyDescent="0.25">
      <c r="B19" s="103" t="str">
        <f>'DATA PERNYATAAN LEVEL'!A12</f>
        <v>PENGATURCARAAN</v>
      </c>
      <c r="C19" s="225" t="str">
        <f>'REKOD PRESTASI KELAS'!E10</f>
        <v>1.1 Strategi Penyelesaian Masalah</v>
      </c>
      <c r="D19" s="226"/>
      <c r="E19" s="227"/>
      <c r="F19" s="232">
        <f>VLOOKUP($I$7,'REKOD PRESTASI KELAS'!$A$10:$T$43,5)</f>
        <v>6</v>
      </c>
      <c r="G19" s="213" t="str">
        <f>VLOOKUP(F19,'DATA PERNYATAAN LEVEL'!A6:B11,2)</f>
        <v>Mencadangkan penambahbaikan terhadap penyelesaian yang diberi.</v>
      </c>
      <c r="H19" s="214"/>
      <c r="I19" s="14"/>
      <c r="K19" s="45" t="str">
        <f>TRIM('REKOD PRESTASI KELAS'!B24)</f>
        <v>FASIHA BINTI RIDZUAN</v>
      </c>
      <c r="L19" s="100" t="str">
        <f t="shared" si="0"/>
        <v>FASIHA BINTI RIDZUAN</v>
      </c>
      <c r="M19" s="31"/>
      <c r="N19" s="31"/>
      <c r="O19" s="31"/>
      <c r="P19" s="31"/>
      <c r="Q19" s="31"/>
      <c r="R19" s="31"/>
      <c r="S19" s="31"/>
      <c r="T19" s="31"/>
      <c r="U19" s="31"/>
      <c r="V19" s="31"/>
    </row>
    <row r="20" spans="2:22" ht="20.100000000000001" customHeight="1" x14ac:dyDescent="0.25">
      <c r="B20" s="89"/>
      <c r="C20" s="225"/>
      <c r="D20" s="226"/>
      <c r="E20" s="227"/>
      <c r="F20" s="218"/>
      <c r="G20" s="213"/>
      <c r="H20" s="214"/>
      <c r="I20" s="14"/>
      <c r="K20" s="45" t="str">
        <f>TRIM('REKOD PRESTASI KELAS'!B25)</f>
        <v>FATIN NABILAH BINTI DOL</v>
      </c>
      <c r="L20" s="100" t="str">
        <f t="shared" si="0"/>
        <v>FATIN NABILAH BINTI DOL</v>
      </c>
      <c r="M20" s="31"/>
      <c r="N20" s="31"/>
      <c r="O20" s="31"/>
      <c r="P20" s="31"/>
      <c r="Q20" s="31"/>
      <c r="R20" s="31"/>
      <c r="S20" s="31"/>
      <c r="T20" s="31"/>
      <c r="U20" s="31"/>
      <c r="V20" s="31"/>
    </row>
    <row r="21" spans="2:22" ht="20.100000000000001" customHeight="1" x14ac:dyDescent="0.25">
      <c r="B21" s="89"/>
      <c r="C21" s="228"/>
      <c r="D21" s="229"/>
      <c r="E21" s="230"/>
      <c r="F21" s="219"/>
      <c r="G21" s="215"/>
      <c r="H21" s="216"/>
      <c r="I21" s="14"/>
      <c r="K21" s="45" t="str">
        <f>TRIM('REKOD PRESTASI KELAS'!B26)</f>
        <v>FATIN NAJIHAH BINTI MOHD SAFFIE</v>
      </c>
      <c r="L21" s="100" t="str">
        <f t="shared" si="0"/>
        <v>FATIN NAJIHAH BINTI MOHD SAFFIE</v>
      </c>
      <c r="M21" s="31"/>
      <c r="N21" s="31"/>
      <c r="O21" s="31"/>
      <c r="P21" s="31"/>
      <c r="Q21" s="31"/>
      <c r="R21" s="31"/>
      <c r="S21" s="31"/>
      <c r="T21" s="31"/>
      <c r="U21" s="31"/>
      <c r="V21" s="31"/>
    </row>
    <row r="22" spans="2:22" ht="20.100000000000001" customHeight="1" x14ac:dyDescent="0.25">
      <c r="B22" s="89"/>
      <c r="C22" s="222" t="str">
        <f>'REKOD PRESTASI KELAS'!F10</f>
        <v>1.2 Algoritma</v>
      </c>
      <c r="D22" s="223"/>
      <c r="E22" s="224"/>
      <c r="F22" s="217">
        <f>VLOOKUP($I$7,'REKOD PRESTASI KELAS'!$A$10:$T$43,6)</f>
        <v>3</v>
      </c>
      <c r="G22" s="213" t="str">
        <f>VLOOKUP(F22,'DATA PERNYATAAN LEVEL'!A14:B20,2)</f>
        <v>Melaksanakan pengujian bagi setiap algoritma yang dibangunkan</v>
      </c>
      <c r="H22" s="214"/>
      <c r="I22" s="14"/>
      <c r="K22" s="45" t="str">
        <f>TRIM('REKOD PRESTASI KELAS'!B27)</f>
        <v>FATIN NUR HAYANI BINTI ROSLAN</v>
      </c>
      <c r="L22" s="100" t="str">
        <f t="shared" si="0"/>
        <v>FATIN NUR HAYANI BINTI ROSLAN</v>
      </c>
      <c r="M22" s="31"/>
      <c r="N22" s="31"/>
      <c r="O22" s="31"/>
      <c r="P22" s="31"/>
      <c r="Q22" s="31"/>
      <c r="R22" s="31"/>
      <c r="S22" s="31"/>
      <c r="T22" s="31"/>
      <c r="U22" s="31"/>
      <c r="V22" s="31"/>
    </row>
    <row r="23" spans="2:22" ht="20.100000000000001" customHeight="1" x14ac:dyDescent="0.25">
      <c r="B23" s="89"/>
      <c r="C23" s="225"/>
      <c r="D23" s="226"/>
      <c r="E23" s="227"/>
      <c r="F23" s="218"/>
      <c r="G23" s="213"/>
      <c r="H23" s="214"/>
      <c r="I23" s="14"/>
      <c r="K23" s="45" t="str">
        <f>TRIM('REKOD PRESTASI KELAS'!B28)</f>
        <v>HARITH SYAZWAN BIN KHAIRUL</v>
      </c>
      <c r="L23" s="100" t="str">
        <f t="shared" si="0"/>
        <v>HARITH SYAZWAN BIN KHAIRUL</v>
      </c>
      <c r="M23" s="31"/>
      <c r="N23" s="31"/>
      <c r="O23" s="31"/>
      <c r="P23" s="31"/>
      <c r="Q23" s="31"/>
      <c r="R23" s="31"/>
      <c r="S23" s="31"/>
      <c r="T23" s="31"/>
      <c r="U23" s="31"/>
      <c r="V23" s="31"/>
    </row>
    <row r="24" spans="2:22" ht="20.100000000000001" customHeight="1" x14ac:dyDescent="0.25">
      <c r="B24" s="89"/>
      <c r="C24" s="228"/>
      <c r="D24" s="229"/>
      <c r="E24" s="230"/>
      <c r="F24" s="219"/>
      <c r="G24" s="215"/>
      <c r="H24" s="216"/>
      <c r="I24" s="14"/>
      <c r="K24" s="45" t="str">
        <f>TRIM('REKOD PRESTASI KELAS'!B29)</f>
        <v>IKA KHAIRINA BINTI KAMARUZAMAN</v>
      </c>
      <c r="L24" s="100" t="str">
        <f t="shared" si="0"/>
        <v>IKA KHAIRINA BINTI KAMARUZAMAN</v>
      </c>
      <c r="M24" s="31"/>
      <c r="N24" s="31"/>
      <c r="O24" s="31"/>
      <c r="P24" s="31"/>
      <c r="Q24" s="31"/>
      <c r="R24" s="31"/>
      <c r="S24" s="31"/>
      <c r="T24" s="31"/>
      <c r="U24" s="31"/>
      <c r="V24" s="31"/>
    </row>
    <row r="25" spans="2:22" ht="15" customHeight="1" x14ac:dyDescent="0.25">
      <c r="B25" s="89"/>
      <c r="C25" s="222" t="str">
        <f>'REKOD PRESTASI KELAS'!G10</f>
        <v>1.3 Pemboleh Ubah, Pemalar dan Jenis Data</v>
      </c>
      <c r="D25" s="223"/>
      <c r="E25" s="224"/>
      <c r="F25" s="217">
        <f>VLOOKUP($I$7,'REKOD PRESTASI KELAS'!$A$10:$T$43,7)</f>
        <v>5</v>
      </c>
      <c r="G25" s="213" t="str">
        <f>VLOOKUP(F25,'DATA PERNYATAAN LEVEL'!A23:B29,2)</f>
        <v>Menentukan samada aturcara yang dihasilkan betul, cepat dalam penyelesaian, bersifat ekonomi dalam penggunaan sumber juga mudah dilaksanakan</v>
      </c>
      <c r="H25" s="214"/>
      <c r="I25" s="14"/>
      <c r="K25" s="45" t="str">
        <f>TRIM('REKOD PRESTASI KELAS'!B30)</f>
        <v>INTAN KHAIRUNNISA BINTI EMREE</v>
      </c>
      <c r="L25" s="100" t="str">
        <f t="shared" si="0"/>
        <v>INTAN KHAIRUNNISA BINTI EMREE</v>
      </c>
      <c r="M25" s="31"/>
      <c r="N25" s="31"/>
      <c r="O25" s="31"/>
      <c r="P25" s="31"/>
      <c r="Q25" s="31"/>
      <c r="R25" s="31"/>
      <c r="S25" s="31"/>
      <c r="T25" s="31"/>
      <c r="U25" s="31"/>
      <c r="V25" s="31"/>
    </row>
    <row r="26" spans="2:22" ht="20.100000000000001" customHeight="1" x14ac:dyDescent="0.25">
      <c r="B26" s="89"/>
      <c r="C26" s="225"/>
      <c r="D26" s="226"/>
      <c r="E26" s="227"/>
      <c r="F26" s="218"/>
      <c r="G26" s="213"/>
      <c r="H26" s="214"/>
      <c r="I26" s="14"/>
      <c r="K26" s="45" t="str">
        <f>TRIM('REKOD PRESTASI KELAS'!B31)</f>
        <v/>
      </c>
      <c r="L26" s="100" t="str">
        <f t="shared" si="0"/>
        <v/>
      </c>
      <c r="M26" s="31"/>
      <c r="N26" s="31"/>
      <c r="O26" s="31"/>
      <c r="P26" s="31"/>
      <c r="Q26" s="31"/>
      <c r="R26" s="31"/>
      <c r="S26" s="31"/>
      <c r="T26" s="31"/>
      <c r="U26" s="31"/>
      <c r="V26" s="31"/>
    </row>
    <row r="27" spans="2:22" ht="20.100000000000001" customHeight="1" x14ac:dyDescent="0.25">
      <c r="B27" s="89"/>
      <c r="C27" s="228"/>
      <c r="D27" s="229"/>
      <c r="E27" s="230"/>
      <c r="F27" s="219"/>
      <c r="G27" s="215"/>
      <c r="H27" s="216"/>
      <c r="I27" s="14"/>
      <c r="K27" s="45" t="str">
        <f>TRIM('REKOD PRESTASI KELAS'!B32)</f>
        <v/>
      </c>
      <c r="L27" s="100" t="str">
        <f t="shared" si="0"/>
        <v/>
      </c>
      <c r="M27" s="31"/>
      <c r="N27" s="31"/>
      <c r="O27" s="31"/>
      <c r="P27" s="31"/>
      <c r="Q27" s="31"/>
      <c r="R27" s="31"/>
      <c r="S27" s="31"/>
      <c r="T27" s="31"/>
      <c r="U27" s="31"/>
      <c r="V27" s="31"/>
    </row>
    <row r="28" spans="2:22" ht="20.100000000000001" customHeight="1" x14ac:dyDescent="0.25">
      <c r="B28" s="89"/>
      <c r="C28" s="222" t="str">
        <f>'REKOD PRESTASI KELAS'!H10</f>
        <v>1.4 Struktur Kawalan</v>
      </c>
      <c r="D28" s="223"/>
      <c r="E28" s="224"/>
      <c r="F28" s="232">
        <f>VLOOKUP($I$7,'REKOD PRESTASI KELAS'!$A$10:$T$43,8)</f>
        <v>4</v>
      </c>
      <c r="G28" s="213" t="str">
        <f>VLOOKUP(F28,'DATA PERNYATAAN LEVEL'!A33:B39,2)</f>
        <v>Mengesan nilai pemboleh ubah dalam bahagian tertentu atur cara</v>
      </c>
      <c r="H28" s="214"/>
      <c r="K28" s="45" t="str">
        <f>TRIM('REKOD PRESTASI KELAS'!B24)</f>
        <v>FASIHA BINTI RIDZUAN</v>
      </c>
      <c r="L28" s="100" t="str">
        <f t="shared" ref="L28:L30" si="1">IF(K28=0,"",UPPER(K28))</f>
        <v>FASIHA BINTI RIDZUAN</v>
      </c>
      <c r="M28" s="31"/>
      <c r="N28" s="31"/>
      <c r="O28" s="31"/>
      <c r="P28" s="31"/>
      <c r="Q28" s="31"/>
      <c r="R28" s="31"/>
      <c r="S28" s="31"/>
      <c r="T28" s="31"/>
      <c r="U28" s="31"/>
      <c r="V28" s="31"/>
    </row>
    <row r="29" spans="2:22" ht="20.100000000000001" customHeight="1" x14ac:dyDescent="0.3">
      <c r="B29" s="89"/>
      <c r="C29" s="225"/>
      <c r="D29" s="226"/>
      <c r="E29" s="227"/>
      <c r="F29" s="218"/>
      <c r="G29" s="213"/>
      <c r="H29" s="214"/>
      <c r="K29" s="45" t="str">
        <f>TRIM('REKOD PRESTASI KELAS'!B25)</f>
        <v>FATIN NABILAH BINTI DOL</v>
      </c>
      <c r="L29" s="100" t="str">
        <f t="shared" si="1"/>
        <v>FATIN NABILAH BINTI DOL</v>
      </c>
      <c r="M29" s="31"/>
      <c r="N29" s="31"/>
      <c r="O29" s="31"/>
      <c r="P29" s="31"/>
      <c r="Q29" s="31"/>
      <c r="R29" s="31"/>
      <c r="S29" s="31"/>
      <c r="T29" s="31"/>
      <c r="U29" s="31"/>
      <c r="V29" s="31"/>
    </row>
    <row r="30" spans="2:22" ht="20.100000000000001" customHeight="1" x14ac:dyDescent="0.25">
      <c r="B30" s="89"/>
      <c r="C30" s="228"/>
      <c r="D30" s="229"/>
      <c r="E30" s="230"/>
      <c r="F30" s="219"/>
      <c r="G30" s="215"/>
      <c r="H30" s="216"/>
      <c r="K30" s="45" t="str">
        <f>TRIM('REKOD PRESTASI KELAS'!B26)</f>
        <v>FATIN NAJIHAH BINTI MOHD SAFFIE</v>
      </c>
      <c r="L30" s="100" t="str">
        <f t="shared" si="1"/>
        <v>FATIN NAJIHAH BINTI MOHD SAFFIE</v>
      </c>
      <c r="M30" s="31"/>
      <c r="N30" s="31"/>
      <c r="O30" s="31"/>
      <c r="P30" s="31"/>
      <c r="Q30" s="31"/>
      <c r="R30" s="31"/>
      <c r="S30" s="31"/>
      <c r="T30" s="31"/>
      <c r="U30" s="31"/>
      <c r="V30" s="31"/>
    </row>
    <row r="31" spans="2:22" ht="20.100000000000001" customHeight="1" x14ac:dyDescent="0.25">
      <c r="B31" s="89"/>
      <c r="C31" s="222" t="str">
        <f>'REKOD PRESTASI KELAS'!I10</f>
        <v>1.5 Amalan Terbaik Pengaturcaraan</v>
      </c>
      <c r="D31" s="223"/>
      <c r="E31" s="224"/>
      <c r="F31" s="232">
        <f>VLOOKUP($I$7,'REKOD PRESTASI KELAS'!$A$10:$T$43,9)</f>
        <v>6</v>
      </c>
      <c r="G31" s="213" t="str">
        <f>VLOOKUP(F31,'DATA PERNYATAAN LEVEL'!A43:B49,2)</f>
        <v>Menghasilkan atur cara bebas ralat yang rapi dan mudah dikemaskini beserta set data untuk uji lari atur cara.</v>
      </c>
      <c r="H31" s="214"/>
      <c r="K31" s="45" t="str">
        <f>TRIM('REKOD PRESTASI KELAS'!B27)</f>
        <v>FATIN NUR HAYANI BINTI ROSLAN</v>
      </c>
      <c r="L31" s="100" t="str">
        <f t="shared" si="0"/>
        <v>FATIN NUR HAYANI BINTI ROSLAN</v>
      </c>
      <c r="M31" s="31"/>
      <c r="N31" s="31"/>
      <c r="O31" s="31"/>
      <c r="P31" s="31"/>
      <c r="Q31" s="31"/>
      <c r="R31" s="31"/>
      <c r="S31" s="31"/>
      <c r="T31" s="31"/>
      <c r="U31" s="31"/>
      <c r="V31" s="31"/>
    </row>
    <row r="32" spans="2:22" ht="20.100000000000001" customHeight="1" x14ac:dyDescent="0.3">
      <c r="B32" s="89"/>
      <c r="C32" s="225"/>
      <c r="D32" s="226"/>
      <c r="E32" s="227"/>
      <c r="F32" s="218"/>
      <c r="G32" s="213"/>
      <c r="H32" s="214"/>
      <c r="K32" s="45" t="str">
        <f>TRIM('REKOD PRESTASI KELAS'!B28)</f>
        <v>HARITH SYAZWAN BIN KHAIRUL</v>
      </c>
      <c r="L32" s="100" t="str">
        <f t="shared" si="0"/>
        <v>HARITH SYAZWAN BIN KHAIRUL</v>
      </c>
      <c r="M32" s="31"/>
      <c r="N32" s="31"/>
      <c r="O32" s="31"/>
      <c r="P32" s="31"/>
      <c r="Q32" s="31"/>
      <c r="R32" s="31"/>
      <c r="S32" s="31"/>
      <c r="T32" s="31"/>
      <c r="U32" s="31"/>
      <c r="V32" s="31"/>
    </row>
    <row r="33" spans="2:22" ht="20.100000000000001" customHeight="1" x14ac:dyDescent="0.25">
      <c r="B33" s="89"/>
      <c r="C33" s="228"/>
      <c r="D33" s="229"/>
      <c r="E33" s="230"/>
      <c r="F33" s="219"/>
      <c r="G33" s="215"/>
      <c r="H33" s="216"/>
      <c r="K33" s="45" t="str">
        <f>TRIM('REKOD PRESTASI KELAS'!B29)</f>
        <v>IKA KHAIRINA BINTI KAMARUZAMAN</v>
      </c>
      <c r="L33" s="100" t="str">
        <f t="shared" si="0"/>
        <v>IKA KHAIRINA BINTI KAMARUZAMAN</v>
      </c>
      <c r="M33" s="31"/>
      <c r="N33" s="31"/>
      <c r="O33" s="31"/>
      <c r="P33" s="31"/>
      <c r="Q33" s="31"/>
      <c r="R33" s="31"/>
      <c r="S33" s="31"/>
      <c r="T33" s="31"/>
      <c r="U33" s="31"/>
      <c r="V33" s="31"/>
    </row>
    <row r="34" spans="2:22" ht="20.100000000000001" customHeight="1" x14ac:dyDescent="0.25">
      <c r="B34" s="89"/>
      <c r="C34" s="222" t="str">
        <f>'REKOD PRESTASI KELAS'!J10</f>
        <v>1.6 Struktur Data dan Modular</v>
      </c>
      <c r="D34" s="223"/>
      <c r="E34" s="224"/>
      <c r="F34" s="217">
        <f>VLOOKUP($I$7,'REKOD PRESTASI KELAS'!$A$10:$T$43,10)</f>
        <v>3</v>
      </c>
      <c r="G34" s="213" t="str">
        <f>VLOOKUP(F34,'DATA PERNYATAAN LEVEL'!A53:B59,2)</f>
        <v>Menghasilkan atur cara yang mengandungi struktur tatasusunan dan bermodular</v>
      </c>
      <c r="H34" s="214"/>
      <c r="K34" s="45" t="str">
        <f>TRIM('REKOD PRESTASI KELAS'!B30)</f>
        <v>INTAN KHAIRUNNISA BINTI EMREE</v>
      </c>
      <c r="L34" s="100" t="str">
        <f t="shared" ref="L34:L36" si="2">IF(K34=0,"",UPPER(K34))</f>
        <v>INTAN KHAIRUNNISA BINTI EMREE</v>
      </c>
      <c r="M34" s="31"/>
      <c r="N34" s="31"/>
      <c r="O34" s="31"/>
      <c r="P34" s="31"/>
      <c r="Q34" s="31"/>
      <c r="R34" s="31"/>
      <c r="S34" s="31"/>
      <c r="T34" s="31"/>
      <c r="U34" s="31"/>
      <c r="V34" s="31"/>
    </row>
    <row r="35" spans="2:22" ht="20.100000000000001" customHeight="1" x14ac:dyDescent="0.3">
      <c r="B35" s="89"/>
      <c r="C35" s="225"/>
      <c r="D35" s="226"/>
      <c r="E35" s="227"/>
      <c r="F35" s="218"/>
      <c r="G35" s="213"/>
      <c r="H35" s="214"/>
      <c r="K35" s="45" t="str">
        <f>TRIM('REKOD PRESTASI KELAS'!B31)</f>
        <v/>
      </c>
      <c r="L35" s="100" t="str">
        <f t="shared" si="2"/>
        <v/>
      </c>
      <c r="M35" s="31"/>
      <c r="N35" s="31"/>
      <c r="O35" s="31"/>
      <c r="P35" s="31"/>
      <c r="Q35" s="31"/>
      <c r="R35" s="31"/>
      <c r="S35" s="31"/>
      <c r="T35" s="31"/>
      <c r="U35" s="31"/>
      <c r="V35" s="31"/>
    </row>
    <row r="36" spans="2:22" ht="20.100000000000001" customHeight="1" x14ac:dyDescent="0.25">
      <c r="B36" s="89"/>
      <c r="C36" s="228"/>
      <c r="D36" s="229"/>
      <c r="E36" s="230"/>
      <c r="F36" s="219"/>
      <c r="G36" s="215"/>
      <c r="H36" s="216"/>
      <c r="K36" s="45" t="str">
        <f>TRIM('REKOD PRESTASI KELAS'!B32)</f>
        <v/>
      </c>
      <c r="L36" s="100" t="str">
        <f t="shared" si="2"/>
        <v/>
      </c>
      <c r="M36" s="31"/>
      <c r="N36" s="31"/>
      <c r="O36" s="31"/>
      <c r="P36" s="31"/>
      <c r="Q36" s="31"/>
      <c r="R36" s="31"/>
      <c r="S36" s="31"/>
      <c r="T36" s="31"/>
      <c r="U36" s="31"/>
      <c r="V36" s="31"/>
    </row>
    <row r="37" spans="2:22" ht="20.100000000000001" customHeight="1" x14ac:dyDescent="0.25">
      <c r="B37" s="89"/>
      <c r="C37" s="222" t="str">
        <f>'REKOD PRESTASI KELAS'!K10</f>
        <v>1.7 Pembangunan Aplikasi</v>
      </c>
      <c r="D37" s="223"/>
      <c r="E37" s="224"/>
      <c r="F37" s="217">
        <f>VLOOKUP($I$7,'REKOD PRESTASI KELAS'!$A$10:$T$43,11)</f>
        <v>5</v>
      </c>
      <c r="G37" s="213" t="str">
        <f>VLOOKUP(F37,'DATA PERNYATAAN LEVEL'!A63:B69,2)</f>
        <v>Menghasilkan aplikasi penyelesaian masalah secara sistematik yang mengandungi subaturcara dan tata susunan dengan mengabungkan beberapa struktur kawalan. Aplikasi menggunakan pelbagai jenis data input dalam menyelesaikan masalah yang melibatkan penyataan umpukan dan aritmetik bagi menghasilkan pelbagai jenis data output dengan persembahan yang jelas.</v>
      </c>
      <c r="H37" s="214"/>
      <c r="K37" s="45" t="str">
        <f>TRIM('REKOD PRESTASI KELAS'!B33)</f>
        <v/>
      </c>
      <c r="L37" s="100" t="str">
        <f t="shared" si="0"/>
        <v/>
      </c>
      <c r="M37" s="31"/>
      <c r="N37" s="31"/>
      <c r="O37" s="31"/>
      <c r="P37" s="31"/>
      <c r="Q37" s="31"/>
      <c r="R37" s="31"/>
      <c r="S37" s="31"/>
      <c r="T37" s="31"/>
      <c r="U37" s="31"/>
      <c r="V37" s="31"/>
    </row>
    <row r="38" spans="2:22" ht="24" customHeight="1" x14ac:dyDescent="0.3">
      <c r="B38" s="89"/>
      <c r="C38" s="225"/>
      <c r="D38" s="226"/>
      <c r="E38" s="227"/>
      <c r="F38" s="218"/>
      <c r="G38" s="213"/>
      <c r="H38" s="214"/>
      <c r="K38" s="45" t="str">
        <f>TRIM('REKOD PRESTASI KELAS'!B34)</f>
        <v/>
      </c>
      <c r="L38" s="100" t="str">
        <f t="shared" si="0"/>
        <v/>
      </c>
      <c r="M38" s="31"/>
      <c r="N38" s="31"/>
      <c r="O38" s="31"/>
      <c r="P38" s="31"/>
      <c r="Q38" s="31"/>
      <c r="R38" s="31"/>
      <c r="S38" s="31"/>
      <c r="T38" s="31"/>
      <c r="U38" s="31"/>
      <c r="V38" s="31"/>
    </row>
    <row r="39" spans="2:22" ht="27" customHeight="1" x14ac:dyDescent="0.25">
      <c r="B39" s="90"/>
      <c r="C39" s="228"/>
      <c r="D39" s="229"/>
      <c r="E39" s="230"/>
      <c r="F39" s="219"/>
      <c r="G39" s="215"/>
      <c r="H39" s="216"/>
      <c r="K39" s="45" t="str">
        <f>TRIM('REKOD PRESTASI KELAS'!B35)</f>
        <v/>
      </c>
      <c r="L39" s="100" t="str">
        <f t="shared" si="0"/>
        <v/>
      </c>
      <c r="M39" s="31"/>
      <c r="N39" s="31"/>
      <c r="O39" s="31"/>
      <c r="P39" s="31"/>
      <c r="Q39" s="31"/>
      <c r="R39" s="31"/>
      <c r="S39" s="31"/>
      <c r="T39" s="31"/>
      <c r="U39" s="31"/>
      <c r="V39" s="31"/>
    </row>
    <row r="40" spans="2:22" ht="20.100000000000001" customHeight="1" x14ac:dyDescent="0.25">
      <c r="B40" s="104" t="str">
        <f>'DATA PERNYATAAN LEVEL'!A70</f>
        <v>PANGKALAN DATA</v>
      </c>
      <c r="C40" s="222" t="str">
        <f>'REKOD PRESTASI KELAS'!L10</f>
        <v>2.1 Pangkalan Data Hubungan</v>
      </c>
      <c r="D40" s="223"/>
      <c r="E40" s="224"/>
      <c r="F40" s="217">
        <f>VLOOKUP($I$7,'REKOD PRESTASI KELAS'!$A$10:$T$43,12)</f>
        <v>4</v>
      </c>
      <c r="G40" s="220" t="str">
        <f>VLOOKUP(F40,'DATA PERNYATAAN LEVEL'!A72:B78,2)</f>
        <v>Mengkategorikan permasalahan pangkalan data yang diterima kepada integriti data atau ketekalan data atau kelewahan data</v>
      </c>
      <c r="H40" s="221"/>
      <c r="I40" s="14"/>
      <c r="K40" s="45" t="str">
        <f>TRIM('REKOD PRESTASI KELAS'!B45)</f>
        <v/>
      </c>
      <c r="L40" s="100" t="str">
        <f t="shared" ref="L40:L51" si="3">IF(K40=0,"",UPPER(K40))</f>
        <v/>
      </c>
      <c r="M40" s="31"/>
      <c r="N40" s="31"/>
      <c r="O40" s="31"/>
      <c r="P40" s="31"/>
      <c r="Q40" s="31"/>
      <c r="R40" s="31"/>
      <c r="S40" s="31"/>
      <c r="T40" s="31"/>
      <c r="U40" s="31"/>
      <c r="V40" s="31"/>
    </row>
    <row r="41" spans="2:22" ht="20.100000000000001" customHeight="1" x14ac:dyDescent="0.25">
      <c r="B41" s="89"/>
      <c r="C41" s="225"/>
      <c r="D41" s="226"/>
      <c r="E41" s="227"/>
      <c r="F41" s="218"/>
      <c r="G41" s="213"/>
      <c r="H41" s="214"/>
      <c r="I41" s="14"/>
      <c r="K41" s="45" t="str">
        <f>TRIM('REKOD PRESTASI KELAS'!B46)</f>
        <v/>
      </c>
      <c r="L41" s="100" t="str">
        <f t="shared" si="3"/>
        <v/>
      </c>
      <c r="M41" s="31"/>
      <c r="N41" s="31"/>
      <c r="O41" s="31"/>
      <c r="P41" s="31"/>
      <c r="Q41" s="31"/>
      <c r="R41" s="31"/>
      <c r="S41" s="31"/>
      <c r="T41" s="31"/>
      <c r="U41" s="31"/>
      <c r="V41" s="31"/>
    </row>
    <row r="42" spans="2:22" ht="20.100000000000001" customHeight="1" x14ac:dyDescent="0.25">
      <c r="B42" s="89"/>
      <c r="C42" s="228"/>
      <c r="D42" s="229"/>
      <c r="E42" s="230"/>
      <c r="F42" s="219"/>
      <c r="G42" s="215"/>
      <c r="H42" s="216"/>
      <c r="I42" s="14"/>
      <c r="K42" s="45" t="str">
        <f>TRIM('REKOD PRESTASI KELAS'!B47)</f>
        <v/>
      </c>
      <c r="L42" s="100" t="str">
        <f t="shared" si="3"/>
        <v/>
      </c>
      <c r="M42" s="31"/>
      <c r="N42" s="31"/>
      <c r="O42" s="31"/>
      <c r="P42" s="31"/>
      <c r="Q42" s="31"/>
      <c r="R42" s="31"/>
      <c r="S42" s="31"/>
      <c r="T42" s="31"/>
      <c r="U42" s="31"/>
      <c r="V42" s="31"/>
    </row>
    <row r="43" spans="2:22" ht="20.100000000000001" customHeight="1" x14ac:dyDescent="0.25">
      <c r="B43" s="89"/>
      <c r="C43" s="222" t="str">
        <f>'REKOD PRESTASI KELAS'!M10</f>
        <v>2.2 Reka Bentuk Pangkalan Data Hubungan</v>
      </c>
      <c r="D43" s="223"/>
      <c r="E43" s="224"/>
      <c r="F43" s="217">
        <f>VLOOKUP($I$7,'REKOD PRESTASI KELAS'!$A$10:$T$43,13)</f>
        <v>6</v>
      </c>
      <c r="G43" s="213" t="str">
        <f>VLOOKUP(F43,'DATA PERNYATAAN LEVEL'!A81:B87,2)</f>
        <v>Menghasilkan satu sistem pangkalan data yang telah ternormal</v>
      </c>
      <c r="H43" s="214"/>
      <c r="I43" s="14"/>
      <c r="K43" s="45" t="str">
        <f>TRIM('REKOD PRESTASI KELAS'!B48)</f>
        <v>………………………………………………………………………………..</v>
      </c>
      <c r="L43" s="100" t="str">
        <f t="shared" si="3"/>
        <v>………………………………………………………………………………..</v>
      </c>
      <c r="M43" s="31"/>
      <c r="N43" s="31"/>
      <c r="O43" s="31"/>
      <c r="P43" s="31"/>
      <c r="Q43" s="31"/>
      <c r="R43" s="31"/>
      <c r="S43" s="31"/>
      <c r="T43" s="31"/>
      <c r="U43" s="31"/>
      <c r="V43" s="31"/>
    </row>
    <row r="44" spans="2:22" ht="20.100000000000001" customHeight="1" x14ac:dyDescent="0.25">
      <c r="B44" s="89"/>
      <c r="C44" s="225"/>
      <c r="D44" s="226"/>
      <c r="E44" s="227"/>
      <c r="F44" s="218"/>
      <c r="G44" s="213"/>
      <c r="H44" s="214"/>
      <c r="I44" s="14"/>
      <c r="K44" s="45" t="str">
        <f>TRIM('REKOD PRESTASI KELAS'!B49)</f>
        <v/>
      </c>
      <c r="L44" s="100" t="str">
        <f t="shared" si="3"/>
        <v/>
      </c>
      <c r="M44" s="31"/>
      <c r="N44" s="31"/>
      <c r="O44" s="31"/>
      <c r="P44" s="31"/>
      <c r="Q44" s="31"/>
      <c r="R44" s="31"/>
      <c r="S44" s="31"/>
      <c r="T44" s="31"/>
      <c r="U44" s="31"/>
      <c r="V44" s="31"/>
    </row>
    <row r="45" spans="2:22" ht="20.100000000000001" customHeight="1" x14ac:dyDescent="0.25">
      <c r="B45" s="89"/>
      <c r="C45" s="228"/>
      <c r="D45" s="229"/>
      <c r="E45" s="230"/>
      <c r="F45" s="219"/>
      <c r="G45" s="215"/>
      <c r="H45" s="216"/>
      <c r="I45" s="14"/>
      <c r="K45" s="45" t="str">
        <f>TRIM('REKOD PRESTASI KELAS'!B50)</f>
        <v>HJ SOFIAN AZMI BIN TAJUL ARUS</v>
      </c>
      <c r="L45" s="100" t="str">
        <f t="shared" si="3"/>
        <v>HJ SOFIAN AZMI BIN TAJUL ARUS</v>
      </c>
      <c r="M45" s="31"/>
      <c r="N45" s="31"/>
      <c r="O45" s="31"/>
      <c r="P45" s="31"/>
      <c r="Q45" s="31"/>
      <c r="R45" s="31"/>
      <c r="S45" s="31"/>
      <c r="T45" s="31"/>
      <c r="U45" s="31"/>
      <c r="V45" s="31"/>
    </row>
    <row r="46" spans="2:22" ht="15" customHeight="1" x14ac:dyDescent="0.25">
      <c r="B46" s="89"/>
      <c r="C46" s="222" t="str">
        <f>'REKOD PRESTASI KELAS'!N10</f>
        <v>2.3 Pembangunan Pangkalan Data Hubngan</v>
      </c>
      <c r="D46" s="223"/>
      <c r="E46" s="224"/>
      <c r="F46" s="217">
        <f>VLOOKUP($I$7,'REKOD PRESTASI KELAS'!$A$10:$T$43,14)</f>
        <v>4</v>
      </c>
      <c r="G46" s="213" t="str">
        <f>VLOOKUP(F46,'DATA PERNYATAAN LEVEL'!A90:B96,2)</f>
        <v>Membina query dan menghasilkan laporan yang tepat dan menarik berdasarkan permasalahan yang diberi</v>
      </c>
      <c r="H46" s="214"/>
      <c r="I46" s="14"/>
      <c r="K46" s="45" t="str">
        <f>TRIM('REKOD PRESTASI KELAS'!B51)</f>
        <v/>
      </c>
      <c r="L46" s="100" t="str">
        <f t="shared" si="3"/>
        <v/>
      </c>
      <c r="M46" s="31"/>
      <c r="N46" s="31"/>
      <c r="O46" s="31"/>
      <c r="P46" s="31"/>
      <c r="Q46" s="31"/>
      <c r="R46" s="31"/>
      <c r="S46" s="31"/>
      <c r="T46" s="31"/>
      <c r="U46" s="31"/>
      <c r="V46" s="31"/>
    </row>
    <row r="47" spans="2:22" ht="20.100000000000001" customHeight="1" x14ac:dyDescent="0.25">
      <c r="B47" s="89"/>
      <c r="C47" s="225"/>
      <c r="D47" s="226"/>
      <c r="E47" s="227"/>
      <c r="F47" s="218"/>
      <c r="G47" s="213"/>
      <c r="H47" s="214"/>
      <c r="I47" s="14"/>
      <c r="K47" s="45" t="str">
        <f>TRIM('REKOD PRESTASI KELAS'!B52)</f>
        <v/>
      </c>
      <c r="L47" s="100" t="str">
        <f t="shared" si="3"/>
        <v/>
      </c>
      <c r="M47" s="31"/>
      <c r="N47" s="31"/>
      <c r="O47" s="31"/>
      <c r="P47" s="31"/>
      <c r="Q47" s="31"/>
      <c r="R47" s="31"/>
      <c r="S47" s="31"/>
      <c r="T47" s="31"/>
      <c r="U47" s="31"/>
      <c r="V47" s="31"/>
    </row>
    <row r="48" spans="2:22" ht="20.100000000000001" customHeight="1" x14ac:dyDescent="0.25">
      <c r="B48" s="89"/>
      <c r="C48" s="228"/>
      <c r="D48" s="229"/>
      <c r="E48" s="230"/>
      <c r="F48" s="219"/>
      <c r="G48" s="215"/>
      <c r="H48" s="216"/>
      <c r="I48" s="14"/>
      <c r="K48" s="45" t="str">
        <f>TRIM('REKOD PRESTASI KELAS'!B53)</f>
        <v/>
      </c>
      <c r="L48" s="100" t="str">
        <f t="shared" si="3"/>
        <v/>
      </c>
      <c r="M48" s="31"/>
      <c r="N48" s="31"/>
      <c r="O48" s="31"/>
      <c r="P48" s="31"/>
      <c r="Q48" s="31"/>
      <c r="R48" s="31"/>
      <c r="S48" s="31"/>
      <c r="T48" s="31"/>
      <c r="U48" s="31"/>
      <c r="V48" s="31"/>
    </row>
    <row r="49" spans="2:22" ht="20.100000000000001" customHeight="1" x14ac:dyDescent="0.25">
      <c r="B49" s="89"/>
      <c r="C49" s="222" t="str">
        <f>'REKOD PRESTASI KELAS'!O10</f>
        <v>2.4 Pembangunan Sistem Pangkalan Data</v>
      </c>
      <c r="D49" s="223"/>
      <c r="E49" s="224"/>
      <c r="F49" s="217">
        <f>VLOOKUP($I$7,'REKOD PRESTASI KELAS'!$A$10:$T$43,15)</f>
        <v>6</v>
      </c>
      <c r="G49" s="213" t="str">
        <f>VLOOKUP(F49,'DATA PERNYATAAN LEVEL'!A99:B105,2)</f>
        <v>Menghasilkan satu sistem pangkalan data tanpa ralat yang menarik dan kreatif beserta dokumentasi yang menunjukkan penghasilan skema hubungan 3NF merangkumi gambar rajah perhubungan entiti (ERD) yang lengkap, sesuai, teratur dan kemas mengikut kehendak pengguna dengan persembahan yang jelas dan teratur.</v>
      </c>
      <c r="H49" s="214"/>
      <c r="K49" s="45" t="str">
        <f>TRIM('REKOD PRESTASI KELAS'!B45)</f>
        <v/>
      </c>
      <c r="L49" s="100" t="str">
        <f t="shared" si="3"/>
        <v/>
      </c>
      <c r="M49" s="31"/>
      <c r="N49" s="31"/>
      <c r="O49" s="31"/>
      <c r="P49" s="31"/>
      <c r="Q49" s="31"/>
      <c r="R49" s="31"/>
      <c r="S49" s="31"/>
      <c r="T49" s="31"/>
      <c r="U49" s="31"/>
      <c r="V49" s="31"/>
    </row>
    <row r="50" spans="2:22" ht="20.100000000000001" customHeight="1" x14ac:dyDescent="0.25">
      <c r="B50" s="89"/>
      <c r="C50" s="225"/>
      <c r="D50" s="226"/>
      <c r="E50" s="227"/>
      <c r="F50" s="218"/>
      <c r="G50" s="213"/>
      <c r="H50" s="214"/>
      <c r="K50" s="45" t="str">
        <f>TRIM('REKOD PRESTASI KELAS'!B46)</f>
        <v/>
      </c>
      <c r="L50" s="100" t="str">
        <f t="shared" si="3"/>
        <v/>
      </c>
      <c r="M50" s="31"/>
      <c r="N50" s="31"/>
      <c r="O50" s="31"/>
      <c r="P50" s="31"/>
      <c r="Q50" s="31"/>
      <c r="R50" s="31"/>
      <c r="S50" s="31"/>
      <c r="T50" s="31"/>
      <c r="U50" s="31"/>
      <c r="V50" s="31"/>
    </row>
    <row r="51" spans="2:22" ht="25.5" customHeight="1" x14ac:dyDescent="0.25">
      <c r="B51" s="90"/>
      <c r="C51" s="228"/>
      <c r="D51" s="229"/>
      <c r="E51" s="230"/>
      <c r="F51" s="219"/>
      <c r="G51" s="215"/>
      <c r="H51" s="216"/>
      <c r="K51" s="45" t="str">
        <f>TRIM('REKOD PRESTASI KELAS'!B47)</f>
        <v/>
      </c>
      <c r="L51" s="100" t="str">
        <f t="shared" si="3"/>
        <v/>
      </c>
      <c r="M51" s="31"/>
      <c r="N51" s="31"/>
      <c r="O51" s="31"/>
      <c r="P51" s="31"/>
      <c r="Q51" s="31"/>
      <c r="R51" s="31"/>
      <c r="S51" s="31"/>
      <c r="T51" s="31"/>
      <c r="U51" s="31"/>
      <c r="V51" s="31"/>
    </row>
    <row r="52" spans="2:22" ht="20.100000000000001" customHeight="1" x14ac:dyDescent="0.25">
      <c r="B52" s="241" t="str">
        <f>'DATA PERNYATAAN LEVEL'!A106</f>
        <v>INTERAKSI MANUSIA DAN KOMPUTER</v>
      </c>
      <c r="C52" s="222" t="str">
        <f>'REKOD PRESTASI KELAS'!P10</f>
        <v>3.1 Reka Bentuk Interaksi</v>
      </c>
      <c r="D52" s="223"/>
      <c r="E52" s="224"/>
      <c r="F52" s="217">
        <f>VLOOKUP($I$7,'REKOD PRESTASI KELAS'!$A$10:$T$43,16)</f>
        <v>3</v>
      </c>
      <c r="G52" s="220" t="str">
        <f>VLOOKUP(F52,'DATA PERNYATAAN LEVEL'!A108:B114,2)</f>
        <v>Menggunakan prinsip asas reka bentuk interaktif dalam membangunkan aplikasi</v>
      </c>
      <c r="H52" s="221"/>
      <c r="I52" s="14"/>
      <c r="K52" s="45" t="str">
        <f>TRIM('REKOD PRESTASI KELAS'!B57)</f>
        <v/>
      </c>
      <c r="L52" s="100" t="str">
        <f t="shared" ref="L52:L57" si="4">IF(K52=0,"",UPPER(K52))</f>
        <v/>
      </c>
      <c r="M52" s="31"/>
      <c r="N52" s="31"/>
      <c r="O52" s="31"/>
      <c r="P52" s="31"/>
      <c r="Q52" s="31"/>
      <c r="R52" s="31"/>
      <c r="S52" s="31"/>
      <c r="T52" s="31"/>
      <c r="U52" s="31"/>
      <c r="V52" s="31"/>
    </row>
    <row r="53" spans="2:22" ht="28.5" customHeight="1" x14ac:dyDescent="0.25">
      <c r="B53" s="242"/>
      <c r="C53" s="225"/>
      <c r="D53" s="226"/>
      <c r="E53" s="227"/>
      <c r="F53" s="218"/>
      <c r="G53" s="213"/>
      <c r="H53" s="214"/>
      <c r="I53" s="14"/>
      <c r="K53" s="45" t="str">
        <f>TRIM('REKOD PRESTASI KELAS'!B58)</f>
        <v/>
      </c>
      <c r="L53" s="100" t="str">
        <f t="shared" si="4"/>
        <v/>
      </c>
      <c r="M53" s="31"/>
      <c r="N53" s="31"/>
      <c r="O53" s="31"/>
      <c r="P53" s="31"/>
      <c r="Q53" s="31"/>
      <c r="R53" s="31"/>
      <c r="S53" s="31"/>
      <c r="T53" s="31"/>
      <c r="U53" s="31"/>
      <c r="V53" s="31"/>
    </row>
    <row r="54" spans="2:22" ht="20.100000000000001" customHeight="1" x14ac:dyDescent="0.25">
      <c r="B54" s="89"/>
      <c r="C54" s="228"/>
      <c r="D54" s="229"/>
      <c r="E54" s="230"/>
      <c r="F54" s="219"/>
      <c r="G54" s="215"/>
      <c r="H54" s="216"/>
      <c r="I54" s="14"/>
      <c r="K54" s="45" t="str">
        <f>TRIM('REKOD PRESTASI KELAS'!B59)</f>
        <v/>
      </c>
      <c r="L54" s="100" t="str">
        <f t="shared" si="4"/>
        <v/>
      </c>
      <c r="M54" s="31"/>
      <c r="N54" s="31"/>
      <c r="O54" s="31"/>
      <c r="P54" s="31"/>
      <c r="Q54" s="31"/>
      <c r="R54" s="31"/>
      <c r="S54" s="31"/>
      <c r="T54" s="31"/>
      <c r="U54" s="31"/>
      <c r="V54" s="31"/>
    </row>
    <row r="55" spans="2:22" ht="20.100000000000001" customHeight="1" x14ac:dyDescent="0.25">
      <c r="B55" s="89"/>
      <c r="C55" s="222" t="str">
        <f>'REKOD PRESTASI KELAS'!Q10</f>
        <v>3.2 Paparan dan Reka Bentuk Skrin</v>
      </c>
      <c r="D55" s="223"/>
      <c r="E55" s="224"/>
      <c r="F55" s="217">
        <f>VLOOKUP($I$7,'REKOD PRESTASI KELAS'!$A$10:$T$43,17)</f>
        <v>6</v>
      </c>
      <c r="G55" s="213" t="str">
        <f>VLOOKUP(F55,'DATA PERNYATAAN LEVEL'!A117:B123,2)</f>
        <v>Menghasilkan prototaip yang melalui proses reka bentuk interaksi dan memenuhi instumen penilaian</v>
      </c>
      <c r="H55" s="214"/>
      <c r="I55" s="14"/>
      <c r="K55" s="45" t="str">
        <f>TRIM('REKOD PRESTASI KELAS'!B60)</f>
        <v/>
      </c>
      <c r="L55" s="100" t="str">
        <f t="shared" si="4"/>
        <v/>
      </c>
      <c r="M55" s="31"/>
      <c r="N55" s="31"/>
      <c r="O55" s="31"/>
      <c r="P55" s="31"/>
      <c r="Q55" s="31"/>
      <c r="R55" s="31"/>
      <c r="S55" s="31"/>
      <c r="T55" s="31"/>
      <c r="U55" s="31"/>
      <c r="V55" s="31"/>
    </row>
    <row r="56" spans="2:22" ht="20.100000000000001" customHeight="1" x14ac:dyDescent="0.25">
      <c r="B56" s="89"/>
      <c r="C56" s="225"/>
      <c r="D56" s="226"/>
      <c r="E56" s="227"/>
      <c r="F56" s="218"/>
      <c r="G56" s="213"/>
      <c r="H56" s="214"/>
      <c r="I56" s="14"/>
      <c r="K56" s="45" t="str">
        <f>TRIM('REKOD PRESTASI KELAS'!B61)</f>
        <v/>
      </c>
      <c r="L56" s="100" t="str">
        <f t="shared" si="4"/>
        <v/>
      </c>
      <c r="M56" s="31"/>
      <c r="N56" s="31"/>
      <c r="O56" s="31"/>
      <c r="P56" s="31"/>
      <c r="Q56" s="31"/>
      <c r="R56" s="31"/>
      <c r="S56" s="31"/>
      <c r="T56" s="31"/>
      <c r="U56" s="31"/>
      <c r="V56" s="31"/>
    </row>
    <row r="57" spans="2:22" ht="20.100000000000001" customHeight="1" x14ac:dyDescent="0.25">
      <c r="B57" s="90"/>
      <c r="C57" s="228"/>
      <c r="D57" s="229"/>
      <c r="E57" s="230"/>
      <c r="F57" s="219"/>
      <c r="G57" s="215"/>
      <c r="H57" s="216"/>
      <c r="I57" s="14"/>
      <c r="K57" s="45" t="str">
        <f>TRIM('REKOD PRESTASI KELAS'!B62)</f>
        <v/>
      </c>
      <c r="L57" s="100" t="str">
        <f t="shared" si="4"/>
        <v/>
      </c>
      <c r="M57" s="31"/>
      <c r="N57" s="31"/>
      <c r="O57" s="31"/>
      <c r="P57" s="31"/>
      <c r="Q57" s="31"/>
      <c r="R57" s="31"/>
      <c r="S57" s="31"/>
      <c r="T57" s="31"/>
      <c r="U57" s="31"/>
      <c r="V57" s="31"/>
    </row>
    <row r="58" spans="2:22" ht="53.25" customHeight="1" x14ac:dyDescent="0.25">
      <c r="B58" s="104" t="str">
        <f>'DATA PERNYATAAN LEVEL'!A124</f>
        <v>PROJEK</v>
      </c>
      <c r="C58" s="209" t="str">
        <f>'REKOD PRESTASI KELAS'!R10</f>
        <v>Aplikasi</v>
      </c>
      <c r="D58" s="210"/>
      <c r="E58" s="211"/>
      <c r="F58" s="217">
        <f>VLOOKUP($I$7,'REKOD PRESTASI KELAS'!$A$10:$T$43,18)</f>
        <v>4</v>
      </c>
      <c r="G58" s="220" t="str">
        <f>VLOOKUP(F58,'DATA PERNYATAAN LEVEL'!A126:B132,2)</f>
        <v>• Menunjukkan penyataan keperluan kepada masalah, jalan penyelesaian dan hasil yang dijangkakan.  
• Memecahkan masalah kepada beberapa penyelesaian kecil, menghasilkan algoritma penyelesaian masalah, mempunyai justifikasi pada penyelesaian yang dipilih.
• Beberapa aspek atur cara direka bentuk dengan baik. 
• Prototaip yang dibina mencerminkan produk akhir
• Aplikasi yang dibangunkan dapat dilaksanakan tanpa kesilapan dan menangani kebanyakan keperluan utama. 
• Pembinaan aplikasi bersesuaian dengan reka bentuk. 
• Nama-nama pemboleh ubah, susun atur dan struktur membuatkan sebahagian daripada program mudah dibaca. 
• Komen sebahagiannya menjelaskan bagaimana program ini berfungsi. 
• Data yang digunakan untuk menguji tidak menyeluruh.
• Aplikasi yang memenuhi sebahagian besar prinsip asas reka bentuk interaktif
• Paparan dan reka bentuk skrin memenuhi sebahagian besar rubrik penilaian kuantitatif</v>
      </c>
      <c r="H58" s="221"/>
      <c r="I58" s="14"/>
      <c r="K58" s="45" t="str">
        <f>TRIM('REKOD PRESTASI KELAS'!B63)</f>
        <v/>
      </c>
      <c r="L58" s="100" t="str">
        <f t="shared" ref="L58:L63" si="5">IF(K58=0,"",UPPER(K58))</f>
        <v/>
      </c>
      <c r="M58" s="31"/>
      <c r="N58" s="31"/>
      <c r="O58" s="31"/>
      <c r="P58" s="31"/>
      <c r="Q58" s="31"/>
      <c r="R58" s="31"/>
      <c r="S58" s="31"/>
      <c r="T58" s="31"/>
      <c r="U58" s="31"/>
      <c r="V58" s="31"/>
    </row>
    <row r="59" spans="2:22" ht="48.75" customHeight="1" x14ac:dyDescent="0.25">
      <c r="B59" s="89"/>
      <c r="C59" s="170"/>
      <c r="D59" s="171"/>
      <c r="E59" s="172"/>
      <c r="F59" s="218"/>
      <c r="G59" s="213"/>
      <c r="H59" s="214"/>
      <c r="I59" s="14"/>
      <c r="K59" s="45" t="str">
        <f>TRIM('REKOD PRESTASI KELAS'!B64)</f>
        <v/>
      </c>
      <c r="L59" s="100" t="str">
        <f t="shared" si="5"/>
        <v/>
      </c>
      <c r="M59" s="31"/>
      <c r="N59" s="31"/>
      <c r="O59" s="31"/>
      <c r="P59" s="31"/>
      <c r="Q59" s="31"/>
      <c r="R59" s="31"/>
      <c r="S59" s="31"/>
      <c r="T59" s="31"/>
      <c r="U59" s="31"/>
      <c r="V59" s="31"/>
    </row>
    <row r="60" spans="2:22" ht="123" customHeight="1" x14ac:dyDescent="0.25">
      <c r="B60" s="89"/>
      <c r="C60" s="173"/>
      <c r="D60" s="174"/>
      <c r="E60" s="175"/>
      <c r="F60" s="219"/>
      <c r="G60" s="215"/>
      <c r="H60" s="216"/>
      <c r="I60" s="14"/>
      <c r="K60" s="45" t="str">
        <f>TRIM('REKOD PRESTASI KELAS'!B65)</f>
        <v/>
      </c>
      <c r="L60" s="100" t="str">
        <f t="shared" si="5"/>
        <v/>
      </c>
      <c r="M60" s="31"/>
      <c r="N60" s="31"/>
      <c r="O60" s="31"/>
      <c r="P60" s="31"/>
      <c r="Q60" s="31"/>
      <c r="R60" s="31"/>
      <c r="S60" s="31"/>
      <c r="T60" s="31"/>
      <c r="U60" s="31"/>
      <c r="V60" s="31"/>
    </row>
    <row r="61" spans="2:22" ht="54.75" customHeight="1" x14ac:dyDescent="0.25">
      <c r="B61" s="89"/>
      <c r="C61" s="209" t="str">
        <f>'REKOD PRESTASI KELAS'!S10</f>
        <v>Sistem Pangkalan Data</v>
      </c>
      <c r="D61" s="210"/>
      <c r="E61" s="211"/>
      <c r="F61" s="217">
        <f>VLOOKUP($I$7,'REKOD PRESTASI KELAS'!$A$10:$T$43,19)</f>
        <v>5</v>
      </c>
      <c r="G61" s="213" t="str">
        <f>VLOOKUP(F61,'DATA PERNYATAAN LEVEL'!A135:B141,2)</f>
        <v>• Menunjukkan kefahaman kepada pemasalahan yang merujuk kepada keperluan masalah, jalan penyelesaian dan hasil yang dijangkakan.  
• Entiti, atribut dan set hubungan yang digunakan diterangkan dengan jelas
• Mereka bentuk sebuah sistem pangkalan data yang telah ternormal melalui ERD dengan jelas
• Prototaip yang dibina menghampiri produk akhir
• Semua form yang diperlukan telah dibina dengan baik dan berfungsi dengan teratur
• Query yang dihasilkan sejajar dengan kehendak penyelesaian masalah
• Nama-nama objek, susun atur, verifikasi data dan komen membuatkan sistem pangkalan data ini mudah untuk digunakan. 
• Mengunakan data yang berkesan untuk menguji keseluruhan sistem pangkalan data.
• Laporan yang terhasil dari sistem pangkalan data selaras dengan keperluan, menarik dan tersusun.
• Sistem pangkalan data yang dibangun dapat dilaksanakan tanpa kesilapan dan menangani sepenuhnya keperluan utama. 
• Dokumentasi penerangan bagaimana sistem digunakan dengan jelas dan teratur
• Aplikasi yang memenuhi prinsip asas reka bentuk interaktif
• Paparan dan reka bentuk form memenuhi rubrik penilaian kuantitatif</v>
      </c>
      <c r="H61" s="214"/>
      <c r="I61" s="14"/>
      <c r="K61" s="45" t="str">
        <f>TRIM('REKOD PRESTASI KELAS'!B66)</f>
        <v/>
      </c>
      <c r="L61" s="100" t="str">
        <f t="shared" si="5"/>
        <v/>
      </c>
      <c r="M61" s="31"/>
      <c r="N61" s="31"/>
      <c r="O61" s="31"/>
      <c r="P61" s="31"/>
      <c r="Q61" s="31"/>
      <c r="R61" s="31"/>
      <c r="S61" s="31"/>
      <c r="T61" s="31"/>
      <c r="U61" s="31"/>
      <c r="V61" s="31"/>
    </row>
    <row r="62" spans="2:22" ht="84.75" customHeight="1" x14ac:dyDescent="0.25">
      <c r="B62" s="89"/>
      <c r="C62" s="176"/>
      <c r="D62" s="177"/>
      <c r="E62" s="178"/>
      <c r="F62" s="218"/>
      <c r="G62" s="213"/>
      <c r="H62" s="214"/>
      <c r="I62" s="14"/>
      <c r="K62" s="45" t="str">
        <f>TRIM('REKOD PRESTASI KELAS'!B67)</f>
        <v/>
      </c>
      <c r="L62" s="100" t="str">
        <f t="shared" si="5"/>
        <v/>
      </c>
      <c r="M62" s="31"/>
      <c r="N62" s="31"/>
      <c r="O62" s="31"/>
      <c r="P62" s="31"/>
      <c r="Q62" s="31"/>
      <c r="R62" s="31"/>
      <c r="S62" s="31"/>
      <c r="T62" s="31"/>
      <c r="U62" s="31"/>
      <c r="V62" s="31"/>
    </row>
    <row r="63" spans="2:22" ht="111.75" customHeight="1" x14ac:dyDescent="0.25">
      <c r="B63" s="90"/>
      <c r="C63" s="179"/>
      <c r="D63" s="180"/>
      <c r="E63" s="181"/>
      <c r="F63" s="219"/>
      <c r="G63" s="215"/>
      <c r="H63" s="216"/>
      <c r="I63" s="14"/>
      <c r="K63" s="45" t="str">
        <f>TRIM('REKOD PRESTASI KELAS'!B68)</f>
        <v/>
      </c>
      <c r="L63" s="100" t="str">
        <f t="shared" si="5"/>
        <v/>
      </c>
      <c r="M63" s="31"/>
      <c r="N63" s="31"/>
      <c r="O63" s="31"/>
      <c r="P63" s="31"/>
      <c r="Q63" s="31"/>
      <c r="R63" s="31"/>
      <c r="S63" s="31"/>
      <c r="T63" s="31"/>
      <c r="U63" s="31"/>
      <c r="V63" s="31"/>
    </row>
    <row r="64" spans="2:22" ht="24.75" customHeight="1" x14ac:dyDescent="0.25">
      <c r="C64" s="15"/>
      <c r="D64" s="15"/>
      <c r="E64" s="15"/>
      <c r="F64" s="16"/>
      <c r="G64" s="16"/>
      <c r="H64" s="17"/>
      <c r="K64" s="45" t="str">
        <f>TRIM('REKOD PRESTASI KELAS'!B36)</f>
        <v/>
      </c>
      <c r="L64" s="100" t="str">
        <f t="shared" si="0"/>
        <v/>
      </c>
      <c r="M64" s="31"/>
      <c r="N64" s="31"/>
      <c r="O64" s="31"/>
      <c r="P64" s="31"/>
      <c r="Q64" s="31"/>
      <c r="R64" s="31"/>
      <c r="S64" s="31"/>
      <c r="T64" s="31"/>
      <c r="U64" s="31"/>
      <c r="V64" s="31"/>
    </row>
    <row r="65" spans="3:22" ht="24.75" customHeight="1" x14ac:dyDescent="0.25">
      <c r="C65" s="15"/>
      <c r="D65" s="15"/>
      <c r="E65" s="15"/>
      <c r="F65" s="16"/>
      <c r="G65" s="16"/>
      <c r="H65" s="17"/>
      <c r="K65" s="45" t="str">
        <f>TRIM('REKOD PRESTASI KELAS'!B37)</f>
        <v/>
      </c>
      <c r="L65" s="100" t="str">
        <f t="shared" si="0"/>
        <v/>
      </c>
      <c r="M65" s="31"/>
      <c r="N65" s="31"/>
      <c r="O65" s="31"/>
      <c r="P65" s="31"/>
      <c r="Q65" s="31"/>
      <c r="R65" s="31"/>
      <c r="S65" s="31"/>
      <c r="T65" s="31"/>
      <c r="U65" s="31"/>
      <c r="V65" s="31"/>
    </row>
    <row r="66" spans="3:22" ht="15.75" x14ac:dyDescent="0.25">
      <c r="C66" s="12" t="s">
        <v>9</v>
      </c>
      <c r="D66" s="12"/>
      <c r="E66" s="12"/>
      <c r="H66" s="18"/>
      <c r="K66" s="45" t="str">
        <f>TRIM('REKOD PRESTASI KELAS'!B38)</f>
        <v/>
      </c>
      <c r="L66" s="100" t="str">
        <f t="shared" si="0"/>
        <v/>
      </c>
      <c r="M66" s="31"/>
      <c r="N66" s="31"/>
      <c r="O66" s="31"/>
      <c r="P66" s="31"/>
      <c r="Q66" s="31"/>
      <c r="R66" s="31"/>
      <c r="S66" s="31"/>
      <c r="T66" s="31"/>
      <c r="U66" s="31"/>
      <c r="V66" s="31"/>
    </row>
    <row r="67" spans="3:22" ht="15.75" x14ac:dyDescent="0.25">
      <c r="C67" s="237" t="str">
        <f>'REKOD PRESTASI KELAS'!$C$7</f>
        <v>KELAS :</v>
      </c>
      <c r="D67" s="237"/>
      <c r="E67" s="237"/>
      <c r="F67" s="237"/>
      <c r="K67" s="45" t="str">
        <f>TRIM('REKOD PRESTASI KELAS'!B39)</f>
        <v/>
      </c>
      <c r="L67" s="100" t="str">
        <f t="shared" si="0"/>
        <v/>
      </c>
      <c r="M67" s="31"/>
      <c r="N67" s="31"/>
      <c r="O67" s="31"/>
      <c r="P67" s="31"/>
      <c r="Q67" s="31"/>
      <c r="R67" s="31"/>
      <c r="S67" s="31"/>
      <c r="T67" s="31"/>
      <c r="U67" s="31"/>
      <c r="V67" s="31"/>
    </row>
    <row r="68" spans="3:22" ht="15.75" x14ac:dyDescent="0.25">
      <c r="C68" s="238" t="s">
        <v>23</v>
      </c>
      <c r="D68" s="238"/>
      <c r="E68" s="238"/>
      <c r="F68" s="238"/>
      <c r="G68" s="19"/>
      <c r="K68" s="45" t="str">
        <f>TRIM('REKOD PRESTASI KELAS'!B40)</f>
        <v/>
      </c>
      <c r="L68" s="100" t="str">
        <f t="shared" si="0"/>
        <v/>
      </c>
      <c r="M68" s="31"/>
      <c r="N68" s="31"/>
      <c r="O68" s="31"/>
      <c r="P68" s="31"/>
      <c r="Q68" s="31"/>
      <c r="R68" s="31"/>
      <c r="S68" s="31"/>
      <c r="T68" s="31"/>
      <c r="U68" s="31"/>
      <c r="V68" s="31"/>
    </row>
    <row r="69" spans="3:22" ht="15.75" x14ac:dyDescent="0.25">
      <c r="K69" s="45" t="str">
        <f>TRIM('REKOD PRESTASI KELAS'!B41)</f>
        <v/>
      </c>
      <c r="L69" s="100" t="str">
        <f t="shared" si="0"/>
        <v/>
      </c>
      <c r="M69" s="31"/>
      <c r="N69" s="31"/>
      <c r="O69" s="31"/>
      <c r="P69" s="31"/>
      <c r="Q69" s="31"/>
      <c r="R69" s="31"/>
      <c r="S69" s="31"/>
      <c r="T69" s="31"/>
      <c r="U69" s="31"/>
      <c r="V69" s="31"/>
    </row>
    <row r="70" spans="3:22" ht="15.75" x14ac:dyDescent="0.25">
      <c r="K70" s="45" t="str">
        <f>TRIM('REKOD PRESTASI KELAS'!B42)</f>
        <v/>
      </c>
      <c r="L70" s="100" t="str">
        <f t="shared" si="0"/>
        <v/>
      </c>
      <c r="M70" s="31"/>
      <c r="N70" s="31"/>
      <c r="O70" s="31"/>
      <c r="P70" s="31"/>
      <c r="Q70" s="31"/>
      <c r="R70" s="31"/>
      <c r="S70" s="31"/>
      <c r="T70" s="31"/>
      <c r="U70" s="31"/>
      <c r="V70" s="31"/>
    </row>
    <row r="71" spans="3:22" ht="15.75" x14ac:dyDescent="0.25">
      <c r="K71" s="45" t="e">
        <f>TRIM('REKOD PRESTASI KELAS'!#REF!)</f>
        <v>#REF!</v>
      </c>
      <c r="L71" s="100" t="e">
        <f t="shared" si="0"/>
        <v>#REF!</v>
      </c>
      <c r="M71" s="31"/>
      <c r="N71" s="31"/>
      <c r="O71" s="31"/>
      <c r="P71" s="31"/>
      <c r="Q71" s="31"/>
      <c r="R71" s="31"/>
      <c r="S71" s="31"/>
      <c r="T71" s="31"/>
      <c r="U71" s="31"/>
      <c r="V71" s="31"/>
    </row>
    <row r="72" spans="3:22" ht="15.75" x14ac:dyDescent="0.25">
      <c r="C72" s="237" t="s">
        <v>21</v>
      </c>
      <c r="D72" s="237"/>
      <c r="E72" s="237"/>
      <c r="F72" s="237"/>
      <c r="K72" s="45" t="e">
        <f>TRIM('REKOD PRESTASI KELAS'!#REF!)</f>
        <v>#REF!</v>
      </c>
      <c r="L72" s="100" t="e">
        <f t="shared" si="0"/>
        <v>#REF!</v>
      </c>
      <c r="M72" s="31"/>
      <c r="N72" s="31"/>
      <c r="O72" s="31"/>
      <c r="P72" s="31"/>
      <c r="Q72" s="31"/>
      <c r="R72" s="31"/>
      <c r="S72" s="31"/>
      <c r="T72" s="31"/>
      <c r="U72" s="31"/>
      <c r="V72" s="31"/>
    </row>
    <row r="73" spans="3:22" ht="15" customHeight="1" x14ac:dyDescent="0.25">
      <c r="C73" s="236" t="str">
        <f>'REKOD PRESTASI KELAS'!$B$50</f>
        <v>HJ SOFIAN AZMI BIN TAJUL ARUS</v>
      </c>
      <c r="D73" s="236"/>
      <c r="E73" s="236"/>
      <c r="F73" s="236"/>
      <c r="K73" s="45" t="e">
        <f>TRIM('REKOD PRESTASI KELAS'!#REF!)</f>
        <v>#REF!</v>
      </c>
      <c r="L73" s="100" t="e">
        <f t="shared" si="0"/>
        <v>#REF!</v>
      </c>
      <c r="M73" s="31"/>
      <c r="N73" s="31"/>
      <c r="O73" s="31"/>
      <c r="P73" s="31"/>
      <c r="Q73" s="31"/>
      <c r="R73" s="31"/>
      <c r="S73" s="31"/>
      <c r="T73" s="31"/>
      <c r="U73" s="31"/>
      <c r="V73" s="31"/>
    </row>
    <row r="74" spans="3:22" ht="14.25" customHeight="1" x14ac:dyDescent="0.25">
      <c r="C74" s="238" t="s">
        <v>24</v>
      </c>
      <c r="D74" s="238"/>
      <c r="E74" s="238"/>
      <c r="F74" s="238"/>
      <c r="K74" s="45" t="e">
        <f>TRIM('REKOD PRESTASI KELAS'!#REF!)</f>
        <v>#REF!</v>
      </c>
      <c r="L74" s="100" t="e">
        <f t="shared" si="0"/>
        <v>#REF!</v>
      </c>
      <c r="M74" s="31"/>
      <c r="N74" s="31"/>
      <c r="O74" s="31"/>
      <c r="P74" s="31"/>
      <c r="Q74" s="31"/>
      <c r="R74" s="31"/>
      <c r="S74" s="31"/>
      <c r="T74" s="31"/>
      <c r="U74" s="31"/>
      <c r="V74" s="31"/>
    </row>
    <row r="75" spans="3:22" ht="15.75" x14ac:dyDescent="0.25">
      <c r="K75" s="45" t="e">
        <f>TRIM('REKOD PRESTASI KELAS'!#REF!)</f>
        <v>#REF!</v>
      </c>
      <c r="L75" s="100" t="e">
        <f t="shared" si="0"/>
        <v>#REF!</v>
      </c>
      <c r="M75" s="31"/>
      <c r="N75" s="31"/>
      <c r="O75" s="31"/>
      <c r="P75" s="31"/>
      <c r="Q75" s="31"/>
      <c r="R75" s="31"/>
      <c r="S75" s="31"/>
      <c r="T75" s="31"/>
      <c r="U75" s="31"/>
      <c r="V75" s="31"/>
    </row>
    <row r="76" spans="3:22" x14ac:dyDescent="0.2">
      <c r="K76" s="6" t="e">
        <f>TRIM('REKOD PRESTASI KELAS'!#REF!)</f>
        <v>#REF!</v>
      </c>
      <c r="L76" s="100" t="e">
        <f t="shared" si="0"/>
        <v>#REF!</v>
      </c>
      <c r="M76" s="31"/>
      <c r="N76" s="31"/>
      <c r="O76" s="31"/>
      <c r="P76" s="31"/>
      <c r="Q76" s="31"/>
      <c r="R76" s="31"/>
      <c r="S76" s="31"/>
      <c r="T76" s="31"/>
      <c r="U76" s="31"/>
      <c r="V76" s="31"/>
    </row>
    <row r="77" spans="3:22" x14ac:dyDescent="0.2">
      <c r="K77" s="6" t="e">
        <f>TRIM('REKOD PRESTASI KELAS'!#REF!)</f>
        <v>#REF!</v>
      </c>
      <c r="L77" s="100" t="e">
        <f t="shared" si="0"/>
        <v>#REF!</v>
      </c>
      <c r="M77" s="31"/>
      <c r="N77" s="31"/>
      <c r="O77" s="31"/>
      <c r="P77" s="31"/>
      <c r="Q77" s="31"/>
      <c r="R77" s="31"/>
      <c r="S77" s="31"/>
      <c r="T77" s="31"/>
      <c r="U77" s="31"/>
      <c r="V77" s="31"/>
    </row>
    <row r="78" spans="3:22" x14ac:dyDescent="0.2">
      <c r="L78" s="31"/>
      <c r="M78" s="31"/>
      <c r="N78" s="31"/>
      <c r="O78" s="31"/>
      <c r="P78" s="31"/>
      <c r="Q78" s="31"/>
      <c r="R78" s="31"/>
      <c r="S78" s="31"/>
      <c r="T78" s="31"/>
      <c r="U78" s="31"/>
      <c r="V78" s="31"/>
    </row>
    <row r="79" spans="3:22" x14ac:dyDescent="0.2"/>
    <row r="80" spans="3:22"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sheetData>
  <sheetProtection sort="0" autoFilter="0" pivotTables="0"/>
  <protectedRanges>
    <protectedRange password="CF7A" sqref="F19:H63" name="Range1"/>
  </protectedRanges>
  <mergeCells count="59">
    <mergeCell ref="C46:E48"/>
    <mergeCell ref="F46:F48"/>
    <mergeCell ref="C55:E57"/>
    <mergeCell ref="F55:F57"/>
    <mergeCell ref="B14:C14"/>
    <mergeCell ref="C18:E18"/>
    <mergeCell ref="C34:E36"/>
    <mergeCell ref="F34:F36"/>
    <mergeCell ref="C22:E24"/>
    <mergeCell ref="C25:E27"/>
    <mergeCell ref="C19:E21"/>
    <mergeCell ref="B52:B53"/>
    <mergeCell ref="C31:E33"/>
    <mergeCell ref="F31:F33"/>
    <mergeCell ref="C28:E30"/>
    <mergeCell ref="F28:F30"/>
    <mergeCell ref="C73:F73"/>
    <mergeCell ref="C72:F72"/>
    <mergeCell ref="C74:F74"/>
    <mergeCell ref="C67:F67"/>
    <mergeCell ref="C68:F68"/>
    <mergeCell ref="C37:E39"/>
    <mergeCell ref="F37:F39"/>
    <mergeCell ref="C2:H2"/>
    <mergeCell ref="C3:H3"/>
    <mergeCell ref="F22:F24"/>
    <mergeCell ref="F25:F27"/>
    <mergeCell ref="F19:F21"/>
    <mergeCell ref="F10:H10"/>
    <mergeCell ref="F13:H13"/>
    <mergeCell ref="G19:H21"/>
    <mergeCell ref="G22:H24"/>
    <mergeCell ref="G25:H27"/>
    <mergeCell ref="G18:H18"/>
    <mergeCell ref="G34:H36"/>
    <mergeCell ref="G31:H33"/>
    <mergeCell ref="G28:H30"/>
    <mergeCell ref="C40:E42"/>
    <mergeCell ref="F40:F42"/>
    <mergeCell ref="G40:H42"/>
    <mergeCell ref="C43:E45"/>
    <mergeCell ref="F43:F45"/>
    <mergeCell ref="G43:H45"/>
    <mergeCell ref="C58:E58"/>
    <mergeCell ref="C61:E61"/>
    <mergeCell ref="F14:H15"/>
    <mergeCell ref="G55:H57"/>
    <mergeCell ref="F58:F60"/>
    <mergeCell ref="G58:H60"/>
    <mergeCell ref="F61:F63"/>
    <mergeCell ref="G61:H63"/>
    <mergeCell ref="G46:H48"/>
    <mergeCell ref="C49:E51"/>
    <mergeCell ref="F49:F51"/>
    <mergeCell ref="G49:H51"/>
    <mergeCell ref="C52:E54"/>
    <mergeCell ref="F52:F54"/>
    <mergeCell ref="G52:H54"/>
    <mergeCell ref="G37:H39"/>
  </mergeCells>
  <pageMargins left="0.23622047244094491" right="0.23622047244094491" top="0.74803149606299213" bottom="0.74803149606299213" header="0.31496062992125984" footer="0.31496062992125984"/>
  <pageSetup paperSize="9" scale="40"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Drop Down 5">
              <controlPr defaultSize="0" autoLine="0" autoPict="0">
                <anchor>
                  <from>
                    <xdr:col>7</xdr:col>
                    <xdr:colOff>5143500</xdr:colOff>
                    <xdr:row>9</xdr:row>
                    <xdr:rowOff>28575</xdr:rowOff>
                  </from>
                  <to>
                    <xdr:col>7</xdr:col>
                    <xdr:colOff>7762875</xdr:colOff>
                    <xdr:row>10</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5" sqref="D5"/>
    </sheetView>
  </sheetViews>
  <sheetFormatPr defaultRowHeight="15" x14ac:dyDescent="0.25"/>
  <cols>
    <col min="1" max="1" width="16.85546875" customWidth="1"/>
  </cols>
  <sheetData>
    <row r="1" spans="1:1" x14ac:dyDescent="0.25">
      <c r="A1" t="s">
        <v>151</v>
      </c>
    </row>
    <row r="2" spans="1:1" x14ac:dyDescent="0.25">
      <c r="A2" t="s">
        <v>152</v>
      </c>
    </row>
    <row r="3" spans="1:1" x14ac:dyDescent="0.25">
      <c r="A3"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4"/>
  <sheetViews>
    <sheetView showGridLines="0" topLeftCell="J1" zoomScale="90" zoomScaleNormal="90" zoomScaleSheetLayoutView="90" zoomScalePageLayoutView="80" workbookViewId="0">
      <selection activeCell="AC31" sqref="AC31"/>
    </sheetView>
  </sheetViews>
  <sheetFormatPr defaultRowHeight="15" x14ac:dyDescent="0.25"/>
  <cols>
    <col min="1" max="7" width="9.140625" hidden="1" customWidth="1"/>
    <col min="8" max="8" width="8.140625" hidden="1" customWidth="1"/>
    <col min="9" max="9" width="8.5703125" hidden="1" customWidth="1"/>
    <col min="11" max="11" width="10.28515625" customWidth="1"/>
    <col min="12" max="14" width="6.5703125" customWidth="1"/>
    <col min="15" max="15" width="8" customWidth="1"/>
    <col min="16" max="16" width="6.5703125" customWidth="1"/>
    <col min="17" max="17" width="7" customWidth="1"/>
    <col min="18" max="18" width="14.5703125" customWidth="1"/>
    <col min="19" max="19" width="19.42578125" customWidth="1"/>
    <col min="20" max="22" width="6.42578125" customWidth="1"/>
    <col min="23" max="23" width="8" customWidth="1"/>
    <col min="24" max="24" width="6.42578125" customWidth="1"/>
    <col min="25" max="25" width="7.5703125" customWidth="1"/>
  </cols>
  <sheetData>
    <row r="1" spans="1:25" x14ac:dyDescent="0.25">
      <c r="Q1" s="250" t="s">
        <v>235</v>
      </c>
      <c r="R1" s="251"/>
      <c r="S1" s="251"/>
    </row>
    <row r="2" spans="1:25" x14ac:dyDescent="0.25">
      <c r="Q2" s="251"/>
      <c r="R2" s="251"/>
      <c r="S2" s="251"/>
    </row>
    <row r="3" spans="1:25" x14ac:dyDescent="0.25">
      <c r="Q3" s="251"/>
      <c r="R3" s="251"/>
      <c r="S3" s="251"/>
    </row>
    <row r="4" spans="1:25" x14ac:dyDescent="0.25">
      <c r="Q4" s="251"/>
      <c r="R4" s="251"/>
      <c r="S4" s="251"/>
    </row>
    <row r="5" spans="1:25" x14ac:dyDescent="0.25">
      <c r="B5" s="243" t="s">
        <v>25</v>
      </c>
      <c r="C5" s="243"/>
      <c r="D5" s="243"/>
      <c r="E5" s="243"/>
      <c r="F5" s="243"/>
      <c r="G5" s="244" t="s">
        <v>26</v>
      </c>
      <c r="H5" s="244"/>
      <c r="I5" s="244"/>
      <c r="J5" s="247" t="str">
        <f>'REKOD PRESTASI KELAS'!E10</f>
        <v>1.1 Strategi Penyelesaian Masalah</v>
      </c>
      <c r="K5" s="247"/>
      <c r="L5" s="247"/>
      <c r="M5" s="247"/>
      <c r="N5" s="247"/>
      <c r="O5" s="247"/>
      <c r="P5" s="247"/>
      <c r="Q5" s="247"/>
      <c r="S5" s="245" t="str">
        <f>'REKOD PRESTASI KELAS'!F10</f>
        <v>1.2 Algoritma</v>
      </c>
      <c r="T5" s="245"/>
      <c r="U5" s="245"/>
      <c r="V5" s="245"/>
      <c r="W5" s="245"/>
      <c r="X5" s="245"/>
      <c r="Y5" s="245"/>
    </row>
    <row r="6" spans="1:25" x14ac:dyDescent="0.25">
      <c r="A6">
        <v>1</v>
      </c>
      <c r="B6" s="20">
        <f>'REKOD PRESTASI KELAS'!E11</f>
        <v>6</v>
      </c>
      <c r="C6" s="20">
        <f>'REKOD PRESTASI KELAS'!F11</f>
        <v>3</v>
      </c>
      <c r="D6" s="20">
        <f>'REKOD PRESTASI KELAS'!K11</f>
        <v>5</v>
      </c>
      <c r="E6" s="20" t="e">
        <f>'REKOD PRESTASI KELAS'!#REF!</f>
        <v>#REF!</v>
      </c>
      <c r="F6" s="20" t="e">
        <f>'REKOD PRESTASI KELAS'!#REF!</f>
        <v>#REF!</v>
      </c>
      <c r="G6" s="20" t="e">
        <f>'REKOD PRESTASI KELAS'!#REF!</f>
        <v>#REF!</v>
      </c>
      <c r="H6" s="20" t="e">
        <f>'REKOD PRESTASI KELAS'!#REF!</f>
        <v>#REF!</v>
      </c>
      <c r="I6" s="20" t="e">
        <f>'REKOD PRESTASI KELAS'!#REF!</f>
        <v>#REF!</v>
      </c>
      <c r="J6" s="246" t="s">
        <v>33</v>
      </c>
      <c r="K6" s="246"/>
      <c r="L6" s="160" t="s">
        <v>27</v>
      </c>
      <c r="M6" s="160" t="s">
        <v>28</v>
      </c>
      <c r="N6" s="160" t="s">
        <v>29</v>
      </c>
      <c r="O6" s="160" t="s">
        <v>30</v>
      </c>
      <c r="P6" s="160" t="s">
        <v>31</v>
      </c>
      <c r="Q6" s="160" t="s">
        <v>32</v>
      </c>
      <c r="S6" s="162" t="s">
        <v>33</v>
      </c>
      <c r="T6" s="163" t="s">
        <v>27</v>
      </c>
      <c r="U6" s="160" t="s">
        <v>28</v>
      </c>
      <c r="V6" s="160" t="s">
        <v>29</v>
      </c>
      <c r="W6" s="160" t="s">
        <v>30</v>
      </c>
      <c r="X6" s="160" t="s">
        <v>31</v>
      </c>
      <c r="Y6" s="160" t="s">
        <v>32</v>
      </c>
    </row>
    <row r="7" spans="1:25" x14ac:dyDescent="0.25">
      <c r="A7">
        <v>2</v>
      </c>
      <c r="B7" s="20">
        <f>'REKOD PRESTASI KELAS'!E12</f>
        <v>3</v>
      </c>
      <c r="C7" s="20">
        <f>'REKOD PRESTASI KELAS'!F12</f>
        <v>4</v>
      </c>
      <c r="D7" s="20">
        <f>'REKOD PRESTASI KELAS'!K12</f>
        <v>4</v>
      </c>
      <c r="E7" s="20" t="e">
        <f>'REKOD PRESTASI KELAS'!#REF!</f>
        <v>#REF!</v>
      </c>
      <c r="F7" s="20" t="e">
        <f>'REKOD PRESTASI KELAS'!#REF!</f>
        <v>#REF!</v>
      </c>
      <c r="G7" s="20" t="e">
        <f>'REKOD PRESTASI KELAS'!#REF!</f>
        <v>#REF!</v>
      </c>
      <c r="H7" s="20" t="e">
        <f>'REKOD PRESTASI KELAS'!#REF!</f>
        <v>#REF!</v>
      </c>
      <c r="I7" s="20" t="e">
        <f>'REKOD PRESTASI KELAS'!#REF!</f>
        <v>#REF!</v>
      </c>
      <c r="J7" s="249" t="s">
        <v>232</v>
      </c>
      <c r="K7" s="249"/>
      <c r="L7" s="160">
        <f>COUNTIF('REKOD PRESTASI KELAS'!$E$11:$E$43,1)</f>
        <v>1</v>
      </c>
      <c r="M7" s="160">
        <f>COUNTIF('REKOD PRESTASI KELAS'!$E$11:$E$43,2)</f>
        <v>1</v>
      </c>
      <c r="N7" s="160">
        <f>COUNTIF('REKOD PRESTASI KELAS'!$E$11:$E$43,3)</f>
        <v>4</v>
      </c>
      <c r="O7" s="160">
        <f>COUNTIF('REKOD PRESTASI KELAS'!$E$11:$E$43,4)</f>
        <v>5</v>
      </c>
      <c r="P7" s="160">
        <f>COUNTIF('REKOD PRESTASI KELAS'!$E$11:$E$43,5)</f>
        <v>6</v>
      </c>
      <c r="Q7" s="160">
        <f>COUNTIF('REKOD PRESTASI KELAS'!$E$11:$E$43,6)</f>
        <v>3</v>
      </c>
      <c r="S7" s="160" t="s">
        <v>232</v>
      </c>
      <c r="T7" s="160">
        <f>COUNTIF('REKOD PRESTASI KELAS'!$F$11:$F$43,1)</f>
        <v>1</v>
      </c>
      <c r="U7" s="183">
        <f>COUNTIF('REKOD PRESTASI KELAS'!$F$11:$F$43,2)</f>
        <v>1</v>
      </c>
      <c r="V7" s="183">
        <f>COUNTIF('REKOD PRESTASI KELAS'!$F$11:$F$43,3)</f>
        <v>7</v>
      </c>
      <c r="W7" s="183">
        <f>COUNTIF('REKOD PRESTASI KELAS'!$F$11:$F$43,4)</f>
        <v>8</v>
      </c>
      <c r="X7" s="183">
        <f>COUNTIF('REKOD PRESTASI KELAS'!$F$11:$F$43,5)</f>
        <v>1</v>
      </c>
      <c r="Y7" s="183">
        <f>COUNTIF('REKOD PRESTASI KELAS'!$F$11:$F$43,6)</f>
        <v>2</v>
      </c>
    </row>
    <row r="8" spans="1:25" x14ac:dyDescent="0.25">
      <c r="A8">
        <v>5</v>
      </c>
      <c r="B8" s="20">
        <f>'REKOD PRESTASI KELAS'!E15</f>
        <v>6</v>
      </c>
      <c r="C8" s="20">
        <f>'REKOD PRESTASI KELAS'!F15</f>
        <v>6</v>
      </c>
      <c r="D8" s="20">
        <f>'REKOD PRESTASI KELAS'!K15</f>
        <v>6</v>
      </c>
      <c r="E8" s="20" t="e">
        <f>'REKOD PRESTASI KELAS'!#REF!</f>
        <v>#REF!</v>
      </c>
      <c r="F8" s="20" t="e">
        <f>'REKOD PRESTASI KELAS'!#REF!</f>
        <v>#REF!</v>
      </c>
      <c r="G8" s="20" t="e">
        <f>'REKOD PRESTASI KELAS'!#REF!</f>
        <v>#REF!</v>
      </c>
      <c r="H8" s="20" t="e">
        <f>'REKOD PRESTASI KELAS'!#REF!</f>
        <v>#REF!</v>
      </c>
      <c r="I8" s="20" t="e">
        <f>'REKOD PRESTASI KELAS'!#REF!</f>
        <v>#REF!</v>
      </c>
    </row>
    <row r="9" spans="1:25" x14ac:dyDescent="0.25">
      <c r="A9">
        <v>9</v>
      </c>
      <c r="B9" s="20">
        <f>'REKOD PRESTASI KELAS'!E19</f>
        <v>4</v>
      </c>
      <c r="C9" s="20">
        <f>'REKOD PRESTASI KELAS'!F19</f>
        <v>4</v>
      </c>
      <c r="D9" s="20">
        <f>'REKOD PRESTASI KELAS'!K19</f>
        <v>4</v>
      </c>
      <c r="E9" s="20" t="e">
        <f>'REKOD PRESTASI KELAS'!#REF!</f>
        <v>#REF!</v>
      </c>
      <c r="F9" s="20" t="e">
        <f>'REKOD PRESTASI KELAS'!#REF!</f>
        <v>#REF!</v>
      </c>
      <c r="G9" s="20" t="e">
        <f>'REKOD PRESTASI KELAS'!#REF!</f>
        <v>#REF!</v>
      </c>
      <c r="H9" s="20" t="e">
        <f>'REKOD PRESTASI KELAS'!#REF!</f>
        <v>#REF!</v>
      </c>
      <c r="I9" s="20" t="e">
        <f>'REKOD PRESTASI KELAS'!#REF!</f>
        <v>#REF!</v>
      </c>
    </row>
    <row r="10" spans="1:25" x14ac:dyDescent="0.25">
      <c r="A10">
        <v>16</v>
      </c>
      <c r="B10" s="20">
        <f>'REKOD PRESTASI KELAS'!E26</f>
        <v>3</v>
      </c>
      <c r="C10" s="20">
        <f>'REKOD PRESTASI KELAS'!F26</f>
        <v>4</v>
      </c>
      <c r="D10" s="20">
        <f>'REKOD PRESTASI KELAS'!K26</f>
        <v>5</v>
      </c>
      <c r="E10" s="20" t="e">
        <f>'REKOD PRESTASI KELAS'!#REF!</f>
        <v>#REF!</v>
      </c>
      <c r="F10" s="20" t="e">
        <f>'REKOD PRESTASI KELAS'!#REF!</f>
        <v>#REF!</v>
      </c>
      <c r="G10" s="20" t="e">
        <f>'REKOD PRESTASI KELAS'!#REF!</f>
        <v>#REF!</v>
      </c>
      <c r="H10" s="20" t="e">
        <f>'REKOD PRESTASI KELAS'!#REF!</f>
        <v>#REF!</v>
      </c>
      <c r="I10" s="20" t="e">
        <f>'REKOD PRESTASI KELAS'!#REF!</f>
        <v>#REF!</v>
      </c>
    </row>
    <row r="11" spans="1:25" x14ac:dyDescent="0.25">
      <c r="A11">
        <v>17</v>
      </c>
      <c r="B11" s="20">
        <f>'REKOD PRESTASI KELAS'!E27</f>
        <v>4</v>
      </c>
      <c r="C11" s="20">
        <f>'REKOD PRESTASI KELAS'!F27</f>
        <v>4</v>
      </c>
      <c r="D11" s="20">
        <f>'REKOD PRESTASI KELAS'!K27</f>
        <v>4</v>
      </c>
      <c r="E11" s="20" t="e">
        <f>'REKOD PRESTASI KELAS'!#REF!</f>
        <v>#REF!</v>
      </c>
      <c r="F11" s="20" t="e">
        <f>'REKOD PRESTASI KELAS'!#REF!</f>
        <v>#REF!</v>
      </c>
      <c r="G11" s="20" t="e">
        <f>'REKOD PRESTASI KELAS'!#REF!</f>
        <v>#REF!</v>
      </c>
      <c r="H11" s="20" t="e">
        <f>'REKOD PRESTASI KELAS'!#REF!</f>
        <v>#REF!</v>
      </c>
      <c r="I11" s="20" t="e">
        <f>'REKOD PRESTASI KELAS'!#REF!</f>
        <v>#REF!</v>
      </c>
    </row>
    <row r="12" spans="1:25" x14ac:dyDescent="0.25">
      <c r="A12">
        <v>18</v>
      </c>
      <c r="B12" s="20">
        <f>'REKOD PRESTASI KELAS'!E28</f>
        <v>4</v>
      </c>
      <c r="C12" s="20">
        <f>'REKOD PRESTASI KELAS'!F28</f>
        <v>4</v>
      </c>
      <c r="D12" s="20">
        <f>'REKOD PRESTASI KELAS'!K28</f>
        <v>3</v>
      </c>
      <c r="E12" s="20" t="e">
        <f>'REKOD PRESTASI KELAS'!#REF!</f>
        <v>#REF!</v>
      </c>
      <c r="F12" s="20" t="e">
        <f>'REKOD PRESTASI KELAS'!#REF!</f>
        <v>#REF!</v>
      </c>
      <c r="G12" s="20" t="e">
        <f>'REKOD PRESTASI KELAS'!#REF!</f>
        <v>#REF!</v>
      </c>
      <c r="H12" s="20" t="e">
        <f>'REKOD PRESTASI KELAS'!#REF!</f>
        <v>#REF!</v>
      </c>
      <c r="I12" s="20" t="e">
        <f>'REKOD PRESTASI KELAS'!#REF!</f>
        <v>#REF!</v>
      </c>
    </row>
    <row r="13" spans="1:25" x14ac:dyDescent="0.25">
      <c r="A13">
        <v>19</v>
      </c>
      <c r="B13" s="20">
        <f>'REKOD PRESTASI KELAS'!E29</f>
        <v>5</v>
      </c>
      <c r="C13" s="20">
        <f>'REKOD PRESTASI KELAS'!F29</f>
        <v>3</v>
      </c>
      <c r="D13" s="20">
        <f>'REKOD PRESTASI KELAS'!K29</f>
        <v>6</v>
      </c>
      <c r="E13" s="20" t="e">
        <f>'REKOD PRESTASI KELAS'!#REF!</f>
        <v>#REF!</v>
      </c>
      <c r="F13" s="20" t="e">
        <f>'REKOD PRESTASI KELAS'!#REF!</f>
        <v>#REF!</v>
      </c>
      <c r="G13" s="20" t="e">
        <f>'REKOD PRESTASI KELAS'!#REF!</f>
        <v>#REF!</v>
      </c>
      <c r="H13" s="20" t="e">
        <f>'REKOD PRESTASI KELAS'!#REF!</f>
        <v>#REF!</v>
      </c>
      <c r="I13" s="20" t="e">
        <f>'REKOD PRESTASI KELAS'!#REF!</f>
        <v>#REF!</v>
      </c>
    </row>
    <row r="14" spans="1:25" x14ac:dyDescent="0.25">
      <c r="A14">
        <v>20</v>
      </c>
      <c r="B14" s="20">
        <f>'REKOD PRESTASI KELAS'!E30</f>
        <v>5</v>
      </c>
      <c r="C14" s="20">
        <f>'REKOD PRESTASI KELAS'!F30</f>
        <v>3</v>
      </c>
      <c r="D14" s="20">
        <f>'REKOD PRESTASI KELAS'!K30</f>
        <v>5</v>
      </c>
      <c r="E14" s="20" t="e">
        <f>'REKOD PRESTASI KELAS'!#REF!</f>
        <v>#REF!</v>
      </c>
      <c r="F14" s="20" t="e">
        <f>'REKOD PRESTASI KELAS'!#REF!</f>
        <v>#REF!</v>
      </c>
      <c r="G14" s="20" t="e">
        <f>'REKOD PRESTASI KELAS'!#REF!</f>
        <v>#REF!</v>
      </c>
      <c r="H14" s="20" t="e">
        <f>'REKOD PRESTASI KELAS'!#REF!</f>
        <v>#REF!</v>
      </c>
      <c r="I14" s="20" t="e">
        <f>'REKOD PRESTASI KELAS'!#REF!</f>
        <v>#REF!</v>
      </c>
    </row>
    <row r="15" spans="1:25" x14ac:dyDescent="0.25">
      <c r="A15">
        <v>21</v>
      </c>
      <c r="B15" s="20" t="e">
        <f>'REKOD PRESTASI KELAS'!#REF!</f>
        <v>#REF!</v>
      </c>
      <c r="C15" s="20" t="e">
        <f>'REKOD PRESTASI KELAS'!#REF!</f>
        <v>#REF!</v>
      </c>
      <c r="D15" s="20" t="e">
        <f>'REKOD PRESTASI KELAS'!#REF!</f>
        <v>#REF!</v>
      </c>
      <c r="E15" s="20" t="e">
        <f>'REKOD PRESTASI KELAS'!#REF!</f>
        <v>#REF!</v>
      </c>
      <c r="F15" s="20" t="e">
        <f>'REKOD PRESTASI KELAS'!#REF!</f>
        <v>#REF!</v>
      </c>
      <c r="G15" s="20" t="e">
        <f>'REKOD PRESTASI KELAS'!#REF!</f>
        <v>#REF!</v>
      </c>
      <c r="H15" s="20" t="e">
        <f>'REKOD PRESTASI KELAS'!#REF!</f>
        <v>#REF!</v>
      </c>
      <c r="I15" s="20" t="e">
        <f>'REKOD PRESTASI KELAS'!#REF!</f>
        <v>#REF!</v>
      </c>
    </row>
    <row r="16" spans="1:25" x14ac:dyDescent="0.25">
      <c r="A16">
        <v>22</v>
      </c>
      <c r="B16" s="20" t="e">
        <f>'REKOD PRESTASI KELAS'!#REF!</f>
        <v>#REF!</v>
      </c>
      <c r="C16" s="20" t="e">
        <f>'REKOD PRESTASI KELAS'!#REF!</f>
        <v>#REF!</v>
      </c>
      <c r="D16" s="20" t="e">
        <f>'REKOD PRESTASI KELAS'!#REF!</f>
        <v>#REF!</v>
      </c>
      <c r="E16" s="20" t="e">
        <f>'REKOD PRESTASI KELAS'!#REF!</f>
        <v>#REF!</v>
      </c>
      <c r="F16" s="20" t="e">
        <f>'REKOD PRESTASI KELAS'!#REF!</f>
        <v>#REF!</v>
      </c>
      <c r="G16" s="20" t="e">
        <f>'REKOD PRESTASI KELAS'!#REF!</f>
        <v>#REF!</v>
      </c>
      <c r="H16" s="20" t="e">
        <f>'REKOD PRESTASI KELAS'!#REF!</f>
        <v>#REF!</v>
      </c>
      <c r="I16" s="20" t="e">
        <f>'REKOD PRESTASI KELAS'!#REF!</f>
        <v>#REF!</v>
      </c>
      <c r="O16" s="54" t="s">
        <v>233</v>
      </c>
      <c r="P16" s="57">
        <f>L7+M7+N7+O7+P7+Q7</f>
        <v>20</v>
      </c>
      <c r="Q16" s="54" t="s">
        <v>234</v>
      </c>
      <c r="W16" s="54" t="s">
        <v>233</v>
      </c>
      <c r="X16" s="57">
        <f>T7+U7+V7+W7+X7+Y7</f>
        <v>20</v>
      </c>
      <c r="Y16" s="54" t="s">
        <v>234</v>
      </c>
    </row>
    <row r="17" spans="1:26" x14ac:dyDescent="0.25">
      <c r="A17">
        <v>23</v>
      </c>
      <c r="B17" s="20" t="e">
        <f>'REKOD PRESTASI KELAS'!#REF!</f>
        <v>#REF!</v>
      </c>
      <c r="C17" s="20" t="e">
        <f>'REKOD PRESTASI KELAS'!#REF!</f>
        <v>#REF!</v>
      </c>
      <c r="D17" s="20" t="e">
        <f>'REKOD PRESTASI KELAS'!#REF!</f>
        <v>#REF!</v>
      </c>
      <c r="E17" s="20" t="e">
        <f>'REKOD PRESTASI KELAS'!#REF!</f>
        <v>#REF!</v>
      </c>
      <c r="F17" s="20" t="e">
        <f>'REKOD PRESTASI KELAS'!#REF!</f>
        <v>#REF!</v>
      </c>
      <c r="G17" s="20" t="e">
        <f>'REKOD PRESTASI KELAS'!#REF!</f>
        <v>#REF!</v>
      </c>
      <c r="H17" s="20" t="e">
        <f>'REKOD PRESTASI KELAS'!#REF!</f>
        <v>#REF!</v>
      </c>
      <c r="I17" s="20" t="e">
        <f>'REKOD PRESTASI KELAS'!#REF!</f>
        <v>#REF!</v>
      </c>
    </row>
    <row r="18" spans="1:26" ht="15" customHeight="1" x14ac:dyDescent="0.35">
      <c r="A18">
        <v>24</v>
      </c>
      <c r="B18" s="20" t="e">
        <f>'REKOD PRESTASI KELAS'!#REF!</f>
        <v>#REF!</v>
      </c>
      <c r="C18" s="20" t="e">
        <f>'REKOD PRESTASI KELAS'!#REF!</f>
        <v>#REF!</v>
      </c>
      <c r="D18" s="20" t="e">
        <f>'REKOD PRESTASI KELAS'!#REF!</f>
        <v>#REF!</v>
      </c>
      <c r="E18" s="20" t="e">
        <f>'REKOD PRESTASI KELAS'!#REF!</f>
        <v>#REF!</v>
      </c>
      <c r="F18" s="20" t="e">
        <f>'REKOD PRESTASI KELAS'!#REF!</f>
        <v>#REF!</v>
      </c>
      <c r="G18" s="20" t="e">
        <f>'REKOD PRESTASI KELAS'!#REF!</f>
        <v>#REF!</v>
      </c>
      <c r="H18" s="20" t="e">
        <f>'REKOD PRESTASI KELAS'!#REF!</f>
        <v>#REF!</v>
      </c>
      <c r="I18" s="20" t="e">
        <f>'REKOD PRESTASI KELAS'!#REF!</f>
        <v>#REF!</v>
      </c>
      <c r="J18" s="252" t="str">
        <f>'REKOD PRESTASI KELAS'!G10</f>
        <v>1.3 Pemboleh Ubah, Pemalar dan Jenis Data</v>
      </c>
      <c r="K18" s="252"/>
      <c r="L18" s="252"/>
      <c r="M18" s="252"/>
      <c r="N18" s="252"/>
      <c r="O18" s="252"/>
      <c r="P18" s="252"/>
      <c r="Q18" s="252"/>
      <c r="R18" s="159"/>
      <c r="S18" s="166" t="str">
        <f>'REKOD PRESTASI KELAS'!H10</f>
        <v>1.4 Struktur Kawalan</v>
      </c>
      <c r="T18" s="166"/>
      <c r="U18" s="166"/>
      <c r="V18" s="166"/>
      <c r="W18" s="166"/>
      <c r="X18" s="166"/>
      <c r="Y18" s="166"/>
    </row>
    <row r="19" spans="1:26" x14ac:dyDescent="0.25">
      <c r="A19">
        <v>25</v>
      </c>
      <c r="B19" s="20" t="e">
        <f>'REKOD PRESTASI KELAS'!#REF!</f>
        <v>#REF!</v>
      </c>
      <c r="C19" s="20" t="e">
        <f>'REKOD PRESTASI KELAS'!#REF!</f>
        <v>#REF!</v>
      </c>
      <c r="D19" s="20" t="e">
        <f>'REKOD PRESTASI KELAS'!#REF!</f>
        <v>#REF!</v>
      </c>
      <c r="E19" s="20" t="e">
        <f>'REKOD PRESTASI KELAS'!#REF!</f>
        <v>#REF!</v>
      </c>
      <c r="F19" s="20" t="e">
        <f>'REKOD PRESTASI KELAS'!#REF!</f>
        <v>#REF!</v>
      </c>
      <c r="G19" s="20" t="e">
        <f>'REKOD PRESTASI KELAS'!#REF!</f>
        <v>#REF!</v>
      </c>
      <c r="H19" s="20" t="e">
        <f>'REKOD PRESTASI KELAS'!#REF!</f>
        <v>#REF!</v>
      </c>
      <c r="I19" s="20" t="e">
        <f>'REKOD PRESTASI KELAS'!#REF!</f>
        <v>#REF!</v>
      </c>
      <c r="J19" s="246" t="s">
        <v>33</v>
      </c>
      <c r="K19" s="246"/>
      <c r="L19" s="160" t="s">
        <v>27</v>
      </c>
      <c r="M19" s="160" t="s">
        <v>28</v>
      </c>
      <c r="N19" s="160" t="s">
        <v>29</v>
      </c>
      <c r="O19" s="160" t="s">
        <v>30</v>
      </c>
      <c r="P19" s="160" t="s">
        <v>31</v>
      </c>
      <c r="Q19" s="160" t="s">
        <v>32</v>
      </c>
      <c r="S19" s="164" t="s">
        <v>33</v>
      </c>
      <c r="T19" s="160" t="s">
        <v>27</v>
      </c>
      <c r="U19" s="160" t="s">
        <v>28</v>
      </c>
      <c r="V19" s="160" t="s">
        <v>29</v>
      </c>
      <c r="W19" s="160" t="s">
        <v>30</v>
      </c>
      <c r="X19" s="160" t="s">
        <v>31</v>
      </c>
      <c r="Y19" s="160" t="s">
        <v>32</v>
      </c>
    </row>
    <row r="20" spans="1:26" x14ac:dyDescent="0.25">
      <c r="A20">
        <v>26</v>
      </c>
      <c r="B20" s="20">
        <f>'REKOD PRESTASI KELAS'!E31</f>
        <v>0</v>
      </c>
      <c r="C20" s="20">
        <f>'REKOD PRESTASI KELAS'!F31</f>
        <v>0</v>
      </c>
      <c r="D20" s="20">
        <f>'REKOD PRESTASI KELAS'!K31</f>
        <v>0</v>
      </c>
      <c r="E20" s="20" t="e">
        <f>'REKOD PRESTASI KELAS'!#REF!</f>
        <v>#REF!</v>
      </c>
      <c r="F20" s="20" t="e">
        <f>'REKOD PRESTASI KELAS'!#REF!</f>
        <v>#REF!</v>
      </c>
      <c r="G20" s="20" t="e">
        <f>'REKOD PRESTASI KELAS'!#REF!</f>
        <v>#REF!</v>
      </c>
      <c r="H20" s="20" t="e">
        <f>'REKOD PRESTASI KELAS'!#REF!</f>
        <v>#REF!</v>
      </c>
      <c r="I20" s="20" t="e">
        <f>'REKOD PRESTASI KELAS'!#REF!</f>
        <v>#REF!</v>
      </c>
      <c r="J20" s="249" t="s">
        <v>232</v>
      </c>
      <c r="K20" s="249"/>
      <c r="L20" s="160">
        <f>COUNTIF('REKOD PRESTASI KELAS'!$G$11:$G$43,1)</f>
        <v>0</v>
      </c>
      <c r="M20" s="183">
        <f>COUNTIF('REKOD PRESTASI KELAS'!$G$11:$G$43,2)</f>
        <v>0</v>
      </c>
      <c r="N20" s="183">
        <f>COUNTIF('REKOD PRESTASI KELAS'!$G$11:$G$43,3)</f>
        <v>10</v>
      </c>
      <c r="O20" s="183">
        <f>COUNTIF('REKOD PRESTASI KELAS'!$G$11:$G$43,4)</f>
        <v>3</v>
      </c>
      <c r="P20" s="183">
        <f>COUNTIF('REKOD PRESTASI KELAS'!$G$11:$G$43,5)</f>
        <v>4</v>
      </c>
      <c r="Q20" s="183">
        <f>COUNTIF('REKOD PRESTASI KELAS'!$G$11:$G$43,6)</f>
        <v>3</v>
      </c>
      <c r="S20" s="165" t="s">
        <v>232</v>
      </c>
      <c r="T20" s="160">
        <f>COUNTIF('REKOD PRESTASI KELAS'!$H$11:$H$43,1)</f>
        <v>0</v>
      </c>
      <c r="U20" s="183">
        <f>COUNTIF('REKOD PRESTASI KELAS'!$H$11:$H$43,2)</f>
        <v>0</v>
      </c>
      <c r="V20" s="183">
        <f>COUNTIF('REKOD PRESTASI KELAS'!$H$11:$H$43,3)</f>
        <v>10</v>
      </c>
      <c r="W20" s="183">
        <f>COUNTIF('REKOD PRESTASI KELAS'!$H$11:$H$43,4)</f>
        <v>5</v>
      </c>
      <c r="X20" s="183">
        <f>COUNTIF('REKOD PRESTASI KELAS'!$H$11:$H$43,5)</f>
        <v>1</v>
      </c>
      <c r="Y20" s="183">
        <f>COUNTIF('REKOD PRESTASI KELAS'!$H$11:$H$43,6)</f>
        <v>4</v>
      </c>
    </row>
    <row r="21" spans="1:26" x14ac:dyDescent="0.25">
      <c r="A21">
        <v>27</v>
      </c>
      <c r="B21" s="20">
        <f>'REKOD PRESTASI KELAS'!E32</f>
        <v>0</v>
      </c>
      <c r="C21" s="20">
        <f>'REKOD PRESTASI KELAS'!F32</f>
        <v>0</v>
      </c>
      <c r="D21" s="20">
        <f>'REKOD PRESTASI KELAS'!K32</f>
        <v>0</v>
      </c>
      <c r="E21" s="20" t="e">
        <f>'REKOD PRESTASI KELAS'!#REF!</f>
        <v>#REF!</v>
      </c>
      <c r="F21" s="20" t="e">
        <f>'REKOD PRESTASI KELAS'!#REF!</f>
        <v>#REF!</v>
      </c>
      <c r="G21" s="20" t="e">
        <f>'REKOD PRESTASI KELAS'!#REF!</f>
        <v>#REF!</v>
      </c>
      <c r="H21" s="20" t="e">
        <f>'REKOD PRESTASI KELAS'!#REF!</f>
        <v>#REF!</v>
      </c>
      <c r="I21" s="20" t="e">
        <f>'REKOD PRESTASI KELAS'!#REF!</f>
        <v>#REF!</v>
      </c>
    </row>
    <row r="22" spans="1:26" x14ac:dyDescent="0.25">
      <c r="A22">
        <v>28</v>
      </c>
      <c r="B22" s="20">
        <f>'REKOD PRESTASI KELAS'!E33</f>
        <v>0</v>
      </c>
      <c r="C22" s="20">
        <f>'REKOD PRESTASI KELAS'!F33</f>
        <v>0</v>
      </c>
      <c r="D22" s="20">
        <f>'REKOD PRESTASI KELAS'!K33</f>
        <v>0</v>
      </c>
      <c r="E22" s="20" t="e">
        <f>'REKOD PRESTASI KELAS'!#REF!</f>
        <v>#REF!</v>
      </c>
      <c r="F22" s="20" t="e">
        <f>'REKOD PRESTASI KELAS'!#REF!</f>
        <v>#REF!</v>
      </c>
      <c r="G22" s="20" t="e">
        <f>'REKOD PRESTASI KELAS'!#REF!</f>
        <v>#REF!</v>
      </c>
      <c r="H22" s="20" t="e">
        <f>'REKOD PRESTASI KELAS'!#REF!</f>
        <v>#REF!</v>
      </c>
      <c r="I22" s="20" t="e">
        <f>'REKOD PRESTASI KELAS'!#REF!</f>
        <v>#REF!</v>
      </c>
    </row>
    <row r="23" spans="1:26" x14ac:dyDescent="0.25">
      <c r="A23">
        <v>29</v>
      </c>
      <c r="B23" s="20">
        <f>'REKOD PRESTASI KELAS'!E34</f>
        <v>0</v>
      </c>
      <c r="C23" s="20">
        <f>'REKOD PRESTASI KELAS'!F34</f>
        <v>0</v>
      </c>
      <c r="D23" s="20">
        <f>'REKOD PRESTASI KELAS'!K34</f>
        <v>0</v>
      </c>
      <c r="E23" s="20" t="e">
        <f>'REKOD PRESTASI KELAS'!#REF!</f>
        <v>#REF!</v>
      </c>
      <c r="F23" s="20" t="e">
        <f>'REKOD PRESTASI KELAS'!#REF!</f>
        <v>#REF!</v>
      </c>
      <c r="G23" s="20" t="e">
        <f>'REKOD PRESTASI KELAS'!#REF!</f>
        <v>#REF!</v>
      </c>
      <c r="H23" s="20" t="e">
        <f>'REKOD PRESTASI KELAS'!#REF!</f>
        <v>#REF!</v>
      </c>
      <c r="I23" s="20" t="e">
        <f>'REKOD PRESTASI KELAS'!#REF!</f>
        <v>#REF!</v>
      </c>
    </row>
    <row r="24" spans="1:26" x14ac:dyDescent="0.25">
      <c r="A24">
        <v>30</v>
      </c>
      <c r="B24" s="20">
        <f>'REKOD PRESTASI KELAS'!E35</f>
        <v>0</v>
      </c>
      <c r="C24" s="20">
        <f>'REKOD PRESTASI KELAS'!F35</f>
        <v>0</v>
      </c>
      <c r="D24" s="20">
        <f>'REKOD PRESTASI KELAS'!K35</f>
        <v>0</v>
      </c>
      <c r="E24" s="20" t="e">
        <f>'REKOD PRESTASI KELAS'!#REF!</f>
        <v>#REF!</v>
      </c>
      <c r="F24" s="20" t="e">
        <f>'REKOD PRESTASI KELAS'!#REF!</f>
        <v>#REF!</v>
      </c>
      <c r="G24" s="20" t="e">
        <f>'REKOD PRESTASI KELAS'!#REF!</f>
        <v>#REF!</v>
      </c>
      <c r="H24" s="20" t="e">
        <f>'REKOD PRESTASI KELAS'!#REF!</f>
        <v>#REF!</v>
      </c>
      <c r="I24" s="20" t="e">
        <f>'REKOD PRESTASI KELAS'!#REF!</f>
        <v>#REF!</v>
      </c>
    </row>
    <row r="25" spans="1:26" x14ac:dyDescent="0.25">
      <c r="B25" s="20"/>
    </row>
    <row r="26" spans="1:26" x14ac:dyDescent="0.25">
      <c r="B26" s="20"/>
    </row>
    <row r="27" spans="1:26" x14ac:dyDescent="0.25">
      <c r="B27" s="20"/>
    </row>
    <row r="28" spans="1:26" x14ac:dyDescent="0.25">
      <c r="B28" s="20"/>
    </row>
    <row r="29" spans="1:26" x14ac:dyDescent="0.25">
      <c r="B29" s="20"/>
    </row>
    <row r="30" spans="1:26" x14ac:dyDescent="0.25">
      <c r="B30" s="20"/>
      <c r="O30" s="54" t="s">
        <v>233</v>
      </c>
      <c r="P30" s="57">
        <f>L20+M20+N20+O20+P20+Q20</f>
        <v>20</v>
      </c>
      <c r="Q30" s="54" t="s">
        <v>234</v>
      </c>
      <c r="W30" s="54" t="s">
        <v>233</v>
      </c>
      <c r="X30" s="57">
        <f>T20+U20+V20+W20+X20+Y20</f>
        <v>20</v>
      </c>
      <c r="Y30" s="54" t="s">
        <v>234</v>
      </c>
    </row>
    <row r="31" spans="1:26" x14ac:dyDescent="0.25">
      <c r="B31" s="20"/>
    </row>
    <row r="32" spans="1:26" x14ac:dyDescent="0.25">
      <c r="B32" s="20"/>
      <c r="J32" s="248" t="str">
        <f>'REKOD PRESTASI KELAS'!I10</f>
        <v>1.5 Amalan Terbaik Pengaturcaraan</v>
      </c>
      <c r="K32" s="248"/>
      <c r="L32" s="248"/>
      <c r="M32" s="248"/>
      <c r="N32" s="248"/>
      <c r="O32" s="248"/>
      <c r="P32" s="248"/>
      <c r="Q32" s="248"/>
      <c r="S32" s="168" t="str">
        <f>'REKOD PRESTASI KELAS'!J10</f>
        <v>1.6 Struktur Data dan Modular</v>
      </c>
      <c r="T32" s="168"/>
      <c r="U32" s="168"/>
      <c r="V32" s="168"/>
      <c r="W32" s="168"/>
      <c r="X32" s="168"/>
      <c r="Y32" s="168"/>
      <c r="Z32" s="167"/>
    </row>
    <row r="33" spans="2:26" x14ac:dyDescent="0.25">
      <c r="B33" s="20"/>
      <c r="J33" s="246" t="s">
        <v>33</v>
      </c>
      <c r="K33" s="246"/>
      <c r="L33" s="161" t="s">
        <v>27</v>
      </c>
      <c r="M33" s="161" t="s">
        <v>28</v>
      </c>
      <c r="N33" s="161" t="s">
        <v>29</v>
      </c>
      <c r="O33" s="161" t="s">
        <v>30</v>
      </c>
      <c r="P33" s="161" t="s">
        <v>31</v>
      </c>
      <c r="Q33" s="161" t="s">
        <v>32</v>
      </c>
      <c r="S33" s="164" t="s">
        <v>33</v>
      </c>
      <c r="T33" s="161" t="s">
        <v>27</v>
      </c>
      <c r="U33" s="161" t="s">
        <v>28</v>
      </c>
      <c r="V33" s="161" t="s">
        <v>29</v>
      </c>
      <c r="W33" s="161" t="s">
        <v>30</v>
      </c>
      <c r="X33" s="161" t="s">
        <v>31</v>
      </c>
      <c r="Y33" s="161" t="s">
        <v>32</v>
      </c>
    </row>
    <row r="34" spans="2:26" x14ac:dyDescent="0.25">
      <c r="B34" s="20"/>
      <c r="J34" s="249" t="s">
        <v>232</v>
      </c>
      <c r="K34" s="249"/>
      <c r="L34" s="161">
        <f>COUNTIF('REKOD PRESTASI KELAS'!$I$11:$I$43,1)</f>
        <v>0</v>
      </c>
      <c r="M34" s="183">
        <f>COUNTIF('REKOD PRESTASI KELAS'!$I$11:$I$43,2)</f>
        <v>0</v>
      </c>
      <c r="N34" s="183">
        <f>COUNTIF('REKOD PRESTASI KELAS'!$I$11:$I$43,3)</f>
        <v>2</v>
      </c>
      <c r="O34" s="183">
        <f>COUNTIF('REKOD PRESTASI KELAS'!$I$11:$I$43,4)</f>
        <v>5</v>
      </c>
      <c r="P34" s="183">
        <f>COUNTIF('REKOD PRESTASI KELAS'!$I$11:$I$43,5)</f>
        <v>9</v>
      </c>
      <c r="Q34" s="183">
        <f>COUNTIF('REKOD PRESTASI KELAS'!$I$11:$I$43,6)</f>
        <v>4</v>
      </c>
      <c r="S34" s="165" t="s">
        <v>232</v>
      </c>
      <c r="T34" s="161">
        <f>COUNTIF('REKOD PRESTASI KELAS'!$J$11:$J$43,1)</f>
        <v>0</v>
      </c>
      <c r="U34" s="183">
        <f>COUNTIF('REKOD PRESTASI KELAS'!$J$11:$J$43,2)</f>
        <v>0</v>
      </c>
      <c r="V34" s="183">
        <f>COUNTIF('REKOD PRESTASI KELAS'!$J$11:$J$43,3)</f>
        <v>8</v>
      </c>
      <c r="W34" s="183">
        <f>COUNTIF('REKOD PRESTASI KELAS'!$J$11:$J$43,4)</f>
        <v>1</v>
      </c>
      <c r="X34" s="183">
        <f>COUNTIF('REKOD PRESTASI KELAS'!$J$11:$J$43,5)</f>
        <v>6</v>
      </c>
      <c r="Y34" s="183">
        <f>COUNTIF('REKOD PRESTASI KELAS'!$J$11:$J$43,6)</f>
        <v>5</v>
      </c>
    </row>
    <row r="35" spans="2:26" x14ac:dyDescent="0.25">
      <c r="B35" s="20"/>
    </row>
    <row r="36" spans="2:26" x14ac:dyDescent="0.25">
      <c r="B36" s="20"/>
    </row>
    <row r="37" spans="2:26" x14ac:dyDescent="0.25">
      <c r="B37" s="20"/>
    </row>
    <row r="38" spans="2:26" x14ac:dyDescent="0.25">
      <c r="B38" s="20"/>
    </row>
    <row r="39" spans="2:26" x14ac:dyDescent="0.25">
      <c r="B39" s="20"/>
    </row>
    <row r="40" spans="2:26" x14ac:dyDescent="0.25">
      <c r="B40" s="20"/>
    </row>
    <row r="41" spans="2:26" x14ac:dyDescent="0.25">
      <c r="B41" s="20"/>
    </row>
    <row r="42" spans="2:26" x14ac:dyDescent="0.25">
      <c r="B42" s="20"/>
    </row>
    <row r="43" spans="2:26" x14ac:dyDescent="0.25">
      <c r="B43" s="20"/>
    </row>
    <row r="44" spans="2:26" x14ac:dyDescent="0.25">
      <c r="B44" s="20"/>
      <c r="O44" s="54" t="s">
        <v>233</v>
      </c>
      <c r="P44" s="88">
        <f>L34+M34+N34+O34+P34+Q34</f>
        <v>20</v>
      </c>
      <c r="Q44" s="54" t="s">
        <v>234</v>
      </c>
      <c r="W44" s="54" t="s">
        <v>233</v>
      </c>
      <c r="X44" s="88">
        <f>T34+U34+V34+W34+X34+Y34</f>
        <v>20</v>
      </c>
      <c r="Y44" s="54" t="s">
        <v>234</v>
      </c>
    </row>
    <row r="45" spans="2:26" x14ac:dyDescent="0.25">
      <c r="B45" s="20"/>
    </row>
    <row r="46" spans="2:26" x14ac:dyDescent="0.25">
      <c r="B46" s="20"/>
      <c r="J46" s="253" t="str">
        <f>'REKOD PRESTASI KELAS'!K10</f>
        <v>1.7 Pembangunan Aplikasi</v>
      </c>
      <c r="K46" s="254"/>
      <c r="L46" s="254"/>
      <c r="M46" s="254"/>
      <c r="N46" s="254"/>
      <c r="O46" s="254"/>
      <c r="P46" s="254"/>
      <c r="Q46" s="254"/>
      <c r="Z46" s="169"/>
    </row>
    <row r="47" spans="2:26" x14ac:dyDescent="0.25">
      <c r="B47" s="20"/>
      <c r="J47" s="246" t="s">
        <v>33</v>
      </c>
      <c r="K47" s="246"/>
      <c r="L47" s="161" t="s">
        <v>27</v>
      </c>
      <c r="M47" s="161" t="s">
        <v>28</v>
      </c>
      <c r="N47" s="161" t="s">
        <v>29</v>
      </c>
      <c r="O47" s="161" t="s">
        <v>30</v>
      </c>
      <c r="P47" s="161" t="s">
        <v>31</v>
      </c>
      <c r="Q47" s="161" t="s">
        <v>32</v>
      </c>
    </row>
    <row r="48" spans="2:26" x14ac:dyDescent="0.25">
      <c r="B48" s="20"/>
      <c r="J48" s="249" t="s">
        <v>232</v>
      </c>
      <c r="K48" s="249"/>
      <c r="L48" s="161">
        <f>COUNTIF('REKOD PRESTASI KELAS'!$K$11:$K$43,1)</f>
        <v>0</v>
      </c>
      <c r="M48" s="183">
        <f>COUNTIF('REKOD PRESTASI KELAS'!$K$11:$K$43,2)</f>
        <v>0</v>
      </c>
      <c r="N48" s="183">
        <f>COUNTIF('REKOD PRESTASI KELAS'!$K$11:$K$43,3)</f>
        <v>2</v>
      </c>
      <c r="O48" s="183">
        <f>COUNTIF('REKOD PRESTASI KELAS'!$K$11:$K$43,4)</f>
        <v>5</v>
      </c>
      <c r="P48" s="183">
        <f>COUNTIF('REKOD PRESTASI KELAS'!$K$11:$K$43,5)</f>
        <v>7</v>
      </c>
      <c r="Q48" s="183">
        <f>COUNTIF('REKOD PRESTASI KELAS'!$K$11:$K$43,6)</f>
        <v>6</v>
      </c>
    </row>
    <row r="49" spans="2:25" x14ac:dyDescent="0.25">
      <c r="B49" s="20"/>
    </row>
    <row r="50" spans="2:25" x14ac:dyDescent="0.25">
      <c r="B50" s="20"/>
    </row>
    <row r="58" spans="2:25" x14ac:dyDescent="0.25">
      <c r="O58" s="54" t="s">
        <v>233</v>
      </c>
      <c r="P58" s="88">
        <f>L48+M48+N48+O48+P48+Q48</f>
        <v>20</v>
      </c>
      <c r="Q58" s="54" t="s">
        <v>234</v>
      </c>
    </row>
    <row r="60" spans="2:25" x14ac:dyDescent="0.25">
      <c r="J60" s="247" t="str">
        <f>'REKOD PRESTASI KELAS'!L10</f>
        <v>2.1 Pangkalan Data Hubungan</v>
      </c>
      <c r="K60" s="247"/>
      <c r="L60" s="247"/>
      <c r="M60" s="247"/>
      <c r="N60" s="247"/>
      <c r="O60" s="247"/>
      <c r="P60" s="247"/>
      <c r="Q60" s="247"/>
      <c r="S60" s="245" t="str">
        <f>'REKOD PRESTASI KELAS'!M10</f>
        <v>2.2 Reka Bentuk Pangkalan Data Hubungan</v>
      </c>
      <c r="T60" s="245"/>
      <c r="U60" s="245"/>
      <c r="V60" s="245"/>
      <c r="W60" s="245"/>
      <c r="X60" s="245"/>
      <c r="Y60" s="245"/>
    </row>
    <row r="61" spans="2:25" x14ac:dyDescent="0.25">
      <c r="J61" s="162" t="s">
        <v>33</v>
      </c>
      <c r="K61" s="54"/>
      <c r="L61" s="161" t="s">
        <v>27</v>
      </c>
      <c r="M61" s="161" t="s">
        <v>28</v>
      </c>
      <c r="N61" s="161" t="s">
        <v>29</v>
      </c>
      <c r="O61" s="161" t="s">
        <v>30</v>
      </c>
      <c r="P61" s="161" t="s">
        <v>31</v>
      </c>
      <c r="Q61" s="161" t="s">
        <v>32</v>
      </c>
      <c r="S61" s="162" t="s">
        <v>33</v>
      </c>
      <c r="T61" s="163" t="s">
        <v>27</v>
      </c>
      <c r="U61" s="161" t="s">
        <v>28</v>
      </c>
      <c r="V61" s="161" t="s">
        <v>29</v>
      </c>
      <c r="W61" s="161" t="s">
        <v>30</v>
      </c>
      <c r="X61" s="161" t="s">
        <v>31</v>
      </c>
      <c r="Y61" s="161" t="s">
        <v>32</v>
      </c>
    </row>
    <row r="62" spans="2:25" x14ac:dyDescent="0.25">
      <c r="J62" s="249" t="s">
        <v>232</v>
      </c>
      <c r="K62" s="249"/>
      <c r="L62" s="161">
        <f>COUNTIF('REKOD PRESTASI KELAS'!$L$11:$L$43,1)</f>
        <v>0</v>
      </c>
      <c r="M62" s="183">
        <f>COUNTIF('REKOD PRESTASI KELAS'!$L$11:$L$43,2)</f>
        <v>0</v>
      </c>
      <c r="N62" s="183">
        <f>COUNTIF('REKOD PRESTASI KELAS'!$L$11:$L$43,3)</f>
        <v>1</v>
      </c>
      <c r="O62" s="183">
        <f>COUNTIF('REKOD PRESTASI KELAS'!$L$11:$L$43,4)</f>
        <v>7</v>
      </c>
      <c r="P62" s="183">
        <f>COUNTIF('REKOD PRESTASI KELAS'!$L$11:$L$43,5)</f>
        <v>8</v>
      </c>
      <c r="Q62" s="183">
        <f>COUNTIF('REKOD PRESTASI KELAS'!$L$11:$L$43,6)</f>
        <v>4</v>
      </c>
      <c r="S62" s="161" t="s">
        <v>232</v>
      </c>
      <c r="T62" s="161">
        <f>COUNTIF('REKOD PRESTASI KELAS'!$M$11:$M$43,1)</f>
        <v>0</v>
      </c>
      <c r="U62" s="183">
        <f>COUNTIF('REKOD PRESTASI KELAS'!$M$11:$M$43,2)</f>
        <v>0</v>
      </c>
      <c r="V62" s="183">
        <f>COUNTIF('REKOD PRESTASI KELAS'!$M$11:$M$43,3)</f>
        <v>8</v>
      </c>
      <c r="W62" s="183">
        <f>COUNTIF('REKOD PRESTASI KELAS'!$M$11:$M$43,4)</f>
        <v>3</v>
      </c>
      <c r="X62" s="183">
        <f>COUNTIF('REKOD PRESTASI KELAS'!$M$11:$M$43,5)</f>
        <v>3</v>
      </c>
      <c r="Y62" s="183">
        <f>COUNTIF('REKOD PRESTASI KELAS'!$M$11:$M$43,6)</f>
        <v>6</v>
      </c>
    </row>
    <row r="72" spans="10:25" x14ac:dyDescent="0.25">
      <c r="O72" s="54" t="s">
        <v>233</v>
      </c>
      <c r="P72" s="88">
        <f>L62+M62+N62+O62+P62+Q62</f>
        <v>20</v>
      </c>
      <c r="Q72" s="54" t="s">
        <v>234</v>
      </c>
      <c r="W72" s="54" t="s">
        <v>233</v>
      </c>
      <c r="X72" s="88">
        <f>T62+U62+V62+W62+X62+Y62</f>
        <v>20</v>
      </c>
      <c r="Y72" s="54" t="s">
        <v>234</v>
      </c>
    </row>
    <row r="74" spans="10:25" x14ac:dyDescent="0.25">
      <c r="J74" s="252" t="str">
        <f>'REKOD PRESTASI KELAS'!N10</f>
        <v>2.3 Pembangunan Pangkalan Data Hubngan</v>
      </c>
      <c r="K74" s="252"/>
      <c r="L74" s="252"/>
      <c r="M74" s="252"/>
      <c r="N74" s="252"/>
      <c r="O74" s="252"/>
      <c r="P74" s="252"/>
      <c r="Q74" s="252"/>
      <c r="S74" s="166" t="str">
        <f>'REKOD PRESTASI KELAS'!O10</f>
        <v>2.4 Pembangunan Sistem Pangkalan Data</v>
      </c>
      <c r="T74" s="166"/>
      <c r="U74" s="166"/>
      <c r="V74" s="166"/>
      <c r="W74" s="166"/>
      <c r="X74" s="166"/>
      <c r="Y74" s="166"/>
    </row>
    <row r="75" spans="10:25" x14ac:dyDescent="0.25">
      <c r="J75" s="246" t="s">
        <v>33</v>
      </c>
      <c r="K75" s="246"/>
      <c r="L75" s="161" t="s">
        <v>27</v>
      </c>
      <c r="M75" s="161" t="s">
        <v>28</v>
      </c>
      <c r="N75" s="161" t="s">
        <v>29</v>
      </c>
      <c r="O75" s="161" t="s">
        <v>30</v>
      </c>
      <c r="P75" s="161" t="s">
        <v>31</v>
      </c>
      <c r="Q75" s="161" t="s">
        <v>32</v>
      </c>
      <c r="S75" s="164" t="s">
        <v>33</v>
      </c>
      <c r="T75" s="161" t="s">
        <v>27</v>
      </c>
      <c r="U75" s="161" t="s">
        <v>28</v>
      </c>
      <c r="V75" s="161" t="s">
        <v>29</v>
      </c>
      <c r="W75" s="161" t="s">
        <v>30</v>
      </c>
      <c r="X75" s="161" t="s">
        <v>31</v>
      </c>
      <c r="Y75" s="161" t="s">
        <v>32</v>
      </c>
    </row>
    <row r="76" spans="10:25" x14ac:dyDescent="0.25">
      <c r="J76" s="249" t="s">
        <v>232</v>
      </c>
      <c r="K76" s="249"/>
      <c r="L76" s="161">
        <f>COUNTIF('REKOD PRESTASI KELAS'!$M$11:$M$43,1)</f>
        <v>0</v>
      </c>
      <c r="M76" s="183">
        <f>COUNTIF('REKOD PRESTASI KELAS'!$M$11:$M$43,2)</f>
        <v>0</v>
      </c>
      <c r="N76" s="183">
        <f>COUNTIF('REKOD PRESTASI KELAS'!$M$11:$M$43,3)</f>
        <v>8</v>
      </c>
      <c r="O76" s="183">
        <f>COUNTIF('REKOD PRESTASI KELAS'!$M$11:$M$43,4)</f>
        <v>3</v>
      </c>
      <c r="P76" s="183">
        <f>COUNTIF('REKOD PRESTASI KELAS'!$M$11:$M$43,5)</f>
        <v>3</v>
      </c>
      <c r="Q76" s="183">
        <f>COUNTIF('REKOD PRESTASI KELAS'!$M$11:$M$43,6)</f>
        <v>6</v>
      </c>
      <c r="S76" s="165" t="s">
        <v>232</v>
      </c>
      <c r="T76" s="161">
        <f>COUNTIF('REKOD PRESTASI KELAS'!$O$11:$O$43,1)</f>
        <v>0</v>
      </c>
      <c r="U76" s="183">
        <f>COUNTIF('REKOD PRESTASI KELAS'!$O$11:$O$43,2)</f>
        <v>2</v>
      </c>
      <c r="V76" s="183">
        <f>COUNTIF('REKOD PRESTASI KELAS'!$O$11:$O$43,3)</f>
        <v>7</v>
      </c>
      <c r="W76" s="183">
        <f>COUNTIF('REKOD PRESTASI KELAS'!$O$11:$O$43,4)</f>
        <v>4</v>
      </c>
      <c r="X76" s="183">
        <f>COUNTIF('REKOD PRESTASI KELAS'!$O$11:$O$43,5)</f>
        <v>1</v>
      </c>
      <c r="Y76" s="183">
        <f>COUNTIF('REKOD PRESTASI KELAS'!$O$11:$O$43,6)</f>
        <v>6</v>
      </c>
    </row>
    <row r="86" spans="10:25" x14ac:dyDescent="0.25">
      <c r="O86" s="54" t="s">
        <v>233</v>
      </c>
      <c r="P86" s="88">
        <f>L76+M76+N76+O76+P76+Q76</f>
        <v>20</v>
      </c>
      <c r="Q86" s="54" t="s">
        <v>234</v>
      </c>
      <c r="W86" s="54" t="s">
        <v>233</v>
      </c>
      <c r="X86" s="88">
        <f>T76+U76+V76+W76+X76+Y76</f>
        <v>20</v>
      </c>
      <c r="Y86" s="54" t="s">
        <v>234</v>
      </c>
    </row>
    <row r="88" spans="10:25" x14ac:dyDescent="0.25">
      <c r="J88" s="248" t="str">
        <f>'REKOD PRESTASI KELAS'!P10</f>
        <v>3.1 Reka Bentuk Interaksi</v>
      </c>
      <c r="K88" s="248"/>
      <c r="L88" s="248"/>
      <c r="M88" s="248"/>
      <c r="N88" s="248"/>
      <c r="O88" s="248"/>
      <c r="P88" s="248"/>
      <c r="Q88" s="248"/>
      <c r="S88" s="256" t="str">
        <f>'REKOD PRESTASI KELAS'!Q10</f>
        <v>3.2 Paparan dan Reka Bentuk Skrin</v>
      </c>
      <c r="T88" s="256"/>
      <c r="U88" s="256"/>
      <c r="V88" s="256"/>
      <c r="W88" s="256"/>
      <c r="X88" s="256"/>
      <c r="Y88" s="256"/>
    </row>
    <row r="89" spans="10:25" x14ac:dyDescent="0.25">
      <c r="J89" s="246" t="s">
        <v>33</v>
      </c>
      <c r="K89" s="246"/>
      <c r="L89" s="161" t="s">
        <v>27</v>
      </c>
      <c r="M89" s="161" t="s">
        <v>28</v>
      </c>
      <c r="N89" s="161" t="s">
        <v>29</v>
      </c>
      <c r="O89" s="161" t="s">
        <v>30</v>
      </c>
      <c r="P89" s="161" t="s">
        <v>31</v>
      </c>
      <c r="Q89" s="161" t="s">
        <v>32</v>
      </c>
      <c r="S89" s="162" t="s">
        <v>33</v>
      </c>
      <c r="T89" s="163" t="s">
        <v>27</v>
      </c>
      <c r="U89" s="161" t="s">
        <v>28</v>
      </c>
      <c r="V89" s="161" t="s">
        <v>29</v>
      </c>
      <c r="W89" s="161" t="s">
        <v>30</v>
      </c>
      <c r="X89" s="161" t="s">
        <v>31</v>
      </c>
      <c r="Y89" s="161" t="s">
        <v>32</v>
      </c>
    </row>
    <row r="90" spans="10:25" x14ac:dyDescent="0.25">
      <c r="J90" s="249" t="s">
        <v>232</v>
      </c>
      <c r="K90" s="249"/>
      <c r="L90" s="161">
        <f>COUNTIF('REKOD PRESTASI KELAS'!$P$11:$P$43,1)</f>
        <v>0</v>
      </c>
      <c r="M90" s="183">
        <f>COUNTIF('REKOD PRESTASI KELAS'!$P$11:$P$43,2)</f>
        <v>0</v>
      </c>
      <c r="N90" s="183">
        <f>COUNTIF('REKOD PRESTASI KELAS'!$P$11:$P$43,3)</f>
        <v>4</v>
      </c>
      <c r="O90" s="183">
        <f>COUNTIF('REKOD PRESTASI KELAS'!$P$11:$P$43,4)</f>
        <v>5</v>
      </c>
      <c r="P90" s="183">
        <f>COUNTIF('REKOD PRESTASI KELAS'!$P$11:$P$43,5)</f>
        <v>7</v>
      </c>
      <c r="Q90" s="183">
        <f>COUNTIF('REKOD PRESTASI KELAS'!$P$11:$P$43,6)</f>
        <v>4</v>
      </c>
      <c r="S90" s="161" t="s">
        <v>232</v>
      </c>
      <c r="T90" s="161">
        <f>COUNTIF('REKOD PRESTASI KELAS'!$Q$11:$Q$43,1)</f>
        <v>0</v>
      </c>
      <c r="U90" s="183">
        <f>COUNTIF('REKOD PRESTASI KELAS'!$Q$11:$Q$43,2)</f>
        <v>0</v>
      </c>
      <c r="V90" s="183">
        <f>COUNTIF('REKOD PRESTASI KELAS'!$Q$11:$Q$43,3)</f>
        <v>1</v>
      </c>
      <c r="W90" s="183">
        <f>COUNTIF('REKOD PRESTASI KELAS'!$Q$11:$Q$43,4)</f>
        <v>6</v>
      </c>
      <c r="X90" s="183">
        <f>COUNTIF('REKOD PRESTASI KELAS'!$Q$11:$Q$43,5)</f>
        <v>7</v>
      </c>
      <c r="Y90" s="183">
        <f>COUNTIF('REKOD PRESTASI KELAS'!$Q$11:$Q$43,6)</f>
        <v>6</v>
      </c>
    </row>
    <row r="100" spans="10:25" x14ac:dyDescent="0.25">
      <c r="O100" s="54" t="s">
        <v>233</v>
      </c>
      <c r="P100" s="88">
        <f>L90+M90+N90+O90+P90+Q90</f>
        <v>20</v>
      </c>
      <c r="Q100" s="54" t="s">
        <v>234</v>
      </c>
      <c r="W100" s="54" t="s">
        <v>233</v>
      </c>
      <c r="X100" s="88">
        <f>T90+U90+V90+W90+X90+Y90</f>
        <v>20</v>
      </c>
      <c r="Y100" s="54" t="s">
        <v>234</v>
      </c>
    </row>
    <row r="102" spans="10:25" x14ac:dyDescent="0.25">
      <c r="J102" s="257" t="str">
        <f>'REKOD PRESTASI KELAS'!R10</f>
        <v>Aplikasi</v>
      </c>
      <c r="K102" s="257"/>
      <c r="L102" s="257"/>
      <c r="M102" s="257"/>
      <c r="N102" s="257"/>
      <c r="O102" s="257"/>
      <c r="P102" s="257"/>
      <c r="Q102" s="257"/>
      <c r="S102" s="255" t="str">
        <f>'REKOD PRESTASI KELAS'!S10</f>
        <v>Sistem Pangkalan Data</v>
      </c>
      <c r="T102" s="255"/>
      <c r="U102" s="255"/>
      <c r="V102" s="255"/>
      <c r="W102" s="255"/>
      <c r="X102" s="255"/>
      <c r="Y102" s="255"/>
    </row>
    <row r="103" spans="10:25" x14ac:dyDescent="0.25">
      <c r="J103" s="246" t="s">
        <v>33</v>
      </c>
      <c r="K103" s="246"/>
      <c r="L103" s="161" t="s">
        <v>27</v>
      </c>
      <c r="M103" s="161" t="s">
        <v>28</v>
      </c>
      <c r="N103" s="161" t="s">
        <v>29</v>
      </c>
      <c r="O103" s="161" t="s">
        <v>30</v>
      </c>
      <c r="P103" s="161" t="s">
        <v>31</v>
      </c>
      <c r="Q103" s="161" t="s">
        <v>32</v>
      </c>
      <c r="S103" s="162" t="s">
        <v>33</v>
      </c>
      <c r="T103" s="163" t="s">
        <v>27</v>
      </c>
      <c r="U103" s="161" t="s">
        <v>28</v>
      </c>
      <c r="V103" s="161" t="s">
        <v>29</v>
      </c>
      <c r="W103" s="161" t="s">
        <v>30</v>
      </c>
      <c r="X103" s="161" t="s">
        <v>31</v>
      </c>
      <c r="Y103" s="161" t="s">
        <v>32</v>
      </c>
    </row>
    <row r="104" spans="10:25" x14ac:dyDescent="0.25">
      <c r="J104" s="249" t="s">
        <v>232</v>
      </c>
      <c r="K104" s="249"/>
      <c r="L104" s="161">
        <f>COUNTIF('REKOD PRESTASI KELAS'!$R$11:$R$43,1)</f>
        <v>0</v>
      </c>
      <c r="M104" s="183">
        <f>COUNTIF('REKOD PRESTASI KELAS'!$R$11:$R$43,2)</f>
        <v>0</v>
      </c>
      <c r="N104" s="183">
        <f>COUNTIF('REKOD PRESTASI KELAS'!$R$11:$R$43,3)</f>
        <v>4</v>
      </c>
      <c r="O104" s="183">
        <f>COUNTIF('REKOD PRESTASI KELAS'!$R$11:$R$43,4)</f>
        <v>6</v>
      </c>
      <c r="P104" s="183">
        <f>COUNTIF('REKOD PRESTASI KELAS'!$R$11:$R$43,5)</f>
        <v>7</v>
      </c>
      <c r="Q104" s="183">
        <f>COUNTIF('REKOD PRESTASI KELAS'!$R$11:$R$43,6)</f>
        <v>3</v>
      </c>
      <c r="S104" s="161" t="s">
        <v>232</v>
      </c>
      <c r="T104" s="161">
        <f>COUNTIF('REKOD PRESTASI KELAS'!$S$11:$S$43,1)</f>
        <v>0</v>
      </c>
      <c r="U104" s="183">
        <f>COUNTIF('REKOD PRESTASI KELAS'!$S$11:$S$43,2)</f>
        <v>0</v>
      </c>
      <c r="V104" s="183">
        <f>COUNTIF('REKOD PRESTASI KELAS'!$S$11:$S$43,3)</f>
        <v>3</v>
      </c>
      <c r="W104" s="183">
        <f>COUNTIF('REKOD PRESTASI KELAS'!$S$11:$S$43,4)</f>
        <v>7</v>
      </c>
      <c r="X104" s="183">
        <f>COUNTIF('REKOD PRESTASI KELAS'!$S$11:$S$43,5)</f>
        <v>7</v>
      </c>
      <c r="Y104" s="183">
        <f>COUNTIF('REKOD PRESTASI KELAS'!$S$11:$S$43,6)</f>
        <v>3</v>
      </c>
    </row>
    <row r="114" spans="15:25" x14ac:dyDescent="0.25">
      <c r="O114" s="54" t="s">
        <v>233</v>
      </c>
      <c r="P114" s="88">
        <f>L104+M104+N104+O104+P104+Q104</f>
        <v>20</v>
      </c>
      <c r="Q114" s="54" t="s">
        <v>234</v>
      </c>
      <c r="W114" s="54" t="s">
        <v>233</v>
      </c>
      <c r="X114" s="88">
        <f>T104+U104+V104+W104+X104+Y104</f>
        <v>20</v>
      </c>
      <c r="Y114" s="54" t="s">
        <v>234</v>
      </c>
    </row>
  </sheetData>
  <mergeCells count="30">
    <mergeCell ref="J103:K103"/>
    <mergeCell ref="J104:K104"/>
    <mergeCell ref="S102:Y102"/>
    <mergeCell ref="J88:Q88"/>
    <mergeCell ref="J89:K89"/>
    <mergeCell ref="J90:K90"/>
    <mergeCell ref="S88:Y88"/>
    <mergeCell ref="J102:Q102"/>
    <mergeCell ref="J62:K62"/>
    <mergeCell ref="S60:Y60"/>
    <mergeCell ref="J74:Q74"/>
    <mergeCell ref="J75:K75"/>
    <mergeCell ref="J76:K76"/>
    <mergeCell ref="J48:K48"/>
    <mergeCell ref="J60:Q60"/>
    <mergeCell ref="J46:Q46"/>
    <mergeCell ref="J47:K47"/>
    <mergeCell ref="J33:K33"/>
    <mergeCell ref="J32:Q32"/>
    <mergeCell ref="J34:K34"/>
    <mergeCell ref="Q1:S4"/>
    <mergeCell ref="J19:K19"/>
    <mergeCell ref="J20:K20"/>
    <mergeCell ref="J7:K7"/>
    <mergeCell ref="J18:Q18"/>
    <mergeCell ref="B5:F5"/>
    <mergeCell ref="G5:I5"/>
    <mergeCell ref="S5:Y5"/>
    <mergeCell ref="J6:K6"/>
    <mergeCell ref="J5:Q5"/>
  </mergeCells>
  <pageMargins left="0.7" right="0.7" top="0.75" bottom="0.75" header="0.3" footer="0.3"/>
  <pageSetup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50"/>
  <sheetViews>
    <sheetView zoomScale="80" zoomScaleNormal="80" workbookViewId="0">
      <selection activeCell="C141" sqref="C141"/>
    </sheetView>
  </sheetViews>
  <sheetFormatPr defaultRowHeight="14.25" x14ac:dyDescent="0.2"/>
  <cols>
    <col min="1" max="1" width="29.42578125" style="1" customWidth="1"/>
    <col min="2" max="2" width="131.140625" style="7" customWidth="1"/>
    <col min="3" max="3" width="64.42578125" style="1" customWidth="1"/>
    <col min="4" max="4" width="15" style="1" customWidth="1"/>
    <col min="5" max="16384" width="9.140625" style="1"/>
  </cols>
  <sheetData>
    <row r="1" spans="1:3" x14ac:dyDescent="0.2">
      <c r="A1" s="1" t="s">
        <v>34</v>
      </c>
    </row>
    <row r="3" spans="1:3" ht="22.5" customHeight="1" x14ac:dyDescent="0.2">
      <c r="A3" s="8" t="s">
        <v>126</v>
      </c>
      <c r="B3" s="9" t="s">
        <v>82</v>
      </c>
    </row>
    <row r="4" spans="1:3" ht="20.100000000000001" customHeight="1" x14ac:dyDescent="0.2">
      <c r="B4" s="21"/>
    </row>
    <row r="5" spans="1:3" ht="20.100000000000001" customHeight="1" x14ac:dyDescent="0.2">
      <c r="A5" s="3" t="s">
        <v>48</v>
      </c>
      <c r="B5" s="10" t="s">
        <v>47</v>
      </c>
    </row>
    <row r="6" spans="1:3" x14ac:dyDescent="0.2">
      <c r="A6" s="3">
        <v>1</v>
      </c>
      <c r="B6" s="32" t="s">
        <v>127</v>
      </c>
      <c r="C6" s="4"/>
    </row>
    <row r="7" spans="1:3" x14ac:dyDescent="0.2">
      <c r="A7" s="3">
        <v>2</v>
      </c>
      <c r="B7" s="32" t="s">
        <v>128</v>
      </c>
      <c r="C7" s="5"/>
    </row>
    <row r="8" spans="1:3" x14ac:dyDescent="0.2">
      <c r="A8" s="3">
        <v>3</v>
      </c>
      <c r="B8" s="33" t="s">
        <v>129</v>
      </c>
      <c r="C8" s="2"/>
    </row>
    <row r="9" spans="1:3" x14ac:dyDescent="0.2">
      <c r="A9" s="3">
        <v>4</v>
      </c>
      <c r="B9" s="33" t="s">
        <v>130</v>
      </c>
      <c r="C9" s="2"/>
    </row>
    <row r="10" spans="1:3" x14ac:dyDescent="0.2">
      <c r="A10" s="3">
        <v>5</v>
      </c>
      <c r="B10" s="33" t="s">
        <v>131</v>
      </c>
      <c r="C10" s="2"/>
    </row>
    <row r="11" spans="1:3" x14ac:dyDescent="0.2">
      <c r="A11" s="3">
        <v>6</v>
      </c>
      <c r="B11" s="33" t="s">
        <v>132</v>
      </c>
      <c r="C11" s="2"/>
    </row>
    <row r="12" spans="1:3" s="93" customFormat="1" ht="22.5" customHeight="1" x14ac:dyDescent="0.25">
      <c r="A12" s="91" t="s">
        <v>126</v>
      </c>
      <c r="B12" s="92" t="s">
        <v>83</v>
      </c>
    </row>
    <row r="13" spans="1:3" ht="20.100000000000001" customHeight="1" x14ac:dyDescent="0.2">
      <c r="B13" s="21"/>
    </row>
    <row r="14" spans="1:3" ht="20.100000000000001" customHeight="1" x14ac:dyDescent="0.2">
      <c r="A14" s="3" t="s">
        <v>48</v>
      </c>
      <c r="B14" s="10" t="s">
        <v>47</v>
      </c>
    </row>
    <row r="15" spans="1:3" ht="15" x14ac:dyDescent="0.2">
      <c r="A15" s="34">
        <v>1</v>
      </c>
      <c r="B15" s="84" t="s">
        <v>133</v>
      </c>
      <c r="C15" s="82"/>
    </row>
    <row r="16" spans="1:3" ht="18" customHeight="1" x14ac:dyDescent="0.2">
      <c r="A16" s="34">
        <v>2</v>
      </c>
      <c r="B16" s="83" t="s">
        <v>134</v>
      </c>
      <c r="C16" s="82"/>
    </row>
    <row r="17" spans="1:3" ht="18" customHeight="1" x14ac:dyDescent="0.2">
      <c r="A17" s="34">
        <v>3</v>
      </c>
      <c r="B17" s="83" t="s">
        <v>135</v>
      </c>
      <c r="C17" s="82"/>
    </row>
    <row r="18" spans="1:3" ht="18" customHeight="1" x14ac:dyDescent="0.2">
      <c r="A18" s="34">
        <v>4</v>
      </c>
      <c r="B18" s="83" t="s">
        <v>136</v>
      </c>
      <c r="C18" s="82"/>
    </row>
    <row r="19" spans="1:3" ht="33.75" customHeight="1" x14ac:dyDescent="0.2">
      <c r="A19" s="34">
        <v>5</v>
      </c>
      <c r="B19" s="83" t="s">
        <v>137</v>
      </c>
      <c r="C19" s="82"/>
    </row>
    <row r="20" spans="1:3" ht="18" customHeight="1" x14ac:dyDescent="0.2">
      <c r="A20" s="34">
        <v>6</v>
      </c>
      <c r="B20" s="83" t="s">
        <v>138</v>
      </c>
      <c r="C20" s="82"/>
    </row>
    <row r="21" spans="1:3" s="93" customFormat="1" ht="22.5" customHeight="1" x14ac:dyDescent="0.25">
      <c r="A21" s="91" t="s">
        <v>126</v>
      </c>
      <c r="B21" s="92" t="s">
        <v>86</v>
      </c>
    </row>
    <row r="22" spans="1:3" ht="20.100000000000001" customHeight="1" x14ac:dyDescent="0.2">
      <c r="B22" s="21"/>
    </row>
    <row r="23" spans="1:3" ht="19.5" customHeight="1" x14ac:dyDescent="0.2">
      <c r="A23" s="3" t="s">
        <v>48</v>
      </c>
      <c r="B23" s="10" t="s">
        <v>47</v>
      </c>
    </row>
    <row r="24" spans="1:3" s="6" customFormat="1" ht="15.75" x14ac:dyDescent="0.2">
      <c r="A24" s="98">
        <v>1</v>
      </c>
      <c r="B24" s="84" t="s">
        <v>139</v>
      </c>
      <c r="C24" s="99"/>
    </row>
    <row r="25" spans="1:3" s="6" customFormat="1" ht="20.100000000000001" customHeight="1" x14ac:dyDescent="0.2">
      <c r="A25" s="78">
        <v>2</v>
      </c>
      <c r="B25" s="84" t="s">
        <v>140</v>
      </c>
      <c r="C25" s="99"/>
    </row>
    <row r="26" spans="1:3" s="14" customFormat="1" ht="34.5" customHeight="1" x14ac:dyDescent="0.2">
      <c r="A26" s="79">
        <v>3</v>
      </c>
      <c r="B26" s="84" t="s">
        <v>141</v>
      </c>
      <c r="C26" s="99"/>
    </row>
    <row r="27" spans="1:3" s="14" customFormat="1" ht="15.75" x14ac:dyDescent="0.2">
      <c r="A27" s="79">
        <v>4</v>
      </c>
      <c r="B27" s="84" t="s">
        <v>142</v>
      </c>
      <c r="C27" s="99"/>
    </row>
    <row r="28" spans="1:3" s="14" customFormat="1" ht="30" x14ac:dyDescent="0.2">
      <c r="A28" s="79">
        <v>5</v>
      </c>
      <c r="B28" s="84" t="s">
        <v>143</v>
      </c>
      <c r="C28" s="99"/>
    </row>
    <row r="29" spans="1:3" s="14" customFormat="1" ht="15.75" x14ac:dyDescent="0.2">
      <c r="A29" s="79">
        <v>6</v>
      </c>
      <c r="B29" s="84" t="s">
        <v>144</v>
      </c>
      <c r="C29" s="99"/>
    </row>
    <row r="30" spans="1:3" s="35" customFormat="1" x14ac:dyDescent="0.2">
      <c r="A30" s="34"/>
      <c r="C30" s="82"/>
    </row>
    <row r="31" spans="1:3" s="93" customFormat="1" ht="22.5" customHeight="1" x14ac:dyDescent="0.25">
      <c r="A31" s="91" t="s">
        <v>126</v>
      </c>
      <c r="B31" s="92" t="s">
        <v>147</v>
      </c>
    </row>
    <row r="32" spans="1:3" ht="20.100000000000001" customHeight="1" x14ac:dyDescent="0.2">
      <c r="B32" s="21"/>
    </row>
    <row r="33" spans="1:3" ht="20.100000000000001" customHeight="1" x14ac:dyDescent="0.2">
      <c r="A33" s="3" t="s">
        <v>48</v>
      </c>
      <c r="B33" s="10" t="s">
        <v>47</v>
      </c>
    </row>
    <row r="34" spans="1:3" s="35" customFormat="1" ht="21" customHeight="1" x14ac:dyDescent="0.25">
      <c r="A34" s="34">
        <v>1</v>
      </c>
      <c r="B34" s="95" t="s">
        <v>154</v>
      </c>
      <c r="C34" s="94"/>
    </row>
    <row r="35" spans="1:3" s="35" customFormat="1" ht="15" x14ac:dyDescent="0.25">
      <c r="A35" s="34">
        <v>2</v>
      </c>
      <c r="B35" s="95" t="s">
        <v>155</v>
      </c>
      <c r="C35" s="94"/>
    </row>
    <row r="36" spans="1:3" s="35" customFormat="1" ht="15" x14ac:dyDescent="0.25">
      <c r="A36" s="34">
        <v>3</v>
      </c>
      <c r="B36" s="95" t="s">
        <v>156</v>
      </c>
      <c r="C36" s="94"/>
    </row>
    <row r="37" spans="1:3" s="35" customFormat="1" ht="15.75" customHeight="1" x14ac:dyDescent="0.25">
      <c r="A37" s="34">
        <v>4</v>
      </c>
      <c r="B37" s="95" t="s">
        <v>157</v>
      </c>
      <c r="C37" s="94"/>
    </row>
    <row r="38" spans="1:3" s="35" customFormat="1" ht="29.25" x14ac:dyDescent="0.25">
      <c r="A38" s="34">
        <v>5</v>
      </c>
      <c r="B38" s="95" t="s">
        <v>158</v>
      </c>
      <c r="C38" s="94"/>
    </row>
    <row r="39" spans="1:3" s="35" customFormat="1" ht="15" x14ac:dyDescent="0.25">
      <c r="A39" s="34">
        <v>6</v>
      </c>
      <c r="B39" s="95" t="s">
        <v>159</v>
      </c>
      <c r="C39" s="94"/>
    </row>
    <row r="40" spans="1:3" s="35" customFormat="1" ht="15" x14ac:dyDescent="0.25">
      <c r="A40" s="34"/>
      <c r="C40" s="94"/>
    </row>
    <row r="41" spans="1:3" s="93" customFormat="1" ht="22.5" customHeight="1" x14ac:dyDescent="0.25">
      <c r="A41" s="91" t="s">
        <v>126</v>
      </c>
      <c r="B41" s="92" t="s">
        <v>85</v>
      </c>
    </row>
    <row r="42" spans="1:3" ht="20.100000000000001" customHeight="1" x14ac:dyDescent="0.2">
      <c r="B42" s="21"/>
    </row>
    <row r="43" spans="1:3" ht="20.100000000000001" customHeight="1" x14ac:dyDescent="0.2">
      <c r="A43" s="3" t="s">
        <v>48</v>
      </c>
      <c r="B43" s="10" t="s">
        <v>47</v>
      </c>
    </row>
    <row r="44" spans="1:3" s="35" customFormat="1" ht="18" customHeight="1" x14ac:dyDescent="0.25">
      <c r="A44" s="34">
        <v>1</v>
      </c>
      <c r="B44" s="95" t="s">
        <v>160</v>
      </c>
      <c r="C44" s="94"/>
    </row>
    <row r="45" spans="1:3" s="35" customFormat="1" ht="18" customHeight="1" x14ac:dyDescent="0.25">
      <c r="A45" s="34">
        <v>2</v>
      </c>
      <c r="B45" s="95" t="s">
        <v>161</v>
      </c>
      <c r="C45" s="94"/>
    </row>
    <row r="46" spans="1:3" s="35" customFormat="1" ht="18" customHeight="1" x14ac:dyDescent="0.25">
      <c r="A46" s="34">
        <v>3</v>
      </c>
      <c r="B46" s="95" t="s">
        <v>162</v>
      </c>
      <c r="C46" s="94"/>
    </row>
    <row r="47" spans="1:3" s="35" customFormat="1" ht="18" customHeight="1" x14ac:dyDescent="0.25">
      <c r="A47" s="34">
        <v>4</v>
      </c>
      <c r="B47" s="95" t="s">
        <v>163</v>
      </c>
      <c r="C47" s="94"/>
    </row>
    <row r="48" spans="1:3" s="35" customFormat="1" ht="18" customHeight="1" x14ac:dyDescent="0.25">
      <c r="A48" s="34">
        <v>5</v>
      </c>
      <c r="B48" s="95" t="s">
        <v>164</v>
      </c>
      <c r="C48" s="94"/>
    </row>
    <row r="49" spans="1:3" s="35" customFormat="1" ht="18" customHeight="1" x14ac:dyDescent="0.25">
      <c r="A49" s="34">
        <v>6</v>
      </c>
      <c r="B49" s="95" t="s">
        <v>165</v>
      </c>
      <c r="C49" s="94"/>
    </row>
    <row r="50" spans="1:3" s="35" customFormat="1" ht="17.25" customHeight="1" x14ac:dyDescent="0.25">
      <c r="A50" s="34"/>
      <c r="C50" s="94"/>
    </row>
    <row r="51" spans="1:3" s="93" customFormat="1" ht="22.5" customHeight="1" x14ac:dyDescent="0.25">
      <c r="A51" s="91" t="s">
        <v>126</v>
      </c>
      <c r="B51" s="92" t="s">
        <v>148</v>
      </c>
    </row>
    <row r="52" spans="1:3" ht="20.100000000000001" customHeight="1" x14ac:dyDescent="0.2">
      <c r="B52" s="21"/>
    </row>
    <row r="53" spans="1:3" ht="20.100000000000001" customHeight="1" x14ac:dyDescent="0.2">
      <c r="A53" s="3" t="s">
        <v>48</v>
      </c>
      <c r="B53" s="10" t="s">
        <v>47</v>
      </c>
    </row>
    <row r="54" spans="1:3" s="35" customFormat="1" ht="16.5" customHeight="1" x14ac:dyDescent="0.25">
      <c r="A54" s="34">
        <v>1</v>
      </c>
      <c r="B54" s="95" t="s">
        <v>166</v>
      </c>
      <c r="C54" s="94"/>
    </row>
    <row r="55" spans="1:3" s="35" customFormat="1" ht="16.5" customHeight="1" x14ac:dyDescent="0.25">
      <c r="A55" s="34">
        <v>2</v>
      </c>
      <c r="B55" s="95" t="s">
        <v>167</v>
      </c>
      <c r="C55" s="94"/>
    </row>
    <row r="56" spans="1:3" s="35" customFormat="1" ht="16.5" customHeight="1" x14ac:dyDescent="0.25">
      <c r="A56" s="34">
        <v>3</v>
      </c>
      <c r="B56" s="95" t="s">
        <v>168</v>
      </c>
      <c r="C56" s="94"/>
    </row>
    <row r="57" spans="1:3" s="35" customFormat="1" ht="16.5" customHeight="1" x14ac:dyDescent="0.25">
      <c r="A57" s="34">
        <v>4</v>
      </c>
      <c r="B57" s="95" t="s">
        <v>157</v>
      </c>
      <c r="C57" s="94"/>
    </row>
    <row r="58" spans="1:3" s="35" customFormat="1" ht="16.5" customHeight="1" x14ac:dyDescent="0.25">
      <c r="A58" s="34">
        <v>5</v>
      </c>
      <c r="B58" s="95" t="s">
        <v>169</v>
      </c>
      <c r="C58" s="94"/>
    </row>
    <row r="59" spans="1:3" s="35" customFormat="1" ht="16.5" customHeight="1" x14ac:dyDescent="0.25">
      <c r="A59" s="34">
        <v>6</v>
      </c>
      <c r="B59" s="96" t="s">
        <v>170</v>
      </c>
      <c r="C59" s="94"/>
    </row>
    <row r="60" spans="1:3" ht="15" x14ac:dyDescent="0.25">
      <c r="B60" s="36"/>
      <c r="C60"/>
    </row>
    <row r="61" spans="1:3" s="93" customFormat="1" ht="22.5" customHeight="1" x14ac:dyDescent="0.25">
      <c r="A61" s="91" t="s">
        <v>126</v>
      </c>
      <c r="B61" s="92" t="s">
        <v>84</v>
      </c>
    </row>
    <row r="62" spans="1:3" ht="20.100000000000001" customHeight="1" x14ac:dyDescent="0.2">
      <c r="B62" s="21"/>
    </row>
    <row r="63" spans="1:3" ht="20.100000000000001" customHeight="1" x14ac:dyDescent="0.2">
      <c r="A63" s="3" t="s">
        <v>48</v>
      </c>
      <c r="B63" s="10" t="s">
        <v>47</v>
      </c>
    </row>
    <row r="64" spans="1:3" s="35" customFormat="1" ht="29.25" x14ac:dyDescent="0.25">
      <c r="A64" s="34">
        <v>1</v>
      </c>
      <c r="B64" s="95" t="s">
        <v>171</v>
      </c>
      <c r="C64" s="94"/>
    </row>
    <row r="65" spans="1:3" s="97" customFormat="1" ht="37.5" customHeight="1" x14ac:dyDescent="0.25">
      <c r="A65" s="34">
        <v>2</v>
      </c>
      <c r="B65" s="83" t="s">
        <v>172</v>
      </c>
      <c r="C65" s="56"/>
    </row>
    <row r="66" spans="1:3" s="35" customFormat="1" ht="47.25" customHeight="1" x14ac:dyDescent="0.25">
      <c r="A66" s="34">
        <v>3</v>
      </c>
      <c r="B66" s="95" t="s">
        <v>173</v>
      </c>
      <c r="C66" s="94"/>
    </row>
    <row r="67" spans="1:3" s="35" customFormat="1" ht="50.25" customHeight="1" x14ac:dyDescent="0.25">
      <c r="A67" s="34">
        <v>4</v>
      </c>
      <c r="B67" s="95" t="s">
        <v>174</v>
      </c>
      <c r="C67" s="94"/>
    </row>
    <row r="68" spans="1:3" s="35" customFormat="1" ht="50.25" customHeight="1" x14ac:dyDescent="0.25">
      <c r="A68" s="34">
        <v>5</v>
      </c>
      <c r="B68" s="95" t="s">
        <v>175</v>
      </c>
      <c r="C68" s="94"/>
    </row>
    <row r="69" spans="1:3" s="35" customFormat="1" ht="62.25" customHeight="1" x14ac:dyDescent="0.25">
      <c r="A69" s="34">
        <v>6</v>
      </c>
      <c r="B69" s="95" t="s">
        <v>176</v>
      </c>
      <c r="C69" s="94"/>
    </row>
    <row r="70" spans="1:3" s="93" customFormat="1" ht="22.5" customHeight="1" x14ac:dyDescent="0.25">
      <c r="A70" s="91" t="s">
        <v>177</v>
      </c>
      <c r="B70" s="92" t="s">
        <v>88</v>
      </c>
    </row>
    <row r="71" spans="1:3" ht="20.100000000000001" customHeight="1" x14ac:dyDescent="0.2">
      <c r="B71" s="21"/>
    </row>
    <row r="72" spans="1:3" ht="20.100000000000001" customHeight="1" x14ac:dyDescent="0.2">
      <c r="A72" s="3" t="s">
        <v>48</v>
      </c>
      <c r="B72" s="10" t="s">
        <v>47</v>
      </c>
    </row>
    <row r="73" spans="1:3" s="35" customFormat="1" ht="19.5" customHeight="1" x14ac:dyDescent="0.25">
      <c r="A73" s="34">
        <v>1</v>
      </c>
      <c r="B73" s="95" t="s">
        <v>178</v>
      </c>
      <c r="C73" s="94"/>
    </row>
    <row r="74" spans="1:3" ht="19.5" customHeight="1" x14ac:dyDescent="0.25">
      <c r="A74" s="3">
        <v>2</v>
      </c>
      <c r="B74" s="95" t="s">
        <v>179</v>
      </c>
      <c r="C74" s="94"/>
    </row>
    <row r="75" spans="1:3" ht="19.5" customHeight="1" x14ac:dyDescent="0.25">
      <c r="A75" s="3">
        <v>3</v>
      </c>
      <c r="B75" s="95" t="s">
        <v>180</v>
      </c>
      <c r="C75" s="94"/>
    </row>
    <row r="76" spans="1:3" ht="19.5" customHeight="1" x14ac:dyDescent="0.25">
      <c r="A76" s="3">
        <v>4</v>
      </c>
      <c r="B76" s="95" t="s">
        <v>181</v>
      </c>
      <c r="C76" s="94"/>
    </row>
    <row r="77" spans="1:3" ht="19.5" customHeight="1" x14ac:dyDescent="0.25">
      <c r="A77" s="3">
        <v>5</v>
      </c>
      <c r="B77" s="95" t="s">
        <v>182</v>
      </c>
      <c r="C77" s="94"/>
    </row>
    <row r="78" spans="1:3" ht="19.5" customHeight="1" x14ac:dyDescent="0.25">
      <c r="A78" s="3">
        <v>6</v>
      </c>
      <c r="B78" s="95" t="s">
        <v>183</v>
      </c>
      <c r="C78" s="94"/>
    </row>
    <row r="79" spans="1:3" s="93" customFormat="1" ht="22.5" customHeight="1" x14ac:dyDescent="0.25">
      <c r="A79" s="91" t="s">
        <v>177</v>
      </c>
      <c r="B79" s="92" t="s">
        <v>149</v>
      </c>
    </row>
    <row r="80" spans="1:3" ht="20.100000000000001" customHeight="1" x14ac:dyDescent="0.2">
      <c r="B80" s="21"/>
    </row>
    <row r="81" spans="1:3" ht="20.100000000000001" customHeight="1" x14ac:dyDescent="0.2">
      <c r="A81" s="3" t="s">
        <v>48</v>
      </c>
      <c r="B81" s="10" t="s">
        <v>47</v>
      </c>
    </row>
    <row r="82" spans="1:3" ht="15" x14ac:dyDescent="0.25">
      <c r="A82" s="3">
        <v>1</v>
      </c>
      <c r="B82" s="95" t="s">
        <v>184</v>
      </c>
      <c r="C82" s="94"/>
    </row>
    <row r="83" spans="1:3" ht="15" x14ac:dyDescent="0.25">
      <c r="A83" s="3">
        <v>2</v>
      </c>
      <c r="B83" s="95" t="s">
        <v>185</v>
      </c>
      <c r="C83" s="94"/>
    </row>
    <row r="84" spans="1:3" ht="15" x14ac:dyDescent="0.25">
      <c r="A84" s="3">
        <v>3</v>
      </c>
      <c r="B84" s="95" t="s">
        <v>186</v>
      </c>
      <c r="C84" s="94"/>
    </row>
    <row r="85" spans="1:3" ht="15" x14ac:dyDescent="0.25">
      <c r="A85" s="3">
        <v>4</v>
      </c>
      <c r="B85" s="95" t="s">
        <v>187</v>
      </c>
      <c r="C85" s="94"/>
    </row>
    <row r="86" spans="1:3" ht="15" x14ac:dyDescent="0.25">
      <c r="A86" s="85">
        <v>5</v>
      </c>
      <c r="B86" s="95" t="s">
        <v>188</v>
      </c>
      <c r="C86" s="94"/>
    </row>
    <row r="87" spans="1:3" ht="15" x14ac:dyDescent="0.25">
      <c r="A87" s="85">
        <v>6</v>
      </c>
      <c r="B87" s="95" t="s">
        <v>189</v>
      </c>
      <c r="C87" s="94"/>
    </row>
    <row r="88" spans="1:3" s="93" customFormat="1" ht="22.5" customHeight="1" x14ac:dyDescent="0.25">
      <c r="A88" s="91" t="s">
        <v>177</v>
      </c>
      <c r="B88" s="92" t="s">
        <v>87</v>
      </c>
    </row>
    <row r="89" spans="1:3" ht="20.100000000000001" customHeight="1" x14ac:dyDescent="0.2">
      <c r="B89" s="21"/>
    </row>
    <row r="90" spans="1:3" ht="20.100000000000001" customHeight="1" x14ac:dyDescent="0.2">
      <c r="A90" s="3" t="s">
        <v>48</v>
      </c>
      <c r="B90" s="10" t="s">
        <v>47</v>
      </c>
    </row>
    <row r="91" spans="1:3" ht="15" x14ac:dyDescent="0.25">
      <c r="A91" s="85">
        <v>1</v>
      </c>
      <c r="B91" s="95" t="s">
        <v>190</v>
      </c>
      <c r="C91" s="94"/>
    </row>
    <row r="92" spans="1:3" ht="15" x14ac:dyDescent="0.25">
      <c r="A92" s="3">
        <v>2</v>
      </c>
      <c r="B92" s="95" t="s">
        <v>191</v>
      </c>
      <c r="C92" s="94"/>
    </row>
    <row r="93" spans="1:3" ht="15" x14ac:dyDescent="0.25">
      <c r="A93" s="3">
        <v>3</v>
      </c>
      <c r="B93" s="95" t="s">
        <v>192</v>
      </c>
      <c r="C93" s="94"/>
    </row>
    <row r="94" spans="1:3" ht="15" x14ac:dyDescent="0.25">
      <c r="A94" s="3">
        <v>4</v>
      </c>
      <c r="B94" s="95" t="s">
        <v>193</v>
      </c>
      <c r="C94" s="94"/>
    </row>
    <row r="95" spans="1:3" ht="29.25" x14ac:dyDescent="0.25">
      <c r="A95" s="3">
        <v>5</v>
      </c>
      <c r="B95" s="95" t="s">
        <v>194</v>
      </c>
      <c r="C95" s="94"/>
    </row>
    <row r="96" spans="1:3" ht="15" x14ac:dyDescent="0.25">
      <c r="A96" s="3">
        <v>6</v>
      </c>
      <c r="B96" s="95" t="s">
        <v>195</v>
      </c>
      <c r="C96" s="94"/>
    </row>
    <row r="97" spans="1:3" s="93" customFormat="1" ht="22.5" customHeight="1" x14ac:dyDescent="0.25">
      <c r="A97" s="91" t="s">
        <v>177</v>
      </c>
      <c r="B97" s="92" t="s">
        <v>93</v>
      </c>
    </row>
    <row r="98" spans="1:3" ht="20.100000000000001" customHeight="1" x14ac:dyDescent="0.2">
      <c r="B98" s="21"/>
    </row>
    <row r="99" spans="1:3" ht="20.100000000000001" customHeight="1" x14ac:dyDescent="0.2">
      <c r="A99" s="3" t="s">
        <v>48</v>
      </c>
      <c r="B99" s="10" t="s">
        <v>47</v>
      </c>
    </row>
    <row r="100" spans="1:3" ht="15" x14ac:dyDescent="0.25">
      <c r="A100" s="3">
        <v>1</v>
      </c>
      <c r="B100" s="95" t="s">
        <v>196</v>
      </c>
      <c r="C100" s="94"/>
    </row>
    <row r="101" spans="1:3" ht="15" x14ac:dyDescent="0.25">
      <c r="A101" s="3">
        <v>2</v>
      </c>
      <c r="B101" s="95" t="s">
        <v>197</v>
      </c>
      <c r="C101" s="94"/>
    </row>
    <row r="102" spans="1:3" ht="29.25" x14ac:dyDescent="0.25">
      <c r="A102" s="3">
        <v>3</v>
      </c>
      <c r="B102" s="95" t="s">
        <v>198</v>
      </c>
      <c r="C102" s="94"/>
    </row>
    <row r="103" spans="1:3" ht="29.25" x14ac:dyDescent="0.25">
      <c r="A103" s="3">
        <v>4</v>
      </c>
      <c r="B103" s="95" t="s">
        <v>199</v>
      </c>
      <c r="C103" s="94"/>
    </row>
    <row r="104" spans="1:3" ht="29.25" x14ac:dyDescent="0.25">
      <c r="A104" s="3">
        <v>5</v>
      </c>
      <c r="B104" s="95" t="s">
        <v>200</v>
      </c>
      <c r="C104" s="94"/>
    </row>
    <row r="105" spans="1:3" ht="43.5" x14ac:dyDescent="0.25">
      <c r="A105" s="85">
        <v>6</v>
      </c>
      <c r="B105" s="95" t="s">
        <v>201</v>
      </c>
      <c r="C105" s="94"/>
    </row>
    <row r="106" spans="1:3" s="93" customFormat="1" ht="29.25" customHeight="1" x14ac:dyDescent="0.25">
      <c r="A106" s="92" t="s">
        <v>202</v>
      </c>
      <c r="B106" s="92" t="s">
        <v>89</v>
      </c>
    </row>
    <row r="107" spans="1:3" ht="20.100000000000001" customHeight="1" x14ac:dyDescent="0.2">
      <c r="B107" s="21"/>
    </row>
    <row r="108" spans="1:3" ht="20.100000000000001" customHeight="1" x14ac:dyDescent="0.2">
      <c r="A108" s="3" t="s">
        <v>48</v>
      </c>
      <c r="B108" s="10" t="s">
        <v>47</v>
      </c>
    </row>
    <row r="109" spans="1:3" ht="15" x14ac:dyDescent="0.25">
      <c r="A109" s="3">
        <v>1</v>
      </c>
      <c r="B109" s="95" t="s">
        <v>203</v>
      </c>
      <c r="C109" s="94"/>
    </row>
    <row r="110" spans="1:3" ht="15" x14ac:dyDescent="0.25">
      <c r="A110" s="3">
        <v>2</v>
      </c>
      <c r="B110" s="95" t="s">
        <v>204</v>
      </c>
      <c r="C110" s="94"/>
    </row>
    <row r="111" spans="1:3" ht="15" x14ac:dyDescent="0.25">
      <c r="A111" s="3">
        <v>3</v>
      </c>
      <c r="B111" s="95" t="s">
        <v>205</v>
      </c>
      <c r="C111" s="94"/>
    </row>
    <row r="112" spans="1:3" ht="15" x14ac:dyDescent="0.25">
      <c r="A112" s="3">
        <v>4</v>
      </c>
      <c r="B112" s="95" t="s">
        <v>206</v>
      </c>
      <c r="C112" s="94"/>
    </row>
    <row r="113" spans="1:3" ht="15" x14ac:dyDescent="0.25">
      <c r="A113" s="3">
        <v>5</v>
      </c>
      <c r="B113" s="95" t="s">
        <v>207</v>
      </c>
      <c r="C113" s="94"/>
    </row>
    <row r="114" spans="1:3" ht="15" x14ac:dyDescent="0.25">
      <c r="A114" s="3">
        <v>6</v>
      </c>
      <c r="B114" s="95" t="s">
        <v>208</v>
      </c>
      <c r="C114" s="94"/>
    </row>
    <row r="115" spans="1:3" s="93" customFormat="1" ht="30" customHeight="1" x14ac:dyDescent="0.25">
      <c r="A115" s="92" t="s">
        <v>202</v>
      </c>
      <c r="B115" s="92" t="s">
        <v>150</v>
      </c>
    </row>
    <row r="116" spans="1:3" ht="20.100000000000001" customHeight="1" x14ac:dyDescent="0.2">
      <c r="B116" s="21"/>
    </row>
    <row r="117" spans="1:3" ht="20.100000000000001" customHeight="1" x14ac:dyDescent="0.2">
      <c r="A117" s="3" t="s">
        <v>48</v>
      </c>
      <c r="B117" s="10" t="s">
        <v>47</v>
      </c>
    </row>
    <row r="118" spans="1:3" ht="15" x14ac:dyDescent="0.25">
      <c r="A118" s="3">
        <v>1</v>
      </c>
      <c r="B118" s="95" t="s">
        <v>209</v>
      </c>
      <c r="C118" s="94"/>
    </row>
    <row r="119" spans="1:3" ht="15" x14ac:dyDescent="0.25">
      <c r="A119" s="3">
        <v>2</v>
      </c>
      <c r="B119" s="95" t="s">
        <v>210</v>
      </c>
      <c r="C119" s="94"/>
    </row>
    <row r="120" spans="1:3" ht="15" x14ac:dyDescent="0.25">
      <c r="A120" s="3">
        <v>3</v>
      </c>
      <c r="B120" s="95" t="s">
        <v>211</v>
      </c>
      <c r="C120" s="94"/>
    </row>
    <row r="121" spans="1:3" ht="14.25" customHeight="1" x14ac:dyDescent="0.25">
      <c r="A121" s="3">
        <v>4</v>
      </c>
      <c r="B121" s="95" t="s">
        <v>212</v>
      </c>
      <c r="C121" s="105"/>
    </row>
    <row r="122" spans="1:3" ht="15" x14ac:dyDescent="0.25">
      <c r="A122" s="3">
        <v>5</v>
      </c>
      <c r="B122" s="95" t="s">
        <v>213</v>
      </c>
      <c r="C122" s="94"/>
    </row>
    <row r="123" spans="1:3" ht="15" x14ac:dyDescent="0.25">
      <c r="A123" s="3">
        <v>6</v>
      </c>
      <c r="B123" s="95" t="s">
        <v>214</v>
      </c>
      <c r="C123" s="94"/>
    </row>
    <row r="124" spans="1:3" s="93" customFormat="1" ht="22.5" customHeight="1" x14ac:dyDescent="0.25">
      <c r="A124" s="92" t="s">
        <v>91</v>
      </c>
      <c r="B124" s="92" t="s">
        <v>94</v>
      </c>
    </row>
    <row r="125" spans="1:3" ht="20.100000000000001" customHeight="1" x14ac:dyDescent="0.2">
      <c r="B125" s="21"/>
    </row>
    <row r="126" spans="1:3" ht="20.100000000000001" customHeight="1" x14ac:dyDescent="0.2">
      <c r="A126" s="3" t="s">
        <v>48</v>
      </c>
      <c r="B126" s="10" t="s">
        <v>47</v>
      </c>
    </row>
    <row r="127" spans="1:3" ht="142.5" x14ac:dyDescent="0.2">
      <c r="A127" s="3">
        <v>1</v>
      </c>
      <c r="B127" s="2" t="s">
        <v>215</v>
      </c>
    </row>
    <row r="128" spans="1:3" ht="142.5" x14ac:dyDescent="0.2">
      <c r="A128" s="3">
        <v>2</v>
      </c>
      <c r="B128" s="2" t="s">
        <v>215</v>
      </c>
    </row>
    <row r="129" spans="1:2" ht="180" x14ac:dyDescent="0.2">
      <c r="A129" s="3">
        <v>3</v>
      </c>
      <c r="B129" s="106" t="s">
        <v>216</v>
      </c>
    </row>
    <row r="130" spans="1:2" ht="180" x14ac:dyDescent="0.2">
      <c r="A130" s="3">
        <v>4</v>
      </c>
      <c r="B130" s="106" t="s">
        <v>216</v>
      </c>
    </row>
    <row r="131" spans="1:2" ht="191.25" x14ac:dyDescent="0.2">
      <c r="A131" s="3">
        <v>5</v>
      </c>
      <c r="B131" s="107" t="s">
        <v>217</v>
      </c>
    </row>
    <row r="132" spans="1:2" ht="191.25" x14ac:dyDescent="0.2">
      <c r="A132" s="3">
        <v>6</v>
      </c>
      <c r="B132" s="107" t="s">
        <v>217</v>
      </c>
    </row>
    <row r="133" spans="1:2" s="93" customFormat="1" ht="22.5" customHeight="1" x14ac:dyDescent="0.25">
      <c r="A133" s="92" t="s">
        <v>91</v>
      </c>
      <c r="B133" s="92" t="s">
        <v>95</v>
      </c>
    </row>
    <row r="134" spans="1:2" ht="20.100000000000001" customHeight="1" x14ac:dyDescent="0.2">
      <c r="B134" s="21"/>
    </row>
    <row r="135" spans="1:2" ht="20.100000000000001" customHeight="1" x14ac:dyDescent="0.2">
      <c r="A135" s="3" t="s">
        <v>48</v>
      </c>
      <c r="B135" s="10" t="s">
        <v>47</v>
      </c>
    </row>
    <row r="136" spans="1:2" ht="225" x14ac:dyDescent="0.2">
      <c r="A136" s="3">
        <v>1</v>
      </c>
      <c r="B136" s="106" t="s">
        <v>218</v>
      </c>
    </row>
    <row r="137" spans="1:2" ht="225" x14ac:dyDescent="0.2">
      <c r="A137" s="3">
        <v>2</v>
      </c>
      <c r="B137" s="106" t="s">
        <v>218</v>
      </c>
    </row>
    <row r="138" spans="1:2" ht="210" x14ac:dyDescent="0.2">
      <c r="A138" s="3">
        <v>3</v>
      </c>
      <c r="B138" s="106" t="s">
        <v>219</v>
      </c>
    </row>
    <row r="139" spans="1:2" ht="210" x14ac:dyDescent="0.2">
      <c r="A139" s="3">
        <v>4</v>
      </c>
      <c r="B139" s="106" t="s">
        <v>219</v>
      </c>
    </row>
    <row r="140" spans="1:2" ht="210" x14ac:dyDescent="0.2">
      <c r="A140" s="3">
        <v>5</v>
      </c>
      <c r="B140" s="106" t="s">
        <v>220</v>
      </c>
    </row>
    <row r="141" spans="1:2" ht="210" x14ac:dyDescent="0.2">
      <c r="A141" s="3">
        <v>5</v>
      </c>
      <c r="B141" s="106" t="s">
        <v>220</v>
      </c>
    </row>
    <row r="142" spans="1:2" s="93" customFormat="1" ht="22.5" customHeight="1" x14ac:dyDescent="0.25">
      <c r="A142" s="92" t="s">
        <v>221</v>
      </c>
      <c r="B142" s="92"/>
    </row>
    <row r="143" spans="1:2" ht="20.100000000000001" customHeight="1" x14ac:dyDescent="0.2">
      <c r="B143" s="21"/>
    </row>
    <row r="144" spans="1:2" ht="20.100000000000001" customHeight="1" x14ac:dyDescent="0.2">
      <c r="A144" s="3" t="s">
        <v>48</v>
      </c>
      <c r="B144" s="10" t="s">
        <v>47</v>
      </c>
    </row>
    <row r="145" spans="1:2" ht="28.5" x14ac:dyDescent="0.2">
      <c r="A145" s="3">
        <v>1</v>
      </c>
      <c r="B145" s="108" t="s">
        <v>222</v>
      </c>
    </row>
    <row r="146" spans="1:2" ht="28.5" x14ac:dyDescent="0.2">
      <c r="A146" s="3">
        <v>2</v>
      </c>
      <c r="B146" s="108" t="s">
        <v>223</v>
      </c>
    </row>
    <row r="147" spans="1:2" ht="28.5" x14ac:dyDescent="0.2">
      <c r="A147" s="3">
        <v>3</v>
      </c>
      <c r="B147" s="108" t="s">
        <v>224</v>
      </c>
    </row>
    <row r="148" spans="1:2" ht="28.5" x14ac:dyDescent="0.2">
      <c r="A148" s="3">
        <v>4</v>
      </c>
      <c r="B148" s="108" t="s">
        <v>225</v>
      </c>
    </row>
    <row r="149" spans="1:2" ht="28.5" x14ac:dyDescent="0.2">
      <c r="A149" s="3">
        <v>5</v>
      </c>
      <c r="B149" s="108" t="s">
        <v>226</v>
      </c>
    </row>
    <row r="150" spans="1:2" ht="42.75" x14ac:dyDescent="0.2">
      <c r="A150" s="3">
        <v>6</v>
      </c>
      <c r="B150" s="108" t="s">
        <v>227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31"/>
  <sheetViews>
    <sheetView view="pageBreakPreview" zoomScale="60" zoomScaleNormal="100" workbookViewId="0">
      <selection activeCell="C28" sqref="C28:N28"/>
    </sheetView>
  </sheetViews>
  <sheetFormatPr defaultRowHeight="15" x14ac:dyDescent="0.25"/>
  <cols>
    <col min="1" max="1" width="5.28515625" style="43" customWidth="1"/>
    <col min="2" max="8" width="8.7109375" style="43" customWidth="1"/>
    <col min="10" max="10" width="12.140625" customWidth="1"/>
    <col min="14" max="14" width="18" customWidth="1"/>
  </cols>
  <sheetData>
    <row r="5" spans="1:14" s="51" customFormat="1" x14ac:dyDescent="0.25">
      <c r="A5" s="262"/>
      <c r="B5" s="262"/>
      <c r="C5" s="262"/>
      <c r="D5" s="262"/>
      <c r="E5" s="262"/>
      <c r="F5" s="262"/>
      <c r="G5" s="262"/>
      <c r="H5" s="262"/>
      <c r="I5" s="262"/>
    </row>
    <row r="6" spans="1:14" s="51" customFormat="1" x14ac:dyDescent="0.25"/>
    <row r="7" spans="1:14" s="51" customFormat="1" x14ac:dyDescent="0.25">
      <c r="A7" s="263" t="s">
        <v>53</v>
      </c>
      <c r="B7" s="263"/>
      <c r="C7" s="263"/>
      <c r="D7" s="263"/>
      <c r="E7" s="263"/>
      <c r="F7" s="263"/>
      <c r="G7" s="263"/>
      <c r="H7" s="263"/>
      <c r="I7" s="263"/>
      <c r="J7" s="263"/>
      <c r="K7" s="263"/>
    </row>
    <row r="8" spans="1:14" s="51" customFormat="1" x14ac:dyDescent="0.25"/>
    <row r="9" spans="1:14" s="51" customFormat="1" x14ac:dyDescent="0.25">
      <c r="A9" s="258" t="s">
        <v>4</v>
      </c>
      <c r="B9" s="258"/>
      <c r="C9" s="258"/>
      <c r="D9" s="258"/>
      <c r="E9" s="258"/>
      <c r="F9" s="258"/>
      <c r="G9" s="258"/>
      <c r="H9" s="258"/>
      <c r="I9" s="258"/>
    </row>
    <row r="10" spans="1:14" s="51" customFormat="1" x14ac:dyDescent="0.25">
      <c r="A10" s="258" t="s">
        <v>54</v>
      </c>
      <c r="B10" s="258"/>
      <c r="C10" s="258"/>
      <c r="D10" s="258"/>
      <c r="E10" s="258"/>
      <c r="F10" s="258"/>
      <c r="G10" s="258"/>
      <c r="H10" s="258"/>
      <c r="I10" s="258"/>
    </row>
    <row r="12" spans="1:14" x14ac:dyDescent="0.25">
      <c r="A12" s="264" t="s">
        <v>55</v>
      </c>
      <c r="B12" s="265" t="s">
        <v>56</v>
      </c>
      <c r="C12" s="266"/>
      <c r="D12" s="266"/>
      <c r="E12" s="267"/>
      <c r="F12" s="264" t="s">
        <v>57</v>
      </c>
      <c r="G12" s="264"/>
      <c r="H12" s="264"/>
      <c r="I12" s="264"/>
      <c r="J12" s="271" t="s">
        <v>58</v>
      </c>
      <c r="K12" s="264" t="s">
        <v>59</v>
      </c>
      <c r="L12" s="264" t="s">
        <v>81</v>
      </c>
      <c r="M12" s="264"/>
      <c r="N12" s="264"/>
    </row>
    <row r="13" spans="1:14" x14ac:dyDescent="0.25">
      <c r="A13" s="264"/>
      <c r="B13" s="268"/>
      <c r="C13" s="269"/>
      <c r="D13" s="269"/>
      <c r="E13" s="270"/>
      <c r="F13" s="52" t="s">
        <v>49</v>
      </c>
      <c r="G13" s="52" t="s">
        <v>50</v>
      </c>
      <c r="H13" s="52" t="s">
        <v>51</v>
      </c>
      <c r="I13" s="52" t="s">
        <v>52</v>
      </c>
      <c r="J13" s="271"/>
      <c r="K13" s="264"/>
      <c r="L13" s="264"/>
      <c r="M13" s="264"/>
      <c r="N13" s="264"/>
    </row>
    <row r="14" spans="1:14" x14ac:dyDescent="0.25">
      <c r="A14" s="53">
        <v>1</v>
      </c>
      <c r="B14" s="272" t="s">
        <v>60</v>
      </c>
      <c r="C14" s="273"/>
      <c r="D14" s="273"/>
      <c r="E14" s="274"/>
      <c r="F14" s="53"/>
      <c r="G14" s="53"/>
      <c r="H14" s="53"/>
      <c r="I14" s="54"/>
      <c r="J14" s="54"/>
      <c r="K14" s="54"/>
      <c r="L14" s="258"/>
      <c r="M14" s="258"/>
      <c r="N14" s="258"/>
    </row>
    <row r="15" spans="1:14" x14ac:dyDescent="0.25">
      <c r="A15" s="53">
        <v>2</v>
      </c>
      <c r="B15" s="272" t="s">
        <v>61</v>
      </c>
      <c r="C15" s="273"/>
      <c r="D15" s="273"/>
      <c r="E15" s="274"/>
      <c r="F15" s="53"/>
      <c r="G15" s="53"/>
      <c r="H15" s="53"/>
      <c r="I15" s="54"/>
      <c r="J15" s="54"/>
      <c r="K15" s="54"/>
      <c r="L15" s="258"/>
      <c r="M15" s="258"/>
      <c r="N15" s="258"/>
    </row>
    <row r="16" spans="1:14" x14ac:dyDescent="0.25">
      <c r="A16" s="53">
        <v>3</v>
      </c>
      <c r="B16" s="272" t="s">
        <v>62</v>
      </c>
      <c r="C16" s="273"/>
      <c r="D16" s="273"/>
      <c r="E16" s="274"/>
      <c r="F16" s="53"/>
      <c r="G16" s="53"/>
      <c r="H16" s="53"/>
      <c r="I16" s="54"/>
      <c r="J16" s="54"/>
      <c r="K16" s="54"/>
      <c r="L16" s="258"/>
      <c r="M16" s="258"/>
      <c r="N16" s="258"/>
    </row>
    <row r="17" spans="1:14" x14ac:dyDescent="0.25">
      <c r="A17" s="53">
        <v>4</v>
      </c>
      <c r="B17" s="272" t="s">
        <v>63</v>
      </c>
      <c r="C17" s="273"/>
      <c r="D17" s="273"/>
      <c r="E17" s="274"/>
      <c r="F17" s="53"/>
      <c r="G17" s="53"/>
      <c r="H17" s="53"/>
      <c r="I17" s="54"/>
      <c r="J17" s="54"/>
      <c r="K17" s="54"/>
      <c r="L17" s="258"/>
      <c r="M17" s="258"/>
      <c r="N17" s="258"/>
    </row>
    <row r="18" spans="1:14" x14ac:dyDescent="0.25">
      <c r="A18" s="53">
        <v>5</v>
      </c>
      <c r="B18" s="272" t="s">
        <v>64</v>
      </c>
      <c r="C18" s="273"/>
      <c r="D18" s="273"/>
      <c r="E18" s="274"/>
      <c r="F18" s="53"/>
      <c r="G18" s="53"/>
      <c r="H18" s="53"/>
      <c r="I18" s="54"/>
      <c r="J18" s="54"/>
      <c r="K18" s="54"/>
      <c r="L18" s="258"/>
      <c r="M18" s="258"/>
      <c r="N18" s="258"/>
    </row>
    <row r="19" spans="1:14" x14ac:dyDescent="0.25">
      <c r="A19" s="53">
        <v>6</v>
      </c>
      <c r="B19" s="272" t="s">
        <v>65</v>
      </c>
      <c r="C19" s="273"/>
      <c r="D19" s="273"/>
      <c r="E19" s="274"/>
      <c r="F19" s="53"/>
      <c r="G19" s="53"/>
      <c r="H19" s="53"/>
      <c r="I19" s="54"/>
      <c r="J19" s="54"/>
      <c r="K19" s="54"/>
      <c r="L19" s="258"/>
      <c r="M19" s="258"/>
      <c r="N19" s="258"/>
    </row>
    <row r="20" spans="1:14" x14ac:dyDescent="0.25">
      <c r="A20" s="53">
        <v>7</v>
      </c>
      <c r="B20" s="272" t="s">
        <v>66</v>
      </c>
      <c r="C20" s="273"/>
      <c r="D20" s="273"/>
      <c r="E20" s="274"/>
      <c r="F20" s="53"/>
      <c r="G20" s="53"/>
      <c r="H20" s="53"/>
      <c r="I20" s="54"/>
      <c r="J20" s="54"/>
      <c r="K20" s="54"/>
      <c r="L20" s="258"/>
      <c r="M20" s="258"/>
      <c r="N20" s="258"/>
    </row>
    <row r="21" spans="1:14" x14ac:dyDescent="0.25">
      <c r="A21" s="53">
        <v>8</v>
      </c>
      <c r="B21" s="272" t="s">
        <v>67</v>
      </c>
      <c r="C21" s="273"/>
      <c r="D21" s="273"/>
      <c r="E21" s="274"/>
      <c r="F21" s="53"/>
      <c r="G21" s="53"/>
      <c r="H21" s="53"/>
      <c r="I21" s="54"/>
      <c r="J21" s="54"/>
      <c r="K21" s="54"/>
      <c r="L21" s="258"/>
      <c r="M21" s="258"/>
      <c r="N21" s="258"/>
    </row>
    <row r="22" spans="1:14" x14ac:dyDescent="0.25">
      <c r="A22" s="53">
        <v>9</v>
      </c>
      <c r="B22" s="272" t="s">
        <v>68</v>
      </c>
      <c r="C22" s="273"/>
      <c r="D22" s="273"/>
      <c r="E22" s="274"/>
      <c r="F22" s="53"/>
      <c r="G22" s="53"/>
      <c r="H22" s="53"/>
      <c r="I22" s="54"/>
      <c r="J22" s="54"/>
      <c r="K22" s="54"/>
      <c r="L22" s="258"/>
      <c r="M22" s="258"/>
      <c r="N22" s="258"/>
    </row>
    <row r="23" spans="1:14" x14ac:dyDescent="0.25">
      <c r="A23" s="53">
        <v>10</v>
      </c>
      <c r="B23" s="272" t="s">
        <v>69</v>
      </c>
      <c r="C23" s="273"/>
      <c r="D23" s="273"/>
      <c r="E23" s="274"/>
      <c r="F23" s="53"/>
      <c r="G23" s="53"/>
      <c r="H23" s="53"/>
      <c r="I23" s="54"/>
      <c r="J23" s="54"/>
      <c r="K23" s="54"/>
      <c r="L23" s="258"/>
      <c r="M23" s="258"/>
      <c r="N23" s="258"/>
    </row>
    <row r="24" spans="1:14" x14ac:dyDescent="0.25">
      <c r="A24" s="53">
        <v>11</v>
      </c>
      <c r="B24" s="272" t="s">
        <v>80</v>
      </c>
      <c r="C24" s="273"/>
      <c r="D24" s="273"/>
      <c r="E24" s="274"/>
      <c r="F24" s="53"/>
      <c r="G24" s="53"/>
      <c r="H24" s="53"/>
      <c r="I24" s="54"/>
      <c r="J24" s="54"/>
      <c r="K24" s="54"/>
      <c r="L24" s="258"/>
      <c r="M24" s="258"/>
      <c r="N24" s="258"/>
    </row>
    <row r="26" spans="1:14" x14ac:dyDescent="0.25">
      <c r="A26" s="258" t="s">
        <v>70</v>
      </c>
      <c r="B26" s="258"/>
      <c r="C26" s="258"/>
      <c r="D26" s="53"/>
      <c r="E26" s="55"/>
      <c r="F26" s="55"/>
    </row>
    <row r="27" spans="1:14" x14ac:dyDescent="0.25">
      <c r="A27" s="55"/>
      <c r="B27" s="55"/>
      <c r="C27" s="55"/>
      <c r="D27" s="55"/>
      <c r="E27" s="55"/>
      <c r="F27" s="55"/>
    </row>
    <row r="28" spans="1:14" s="56" customFormat="1" x14ac:dyDescent="0.25">
      <c r="A28" s="259" t="s">
        <v>71</v>
      </c>
      <c r="B28" s="261"/>
      <c r="C28" s="259"/>
      <c r="D28" s="260"/>
      <c r="E28" s="260"/>
      <c r="F28" s="260"/>
      <c r="G28" s="260"/>
      <c r="H28" s="260"/>
      <c r="I28" s="260"/>
      <c r="J28" s="260"/>
      <c r="K28" s="260"/>
      <c r="L28" s="260"/>
      <c r="M28" s="260"/>
      <c r="N28" s="261"/>
    </row>
    <row r="30" spans="1:14" x14ac:dyDescent="0.25">
      <c r="A30" s="53" t="s">
        <v>59</v>
      </c>
      <c r="B30" s="53">
        <v>1</v>
      </c>
      <c r="C30" s="53">
        <v>2</v>
      </c>
      <c r="D30" s="53">
        <v>3</v>
      </c>
      <c r="E30" s="53">
        <v>4</v>
      </c>
      <c r="F30" s="53">
        <v>5</v>
      </c>
      <c r="G30" s="53">
        <v>6</v>
      </c>
      <c r="H30" s="53">
        <v>7</v>
      </c>
    </row>
    <row r="31" spans="1:14" x14ac:dyDescent="0.25">
      <c r="A31" s="53" t="s">
        <v>72</v>
      </c>
      <c r="B31" s="53" t="s">
        <v>73</v>
      </c>
      <c r="C31" s="53" t="s">
        <v>74</v>
      </c>
      <c r="D31" s="53" t="s">
        <v>75</v>
      </c>
      <c r="E31" s="53" t="s">
        <v>76</v>
      </c>
      <c r="F31" s="53" t="s">
        <v>77</v>
      </c>
      <c r="G31" s="53" t="s">
        <v>78</v>
      </c>
      <c r="H31" s="53" t="s">
        <v>79</v>
      </c>
    </row>
  </sheetData>
  <mergeCells count="37">
    <mergeCell ref="B23:E23"/>
    <mergeCell ref="B14:E14"/>
    <mergeCell ref="L15:N15"/>
    <mergeCell ref="L16:N16"/>
    <mergeCell ref="L17:N17"/>
    <mergeCell ref="L18:N18"/>
    <mergeCell ref="L19:N19"/>
    <mergeCell ref="L20:N20"/>
    <mergeCell ref="L21:N21"/>
    <mergeCell ref="L22:N22"/>
    <mergeCell ref="L23:N23"/>
    <mergeCell ref="B20:E20"/>
    <mergeCell ref="L12:N13"/>
    <mergeCell ref="L14:N14"/>
    <mergeCell ref="B21:E21"/>
    <mergeCell ref="B22:E22"/>
    <mergeCell ref="B15:E15"/>
    <mergeCell ref="B16:E16"/>
    <mergeCell ref="B17:E17"/>
    <mergeCell ref="B18:E18"/>
    <mergeCell ref="B19:E19"/>
    <mergeCell ref="L24:N24"/>
    <mergeCell ref="C28:N28"/>
    <mergeCell ref="A5:I5"/>
    <mergeCell ref="A7:K7"/>
    <mergeCell ref="A9:B9"/>
    <mergeCell ref="C9:I9"/>
    <mergeCell ref="A10:B10"/>
    <mergeCell ref="C10:I10"/>
    <mergeCell ref="A12:A13"/>
    <mergeCell ref="B12:E13"/>
    <mergeCell ref="F12:I12"/>
    <mergeCell ref="J12:J13"/>
    <mergeCell ref="K12:K13"/>
    <mergeCell ref="A26:C26"/>
    <mergeCell ref="A28:B28"/>
    <mergeCell ref="B24:E24"/>
  </mergeCells>
  <pageMargins left="0.7" right="0.7" top="0.75" bottom="0.75" header="0.3" footer="0.3"/>
  <pageSetup paperSize="9" scale="98" orientation="landscape"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REKOD PRESTASI KELAS</vt:lpstr>
      <vt:lpstr>LAPORAN MURID(INVIDU)</vt:lpstr>
      <vt:lpstr>Data kelas</vt:lpstr>
      <vt:lpstr>GRAF</vt:lpstr>
      <vt:lpstr>DATA PERNYATAAN LEVEL</vt:lpstr>
      <vt:lpstr>Pelaporan Kelas</vt:lpstr>
      <vt:lpstr>kelas</vt:lpstr>
      <vt:lpstr>'LAPORAN MURID(INVIDU)'!Print_Area</vt:lpstr>
      <vt:lpstr>'REKOD PRESTASI KELAS'!Print_Area</vt:lpstr>
      <vt:lpstr>'REKOD PRESTASI KELAS'!Print_Titles</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Ho Nyuk Ting</cp:lastModifiedBy>
  <cp:lastPrinted>2016-03-07T08:51:29Z</cp:lastPrinted>
  <dcterms:created xsi:type="dcterms:W3CDTF">2013-07-10T02:44:08Z</dcterms:created>
  <dcterms:modified xsi:type="dcterms:W3CDTF">2017-02-15T06:40:41Z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