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105" windowWidth="10920" windowHeight="10035" tabRatio="791"/>
  </bookViews>
  <sheets>
    <sheet name="REKOD PRESTASI MURID" sheetId="21" r:id="rId1"/>
    <sheet name="LAPORAN MURID (INDIVIDU)" sheetId="22" r:id="rId2"/>
    <sheet name="DATA PERNYATAAN TAHAP PGUASAAN " sheetId="5" state="hidden" r:id="rId3"/>
    <sheet name="GRAF PELAPORAN" sheetId="23" r:id="rId4"/>
  </sheets>
  <definedNames>
    <definedName name="_xlnm.Print_Area" localSheetId="2">'DATA PERNYATAAN TAHAP PGUASAAN '!$A$1:$B$89</definedName>
    <definedName name="_xlnm.Print_Area" localSheetId="1">'LAPORAN MURID (INDIVIDU)'!$A$1:$G$48</definedName>
    <definedName name="_xlnm.Print_Area" localSheetId="0">'REKOD PRESTASI MURID'!$A$1:$W$83</definedName>
    <definedName name="_xlnm.Print_Titles" localSheetId="0">'REKOD PRESTASI MURID'!$10:$10</definedName>
  </definedNames>
  <calcPr calcId="125725"/>
</workbook>
</file>

<file path=xl/calcChain.xml><?xml version="1.0" encoding="utf-8"?>
<calcChain xmlns="http://schemas.openxmlformats.org/spreadsheetml/2006/main">
  <c r="B20" i="22"/>
  <c r="D20"/>
  <c r="H173" i="23" l="1"/>
  <c r="G173"/>
  <c r="F173"/>
  <c r="E173"/>
  <c r="D173"/>
  <c r="C173"/>
  <c r="E15" i="22"/>
  <c r="E17" s="1"/>
  <c r="E29"/>
  <c r="F29" s="1"/>
  <c r="E28"/>
  <c r="F28" s="1"/>
  <c r="E27"/>
  <c r="F27" s="1"/>
  <c r="E26"/>
  <c r="F26" s="1"/>
  <c r="E25"/>
  <c r="F25" s="1"/>
  <c r="E24"/>
  <c r="F24" s="1"/>
  <c r="D21" l="1"/>
  <c r="B4" l="1"/>
  <c r="G186" i="23" l="1"/>
  <c r="P155"/>
  <c r="O155"/>
  <c r="N155"/>
  <c r="M155"/>
  <c r="L155"/>
  <c r="K155"/>
  <c r="P137"/>
  <c r="O137"/>
  <c r="N137"/>
  <c r="M137"/>
  <c r="L137"/>
  <c r="K137"/>
  <c r="H137"/>
  <c r="G137"/>
  <c r="F137"/>
  <c r="E137"/>
  <c r="D137"/>
  <c r="C137"/>
  <c r="P119"/>
  <c r="O119"/>
  <c r="N119"/>
  <c r="M119"/>
  <c r="L119"/>
  <c r="K119"/>
  <c r="H119"/>
  <c r="G119"/>
  <c r="F119"/>
  <c r="E119"/>
  <c r="D119"/>
  <c r="C119"/>
  <c r="P101"/>
  <c r="O101"/>
  <c r="N101"/>
  <c r="M101"/>
  <c r="L101"/>
  <c r="K101"/>
  <c r="H101"/>
  <c r="G101"/>
  <c r="F101"/>
  <c r="E101"/>
  <c r="D101"/>
  <c r="C101"/>
  <c r="P83"/>
  <c r="O83"/>
  <c r="N83"/>
  <c r="M83"/>
  <c r="L83"/>
  <c r="K83"/>
  <c r="H83"/>
  <c r="G83"/>
  <c r="F83"/>
  <c r="E83"/>
  <c r="D83"/>
  <c r="C83"/>
  <c r="P65"/>
  <c r="O65"/>
  <c r="N65"/>
  <c r="M65"/>
  <c r="L65"/>
  <c r="K65"/>
  <c r="H65" l="1"/>
  <c r="G65"/>
  <c r="F65"/>
  <c r="E65"/>
  <c r="D65"/>
  <c r="C65"/>
  <c r="H155" l="1"/>
  <c r="G155"/>
  <c r="F155"/>
  <c r="E155"/>
  <c r="D155"/>
  <c r="C155"/>
  <c r="J153"/>
  <c r="B153"/>
  <c r="J135"/>
  <c r="B135"/>
  <c r="D37" i="22"/>
  <c r="D36"/>
  <c r="D35"/>
  <c r="D34"/>
  <c r="D33"/>
  <c r="D32"/>
  <c r="D31"/>
  <c r="D30"/>
  <c r="D29"/>
  <c r="D28"/>
  <c r="D27"/>
  <c r="D26"/>
  <c r="D25"/>
  <c r="D24"/>
  <c r="D23"/>
  <c r="D22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J117" i="23"/>
  <c r="B117"/>
  <c r="J99"/>
  <c r="B99"/>
  <c r="J81"/>
  <c r="B81"/>
  <c r="J63"/>
  <c r="B63"/>
  <c r="J45"/>
  <c r="B45"/>
  <c r="J27" l="1"/>
  <c r="B27"/>
  <c r="J8"/>
  <c r="B8"/>
  <c r="A1"/>
  <c r="B6" i="22" l="1"/>
  <c r="B16" l="1"/>
  <c r="D9" l="1"/>
  <c r="D12" i="2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11"/>
  <c r="B44" i="22" l="1"/>
  <c r="P47" i="23" l="1"/>
  <c r="O47"/>
  <c r="N47"/>
  <c r="M47"/>
  <c r="L47"/>
  <c r="K47"/>
  <c r="H47"/>
  <c r="G47"/>
  <c r="F47"/>
  <c r="E47"/>
  <c r="D47"/>
  <c r="C47"/>
  <c r="P29"/>
  <c r="O29"/>
  <c r="N29"/>
  <c r="M29"/>
  <c r="L29"/>
  <c r="K29"/>
  <c r="H29"/>
  <c r="G29"/>
  <c r="F29"/>
  <c r="E29"/>
  <c r="D29"/>
  <c r="C29"/>
  <c r="P10"/>
  <c r="O10"/>
  <c r="N10"/>
  <c r="M10"/>
  <c r="L10"/>
  <c r="K10"/>
  <c r="H10"/>
  <c r="G10"/>
  <c r="F10"/>
  <c r="E10"/>
  <c r="D10"/>
  <c r="C10"/>
  <c r="G168" l="1"/>
  <c r="O150"/>
  <c r="O168"/>
  <c r="O132"/>
  <c r="G132"/>
  <c r="G150"/>
  <c r="O23"/>
  <c r="O114"/>
  <c r="O78"/>
  <c r="O96"/>
  <c r="G78"/>
  <c r="G96"/>
  <c r="G114"/>
  <c r="O60"/>
  <c r="G60"/>
  <c r="G42"/>
  <c r="O42"/>
  <c r="G23"/>
  <c r="F45" i="22"/>
  <c r="F44"/>
  <c r="E23"/>
  <c r="F23" s="1"/>
  <c r="E22"/>
  <c r="F22" s="1"/>
  <c r="E21"/>
  <c r="F21" s="1"/>
  <c r="E20"/>
  <c r="B77" i="21"/>
  <c r="D8" i="22" l="1"/>
  <c r="F46"/>
  <c r="B46"/>
  <c r="B3" l="1"/>
  <c r="B2"/>
  <c r="B1" l="1"/>
  <c r="F20" l="1"/>
  <c r="D10"/>
  <c r="I7"/>
  <c r="J7" s="1"/>
  <c r="I8"/>
  <c r="J8" s="1"/>
  <c r="I9"/>
  <c r="J9" s="1"/>
  <c r="I10"/>
  <c r="J10" s="1"/>
  <c r="I11"/>
  <c r="J11" s="1"/>
  <c r="I12"/>
  <c r="J12" s="1"/>
  <c r="I13"/>
  <c r="J13" s="1"/>
  <c r="D12" l="1"/>
  <c r="D11" l="1"/>
</calcChain>
</file>

<file path=xl/comments1.xml><?xml version="1.0" encoding="utf-8"?>
<comments xmlns="http://schemas.openxmlformats.org/spreadsheetml/2006/main">
  <authors>
    <author>nurmuriza.musa</author>
    <author>Mohd Shazlan Shahudin</author>
  </authors>
  <commentList>
    <comment ref="H10" author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Kemahiran menangani situasi berisiko terhadap penyalahgunaan bahan kepada diri, keluarga dan masyarakat.</t>
        </r>
      </text>
    </comment>
    <comment ref="I10" authorId="0">
      <text>
        <r>
          <rPr>
            <sz val="11"/>
            <color indexed="81"/>
            <rFont val="Arial"/>
            <family val="2"/>
          </rPr>
          <t xml:space="preserve">
Kemahiran mengurus mental dan emosi dalam kehidupan harian.</t>
        </r>
      </text>
    </comment>
    <comment ref="J10" authorId="0">
      <text>
        <r>
          <rPr>
            <sz val="11"/>
            <color indexed="81"/>
            <rFont val="Arial"/>
            <family val="2"/>
          </rPr>
          <t>Peranan diri sendiri dan ahli keluarga serta kepentingan institusi kekeluargaan.</t>
        </r>
      </text>
    </comment>
    <comment ref="K10" authorId="0">
      <text>
        <r>
          <rPr>
            <sz val="10"/>
            <color indexed="81"/>
            <rFont val="Arial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Kemahiran interpersonal serta komunikasi berkesan dalam kehidupan harian.</t>
        </r>
      </text>
    </comment>
    <comment ref="L10" authorId="0">
      <text>
        <r>
          <rPr>
            <sz val="11"/>
            <color indexed="81"/>
            <rFont val="Arial"/>
            <family val="2"/>
          </rPr>
          <t xml:space="preserve">
Jenis penyakit dan mencegah serta mengurangkan faktor risiko penyakit dalam kehidupan harian.</t>
        </r>
      </text>
    </comment>
    <comment ref="M10" author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Kemahiran kecekapan psikososial 
dalam menjaga keselamatan diri.</t>
        </r>
      </text>
    </comment>
    <comment ref="N10" authorId="0">
      <text>
        <r>
          <rPr>
            <sz val="11"/>
            <color indexed="81"/>
            <rFont val="Arial"/>
            <family val="2"/>
          </rPr>
          <t xml:space="preserve">Pertolongan asas, pertolongan cemas dan kepentingan bertindak dengan bijak mengikut situasi.
</t>
        </r>
      </text>
    </comment>
    <comment ref="B75" authorId="1">
      <text>
        <r>
          <rPr>
            <sz val="9"/>
            <color indexed="81"/>
            <rFont val="Tahoma"/>
            <family val="2"/>
          </rPr>
          <t>ISIKAN NAMA PENTADBIR</t>
        </r>
      </text>
    </comment>
    <comment ref="B76" authorId="1">
      <text>
        <r>
          <rPr>
            <sz val="9"/>
            <color indexed="81"/>
            <rFont val="Tahoma"/>
            <family val="2"/>
          </rPr>
          <t>ISIKAN JAWATAN PENTADBIR</t>
        </r>
      </text>
    </comment>
  </commentList>
</comments>
</file>

<file path=xl/comments2.xml><?xml version="1.0" encoding="utf-8"?>
<comments xmlns="http://schemas.openxmlformats.org/spreadsheetml/2006/main">
  <authors>
    <author>Mohd Shazlan Shahudin</author>
  </authors>
  <commentList>
    <comment ref="D13" authorId="0">
      <text>
        <r>
          <rPr>
            <sz val="9"/>
            <color indexed="81"/>
            <rFont val="Tahoma"/>
            <family val="2"/>
          </rPr>
          <t xml:space="preserve"> ISIKAN TARIKH PELAPORAN
</t>
        </r>
      </text>
    </comment>
  </commentList>
</comments>
</file>

<file path=xl/sharedStrings.xml><?xml version="1.0" encoding="utf-8"?>
<sst xmlns="http://schemas.openxmlformats.org/spreadsheetml/2006/main" count="344" uniqueCount="142">
  <si>
    <t>JANTINA</t>
  </si>
  <si>
    <t>:</t>
  </si>
  <si>
    <t>Nama Murid</t>
  </si>
  <si>
    <t>Jantina</t>
  </si>
  <si>
    <t>Kelas</t>
  </si>
  <si>
    <t>Tarikh Pelaporan</t>
  </si>
  <si>
    <t>TAFSIRAN</t>
  </si>
  <si>
    <t>BIL.</t>
  </si>
  <si>
    <t xml:space="preserve"> NAMA MURID</t>
  </si>
  <si>
    <t>L</t>
  </si>
  <si>
    <t>NAMA GURU MATA PELAJARAN:</t>
  </si>
  <si>
    <t>KELAS:</t>
  </si>
  <si>
    <t>GURU MATA PELAJARAN</t>
  </si>
  <si>
    <t>…………………………………………………………………………</t>
  </si>
  <si>
    <t>ZAMRUS BIN A.RAHMAN</t>
  </si>
  <si>
    <t>KAMARIAH BINTI YASSIN</t>
  </si>
  <si>
    <t>RAMASAMY A/L MUTHUSAMY</t>
  </si>
  <si>
    <t>LIZA BINTI OTHMAN</t>
  </si>
  <si>
    <t>HAFIZ BIN BAHAROM</t>
  </si>
  <si>
    <t>RAMLI BIN SAMAD</t>
  </si>
  <si>
    <t>KARIM DANISH BIN ABU BAKAR</t>
  </si>
  <si>
    <t>ZAHARI DANIAL BIN KAMALUDDIN</t>
  </si>
  <si>
    <t>ARINA ARISSA BINTI MUSA</t>
  </si>
  <si>
    <t>NAGENDRAN A/L MAGENDREN</t>
  </si>
  <si>
    <t>PUSPASAMY A/P PAPASAMY</t>
  </si>
  <si>
    <t>NADIA BINTI HASHIM</t>
  </si>
  <si>
    <t>ISMAIL ALIFF BIN AZIZ</t>
  </si>
  <si>
    <t>CHONG WEY LOON</t>
  </si>
  <si>
    <t>SAM POH TONG</t>
  </si>
  <si>
    <t>AHMAD ISWAZIR BIN KAMARUDDIN ALI</t>
  </si>
  <si>
    <t>ROZAINI BIN SHAHARUDDIN</t>
  </si>
  <si>
    <t>RUDY HARTONO BIN RUDYMAN</t>
  </si>
  <si>
    <t>HARLINA BINTI SARIP</t>
  </si>
  <si>
    <t>YASSIN BIN ABD AZIZ</t>
  </si>
  <si>
    <t>SUHANA BINTI BUDIN</t>
  </si>
  <si>
    <t>AZALI BIN MOHD GHAZI</t>
  </si>
  <si>
    <t>SITI KHASNOR BINTI JAJULI</t>
  </si>
  <si>
    <t>HALIM BIN HARUN</t>
  </si>
  <si>
    <t>SALIM BIN SALEM</t>
  </si>
  <si>
    <t>DANIAL IRISH BIN DANIAL RUDIN</t>
  </si>
  <si>
    <t>CHAN KOK MENG</t>
  </si>
  <si>
    <t xml:space="preserve">LAILATUL QARI BINTI KARIM </t>
  </si>
  <si>
    <t xml:space="preserve">ZAINAB BINTI ISMAIL </t>
  </si>
  <si>
    <t>JAMIL BIN JAMALUDIN</t>
  </si>
  <si>
    <t>AZWAN BIN MUSAHAR</t>
  </si>
  <si>
    <t>KHARIL YUSRI BIN TAHUR</t>
  </si>
  <si>
    <t>IRWAN HASHIM BIN MOHD SUHAILY</t>
  </si>
  <si>
    <t>WAN ANIS BINTI WAN KHAIRUL</t>
  </si>
  <si>
    <t>WAN ALIFF EZWAN BIN SHAHRUL NIZAM</t>
  </si>
  <si>
    <t>MOHD ESWARAN BIN EZWAN</t>
  </si>
  <si>
    <t>NUR QURSIAH BINTI HARIS</t>
  </si>
  <si>
    <t>P</t>
  </si>
  <si>
    <t>HAYATI BINTI MUSA</t>
  </si>
  <si>
    <t>SUHAILA ARMANI BINTI SUHAIMI</t>
  </si>
  <si>
    <t>NINA QISTINA BINTI BAHAR</t>
  </si>
  <si>
    <t>…………………………………………………</t>
  </si>
  <si>
    <t>ZAMZURI BIN SHAMSURI</t>
  </si>
  <si>
    <t>TAHAP PENGUASAAN</t>
  </si>
  <si>
    <t>AHMAD ADLI BIN ALI</t>
  </si>
  <si>
    <t>SEKOLAH :</t>
  </si>
  <si>
    <t>ALAMAT :</t>
  </si>
  <si>
    <t>PENILAIAN :</t>
  </si>
  <si>
    <t>ZAIFUL AHMAD BIN KARIM</t>
  </si>
  <si>
    <t>ZAIRI AIDIL BIN JAMAD</t>
  </si>
  <si>
    <t>ZAHARAH BINTI ABDUL MALEK</t>
  </si>
  <si>
    <t>ZAMARUL JAMIAN BIN  MUSTAMIN</t>
  </si>
  <si>
    <t>ZAMZAITUL QAIRUL BIN AMIN</t>
  </si>
  <si>
    <t>ZAKARUDDIN BIN MUSA</t>
  </si>
  <si>
    <t>ZADUL ALI BIN RAMAN AMAN</t>
  </si>
  <si>
    <t>ZAMZAMI BIN ZAIDUL AMRAN</t>
  </si>
  <si>
    <t>ZAINAL ABIDIN BIN JAMARUL</t>
  </si>
  <si>
    <t>ZAINUL JUMAIDI BIN ALI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</si>
  <si>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</si>
  <si>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</si>
  <si>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</si>
  <si>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</si>
  <si>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</si>
  <si>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</si>
  <si>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</si>
  <si>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</si>
  <si>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</si>
  <si>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PN. NUR AIDA BINTI ABD. RAHIM</t>
  </si>
  <si>
    <t>MUHD. NIZAM BIN KARIM JUNIOR</t>
  </si>
  <si>
    <t>NAWI BIN RAZMAN</t>
  </si>
  <si>
    <t>MOHD SHAZA BIN ABD. JALIL</t>
  </si>
  <si>
    <t>NO. MY KID / NO. KAD PENGENALAN</t>
  </si>
  <si>
    <t>FARIDAH BINTI RAMLAN</t>
  </si>
  <si>
    <t>HARLENI  BINTI  ARIF</t>
  </si>
  <si>
    <t>RINA MAZNAH BINTI  ALI MAMAK</t>
  </si>
  <si>
    <t>TAN HUEY MUI</t>
  </si>
  <si>
    <t>ZAHARI BIN ZAHARAN</t>
  </si>
  <si>
    <t>WILAYAH PERSEKUTUAN, PUTRAJAYA</t>
  </si>
  <si>
    <t>JALAN PRESINT 16, PUTRAJAYA</t>
  </si>
  <si>
    <t>EN. ABDUL RAZAK BIN MOHD BADRI</t>
  </si>
  <si>
    <t>NOTA : JANGAN PADAM DATA INI!</t>
  </si>
  <si>
    <t>KEMAHIRAN</t>
  </si>
  <si>
    <t>MATA PELAJARAN</t>
  </si>
  <si>
    <t>TAHAP PENGUASAAN KESELURUHAN</t>
  </si>
  <si>
    <t>Tahap Penguasaan Keseluruhan</t>
  </si>
  <si>
    <t>Nama Guru</t>
  </si>
  <si>
    <t>No. MY KID</t>
  </si>
  <si>
    <t>KESELURUHAN</t>
  </si>
  <si>
    <t>Berikut adalah pernyataan bagi 
Tahap Penguasaan keseluruhan</t>
  </si>
  <si>
    <t>TAHAP PENGUASAAN BAGI SETIAP STANDARD KANDUNGAN</t>
  </si>
  <si>
    <t>04  JANUARI 2015</t>
  </si>
  <si>
    <t>JANUARI 2015</t>
  </si>
  <si>
    <t>TAHAP PENGUASAAN 
KESELURUHAN</t>
  </si>
  <si>
    <t>• Boleh menyatakan takrifan Sains Sukan dan bidang-bidang yang terdapat dalam Sains Sukan.
• Boleh menyatakan takrifan Pengurusan Sukan.
• Boleh menyatakan Dasar Sukan Negara.</t>
  </si>
  <si>
    <t>• Boleh menganalisis maklumat yang diberi untuk menentukan sistem pertandingan yang sesuai.
• Boleh memainkan peranan sebagai jawatankuasa dan mengelolakan pertandingan sukan.</t>
  </si>
  <si>
    <t>• Boleh melaksanakan post mortem untuk meningkatkan pencapaian pengelolaan pertandingan.</t>
  </si>
  <si>
    <t>SAINS SUKAN</t>
  </si>
  <si>
    <t xml:space="preserve">• Boleh menjelaskan perkaitan sistem-sistem tubuh dalam pergerakan untuk meningkatkan prestasi.
• Boleh menyatakan faktor yang mempengaruhi adaptasi sistem tubuh terhadap latihan.
• Boleh mencadangkan faktor yang relevan untuk meningkatkan adaptasi sistem tubuh terhadap prestasi.
</t>
  </si>
  <si>
    <t>• Boleh menyatakan organ yang terdapat dalam sistem rangka, otot, saraf, endokrina, kardiovaskular, dan
  respiratori.
• Boleh menyatakan fungsi setiap sistem yang terlibat dalam pergerakan manusia.</t>
  </si>
  <si>
    <t>• Boleh melakarkan jadual pertandingan berdasarkan kepada maklumat-maklumat sistem 
  pertandingan dan memberi 
  justifikasi.
• Boleh mengelolakan pertandingan berdasarkan sistem yang dipilih.
• Boleh menjalankan peranan mengikut spesifikasi atau diskripsi tugas semasa mengelolakan 
  pertandingan sukan.</t>
  </si>
  <si>
    <t>• Boleh menggunakan pengetahuan dalam membincangkan perancangan sebelum pertandingan 
  serta menyediakan senarai  
  semak pengelolaan pertandingan.
• Boleh memainkan peranan dalam mesyuarat pengelolaan pertandingan.</t>
  </si>
  <si>
    <t>• Boleh menghuraikan etika yang harus diamalkan oleh atlet, pegawai dan penonton.
• Boleh menjelaskan prosedur pertandingan sistem liga dan sistem kalah mati.
• Boleh membincangkan secara terperinci kepentingan Sains Sukan. 
• Boleh menerangkan perbezaan antara Sukan Untuk Semua dan Sukan Untuk Kecemerlangan dalam 
  Dasar Sukan Negara.</t>
  </si>
  <si>
    <t>• Boleh memerihalkan penglibatan sistem rangka, otot, endokrina, kardiovaskular, dan respiratori semasa
  melakukan pergerakan dan aktiviti fizikal
• Boleh menggunakan rumus untuk menghitung keluaran jantung.
• Boleh menggunakan istilah saintifik secara konsisten semasa berkomunikasi.</t>
  </si>
  <si>
    <t xml:space="preserve">• Boleh mengaitkan konsep dan prinsip pergerakan dengan prestasi sukan.
• Boleh membuat rumusan dapatan amali dan cadangan penambahbaikan.
</t>
  </si>
  <si>
    <t>• Boleh menyatakan maksud kinematik gerakan dan kinetik gerakan, stabiliti dalam pergerakan dan 
  kemahiran motor serta menyatakan posisi rujukan anatomi.</t>
  </si>
  <si>
    <t xml:space="preserve">• Boleh mengenal pasti satah sagital, satah frontal, satah melintang secara konsisten.
• Boleh mengenal pasti ciri-ciri gerakan, daya, tork, lakuan involuntari dan voluntari.
• Boleh mengenal pasti kriteria pengkelasan kemahiran motor dan tahap pemerolehan pembelajaran 
  kemahiran motor.
• Boleh menentukan jenis gerakan, asas gerakan, hukum gerakan dan asas kemahiran motor.
• Boleh menyatakan perbezaan ciri-ciri kemahiran generik dan kemahiran sekunder.
• Boleh mengenal pasti tahap kognitif, tahap gabungan dan tahap autonomi.
</t>
  </si>
  <si>
    <t xml:space="preserve">• Boleh melakukan pergerakan dengan merujuk kepada satah sagital, satah frontal dan satah melintang.
• Boleh mengkelaskan kemahiran motor berdasarkan kriteria ketetapan lakuan, permulaan dan 
  pengakhiran lakuan, dan rangsangan persekitaran.
</t>
  </si>
  <si>
    <t>• Boleh menghuraikan Hukum Newton Pertama, Hukum Newton Kedua dan Hukum Newton Ketiga 
  berdasarkan pergerakan manusia.
• Boleh menganalisis pergerakan dalam sukan berdasarkan penggunaan sistem tuas. 
• Boleh menganalisis maklumat rangsangan persekitaran berdasarkan kelas kemahiran motor.</t>
  </si>
  <si>
    <t xml:space="preserve">• Boleh merancang dan melakukan amali untuk mendapatkan halaju dan pecutan berdasarkan sesaran 
  dan masa pergerakan.
• Boleh merancang dan melakukan amali praktis spesifik dan praktis variasi.
• Boleh menyelesaikan masalah, melaksanakan tugasan yang dirancang dan membuat penilaian 
  berdasarkan peranan visual, vestibular dan somatosensori dalam kemahiran motor manusia.
</t>
  </si>
  <si>
    <t xml:space="preserve">PERNYATAAN STANDARD PRESTASI SAINS SUKAN </t>
  </si>
  <si>
    <r>
      <rPr>
        <b/>
        <sz val="12"/>
        <color theme="1"/>
        <rFont val="Arial"/>
        <family val="2"/>
      </rPr>
      <t>Mengetahui</t>
    </r>
    <r>
      <rPr>
        <sz val="12"/>
        <color theme="1"/>
        <rFont val="Arial"/>
        <family val="2"/>
      </rPr>
      <t xml:space="preserve">
• Tahu perkara asas atau boleh melakukan kemahiran asas atau memberi respons terhadap perkara
  asas berkaitan Sains Sukan.</t>
    </r>
  </si>
  <si>
    <r>
      <rPr>
        <b/>
        <sz val="12"/>
        <color theme="1"/>
        <rFont val="Arial"/>
        <family val="2"/>
      </rPr>
      <t>Mengetahui dan Memahami</t>
    </r>
    <r>
      <rPr>
        <sz val="12"/>
        <color theme="1"/>
        <rFont val="Arial"/>
        <family val="2"/>
      </rPr>
      <t xml:space="preserve">
• Mengenal pasti fakta, prosedur, dan konsep dalam Sains Sukan.
• Menggunakan pengetahuan Sains sukan untuk menganalisis isu-isu bagi menyelesaikan masalah
  yang dinyatakan dalam keadaan yang biasa dan tidak biasa.
• Menggunakan istilah Sains Sukan secara konsisten untuk berkomunikasi.</t>
    </r>
  </si>
  <si>
    <r>
      <rPr>
        <b/>
        <sz val="12"/>
        <color theme="1"/>
        <rFont val="Arial"/>
        <family val="2"/>
      </rPr>
      <t>Mengaplikasi dan Melaksanakan Sesuatu yang Lebih Kompleks dengan Berkesan</t>
    </r>
    <r>
      <rPr>
        <sz val="12"/>
        <color theme="1"/>
        <rFont val="Arial"/>
        <family val="2"/>
      </rPr>
      <t xml:space="preserve">
• Mempamerkan dan menggunakan pelbagai kemahiran dan teknik yang kompleks.
• Mempamerkan dan menggunakan pelbagai strategi yang kompleks dan konsep pergerakan.
• Menganalisis dan menggunakan maklumat untuk melaksanakan sesuatu dengan berkesan.</t>
    </r>
  </si>
  <si>
    <r>
      <rPr>
        <b/>
        <sz val="12"/>
        <color theme="1"/>
        <rFont val="Arial"/>
        <family val="2"/>
      </rPr>
      <t>Mengaplikasi dan Melaksanakan</t>
    </r>
    <r>
      <rPr>
        <sz val="12"/>
        <color theme="1"/>
        <rFont val="Arial"/>
        <family val="2"/>
      </rPr>
      <t xml:space="preserve">
• Menggunakan pengetahuan berkaitan fakta, konsep, prosedur, dan strategi semasa melakukan 
  sesuatu kemahiran atau aktiviti berkaitan Sains Sukan.</t>
    </r>
  </si>
  <si>
    <r>
      <rPr>
        <b/>
        <sz val="12"/>
        <color theme="1"/>
        <rFont val="Arial"/>
        <family val="2"/>
      </rPr>
      <t>Merancang atau Mereka Cipta Sesuatu yang Baharu</t>
    </r>
    <r>
      <rPr>
        <sz val="12"/>
        <color theme="1"/>
        <rFont val="Arial"/>
        <family val="2"/>
      </rPr>
      <t xml:space="preserve">
• Merancang sesuatu aktiviti yang baharu atau mengimprovisasi berdasarkan pengetahuan dan 
  kemahiran yang dipelajari.
• Mereka bentuk atau merancang, menjelaskan dan menjustifikasikan sesuatu perancangan untuk 
  meningkatkan prestasi sukan atau kesihatan.
• Menganalisis dan menilai keberkesanan sesuatu perancangan berdasarkan hasilnya.</t>
    </r>
  </si>
  <si>
    <r>
      <rPr>
        <b/>
        <sz val="12"/>
        <color theme="1"/>
        <rFont val="Arial"/>
        <family val="2"/>
      </rPr>
      <t>Membuat Refleksi untuk Meningkatkan Prestasi</t>
    </r>
    <r>
      <rPr>
        <sz val="12"/>
        <color theme="1"/>
        <rFont val="Arial"/>
        <family val="2"/>
      </rPr>
      <t xml:space="preserve">
• Menerangkan dan mempamerkan strategi meningkatkan kemahiran interpersonal.
• Membangunkan matlamat dan menggunakan strategi untuk meningkatkan pencapaian,  
  menganalisis, dan menilai pencapaian.
• Membina satu pelan terperinci dan logik yang menggambarkan kecekapan penggunaan masa dan 
  sumber dalam kumpulan kecil dan  penyelesaian masalah.</t>
    </r>
  </si>
  <si>
    <t>• Boleh menggunakan pengetahuan berkaitan sistem tubuh untuk mengenal pasti dan menunjukkan 
  lakuan pergerakan atau 
  aksi kemahiran dalam sukan berdasarkan jenis penguncupan otot.
• Boleh menggunakan pengetahuan berkaitan tekanan darah untuk mengukur tekanan darah individu 
  dalam pelbagai posisi.
• Boleh menggunakan pengetahuan berkaitan tindak balas otot untuk mengenal pasti otot agonis, otot 
  antagonis, dan otot sinergis semasa melakukan aksi dalam sukan.</t>
  </si>
  <si>
    <t>• Boleh menganalisis pergerakan manusia melakukan aksi sukan atau aktiviti fizikal berdasarkan 
  penggunaan sendi dan tulang, penggunaan fiber otot, tindak balas otot agonis, dan otot antagonis serta 
  otot sinergis.
• Boleh menerangkan proses sistem saraf daripada menerima rangsangan sehingga menghasilkan 
  pergerakan dalam aksi sukan atau aktiviti fizikal.</t>
  </si>
  <si>
    <t>• Boleh menganalisis aktiviti sukan yang menggunakan sistem tenaga anaerobik (ATP-PC),anaerobik 
  laktik dan sistem tenaga aerobik.
• Boleh merancang dan melakukan aktiviti mengenal pasti otot agonis, antagonis dan sinergis dalam 
  pergerakan serta mengukur tekanan darah dalam pelbagai posisi.</t>
  </si>
  <si>
    <t>4 CERDAS</t>
  </si>
  <si>
    <t>SEKOLAH MENENGAH KEBANGSAAN PRESINT 16</t>
  </si>
  <si>
    <t xml:space="preserve">BIDANG 1 
Pengenalan Sains Sukan &amp; Pengurusan Sukan
 </t>
  </si>
  <si>
    <t xml:space="preserve">BIDANG 2
 Fungsi Sistem Tubuh Dalam Pergerakan
</t>
  </si>
  <si>
    <t xml:space="preserve">BIDANG 3 
Pengenalan Sains Pergerakan 
</t>
  </si>
  <si>
    <t>PENGETUA</t>
  </si>
  <si>
    <t>PENGENALAN SAINS SUKAN DAN PENGURUSAN SUKAN</t>
  </si>
  <si>
    <t>FUNGSI SISTEM TUBUH  DALAM PERGERAKAN</t>
  </si>
  <si>
    <t>PENGENALAN SAINS PERGERAKAN</t>
  </si>
</sst>
</file>

<file path=xl/styles.xml><?xml version="1.0" encoding="utf-8"?>
<styleSheet xmlns="http://schemas.openxmlformats.org/spreadsheetml/2006/main">
  <numFmts count="1">
    <numFmt numFmtId="164" formatCode="000000\-00\-0000"/>
  </numFmts>
  <fonts count="4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8"/>
      <color theme="1"/>
      <name val="Arial Narrow"/>
      <family val="2"/>
    </font>
    <font>
      <sz val="18"/>
      <name val="Arial Narrow"/>
      <family val="2"/>
    </font>
    <font>
      <sz val="14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indexed="81"/>
      <name val="Tahoma"/>
      <family val="2"/>
    </font>
    <font>
      <sz val="10"/>
      <color indexed="81"/>
      <name val="Arial"/>
      <family val="2"/>
    </font>
    <font>
      <sz val="11"/>
      <color indexed="81"/>
      <name val="Arial"/>
      <family val="2"/>
    </font>
    <font>
      <sz val="18"/>
      <name val="Calibri"/>
      <family val="2"/>
      <scheme val="minor"/>
    </font>
    <font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5" fillId="0" borderId="0" xfId="0" applyFont="1"/>
    <xf numFmtId="0" fontId="5" fillId="0" borderId="0" xfId="0" applyFont="1" applyBorder="1"/>
    <xf numFmtId="0" fontId="1" fillId="0" borderId="0" xfId="0" applyFont="1" applyAlignment="1">
      <alignment vertical="center"/>
    </xf>
    <xf numFmtId="0" fontId="5" fillId="3" borderId="0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9" xfId="0" applyFont="1" applyFill="1" applyBorder="1"/>
    <xf numFmtId="0" fontId="13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1" fillId="3" borderId="0" xfId="0" applyFont="1" applyFill="1"/>
    <xf numFmtId="0" fontId="1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left"/>
    </xf>
    <xf numFmtId="0" fontId="9" fillId="10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3" borderId="5" xfId="0" applyFont="1" applyFill="1" applyBorder="1"/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0" fontId="3" fillId="6" borderId="0" xfId="0" applyFont="1" applyFill="1"/>
    <xf numFmtId="0" fontId="3" fillId="3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10" borderId="0" xfId="0" applyFont="1" applyFill="1"/>
    <xf numFmtId="0" fontId="10" fillId="10" borderId="0" xfId="0" applyFont="1" applyFill="1" applyAlignment="1" applyProtection="1">
      <protection locked="0"/>
    </xf>
    <xf numFmtId="0" fontId="18" fillId="10" borderId="0" xfId="0" applyFont="1" applyFill="1" applyAlignment="1">
      <alignment horizontal="right" vertical="center"/>
    </xf>
    <xf numFmtId="0" fontId="10" fillId="10" borderId="0" xfId="0" applyFont="1" applyFill="1"/>
    <xf numFmtId="0" fontId="19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13" fillId="0" borderId="0" xfId="0" applyFont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7" fillId="2" borderId="0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/>
    <xf numFmtId="0" fontId="12" fillId="2" borderId="0" xfId="0" applyFont="1" applyFill="1" applyBorder="1"/>
    <xf numFmtId="0" fontId="3" fillId="2" borderId="0" xfId="0" applyFont="1" applyFill="1" applyAlignment="1">
      <alignment horizontal="center"/>
    </xf>
    <xf numFmtId="0" fontId="22" fillId="2" borderId="0" xfId="0" applyFont="1" applyFill="1" applyBorder="1" applyAlignment="1"/>
    <xf numFmtId="0" fontId="23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/>
    <xf numFmtId="0" fontId="3" fillId="0" borderId="0" xfId="0" applyFont="1" applyAlignment="1">
      <alignment vertical="center"/>
    </xf>
    <xf numFmtId="0" fontId="15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8" fillId="0" borderId="0" xfId="0" applyFont="1" applyFill="1" applyBorder="1" applyAlignment="1" applyProtection="1">
      <protection locked="0"/>
    </xf>
    <xf numFmtId="0" fontId="5" fillId="2" borderId="0" xfId="0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10" borderId="0" xfId="0" applyFont="1" applyFill="1" applyAlignment="1" applyProtection="1">
      <alignment horizontal="center"/>
      <protection locked="0"/>
    </xf>
    <xf numFmtId="0" fontId="10" fillId="10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6" xfId="0" applyFont="1" applyBorder="1"/>
    <xf numFmtId="0" fontId="7" fillId="2" borderId="0" xfId="0" applyFont="1" applyFill="1" applyBorder="1" applyAlignment="1">
      <alignment vertical="top"/>
    </xf>
    <xf numFmtId="0" fontId="24" fillId="10" borderId="0" xfId="0" applyFont="1" applyFill="1" applyBorder="1" applyAlignment="1">
      <alignment vertical="center"/>
    </xf>
    <xf numFmtId="0" fontId="24" fillId="10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164" fontId="9" fillId="3" borderId="3" xfId="0" applyNumberFormat="1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9" fillId="3" borderId="2" xfId="0" applyNumberFormat="1" applyFont="1" applyFill="1" applyBorder="1" applyAlignment="1"/>
    <xf numFmtId="0" fontId="9" fillId="3" borderId="3" xfId="0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10" borderId="0" xfId="0" applyFont="1" applyFill="1" applyBorder="1" applyAlignment="1" applyProtection="1">
      <alignment vertical="center"/>
      <protection locked="0"/>
    </xf>
    <xf numFmtId="164" fontId="9" fillId="3" borderId="2" xfId="0" applyNumberFormat="1" applyFont="1" applyFill="1" applyBorder="1" applyAlignment="1">
      <alignment horizontal="left"/>
    </xf>
    <xf numFmtId="0" fontId="30" fillId="10" borderId="11" xfId="0" applyFont="1" applyFill="1" applyBorder="1" applyAlignment="1">
      <alignment vertical="center"/>
    </xf>
    <xf numFmtId="0" fontId="30" fillId="10" borderId="6" xfId="0" applyFont="1" applyFill="1" applyBorder="1" applyAlignment="1">
      <alignment vertical="center"/>
    </xf>
    <xf numFmtId="0" fontId="30" fillId="10" borderId="12" xfId="0" applyFont="1" applyFill="1" applyBorder="1" applyAlignment="1">
      <alignment vertical="center"/>
    </xf>
    <xf numFmtId="0" fontId="6" fillId="10" borderId="6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/>
    <xf numFmtId="0" fontId="3" fillId="14" borderId="0" xfId="0" applyFont="1" applyFill="1" applyProtection="1">
      <protection locked="0"/>
    </xf>
    <xf numFmtId="0" fontId="31" fillId="12" borderId="0" xfId="0" applyFont="1" applyFill="1" applyBorder="1" applyAlignment="1">
      <alignment horizontal="left"/>
    </xf>
    <xf numFmtId="0" fontId="9" fillId="12" borderId="0" xfId="0" applyFont="1" applyFill="1" applyBorder="1"/>
    <xf numFmtId="0" fontId="13" fillId="12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7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33" fillId="7" borderId="1" xfId="0" applyFont="1" applyFill="1" applyBorder="1" applyAlignment="1">
      <alignment vertical="center" wrapText="1"/>
    </xf>
    <xf numFmtId="0" fontId="32" fillId="11" borderId="1" xfId="0" applyFont="1" applyFill="1" applyBorder="1" applyAlignment="1">
      <alignment horizontal="left" vertical="center" wrapText="1"/>
    </xf>
    <xf numFmtId="0" fontId="32" fillId="11" borderId="1" xfId="0" applyFont="1" applyFill="1" applyBorder="1" applyAlignment="1">
      <alignment horizontal="left" vertical="top" wrapText="1"/>
    </xf>
    <xf numFmtId="0" fontId="33" fillId="3" borderId="0" xfId="0" applyFont="1" applyFill="1" applyBorder="1" applyAlignment="1">
      <alignment vertical="center" wrapText="1"/>
    </xf>
    <xf numFmtId="0" fontId="34" fillId="11" borderId="1" xfId="0" applyFont="1" applyFill="1" applyBorder="1" applyAlignment="1">
      <alignment vertical="center" wrapText="1"/>
    </xf>
    <xf numFmtId="0" fontId="34" fillId="11" borderId="1" xfId="0" applyFont="1" applyFill="1" applyBorder="1" applyAlignment="1">
      <alignment vertical="top" wrapText="1"/>
    </xf>
    <xf numFmtId="0" fontId="33" fillId="7" borderId="0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9" borderId="4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top"/>
    </xf>
    <xf numFmtId="0" fontId="8" fillId="11" borderId="1" xfId="0" applyFont="1" applyFill="1" applyBorder="1" applyAlignment="1">
      <alignment horizontal="center" vertical="top"/>
    </xf>
    <xf numFmtId="0" fontId="6" fillId="10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10" fillId="10" borderId="0" xfId="0" applyFont="1" applyFill="1" applyAlignmen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7" fillId="11" borderId="1" xfId="0" applyFont="1" applyFill="1" applyBorder="1" applyAlignment="1">
      <alignment horizontal="center" vertical="center" textRotation="90" wrapText="1"/>
    </xf>
    <xf numFmtId="0" fontId="8" fillId="11" borderId="1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13" borderId="2" xfId="0" applyFont="1" applyFill="1" applyBorder="1" applyAlignment="1">
      <alignment vertical="center"/>
    </xf>
    <xf numFmtId="0" fontId="7" fillId="13" borderId="14" xfId="0" applyFont="1" applyFill="1" applyBorder="1" applyAlignment="1">
      <alignment vertical="center"/>
    </xf>
    <xf numFmtId="0" fontId="7" fillId="13" borderId="3" xfId="0" applyFont="1" applyFill="1" applyBorder="1" applyAlignment="1">
      <alignment vertical="center"/>
    </xf>
    <xf numFmtId="0" fontId="6" fillId="11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vertical="center" wrapText="1"/>
    </xf>
    <xf numFmtId="0" fontId="30" fillId="10" borderId="13" xfId="0" applyFont="1" applyFill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9" fillId="10" borderId="5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25" fillId="14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left"/>
    </xf>
    <xf numFmtId="0" fontId="9" fillId="10" borderId="9" xfId="0" applyFont="1" applyFill="1" applyBorder="1" applyAlignment="1">
      <alignment horizontal="left"/>
    </xf>
    <xf numFmtId="0" fontId="9" fillId="10" borderId="6" xfId="0" applyFont="1" applyFill="1" applyBorder="1" applyAlignment="1">
      <alignment horizontal="left"/>
    </xf>
    <xf numFmtId="0" fontId="9" fillId="10" borderId="0" xfId="0" applyFont="1" applyFill="1" applyBorder="1" applyAlignment="1">
      <alignment horizontal="left"/>
    </xf>
    <xf numFmtId="0" fontId="38" fillId="2" borderId="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center" vertical="center"/>
    </xf>
    <xf numFmtId="0" fontId="28" fillId="10" borderId="0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left"/>
    </xf>
    <xf numFmtId="0" fontId="9" fillId="10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 indent="1"/>
    </xf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  <color rgb="FFCC3399"/>
      <color rgb="FFFFFF66"/>
      <color rgb="FFFF9900"/>
      <color rgb="FF00FFFF"/>
      <color rgb="FFE45AD4"/>
      <color rgb="FF00CC99"/>
      <color rgb="FFFF3399"/>
      <color rgb="FF009900"/>
      <color rgb="FFC7D8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PELAPORAN'!$B$29</c:f>
              <c:strCache>
                <c:ptCount val="1"/>
                <c:pt idx="0">
                  <c:v>BIL. MURID</c:v>
                </c:pt>
              </c:strCache>
            </c:strRef>
          </c:tx>
          <c:dLbls>
            <c:showVal val="1"/>
          </c:dLbls>
          <c:cat>
            <c:strRef>
              <c:f>'GRAF PELAPORAN'!$C$28:$H$28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PELAPORAN'!$C$29:$H$29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30</c:v>
                </c:pt>
                <c:pt idx="5">
                  <c:v>11</c:v>
                </c:pt>
              </c:numCache>
            </c:numRef>
          </c:val>
        </c:ser>
        <c:axId val="67033344"/>
        <c:axId val="67039232"/>
      </c:barChart>
      <c:catAx>
        <c:axId val="67033344"/>
        <c:scaling>
          <c:orientation val="minMax"/>
        </c:scaling>
        <c:axPos val="b"/>
        <c:tickLblPos val="nextTo"/>
        <c:crossAx val="67039232"/>
        <c:crosses val="autoZero"/>
        <c:auto val="1"/>
        <c:lblAlgn val="ctr"/>
        <c:lblOffset val="100"/>
      </c:catAx>
      <c:valAx>
        <c:axId val="67039232"/>
        <c:scaling>
          <c:orientation val="minMax"/>
          <c:max val="60"/>
        </c:scaling>
        <c:axPos val="l"/>
        <c:numFmt formatCode="General" sourceLinked="1"/>
        <c:tickLblPos val="nextTo"/>
        <c:crossAx val="6703334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PELAPORAN'!$B$101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PELAPORAN'!$C$100:$H$100</c:f>
            </c:multiLvlStrRef>
          </c:cat>
          <c:val>
            <c:numRef>
              <c:f>'GRAF PELAPORAN'!$C$101:$H$101</c:f>
            </c:numRef>
          </c:val>
        </c:ser>
        <c:axId val="67500288"/>
        <c:axId val="67502080"/>
      </c:barChart>
      <c:catAx>
        <c:axId val="67500288"/>
        <c:scaling>
          <c:orientation val="minMax"/>
        </c:scaling>
        <c:axPos val="b"/>
        <c:tickLblPos val="nextTo"/>
        <c:crossAx val="67502080"/>
        <c:crosses val="autoZero"/>
        <c:auto val="1"/>
        <c:lblAlgn val="ctr"/>
        <c:lblOffset val="100"/>
      </c:catAx>
      <c:valAx>
        <c:axId val="67502080"/>
        <c:scaling>
          <c:orientation val="minMax"/>
          <c:max val="60"/>
        </c:scaling>
        <c:axPos val="l"/>
        <c:numFmt formatCode="General" sourceLinked="1"/>
        <c:tickLblPos val="nextTo"/>
        <c:crossAx val="6750028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PELAPORAN'!$J$101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PELAPORAN'!$K$100:$P$100</c:f>
            </c:multiLvlStrRef>
          </c:cat>
          <c:val>
            <c:numRef>
              <c:f>'GRAF PELAPORAN'!$K$101:$P$101</c:f>
            </c:numRef>
          </c:val>
        </c:ser>
        <c:axId val="67517056"/>
        <c:axId val="67531136"/>
      </c:barChart>
      <c:catAx>
        <c:axId val="67517056"/>
        <c:scaling>
          <c:orientation val="minMax"/>
        </c:scaling>
        <c:axPos val="b"/>
        <c:tickLblPos val="nextTo"/>
        <c:crossAx val="67531136"/>
        <c:crosses val="autoZero"/>
        <c:auto val="1"/>
        <c:lblAlgn val="ctr"/>
        <c:lblOffset val="100"/>
      </c:catAx>
      <c:valAx>
        <c:axId val="67531136"/>
        <c:scaling>
          <c:orientation val="minMax"/>
          <c:max val="60"/>
        </c:scaling>
        <c:axPos val="l"/>
        <c:numFmt formatCode="General" sourceLinked="1"/>
        <c:tickLblPos val="nextTo"/>
        <c:crossAx val="6751705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PELAPORAN'!$B$119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PELAPORAN'!$C$118:$H$118</c:f>
            </c:multiLvlStrRef>
          </c:cat>
          <c:val>
            <c:numRef>
              <c:f>'GRAF PELAPORAN'!$C$119:$H$119</c:f>
            </c:numRef>
          </c:val>
        </c:ser>
        <c:axId val="67558400"/>
        <c:axId val="67564288"/>
      </c:barChart>
      <c:catAx>
        <c:axId val="67558400"/>
        <c:scaling>
          <c:orientation val="minMax"/>
        </c:scaling>
        <c:axPos val="b"/>
        <c:tickLblPos val="nextTo"/>
        <c:crossAx val="67564288"/>
        <c:crosses val="autoZero"/>
        <c:auto val="1"/>
        <c:lblAlgn val="ctr"/>
        <c:lblOffset val="100"/>
      </c:catAx>
      <c:valAx>
        <c:axId val="67564288"/>
        <c:scaling>
          <c:orientation val="minMax"/>
          <c:max val="60"/>
        </c:scaling>
        <c:axPos val="l"/>
        <c:numFmt formatCode="General" sourceLinked="1"/>
        <c:tickLblPos val="nextTo"/>
        <c:crossAx val="6755840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PELAPORAN'!$J$119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PELAPORAN'!$K$118:$P$118</c:f>
            </c:multiLvlStrRef>
          </c:cat>
          <c:val>
            <c:numRef>
              <c:f>'GRAF PELAPORAN'!$K$119:$P$119</c:f>
            </c:numRef>
          </c:val>
        </c:ser>
        <c:axId val="67636608"/>
        <c:axId val="67654784"/>
      </c:barChart>
      <c:catAx>
        <c:axId val="67636608"/>
        <c:scaling>
          <c:orientation val="minMax"/>
        </c:scaling>
        <c:axPos val="b"/>
        <c:tickLblPos val="nextTo"/>
        <c:crossAx val="67654784"/>
        <c:crosses val="autoZero"/>
        <c:auto val="1"/>
        <c:lblAlgn val="ctr"/>
        <c:lblOffset val="100"/>
      </c:catAx>
      <c:valAx>
        <c:axId val="67654784"/>
        <c:scaling>
          <c:orientation val="minMax"/>
          <c:max val="60"/>
        </c:scaling>
        <c:axPos val="l"/>
        <c:numFmt formatCode="General" sourceLinked="1"/>
        <c:tickLblPos val="nextTo"/>
        <c:crossAx val="6763660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PELAPORAN'!$B$137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PELAPORAN'!$C$136:$H$136</c:f>
            </c:multiLvlStrRef>
          </c:cat>
          <c:val>
            <c:numRef>
              <c:f>'GRAF PELAPORAN'!$C$137:$H$137</c:f>
            </c:numRef>
          </c:val>
        </c:ser>
        <c:axId val="67690496"/>
        <c:axId val="67692032"/>
      </c:barChart>
      <c:catAx>
        <c:axId val="67690496"/>
        <c:scaling>
          <c:orientation val="minMax"/>
        </c:scaling>
        <c:axPos val="b"/>
        <c:tickLblPos val="nextTo"/>
        <c:crossAx val="67692032"/>
        <c:crosses val="autoZero"/>
        <c:auto val="1"/>
        <c:lblAlgn val="ctr"/>
        <c:lblOffset val="100"/>
      </c:catAx>
      <c:valAx>
        <c:axId val="67692032"/>
        <c:scaling>
          <c:orientation val="minMax"/>
          <c:max val="60"/>
        </c:scaling>
        <c:axPos val="l"/>
        <c:numFmt formatCode="General" sourceLinked="1"/>
        <c:tickLblPos val="nextTo"/>
        <c:crossAx val="6769049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PELAPORAN'!$J$137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PELAPORAN'!$K$136:$P$136</c:f>
            </c:multiLvlStrRef>
          </c:cat>
          <c:val>
            <c:numRef>
              <c:f>'GRAF PELAPORAN'!$K$137:$P$137</c:f>
            </c:numRef>
          </c:val>
        </c:ser>
        <c:axId val="67715456"/>
        <c:axId val="67716992"/>
      </c:barChart>
      <c:catAx>
        <c:axId val="67715456"/>
        <c:scaling>
          <c:orientation val="minMax"/>
        </c:scaling>
        <c:axPos val="b"/>
        <c:tickLblPos val="nextTo"/>
        <c:crossAx val="67716992"/>
        <c:crosses val="autoZero"/>
        <c:auto val="1"/>
        <c:lblAlgn val="ctr"/>
        <c:lblOffset val="100"/>
      </c:catAx>
      <c:valAx>
        <c:axId val="67716992"/>
        <c:scaling>
          <c:orientation val="minMax"/>
          <c:max val="60"/>
        </c:scaling>
        <c:axPos val="l"/>
        <c:numFmt formatCode="General" sourceLinked="1"/>
        <c:tickLblPos val="nextTo"/>
        <c:crossAx val="6771545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PELAPORAN'!$B$155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PELAPORAN'!$C$154:$H$154</c:f>
            </c:multiLvlStrRef>
          </c:cat>
          <c:val>
            <c:numRef>
              <c:f>'GRAF PELAPORAN'!$C$155:$H$155</c:f>
            </c:numRef>
          </c:val>
        </c:ser>
        <c:axId val="67732224"/>
        <c:axId val="67733760"/>
      </c:barChart>
      <c:catAx>
        <c:axId val="67732224"/>
        <c:scaling>
          <c:orientation val="minMax"/>
        </c:scaling>
        <c:axPos val="b"/>
        <c:tickLblPos val="nextTo"/>
        <c:crossAx val="67733760"/>
        <c:crosses val="autoZero"/>
        <c:auto val="1"/>
        <c:lblAlgn val="ctr"/>
        <c:lblOffset val="100"/>
      </c:catAx>
      <c:valAx>
        <c:axId val="67733760"/>
        <c:scaling>
          <c:orientation val="minMax"/>
          <c:max val="60"/>
        </c:scaling>
        <c:axPos val="l"/>
        <c:numFmt formatCode="General" sourceLinked="1"/>
        <c:tickLblPos val="nextTo"/>
        <c:crossAx val="6773222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PELAPORAN'!$J$155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PELAPORAN'!$K$154:$P$154</c:f>
            </c:multiLvlStrRef>
          </c:cat>
          <c:val>
            <c:numRef>
              <c:f>'GRAF PELAPORAN'!$K$155:$P$155</c:f>
            </c:numRef>
          </c:val>
        </c:ser>
        <c:axId val="67753088"/>
        <c:axId val="67754624"/>
      </c:barChart>
      <c:catAx>
        <c:axId val="67753088"/>
        <c:scaling>
          <c:orientation val="minMax"/>
        </c:scaling>
        <c:axPos val="b"/>
        <c:majorTickMark val="none"/>
        <c:tickLblPos val="nextTo"/>
        <c:crossAx val="67754624"/>
        <c:crosses val="autoZero"/>
        <c:auto val="1"/>
        <c:lblAlgn val="ctr"/>
        <c:lblOffset val="100"/>
      </c:catAx>
      <c:valAx>
        <c:axId val="67754624"/>
        <c:scaling>
          <c:orientation val="minMax"/>
          <c:max val="60"/>
        </c:scaling>
        <c:axPos val="l"/>
        <c:numFmt formatCode="General" sourceLinked="1"/>
        <c:majorTickMark val="none"/>
        <c:tickLblPos val="nextTo"/>
        <c:crossAx val="6775308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PELAPORAN'!$B$10</c:f>
              <c:strCache>
                <c:ptCount val="1"/>
                <c:pt idx="0">
                  <c:v>BIL. MURID</c:v>
                </c:pt>
              </c:strCache>
            </c:strRef>
          </c:tx>
          <c:dLbls>
            <c:showVal val="1"/>
          </c:dLbls>
          <c:cat>
            <c:strRef>
              <c:f>'GRAF PELAPORAN'!$C$9:$H$9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49</c:v>
                </c:pt>
              </c:numCache>
            </c:numRef>
          </c:val>
        </c:ser>
        <c:axId val="67823488"/>
        <c:axId val="67825024"/>
      </c:barChart>
      <c:catAx>
        <c:axId val="67823488"/>
        <c:scaling>
          <c:orientation val="minMax"/>
        </c:scaling>
        <c:axPos val="b"/>
        <c:majorTickMark val="none"/>
        <c:tickLblPos val="nextTo"/>
        <c:crossAx val="67825024"/>
        <c:crosses val="autoZero"/>
        <c:auto val="1"/>
        <c:lblAlgn val="ctr"/>
        <c:lblOffset val="100"/>
      </c:catAx>
      <c:valAx>
        <c:axId val="67825024"/>
        <c:scaling>
          <c:orientation val="minMax"/>
          <c:max val="60"/>
        </c:scaling>
        <c:axPos val="l"/>
        <c:numFmt formatCode="General" sourceLinked="1"/>
        <c:majorTickMark val="none"/>
        <c:tickLblPos val="nextTo"/>
        <c:crossAx val="6782348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6"/>
  <c:chart>
    <c:autoTitleDeleted val="1"/>
    <c:plotArea>
      <c:layout>
        <c:manualLayout>
          <c:layoutTarget val="inner"/>
          <c:xMode val="edge"/>
          <c:yMode val="edge"/>
          <c:x val="5.1653459663289589E-2"/>
          <c:y val="5.5842549966986822E-2"/>
          <c:w val="0.91299300779503634"/>
          <c:h val="0.80015468536934942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PELAPORAN'!$B$173</c:f>
              <c:strCache>
                <c:ptCount val="1"/>
                <c:pt idx="0">
                  <c:v>BIL. MURID</c:v>
                </c:pt>
              </c:strCache>
            </c:strRef>
          </c:tx>
          <c:dLbls>
            <c:showVal val="1"/>
          </c:dLbls>
          <c:cat>
            <c:strRef>
              <c:f>'GRAF PELAPORAN'!$C$172:$H$172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PELAPORAN'!$C$173:$H$173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</c:v>
                </c:pt>
                <c:pt idx="4">
                  <c:v>1</c:v>
                </c:pt>
                <c:pt idx="5">
                  <c:v>10</c:v>
                </c:pt>
              </c:numCache>
            </c:numRef>
          </c:val>
        </c:ser>
        <c:axId val="67844736"/>
        <c:axId val="67867008"/>
      </c:barChart>
      <c:catAx>
        <c:axId val="67844736"/>
        <c:scaling>
          <c:orientation val="minMax"/>
        </c:scaling>
        <c:axPos val="b"/>
        <c:majorTickMark val="none"/>
        <c:tickLblPos val="nextTo"/>
        <c:crossAx val="67867008"/>
        <c:crosses val="autoZero"/>
        <c:auto val="1"/>
        <c:lblAlgn val="ctr"/>
        <c:lblOffset val="100"/>
      </c:catAx>
      <c:valAx>
        <c:axId val="67867008"/>
        <c:scaling>
          <c:orientation val="minMax"/>
          <c:max val="60"/>
        </c:scaling>
        <c:axPos val="l"/>
        <c:numFmt formatCode="General" sourceLinked="1"/>
        <c:majorTickMark val="none"/>
        <c:tickLblPos val="nextTo"/>
        <c:crossAx val="6784473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PELAPORAN'!$J$10</c:f>
              <c:strCache>
                <c:ptCount val="1"/>
                <c:pt idx="0">
                  <c:v>BIL. MURID</c:v>
                </c:pt>
              </c:strCache>
            </c:strRef>
          </c:tx>
          <c:dLbls>
            <c:showVal val="1"/>
          </c:dLbls>
          <c:cat>
            <c:strRef>
              <c:f>'GRAF PELAPORAN'!$K$9:$P$9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PELAPORAN'!$K$10:$P$10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30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axId val="65547264"/>
        <c:axId val="65561344"/>
      </c:barChart>
      <c:catAx>
        <c:axId val="65547264"/>
        <c:scaling>
          <c:orientation val="minMax"/>
        </c:scaling>
        <c:axPos val="b"/>
        <c:tickLblPos val="nextTo"/>
        <c:crossAx val="65561344"/>
        <c:crosses val="autoZero"/>
        <c:auto val="1"/>
        <c:lblAlgn val="ctr"/>
        <c:lblOffset val="100"/>
      </c:catAx>
      <c:valAx>
        <c:axId val="65561344"/>
        <c:scaling>
          <c:orientation val="minMax"/>
          <c:max val="60"/>
        </c:scaling>
        <c:axPos val="l"/>
        <c:numFmt formatCode="General" sourceLinked="1"/>
        <c:tickLblPos val="nextTo"/>
        <c:crossAx val="6554726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PELAPORAN'!$J$29</c:f>
              <c:strCache>
                <c:ptCount val="1"/>
                <c:pt idx="0">
                  <c:v>BIL. MURID</c:v>
                </c:pt>
              </c:strCache>
            </c:strRef>
          </c:tx>
          <c:dLbls>
            <c:showVal val="1"/>
          </c:dLbls>
          <c:cat>
            <c:strRef>
              <c:f>'GRAF PELAPORAN'!$K$28:$P$28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PELAPORAN'!$K$29:$P$29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65585152"/>
        <c:axId val="65586688"/>
      </c:barChart>
      <c:catAx>
        <c:axId val="65585152"/>
        <c:scaling>
          <c:orientation val="minMax"/>
        </c:scaling>
        <c:axPos val="b"/>
        <c:tickLblPos val="nextTo"/>
        <c:crossAx val="65586688"/>
        <c:crosses val="autoZero"/>
        <c:auto val="1"/>
        <c:lblAlgn val="ctr"/>
        <c:lblOffset val="100"/>
      </c:catAx>
      <c:valAx>
        <c:axId val="65586688"/>
        <c:scaling>
          <c:orientation val="minMax"/>
          <c:max val="60"/>
        </c:scaling>
        <c:axPos val="l"/>
        <c:numFmt formatCode="General" sourceLinked="1"/>
        <c:tickLblPos val="nextTo"/>
        <c:crossAx val="65585152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PELAPORAN'!$B$47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PELAPORAN'!$C$46:$H$46</c:f>
            </c:multiLvlStrRef>
          </c:cat>
          <c:val>
            <c:numRef>
              <c:f>'GRAF PELAPORAN'!$C$47:$H$47</c:f>
            </c:numRef>
          </c:val>
        </c:ser>
        <c:axId val="67343872"/>
        <c:axId val="67345408"/>
      </c:barChart>
      <c:catAx>
        <c:axId val="67343872"/>
        <c:scaling>
          <c:orientation val="minMax"/>
        </c:scaling>
        <c:axPos val="b"/>
        <c:tickLblPos val="nextTo"/>
        <c:crossAx val="67345408"/>
        <c:crosses val="autoZero"/>
        <c:auto val="1"/>
        <c:lblAlgn val="ctr"/>
        <c:lblOffset val="100"/>
      </c:catAx>
      <c:valAx>
        <c:axId val="67345408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 algn="ctr">
              <a:defRPr lang="en-MY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43872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PELAPORAN'!$J$47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PELAPORAN'!$K$46:$P$46</c:f>
            </c:multiLvlStrRef>
          </c:cat>
          <c:val>
            <c:numRef>
              <c:f>'GRAF PELAPORAN'!$K$47:$P$47</c:f>
            </c:numRef>
          </c:val>
        </c:ser>
        <c:axId val="67371776"/>
        <c:axId val="67373312"/>
      </c:barChart>
      <c:catAx>
        <c:axId val="67371776"/>
        <c:scaling>
          <c:orientation val="minMax"/>
        </c:scaling>
        <c:axPos val="b"/>
        <c:tickLblPos val="nextTo"/>
        <c:crossAx val="67373312"/>
        <c:crosses val="autoZero"/>
        <c:auto val="1"/>
        <c:lblAlgn val="ctr"/>
        <c:lblOffset val="100"/>
      </c:catAx>
      <c:valAx>
        <c:axId val="67373312"/>
        <c:scaling>
          <c:orientation val="minMax"/>
          <c:max val="60"/>
        </c:scaling>
        <c:axPos val="l"/>
        <c:numFmt formatCode="General" sourceLinked="1"/>
        <c:tickLblPos val="nextTo"/>
        <c:crossAx val="6737177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PELAPORAN'!$B$65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PELAPORAN'!$C$64:$H$64</c:f>
            </c:multiLvlStrRef>
          </c:cat>
          <c:val>
            <c:numRef>
              <c:f>'GRAF PELAPORAN'!$C$65:$H$65</c:f>
            </c:numRef>
          </c:val>
        </c:ser>
        <c:axId val="67392256"/>
        <c:axId val="67393792"/>
      </c:barChart>
      <c:catAx>
        <c:axId val="67392256"/>
        <c:scaling>
          <c:orientation val="minMax"/>
        </c:scaling>
        <c:axPos val="b"/>
        <c:tickLblPos val="nextTo"/>
        <c:crossAx val="67393792"/>
        <c:crosses val="autoZero"/>
        <c:auto val="1"/>
        <c:lblAlgn val="ctr"/>
        <c:lblOffset val="100"/>
      </c:catAx>
      <c:valAx>
        <c:axId val="67393792"/>
        <c:scaling>
          <c:orientation val="minMax"/>
          <c:max val="60"/>
        </c:scaling>
        <c:axPos val="l"/>
        <c:numFmt formatCode="General" sourceLinked="1"/>
        <c:tickLblPos val="nextTo"/>
        <c:crossAx val="6739225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PELAPORAN'!$J$65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PELAPORAN'!$K$64:$P$64</c:f>
            </c:multiLvlStrRef>
          </c:cat>
          <c:val>
            <c:numRef>
              <c:f>'GRAF PELAPORAN'!$K$65:$P$65</c:f>
            </c:numRef>
          </c:val>
        </c:ser>
        <c:axId val="67421312"/>
        <c:axId val="67422848"/>
      </c:barChart>
      <c:catAx>
        <c:axId val="67421312"/>
        <c:scaling>
          <c:orientation val="minMax"/>
        </c:scaling>
        <c:axPos val="b"/>
        <c:tickLblPos val="nextTo"/>
        <c:crossAx val="67422848"/>
        <c:crosses val="autoZero"/>
        <c:auto val="1"/>
        <c:lblAlgn val="ctr"/>
        <c:lblOffset val="100"/>
      </c:catAx>
      <c:valAx>
        <c:axId val="67422848"/>
        <c:scaling>
          <c:orientation val="minMax"/>
          <c:max val="60"/>
        </c:scaling>
        <c:axPos val="l"/>
        <c:numFmt formatCode="General" sourceLinked="1"/>
        <c:tickLblPos val="nextTo"/>
        <c:crossAx val="67421312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PELAPORAN'!$B$83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PELAPORAN'!$C$82:$H$82</c:f>
            </c:multiLvlStrRef>
          </c:cat>
          <c:val>
            <c:numRef>
              <c:f>'GRAF PELAPORAN'!$C$83:$H$83</c:f>
            </c:numRef>
          </c:val>
        </c:ser>
        <c:axId val="67450368"/>
        <c:axId val="67451904"/>
      </c:barChart>
      <c:catAx>
        <c:axId val="67450368"/>
        <c:scaling>
          <c:orientation val="minMax"/>
        </c:scaling>
        <c:axPos val="b"/>
        <c:tickLblPos val="nextTo"/>
        <c:crossAx val="67451904"/>
        <c:crosses val="autoZero"/>
        <c:auto val="1"/>
        <c:lblAlgn val="ctr"/>
        <c:lblOffset val="100"/>
      </c:catAx>
      <c:valAx>
        <c:axId val="67451904"/>
        <c:scaling>
          <c:orientation val="minMax"/>
          <c:max val="60"/>
        </c:scaling>
        <c:axPos val="l"/>
        <c:numFmt formatCode="General" sourceLinked="1"/>
        <c:tickLblPos val="nextTo"/>
        <c:crossAx val="6745036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PELAPORAN'!$J$83</c:f>
              <c:strCache>
                <c:ptCount val="1"/>
                <c:pt idx="0">
                  <c:v>BIL. MURID</c:v>
                </c:pt>
              </c:strCache>
            </c:strRef>
          </c:tx>
          <c:cat>
            <c:multiLvlStrRef>
              <c:f>'GRAF PELAPORAN'!$K$82:$P$82</c:f>
            </c:multiLvlStrRef>
          </c:cat>
          <c:val>
            <c:numRef>
              <c:f>'GRAF PELAPORAN'!$K$83:$P$83</c:f>
            </c:numRef>
          </c:val>
        </c:ser>
        <c:axId val="67467136"/>
        <c:axId val="67468672"/>
      </c:barChart>
      <c:catAx>
        <c:axId val="67467136"/>
        <c:scaling>
          <c:orientation val="minMax"/>
        </c:scaling>
        <c:axPos val="b"/>
        <c:tickLblPos val="nextTo"/>
        <c:crossAx val="67468672"/>
        <c:crosses val="autoZero"/>
        <c:auto val="1"/>
        <c:lblAlgn val="ctr"/>
        <c:lblOffset val="100"/>
      </c:catAx>
      <c:valAx>
        <c:axId val="67468672"/>
        <c:scaling>
          <c:orientation val="minMax"/>
          <c:max val="60"/>
        </c:scaling>
        <c:axPos val="l"/>
        <c:numFmt formatCode="General" sourceLinked="1"/>
        <c:tickLblPos val="nextTo"/>
        <c:crossAx val="6746713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I$6" fmlaRange="$J$7:$J$66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4.png"/><Relationship Id="rId3" Type="http://schemas.openxmlformats.org/officeDocument/2006/relationships/chart" Target="../charts/chart3.xml"/><Relationship Id="rId21" Type="http://schemas.openxmlformats.org/officeDocument/2006/relationships/chart" Target="../charts/chart19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5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88635</xdr:rowOff>
    </xdr:from>
    <xdr:to>
      <xdr:col>1</xdr:col>
      <xdr:colOff>2571750</xdr:colOff>
      <xdr:row>2</xdr:row>
      <xdr:rowOff>161453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8167" y="88635"/>
          <a:ext cx="2764896" cy="713374"/>
        </a:xfrm>
        <a:prstGeom prst="rect">
          <a:avLst/>
        </a:prstGeom>
      </xdr:spPr>
    </xdr:pic>
    <xdr:clientData/>
  </xdr:twoCellAnchor>
  <xdr:twoCellAnchor editAs="oneCell">
    <xdr:from>
      <xdr:col>22</xdr:col>
      <xdr:colOff>473605</xdr:colOff>
      <xdr:row>0</xdr:row>
      <xdr:rowOff>132480</xdr:rowOff>
    </xdr:from>
    <xdr:to>
      <xdr:col>22</xdr:col>
      <xdr:colOff>1098927</xdr:colOff>
      <xdr:row>2</xdr:row>
      <xdr:rowOff>139901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89668" y="132480"/>
          <a:ext cx="625322" cy="650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2138363</xdr:colOff>
      <xdr:row>9</xdr:row>
      <xdr:rowOff>90486</xdr:rowOff>
    </xdr:from>
    <xdr:to>
      <xdr:col>5</xdr:col>
      <xdr:colOff>5072063</xdr:colOff>
      <xdr:row>13</xdr:row>
      <xdr:rowOff>2730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03042" y="2240415"/>
          <a:ext cx="2933700" cy="728672"/>
        </a:xfrm>
        <a:prstGeom prst="rect">
          <a:avLst/>
        </a:prstGeom>
      </xdr:spPr>
    </xdr:pic>
    <xdr:clientData/>
  </xdr:twoCellAnchor>
  <xdr:twoCellAnchor editAs="oneCell">
    <xdr:from>
      <xdr:col>5</xdr:col>
      <xdr:colOff>5584530</xdr:colOff>
      <xdr:row>9</xdr:row>
      <xdr:rowOff>124618</xdr:rowOff>
    </xdr:from>
    <xdr:to>
      <xdr:col>5</xdr:col>
      <xdr:colOff>6266655</xdr:colOff>
      <xdr:row>13</xdr:row>
      <xdr:rowOff>4535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989843" y="2267743"/>
          <a:ext cx="682125" cy="726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40483</xdr:rowOff>
    </xdr:from>
    <xdr:to>
      <xdr:col>1</xdr:col>
      <xdr:colOff>6648451</xdr:colOff>
      <xdr:row>0</xdr:row>
      <xdr:rowOff>428743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3376" y="40483"/>
          <a:ext cx="381000" cy="388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0</xdr:rowOff>
    </xdr:from>
    <xdr:to>
      <xdr:col>8</xdr:col>
      <xdr:colOff>0</xdr:colOff>
      <xdr:row>40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</xdr:colOff>
      <xdr:row>10</xdr:row>
      <xdr:rowOff>207168</xdr:rowOff>
    </xdr:from>
    <xdr:to>
      <xdr:col>16</xdr:col>
      <xdr:colOff>4762</xdr:colOff>
      <xdr:row>21</xdr:row>
      <xdr:rowOff>154781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30</xdr:row>
      <xdr:rowOff>33337</xdr:rowOff>
    </xdr:from>
    <xdr:to>
      <xdr:col>15</xdr:col>
      <xdr:colOff>581024</xdr:colOff>
      <xdr:row>40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48</xdr:row>
      <xdr:rowOff>4762</xdr:rowOff>
    </xdr:from>
    <xdr:to>
      <xdr:col>8</xdr:col>
      <xdr:colOff>9525</xdr:colOff>
      <xdr:row>58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609599</xdr:colOff>
      <xdr:row>48</xdr:row>
      <xdr:rowOff>4761</xdr:rowOff>
    </xdr:from>
    <xdr:to>
      <xdr:col>15</xdr:col>
      <xdr:colOff>600074</xdr:colOff>
      <xdr:row>58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600074</xdr:colOff>
      <xdr:row>65</xdr:row>
      <xdr:rowOff>159543</xdr:rowOff>
    </xdr:from>
    <xdr:to>
      <xdr:col>8</xdr:col>
      <xdr:colOff>2380</xdr:colOff>
      <xdr:row>76</xdr:row>
      <xdr:rowOff>111919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30956</xdr:colOff>
      <xdr:row>65</xdr:row>
      <xdr:rowOff>171449</xdr:rowOff>
    </xdr:from>
    <xdr:to>
      <xdr:col>16</xdr:col>
      <xdr:colOff>4763</xdr:colOff>
      <xdr:row>76</xdr:row>
      <xdr:rowOff>166688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609599</xdr:colOff>
      <xdr:row>84</xdr:row>
      <xdr:rowOff>14287</xdr:rowOff>
    </xdr:from>
    <xdr:to>
      <xdr:col>7</xdr:col>
      <xdr:colOff>600074</xdr:colOff>
      <xdr:row>94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19050</xdr:colOff>
      <xdr:row>84</xdr:row>
      <xdr:rowOff>4762</xdr:rowOff>
    </xdr:from>
    <xdr:to>
      <xdr:col>15</xdr:col>
      <xdr:colOff>600075</xdr:colOff>
      <xdr:row>94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504825</xdr:colOff>
      <xdr:row>102</xdr:row>
      <xdr:rowOff>10203</xdr:rowOff>
    </xdr:from>
    <xdr:to>
      <xdr:col>7</xdr:col>
      <xdr:colOff>557893</xdr:colOff>
      <xdr:row>112</xdr:row>
      <xdr:rowOff>167366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102</xdr:row>
      <xdr:rowOff>14287</xdr:rowOff>
    </xdr:from>
    <xdr:to>
      <xdr:col>16</xdr:col>
      <xdr:colOff>0</xdr:colOff>
      <xdr:row>112</xdr:row>
      <xdr:rowOff>171450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553810</xdr:colOff>
      <xdr:row>120</xdr:row>
      <xdr:rowOff>10205</xdr:rowOff>
    </xdr:from>
    <xdr:to>
      <xdr:col>7</xdr:col>
      <xdr:colOff>585107</xdr:colOff>
      <xdr:row>130</xdr:row>
      <xdr:rowOff>167368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9526</xdr:colOff>
      <xdr:row>120</xdr:row>
      <xdr:rowOff>14287</xdr:rowOff>
    </xdr:from>
    <xdr:to>
      <xdr:col>15</xdr:col>
      <xdr:colOff>600076</xdr:colOff>
      <xdr:row>130</xdr:row>
      <xdr:rowOff>180975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19050</xdr:colOff>
      <xdr:row>137</xdr:row>
      <xdr:rowOff>185737</xdr:rowOff>
    </xdr:from>
    <xdr:to>
      <xdr:col>7</xdr:col>
      <xdr:colOff>600075</xdr:colOff>
      <xdr:row>148</xdr:row>
      <xdr:rowOff>161925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138</xdr:row>
      <xdr:rowOff>14286</xdr:rowOff>
    </xdr:from>
    <xdr:to>
      <xdr:col>16</xdr:col>
      <xdr:colOff>0</xdr:colOff>
      <xdr:row>148</xdr:row>
      <xdr:rowOff>171450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33338</xdr:colOff>
      <xdr:row>155</xdr:row>
      <xdr:rowOff>138111</xdr:rowOff>
    </xdr:from>
    <xdr:to>
      <xdr:col>7</xdr:col>
      <xdr:colOff>604838</xdr:colOff>
      <xdr:row>166</xdr:row>
      <xdr:rowOff>166686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602456</xdr:colOff>
      <xdr:row>155</xdr:row>
      <xdr:rowOff>126205</xdr:rowOff>
    </xdr:from>
    <xdr:to>
      <xdr:col>15</xdr:col>
      <xdr:colOff>602456</xdr:colOff>
      <xdr:row>166</xdr:row>
      <xdr:rowOff>178593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</xdr:col>
      <xdr:colOff>54768</xdr:colOff>
      <xdr:row>0</xdr:row>
      <xdr:rowOff>107155</xdr:rowOff>
    </xdr:from>
    <xdr:to>
      <xdr:col>3</xdr:col>
      <xdr:colOff>58183</xdr:colOff>
      <xdr:row>3</xdr:row>
      <xdr:rowOff>52386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1987" y="107155"/>
          <a:ext cx="2158446" cy="552450"/>
        </a:xfrm>
        <a:prstGeom prst="rect">
          <a:avLst/>
        </a:prstGeom>
      </xdr:spPr>
    </xdr:pic>
    <xdr:clientData/>
  </xdr:twoCellAnchor>
  <xdr:twoCellAnchor editAs="oneCell">
    <xdr:from>
      <xdr:col>12</xdr:col>
      <xdr:colOff>69054</xdr:colOff>
      <xdr:row>0</xdr:row>
      <xdr:rowOff>111919</xdr:rowOff>
    </xdr:from>
    <xdr:to>
      <xdr:col>12</xdr:col>
      <xdr:colOff>604788</xdr:colOff>
      <xdr:row>3</xdr:row>
      <xdr:rowOff>53067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51179" y="111919"/>
          <a:ext cx="535734" cy="548367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10</xdr:row>
      <xdr:rowOff>182166</xdr:rowOff>
    </xdr:from>
    <xdr:to>
      <xdr:col>8</xdr:col>
      <xdr:colOff>11905</xdr:colOff>
      <xdr:row>21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602456</xdr:colOff>
      <xdr:row>173</xdr:row>
      <xdr:rowOff>126205</xdr:rowOff>
    </xdr:from>
    <xdr:to>
      <xdr:col>7</xdr:col>
      <xdr:colOff>602456</xdr:colOff>
      <xdr:row>184</xdr:row>
      <xdr:rowOff>178593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8"/>
  <sheetViews>
    <sheetView tabSelected="1" zoomScale="60" zoomScaleNormal="60" zoomScaleSheetLayoutView="90" workbookViewId="0">
      <selection activeCell="X10" sqref="X10"/>
    </sheetView>
  </sheetViews>
  <sheetFormatPr defaultColWidth="9.140625" defaultRowHeight="15.75" zeroHeight="1"/>
  <cols>
    <col min="1" max="1" width="5" style="3" customWidth="1"/>
    <col min="2" max="2" width="51.7109375" style="3" customWidth="1"/>
    <col min="3" max="3" width="20" style="3" customWidth="1"/>
    <col min="4" max="4" width="11.42578125" style="87" customWidth="1"/>
    <col min="5" max="7" width="27" style="166" customWidth="1"/>
    <col min="8" max="13" width="12.5703125" style="166" hidden="1" customWidth="1"/>
    <col min="14" max="14" width="16.5703125" style="166" hidden="1" customWidth="1"/>
    <col min="15" max="22" width="16.5703125" style="3" hidden="1" customWidth="1"/>
    <col min="23" max="23" width="20.85546875" style="87" customWidth="1"/>
    <col min="24" max="24" width="27" style="3" customWidth="1"/>
    <col min="25" max="25" width="1.5703125" style="3" hidden="1" customWidth="1"/>
    <col min="26" max="26" width="2.5703125" style="3" hidden="1" customWidth="1"/>
    <col min="27" max="27" width="0" style="3" hidden="1" customWidth="1"/>
    <col min="28" max="16384" width="9.140625" style="3"/>
  </cols>
  <sheetData>
    <row r="1" spans="1:26" s="17" customFormat="1" ht="25.5" customHeight="1">
      <c r="A1" s="40"/>
      <c r="B1" s="41"/>
      <c r="C1" s="42" t="s">
        <v>59</v>
      </c>
      <c r="D1" s="112" t="s">
        <v>134</v>
      </c>
      <c r="E1" s="154"/>
      <c r="F1" s="154"/>
      <c r="G1" s="154"/>
      <c r="H1" s="154"/>
      <c r="I1" s="154"/>
      <c r="J1" s="154"/>
      <c r="K1" s="156"/>
      <c r="L1" s="156"/>
      <c r="M1" s="157"/>
      <c r="N1" s="156"/>
      <c r="O1" s="41"/>
      <c r="P1" s="41"/>
      <c r="Q1" s="41"/>
      <c r="R1" s="41"/>
      <c r="S1" s="41"/>
      <c r="T1" s="41"/>
      <c r="U1" s="41"/>
      <c r="V1" s="41"/>
      <c r="W1" s="88"/>
    </row>
    <row r="2" spans="1:26" s="17" customFormat="1" ht="25.5" customHeight="1">
      <c r="A2" s="40"/>
      <c r="B2" s="41"/>
      <c r="C2" s="42" t="s">
        <v>60</v>
      </c>
      <c r="D2" s="112" t="s">
        <v>92</v>
      </c>
      <c r="E2" s="154"/>
      <c r="F2" s="154"/>
      <c r="G2" s="154"/>
      <c r="H2" s="154"/>
      <c r="I2" s="154"/>
      <c r="J2" s="154"/>
      <c r="K2" s="156"/>
      <c r="L2" s="156"/>
      <c r="M2" s="157"/>
      <c r="N2" s="156"/>
      <c r="O2" s="41"/>
      <c r="P2" s="41"/>
      <c r="Q2" s="41"/>
      <c r="R2" s="41"/>
      <c r="S2" s="41"/>
      <c r="T2" s="41"/>
      <c r="U2" s="41"/>
      <c r="V2" s="41"/>
      <c r="W2" s="88"/>
    </row>
    <row r="3" spans="1:26" s="17" customFormat="1" ht="25.5" customHeight="1">
      <c r="A3" s="40"/>
      <c r="B3" s="43"/>
      <c r="C3" s="42" t="s">
        <v>1</v>
      </c>
      <c r="D3" s="112" t="s">
        <v>91</v>
      </c>
      <c r="E3" s="154"/>
      <c r="F3" s="154"/>
      <c r="G3" s="154"/>
      <c r="H3" s="154"/>
      <c r="I3" s="154"/>
      <c r="J3" s="154"/>
      <c r="K3" s="158"/>
      <c r="L3" s="158"/>
      <c r="M3" s="157"/>
      <c r="N3" s="158"/>
      <c r="O3" s="43"/>
      <c r="P3" s="43"/>
      <c r="Q3" s="43"/>
      <c r="R3" s="43"/>
      <c r="S3" s="43"/>
      <c r="T3" s="43"/>
      <c r="U3" s="43"/>
      <c r="V3" s="43"/>
      <c r="W3" s="89"/>
    </row>
    <row r="4" spans="1:26" s="17" customFormat="1" ht="25.5" customHeight="1">
      <c r="A4" s="40"/>
      <c r="B4" s="41"/>
      <c r="C4" s="42" t="s">
        <v>61</v>
      </c>
      <c r="D4" s="112" t="s">
        <v>105</v>
      </c>
      <c r="E4" s="154"/>
      <c r="F4" s="154"/>
      <c r="G4" s="154"/>
      <c r="H4" s="154"/>
      <c r="I4" s="154"/>
      <c r="J4" s="154"/>
      <c r="K4" s="156"/>
      <c r="L4" s="156"/>
      <c r="M4" s="157"/>
      <c r="N4" s="156"/>
      <c r="O4" s="41"/>
      <c r="P4" s="41"/>
      <c r="Q4" s="41"/>
      <c r="R4" s="41"/>
      <c r="S4" s="41"/>
      <c r="T4" s="41"/>
      <c r="U4" s="41"/>
      <c r="V4" s="41"/>
      <c r="W4" s="88"/>
    </row>
    <row r="5" spans="1:26" ht="15.95" customHeight="1">
      <c r="A5" s="27"/>
      <c r="B5" s="27"/>
      <c r="C5" s="27"/>
      <c r="D5" s="84"/>
      <c r="E5" s="90"/>
      <c r="F5" s="90"/>
      <c r="G5" s="90"/>
      <c r="H5" s="90"/>
      <c r="I5" s="90"/>
      <c r="J5" s="90"/>
      <c r="K5" s="90"/>
      <c r="L5" s="90"/>
      <c r="M5" s="90"/>
      <c r="N5" s="90"/>
      <c r="O5" s="27"/>
      <c r="P5" s="27"/>
      <c r="Q5" s="27"/>
      <c r="R5" s="27"/>
      <c r="S5" s="27"/>
      <c r="T5" s="27"/>
      <c r="U5" s="27"/>
      <c r="V5" s="27"/>
      <c r="W5" s="84"/>
    </row>
    <row r="6" spans="1:26" s="21" customFormat="1" ht="20.100000000000001" customHeight="1">
      <c r="A6" s="29" t="s">
        <v>96</v>
      </c>
      <c r="B6" s="27"/>
      <c r="C6" s="81" t="s">
        <v>10</v>
      </c>
      <c r="D6" s="29" t="s">
        <v>81</v>
      </c>
      <c r="E6" s="90"/>
      <c r="F6" s="155"/>
      <c r="G6" s="155"/>
      <c r="H6" s="155"/>
      <c r="I6" s="155"/>
      <c r="J6" s="155"/>
      <c r="K6" s="155"/>
      <c r="L6" s="155"/>
      <c r="M6" s="155"/>
      <c r="N6" s="155"/>
      <c r="O6" s="29"/>
      <c r="P6" s="29"/>
      <c r="Q6" s="29"/>
      <c r="R6" s="29"/>
      <c r="S6" s="29"/>
      <c r="T6" s="29"/>
      <c r="U6" s="28"/>
      <c r="V6" s="28"/>
      <c r="W6" s="90"/>
    </row>
    <row r="7" spans="1:26" s="21" customFormat="1" ht="20.100000000000001" customHeight="1">
      <c r="A7" s="82" t="s">
        <v>110</v>
      </c>
      <c r="B7" s="29"/>
      <c r="C7" s="81" t="s">
        <v>11</v>
      </c>
      <c r="D7" s="29" t="s">
        <v>133</v>
      </c>
      <c r="E7" s="90"/>
      <c r="F7" s="155"/>
      <c r="G7" s="155"/>
      <c r="H7" s="155"/>
      <c r="I7" s="155"/>
      <c r="J7" s="155"/>
      <c r="K7" s="155"/>
      <c r="L7" s="155"/>
      <c r="M7" s="155"/>
      <c r="N7" s="155"/>
      <c r="O7" s="29"/>
      <c r="P7" s="29"/>
      <c r="Q7" s="29"/>
      <c r="R7" s="29"/>
      <c r="S7" s="29"/>
      <c r="T7" s="29"/>
      <c r="U7" s="28"/>
      <c r="V7" s="28"/>
      <c r="W7" s="90"/>
    </row>
    <row r="8" spans="1:26" s="21" customFormat="1" ht="20.100000000000001" customHeight="1">
      <c r="A8" s="28"/>
      <c r="B8" s="29"/>
      <c r="C8" s="28"/>
      <c r="D8" s="29"/>
      <c r="E8" s="90"/>
      <c r="F8" s="155"/>
      <c r="G8" s="90"/>
      <c r="H8" s="155"/>
      <c r="I8" s="90"/>
      <c r="J8" s="155"/>
      <c r="K8" s="90"/>
      <c r="L8" s="155"/>
      <c r="M8" s="90"/>
      <c r="N8" s="155"/>
      <c r="O8" s="28"/>
      <c r="P8" s="29"/>
      <c r="Q8" s="28"/>
      <c r="R8" s="29"/>
      <c r="S8" s="28"/>
      <c r="T8" s="29"/>
      <c r="U8" s="28"/>
      <c r="V8" s="29"/>
      <c r="W8" s="28"/>
    </row>
    <row r="9" spans="1:26" s="21" customFormat="1" ht="27" customHeight="1">
      <c r="A9" s="177" t="s">
        <v>7</v>
      </c>
      <c r="B9" s="177" t="s">
        <v>8</v>
      </c>
      <c r="C9" s="178" t="s">
        <v>85</v>
      </c>
      <c r="D9" s="177" t="s">
        <v>0</v>
      </c>
      <c r="E9" s="167" t="s">
        <v>103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9"/>
      <c r="W9" s="181" t="s">
        <v>106</v>
      </c>
    </row>
    <row r="10" spans="1:26" ht="99.75" customHeight="1">
      <c r="A10" s="177"/>
      <c r="B10" s="177"/>
      <c r="C10" s="178"/>
      <c r="D10" s="177"/>
      <c r="E10" s="170" t="s">
        <v>135</v>
      </c>
      <c r="F10" s="170" t="s">
        <v>136</v>
      </c>
      <c r="G10" s="170" t="s">
        <v>137</v>
      </c>
      <c r="H10" s="159"/>
      <c r="I10" s="160"/>
      <c r="J10" s="160"/>
      <c r="K10" s="160"/>
      <c r="L10" s="160"/>
      <c r="M10" s="160"/>
      <c r="N10" s="160"/>
      <c r="O10" s="152"/>
      <c r="P10" s="152"/>
      <c r="Q10" s="152"/>
      <c r="R10" s="152"/>
      <c r="S10" s="152"/>
      <c r="T10" s="153"/>
      <c r="U10" s="153"/>
      <c r="V10" s="153"/>
      <c r="W10" s="182"/>
      <c r="Y10" s="67">
        <v>0</v>
      </c>
      <c r="Z10" s="67" t="s">
        <v>51</v>
      </c>
    </row>
    <row r="11" spans="1:26" s="21" customFormat="1" ht="24.95" customHeight="1">
      <c r="A11" s="19">
        <v>1</v>
      </c>
      <c r="B11" s="20" t="s">
        <v>58</v>
      </c>
      <c r="C11" s="68">
        <v>40307162521</v>
      </c>
      <c r="D11" s="69" t="str">
        <f t="shared" ref="D11:D42" si="0">IF(C11="","",VLOOKUP(VALUE(RIGHT(C11)),$Y$10:$Z$21,2))</f>
        <v>L</v>
      </c>
      <c r="E11" s="19">
        <v>5</v>
      </c>
      <c r="F11" s="19">
        <v>4</v>
      </c>
      <c r="G11" s="19">
        <v>6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0">
        <v>5</v>
      </c>
      <c r="Y11" s="67"/>
      <c r="Z11" s="67"/>
    </row>
    <row r="12" spans="1:26" s="21" customFormat="1" ht="24.95" customHeight="1">
      <c r="A12" s="19">
        <v>2</v>
      </c>
      <c r="B12" s="20" t="s">
        <v>29</v>
      </c>
      <c r="C12" s="68">
        <v>40206162355</v>
      </c>
      <c r="D12" s="69" t="str">
        <f t="shared" si="0"/>
        <v>L</v>
      </c>
      <c r="E12" s="19">
        <v>5</v>
      </c>
      <c r="F12" s="19">
        <v>5</v>
      </c>
      <c r="G12" s="19">
        <v>3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50">
        <v>4</v>
      </c>
      <c r="Y12" s="67"/>
      <c r="Z12" s="67"/>
    </row>
    <row r="13" spans="1:26" s="21" customFormat="1" ht="24.95" customHeight="1">
      <c r="A13" s="19">
        <v>3</v>
      </c>
      <c r="B13" s="20" t="s">
        <v>22</v>
      </c>
      <c r="C13" s="68">
        <v>41209022384</v>
      </c>
      <c r="D13" s="69" t="str">
        <f t="shared" si="0"/>
        <v>P</v>
      </c>
      <c r="E13" s="19">
        <v>6</v>
      </c>
      <c r="F13" s="19">
        <v>4</v>
      </c>
      <c r="G13" s="19">
        <v>5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50">
        <v>4</v>
      </c>
      <c r="Y13" s="67">
        <v>1</v>
      </c>
      <c r="Z13" s="67" t="s">
        <v>9</v>
      </c>
    </row>
    <row r="14" spans="1:26" s="21" customFormat="1" ht="24.95" customHeight="1">
      <c r="A14" s="19">
        <v>4</v>
      </c>
      <c r="B14" s="20" t="s">
        <v>35</v>
      </c>
      <c r="C14" s="68">
        <v>40709072361</v>
      </c>
      <c r="D14" s="69" t="str">
        <f t="shared" si="0"/>
        <v>L</v>
      </c>
      <c r="E14" s="19">
        <v>6</v>
      </c>
      <c r="F14" s="19">
        <v>4</v>
      </c>
      <c r="G14" s="19">
        <v>5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50">
        <v>4</v>
      </c>
      <c r="Y14" s="67">
        <v>2</v>
      </c>
      <c r="Z14" s="67" t="s">
        <v>51</v>
      </c>
    </row>
    <row r="15" spans="1:26" s="21" customFormat="1" ht="24.95" customHeight="1">
      <c r="A15" s="19">
        <v>5</v>
      </c>
      <c r="B15" s="20" t="s">
        <v>44</v>
      </c>
      <c r="C15" s="68">
        <v>41207162357</v>
      </c>
      <c r="D15" s="69" t="str">
        <f t="shared" si="0"/>
        <v>L</v>
      </c>
      <c r="E15" s="19">
        <v>6</v>
      </c>
      <c r="F15" s="19">
        <v>3</v>
      </c>
      <c r="G15" s="19">
        <v>5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50">
        <v>4</v>
      </c>
      <c r="Y15" s="67">
        <v>3</v>
      </c>
      <c r="Z15" s="67" t="s">
        <v>9</v>
      </c>
    </row>
    <row r="16" spans="1:26" s="21" customFormat="1" ht="24.95" customHeight="1">
      <c r="A16" s="19">
        <v>6</v>
      </c>
      <c r="B16" s="20" t="s">
        <v>40</v>
      </c>
      <c r="C16" s="68">
        <v>41209166359</v>
      </c>
      <c r="D16" s="69" t="str">
        <f t="shared" si="0"/>
        <v>L</v>
      </c>
      <c r="E16" s="19">
        <v>6</v>
      </c>
      <c r="F16" s="19">
        <v>6</v>
      </c>
      <c r="G16" s="19">
        <v>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50">
        <v>6</v>
      </c>
      <c r="Y16" s="67">
        <v>4</v>
      </c>
      <c r="Z16" s="67" t="s">
        <v>51</v>
      </c>
    </row>
    <row r="17" spans="1:26" s="21" customFormat="1" ht="24.95" customHeight="1">
      <c r="A17" s="19">
        <v>7</v>
      </c>
      <c r="B17" s="20" t="s">
        <v>27</v>
      </c>
      <c r="C17" s="68">
        <v>41208018957</v>
      </c>
      <c r="D17" s="69" t="str">
        <f t="shared" si="0"/>
        <v>L</v>
      </c>
      <c r="E17" s="19">
        <v>6</v>
      </c>
      <c r="F17" s="19">
        <v>4</v>
      </c>
      <c r="G17" s="19">
        <v>4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50">
        <v>4</v>
      </c>
      <c r="Y17" s="67">
        <v>5</v>
      </c>
      <c r="Z17" s="67" t="s">
        <v>9</v>
      </c>
    </row>
    <row r="18" spans="1:26" s="21" customFormat="1" ht="24.95" customHeight="1">
      <c r="A18" s="19">
        <v>8</v>
      </c>
      <c r="B18" s="20" t="s">
        <v>39</v>
      </c>
      <c r="C18" s="68">
        <v>41203018933</v>
      </c>
      <c r="D18" s="69" t="str">
        <f t="shared" si="0"/>
        <v>L</v>
      </c>
      <c r="E18" s="19">
        <v>5</v>
      </c>
      <c r="F18" s="19">
        <v>5</v>
      </c>
      <c r="G18" s="19">
        <v>3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50">
        <v>4</v>
      </c>
      <c r="Y18" s="67">
        <v>6</v>
      </c>
      <c r="Z18" s="67" t="s">
        <v>51</v>
      </c>
    </row>
    <row r="19" spans="1:26" s="21" customFormat="1" ht="24.95" customHeight="1">
      <c r="A19" s="19">
        <v>9</v>
      </c>
      <c r="B19" s="20" t="s">
        <v>86</v>
      </c>
      <c r="C19" s="68">
        <v>41208162564</v>
      </c>
      <c r="D19" s="69" t="str">
        <f t="shared" si="0"/>
        <v>P</v>
      </c>
      <c r="E19" s="19">
        <v>6</v>
      </c>
      <c r="F19" s="19">
        <v>4</v>
      </c>
      <c r="G19" s="19">
        <v>5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50">
        <v>4</v>
      </c>
      <c r="Y19" s="67">
        <v>7</v>
      </c>
      <c r="Z19" s="67" t="s">
        <v>9</v>
      </c>
    </row>
    <row r="20" spans="1:26" s="21" customFormat="1" ht="24.95" customHeight="1">
      <c r="A20" s="19">
        <v>10</v>
      </c>
      <c r="B20" s="20" t="s">
        <v>18</v>
      </c>
      <c r="C20" s="68">
        <v>41209169898</v>
      </c>
      <c r="D20" s="69" t="str">
        <f t="shared" si="0"/>
        <v>P</v>
      </c>
      <c r="E20" s="19">
        <v>6</v>
      </c>
      <c r="F20" s="19">
        <v>4</v>
      </c>
      <c r="G20" s="19">
        <v>5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50">
        <v>4</v>
      </c>
      <c r="Y20" s="67">
        <v>8</v>
      </c>
      <c r="Z20" s="67" t="s">
        <v>51</v>
      </c>
    </row>
    <row r="21" spans="1:26" s="21" customFormat="1" ht="24.95" customHeight="1">
      <c r="A21" s="19">
        <v>11</v>
      </c>
      <c r="B21" s="20" t="s">
        <v>37</v>
      </c>
      <c r="C21" s="68">
        <v>41216167867</v>
      </c>
      <c r="D21" s="69" t="str">
        <f t="shared" si="0"/>
        <v>L</v>
      </c>
      <c r="E21" s="19">
        <v>6</v>
      </c>
      <c r="F21" s="19">
        <v>3</v>
      </c>
      <c r="G21" s="19">
        <v>5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50">
        <v>4</v>
      </c>
      <c r="Y21" s="67">
        <v>9</v>
      </c>
      <c r="Z21" s="67" t="s">
        <v>9</v>
      </c>
    </row>
    <row r="22" spans="1:26" s="21" customFormat="1" ht="24.95" customHeight="1">
      <c r="A22" s="19">
        <v>12</v>
      </c>
      <c r="B22" s="20" t="s">
        <v>87</v>
      </c>
      <c r="C22" s="68">
        <v>41219169638</v>
      </c>
      <c r="D22" s="69" t="str">
        <f t="shared" si="0"/>
        <v>P</v>
      </c>
      <c r="E22" s="19">
        <v>6</v>
      </c>
      <c r="F22" s="19">
        <v>6</v>
      </c>
      <c r="G22" s="19">
        <v>6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50">
        <v>6</v>
      </c>
    </row>
    <row r="23" spans="1:26" s="21" customFormat="1" ht="24.95" customHeight="1">
      <c r="A23" s="19">
        <v>13</v>
      </c>
      <c r="B23" s="20" t="s">
        <v>32</v>
      </c>
      <c r="C23" s="68">
        <v>41229162398</v>
      </c>
      <c r="D23" s="69" t="str">
        <f t="shared" si="0"/>
        <v>P</v>
      </c>
      <c r="E23" s="19">
        <v>6</v>
      </c>
      <c r="F23" s="19">
        <v>4</v>
      </c>
      <c r="G23" s="19">
        <v>4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50">
        <v>4</v>
      </c>
    </row>
    <row r="24" spans="1:26" s="21" customFormat="1" ht="24.95" customHeight="1">
      <c r="A24" s="19">
        <v>14</v>
      </c>
      <c r="B24" s="20" t="s">
        <v>52</v>
      </c>
      <c r="C24" s="68">
        <v>41203168754</v>
      </c>
      <c r="D24" s="69" t="str">
        <f t="shared" si="0"/>
        <v>P</v>
      </c>
      <c r="E24" s="19">
        <v>5</v>
      </c>
      <c r="F24" s="19">
        <v>5</v>
      </c>
      <c r="G24" s="19">
        <v>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50">
        <v>4</v>
      </c>
    </row>
    <row r="25" spans="1:26" s="21" customFormat="1" ht="24.95" customHeight="1">
      <c r="A25" s="19">
        <v>15</v>
      </c>
      <c r="B25" s="20" t="s">
        <v>46</v>
      </c>
      <c r="C25" s="68">
        <v>41206162335</v>
      </c>
      <c r="D25" s="69" t="str">
        <f t="shared" si="0"/>
        <v>L</v>
      </c>
      <c r="E25" s="19">
        <v>6</v>
      </c>
      <c r="F25" s="19">
        <v>4</v>
      </c>
      <c r="G25" s="19">
        <v>5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50">
        <v>4</v>
      </c>
    </row>
    <row r="26" spans="1:26" s="21" customFormat="1" ht="24.95" customHeight="1">
      <c r="A26" s="19">
        <v>16</v>
      </c>
      <c r="B26" s="20" t="s">
        <v>26</v>
      </c>
      <c r="C26" s="68">
        <v>41209166267</v>
      </c>
      <c r="D26" s="69" t="str">
        <f t="shared" si="0"/>
        <v>L</v>
      </c>
      <c r="E26" s="19">
        <v>6</v>
      </c>
      <c r="F26" s="19">
        <v>4</v>
      </c>
      <c r="G26" s="19">
        <v>5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50">
        <v>4</v>
      </c>
    </row>
    <row r="27" spans="1:26" s="21" customFormat="1" ht="24.95" customHeight="1">
      <c r="A27" s="19">
        <v>17</v>
      </c>
      <c r="B27" s="20" t="s">
        <v>43</v>
      </c>
      <c r="C27" s="68">
        <v>41211166993</v>
      </c>
      <c r="D27" s="69" t="str">
        <f t="shared" si="0"/>
        <v>L</v>
      </c>
      <c r="E27" s="19">
        <v>6</v>
      </c>
      <c r="F27" s="19">
        <v>3</v>
      </c>
      <c r="G27" s="19">
        <v>5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50">
        <v>4</v>
      </c>
    </row>
    <row r="28" spans="1:26" s="21" customFormat="1" ht="24.95" customHeight="1">
      <c r="A28" s="19">
        <v>18</v>
      </c>
      <c r="B28" s="20" t="s">
        <v>15</v>
      </c>
      <c r="C28" s="68">
        <v>41236161248</v>
      </c>
      <c r="D28" s="69" t="str">
        <f t="shared" si="0"/>
        <v>P</v>
      </c>
      <c r="E28" s="19">
        <v>6</v>
      </c>
      <c r="F28" s="19">
        <v>6</v>
      </c>
      <c r="G28" s="19">
        <v>6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50">
        <v>6</v>
      </c>
    </row>
    <row r="29" spans="1:26" s="21" customFormat="1" ht="24.95" customHeight="1">
      <c r="A29" s="19">
        <v>19</v>
      </c>
      <c r="B29" s="20" t="s">
        <v>20</v>
      </c>
      <c r="C29" s="68">
        <v>41223161353</v>
      </c>
      <c r="D29" s="69" t="str">
        <f t="shared" si="0"/>
        <v>L</v>
      </c>
      <c r="E29" s="19">
        <v>6</v>
      </c>
      <c r="F29" s="19">
        <v>4</v>
      </c>
      <c r="G29" s="19">
        <v>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50">
        <v>4</v>
      </c>
    </row>
    <row r="30" spans="1:26" s="21" customFormat="1" ht="24.95" customHeight="1">
      <c r="A30" s="19">
        <v>20</v>
      </c>
      <c r="B30" s="20" t="s">
        <v>45</v>
      </c>
      <c r="C30" s="68">
        <v>41225169897</v>
      </c>
      <c r="D30" s="69" t="str">
        <f t="shared" si="0"/>
        <v>L</v>
      </c>
      <c r="E30" s="19">
        <v>5</v>
      </c>
      <c r="F30" s="19">
        <v>5</v>
      </c>
      <c r="G30" s="19">
        <v>3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50">
        <v>4</v>
      </c>
    </row>
    <row r="31" spans="1:26" s="21" customFormat="1" ht="24.95" customHeight="1">
      <c r="A31" s="19">
        <v>21</v>
      </c>
      <c r="B31" s="20" t="s">
        <v>41</v>
      </c>
      <c r="C31" s="68">
        <v>41216163696</v>
      </c>
      <c r="D31" s="69" t="str">
        <f t="shared" si="0"/>
        <v>P</v>
      </c>
      <c r="E31" s="19">
        <v>6</v>
      </c>
      <c r="F31" s="19">
        <v>4</v>
      </c>
      <c r="G31" s="19">
        <v>5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50">
        <v>4</v>
      </c>
    </row>
    <row r="32" spans="1:26" s="21" customFormat="1" ht="24.95" customHeight="1">
      <c r="A32" s="19">
        <v>22</v>
      </c>
      <c r="B32" s="20" t="s">
        <v>17</v>
      </c>
      <c r="C32" s="68">
        <v>41227163424</v>
      </c>
      <c r="D32" s="69" t="str">
        <f t="shared" si="0"/>
        <v>P</v>
      </c>
      <c r="E32" s="19">
        <v>6</v>
      </c>
      <c r="F32" s="19">
        <v>4</v>
      </c>
      <c r="G32" s="19">
        <v>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50">
        <v>4</v>
      </c>
    </row>
    <row r="33" spans="1:23" s="21" customFormat="1" ht="24.95" customHeight="1">
      <c r="A33" s="19">
        <v>23</v>
      </c>
      <c r="B33" s="20" t="s">
        <v>49</v>
      </c>
      <c r="C33" s="68">
        <v>41228166363</v>
      </c>
      <c r="D33" s="69" t="str">
        <f t="shared" si="0"/>
        <v>L</v>
      </c>
      <c r="E33" s="19">
        <v>6</v>
      </c>
      <c r="F33" s="19">
        <v>3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50">
        <v>4</v>
      </c>
    </row>
    <row r="34" spans="1:23" s="21" customFormat="1" ht="24.95" customHeight="1">
      <c r="A34" s="19">
        <v>24</v>
      </c>
      <c r="B34" s="20" t="s">
        <v>84</v>
      </c>
      <c r="C34" s="68">
        <v>41213169763</v>
      </c>
      <c r="D34" s="69" t="str">
        <f t="shared" si="0"/>
        <v>L</v>
      </c>
      <c r="E34" s="19">
        <v>6</v>
      </c>
      <c r="F34" s="19">
        <v>6</v>
      </c>
      <c r="G34" s="19">
        <v>6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50">
        <v>6</v>
      </c>
    </row>
    <row r="35" spans="1:23" s="21" customFormat="1" ht="24.95" customHeight="1">
      <c r="A35" s="19">
        <v>25</v>
      </c>
      <c r="B35" s="20" t="s">
        <v>82</v>
      </c>
      <c r="C35" s="68">
        <v>41223084543</v>
      </c>
      <c r="D35" s="69" t="str">
        <f t="shared" si="0"/>
        <v>L</v>
      </c>
      <c r="E35" s="19">
        <v>6</v>
      </c>
      <c r="F35" s="19">
        <v>4</v>
      </c>
      <c r="G35" s="19">
        <v>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50">
        <v>4</v>
      </c>
    </row>
    <row r="36" spans="1:23" s="21" customFormat="1" ht="24.95" customHeight="1">
      <c r="A36" s="19">
        <v>26</v>
      </c>
      <c r="B36" s="20" t="s">
        <v>25</v>
      </c>
      <c r="C36" s="68">
        <v>41213162346</v>
      </c>
      <c r="D36" s="69" t="str">
        <f t="shared" si="0"/>
        <v>P</v>
      </c>
      <c r="E36" s="19">
        <v>5</v>
      </c>
      <c r="F36" s="19">
        <v>5</v>
      </c>
      <c r="G36" s="19">
        <v>3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50">
        <v>4</v>
      </c>
    </row>
    <row r="37" spans="1:23" s="21" customFormat="1" ht="24.95" customHeight="1">
      <c r="A37" s="19">
        <v>27</v>
      </c>
      <c r="B37" s="20" t="s">
        <v>23</v>
      </c>
      <c r="C37" s="68">
        <v>41224162457</v>
      </c>
      <c r="D37" s="69" t="str">
        <f t="shared" si="0"/>
        <v>L</v>
      </c>
      <c r="E37" s="19">
        <v>6</v>
      </c>
      <c r="F37" s="19">
        <v>4</v>
      </c>
      <c r="G37" s="19">
        <v>5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50">
        <v>4</v>
      </c>
    </row>
    <row r="38" spans="1:23" s="21" customFormat="1" ht="24.95" customHeight="1">
      <c r="A38" s="19">
        <v>28</v>
      </c>
      <c r="B38" s="20" t="s">
        <v>83</v>
      </c>
      <c r="C38" s="68">
        <v>41213032349</v>
      </c>
      <c r="D38" s="69" t="str">
        <f t="shared" si="0"/>
        <v>L</v>
      </c>
      <c r="E38" s="19">
        <v>6</v>
      </c>
      <c r="F38" s="19">
        <v>4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50">
        <v>4</v>
      </c>
    </row>
    <row r="39" spans="1:23" s="21" customFormat="1" ht="24.95" customHeight="1">
      <c r="A39" s="19">
        <v>29</v>
      </c>
      <c r="B39" s="20" t="s">
        <v>54</v>
      </c>
      <c r="C39" s="68">
        <v>41223032398</v>
      </c>
      <c r="D39" s="69" t="str">
        <f t="shared" si="0"/>
        <v>P</v>
      </c>
      <c r="E39" s="19">
        <v>6</v>
      </c>
      <c r="F39" s="19">
        <v>3</v>
      </c>
      <c r="G39" s="19">
        <v>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50">
        <v>4</v>
      </c>
    </row>
    <row r="40" spans="1:23" s="21" customFormat="1" ht="24.95" customHeight="1">
      <c r="A40" s="19">
        <v>30</v>
      </c>
      <c r="B40" s="20" t="s">
        <v>50</v>
      </c>
      <c r="C40" s="68">
        <v>41213125024</v>
      </c>
      <c r="D40" s="69" t="str">
        <f t="shared" si="0"/>
        <v>P</v>
      </c>
      <c r="E40" s="19">
        <v>6</v>
      </c>
      <c r="F40" s="19">
        <v>6</v>
      </c>
      <c r="G40" s="19">
        <v>6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50">
        <v>6</v>
      </c>
    </row>
    <row r="41" spans="1:23" s="21" customFormat="1" ht="24.95" customHeight="1">
      <c r="A41" s="19">
        <v>31</v>
      </c>
      <c r="B41" s="20" t="s">
        <v>24</v>
      </c>
      <c r="C41" s="68">
        <v>41215129361</v>
      </c>
      <c r="D41" s="69" t="str">
        <f t="shared" si="0"/>
        <v>L</v>
      </c>
      <c r="E41" s="19">
        <v>6</v>
      </c>
      <c r="F41" s="19">
        <v>4</v>
      </c>
      <c r="G41" s="19">
        <v>4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50">
        <v>4</v>
      </c>
    </row>
    <row r="42" spans="1:23" s="21" customFormat="1" ht="24.95" customHeight="1">
      <c r="A42" s="19">
        <v>32</v>
      </c>
      <c r="B42" s="20" t="s">
        <v>16</v>
      </c>
      <c r="C42" s="68">
        <v>41217126379</v>
      </c>
      <c r="D42" s="69" t="str">
        <f t="shared" si="0"/>
        <v>L</v>
      </c>
      <c r="E42" s="19">
        <v>5</v>
      </c>
      <c r="F42" s="19">
        <v>5</v>
      </c>
      <c r="G42" s="19">
        <v>3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50">
        <v>4</v>
      </c>
    </row>
    <row r="43" spans="1:23" s="21" customFormat="1" ht="24.95" customHeight="1">
      <c r="A43" s="19">
        <v>33</v>
      </c>
      <c r="B43" s="20" t="s">
        <v>19</v>
      </c>
      <c r="C43" s="68">
        <v>41213125369</v>
      </c>
      <c r="D43" s="69" t="str">
        <f t="shared" ref="D43:D70" si="1">IF(C43="","",VLOOKUP(VALUE(RIGHT(C43)),$Y$10:$Z$21,2))</f>
        <v>L</v>
      </c>
      <c r="E43" s="19">
        <v>6</v>
      </c>
      <c r="F43" s="19">
        <v>4</v>
      </c>
      <c r="G43" s="19">
        <v>5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50">
        <v>4</v>
      </c>
    </row>
    <row r="44" spans="1:23" s="21" customFormat="1" ht="24.95" customHeight="1">
      <c r="A44" s="19">
        <v>34</v>
      </c>
      <c r="B44" s="20" t="s">
        <v>88</v>
      </c>
      <c r="C44" s="68">
        <v>41203122354</v>
      </c>
      <c r="D44" s="69" t="str">
        <f t="shared" si="1"/>
        <v>P</v>
      </c>
      <c r="E44" s="19">
        <v>6</v>
      </c>
      <c r="F44" s="19">
        <v>4</v>
      </c>
      <c r="G44" s="19">
        <v>5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50">
        <v>4</v>
      </c>
    </row>
    <row r="45" spans="1:23" s="21" customFormat="1" ht="24.95" customHeight="1">
      <c r="A45" s="19">
        <v>35</v>
      </c>
      <c r="B45" s="20" t="s">
        <v>30</v>
      </c>
      <c r="C45" s="68">
        <v>41205122355</v>
      </c>
      <c r="D45" s="69" t="str">
        <f t="shared" si="1"/>
        <v>L</v>
      </c>
      <c r="E45" s="19">
        <v>6</v>
      </c>
      <c r="F45" s="19">
        <v>3</v>
      </c>
      <c r="G45" s="19">
        <v>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50">
        <v>4</v>
      </c>
    </row>
    <row r="46" spans="1:23" s="21" customFormat="1" ht="24.95" customHeight="1">
      <c r="A46" s="19">
        <v>36</v>
      </c>
      <c r="B46" s="20" t="s">
        <v>31</v>
      </c>
      <c r="C46" s="68">
        <v>41209122351</v>
      </c>
      <c r="D46" s="69" t="str">
        <f t="shared" si="1"/>
        <v>L</v>
      </c>
      <c r="E46" s="19">
        <v>6</v>
      </c>
      <c r="F46" s="19">
        <v>6</v>
      </c>
      <c r="G46" s="19">
        <v>6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50">
        <v>6</v>
      </c>
    </row>
    <row r="47" spans="1:23" s="21" customFormat="1" ht="24.95" customHeight="1">
      <c r="A47" s="19">
        <v>37</v>
      </c>
      <c r="B47" s="20" t="s">
        <v>38</v>
      </c>
      <c r="C47" s="68">
        <v>41223162357</v>
      </c>
      <c r="D47" s="69" t="str">
        <f t="shared" si="1"/>
        <v>L</v>
      </c>
      <c r="E47" s="19">
        <v>6</v>
      </c>
      <c r="F47" s="19">
        <v>4</v>
      </c>
      <c r="G47" s="19">
        <v>4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50">
        <v>4</v>
      </c>
    </row>
    <row r="48" spans="1:23" s="21" customFormat="1" ht="24.95" customHeight="1">
      <c r="A48" s="19">
        <v>38</v>
      </c>
      <c r="B48" s="20" t="s">
        <v>28</v>
      </c>
      <c r="C48" s="68">
        <v>41223162358</v>
      </c>
      <c r="D48" s="69" t="str">
        <f t="shared" si="1"/>
        <v>P</v>
      </c>
      <c r="E48" s="19">
        <v>5</v>
      </c>
      <c r="F48" s="19">
        <v>5</v>
      </c>
      <c r="G48" s="19">
        <v>3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50">
        <v>4</v>
      </c>
    </row>
    <row r="49" spans="1:23" s="21" customFormat="1" ht="24.95" customHeight="1">
      <c r="A49" s="19">
        <v>39</v>
      </c>
      <c r="B49" s="20" t="s">
        <v>36</v>
      </c>
      <c r="C49" s="68">
        <v>41213085984</v>
      </c>
      <c r="D49" s="69" t="str">
        <f t="shared" si="1"/>
        <v>P</v>
      </c>
      <c r="E49" s="19">
        <v>6</v>
      </c>
      <c r="F49" s="19">
        <v>4</v>
      </c>
      <c r="G49" s="19">
        <v>5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50">
        <v>4</v>
      </c>
    </row>
    <row r="50" spans="1:23" s="21" customFormat="1" ht="24.95" customHeight="1">
      <c r="A50" s="19">
        <v>40</v>
      </c>
      <c r="B50" s="20" t="s">
        <v>53</v>
      </c>
      <c r="C50" s="68">
        <v>41219038974</v>
      </c>
      <c r="D50" s="69" t="str">
        <f t="shared" si="1"/>
        <v>P</v>
      </c>
      <c r="E50" s="19">
        <v>6</v>
      </c>
      <c r="F50" s="19">
        <v>4</v>
      </c>
      <c r="G50" s="19">
        <v>5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50">
        <v>4</v>
      </c>
    </row>
    <row r="51" spans="1:23" s="21" customFormat="1" ht="24.95" customHeight="1">
      <c r="A51" s="19">
        <v>41</v>
      </c>
      <c r="B51" s="20" t="s">
        <v>34</v>
      </c>
      <c r="C51" s="68">
        <v>41225031235</v>
      </c>
      <c r="D51" s="69" t="str">
        <f t="shared" si="1"/>
        <v>L</v>
      </c>
      <c r="E51" s="19">
        <v>6</v>
      </c>
      <c r="F51" s="19">
        <v>3</v>
      </c>
      <c r="G51" s="19">
        <v>5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50">
        <v>4</v>
      </c>
    </row>
    <row r="52" spans="1:23" s="21" customFormat="1" ht="24.95" customHeight="1">
      <c r="A52" s="19">
        <v>42</v>
      </c>
      <c r="B52" s="20" t="s">
        <v>89</v>
      </c>
      <c r="C52" s="68">
        <v>41226031234</v>
      </c>
      <c r="D52" s="69" t="str">
        <f t="shared" si="1"/>
        <v>P</v>
      </c>
      <c r="E52" s="19">
        <v>6</v>
      </c>
      <c r="F52" s="19">
        <v>6</v>
      </c>
      <c r="G52" s="19">
        <v>6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50">
        <v>6</v>
      </c>
    </row>
    <row r="53" spans="1:23" s="21" customFormat="1" ht="24.95" customHeight="1">
      <c r="A53" s="19">
        <v>43</v>
      </c>
      <c r="B53" s="20" t="s">
        <v>48</v>
      </c>
      <c r="C53" s="68">
        <v>41230162363</v>
      </c>
      <c r="D53" s="69" t="str">
        <f t="shared" si="1"/>
        <v>L</v>
      </c>
      <c r="E53" s="19">
        <v>6</v>
      </c>
      <c r="F53" s="19">
        <v>4</v>
      </c>
      <c r="G53" s="19">
        <v>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50">
        <v>4</v>
      </c>
    </row>
    <row r="54" spans="1:23" s="21" customFormat="1" ht="24.95" customHeight="1">
      <c r="A54" s="19">
        <v>44</v>
      </c>
      <c r="B54" s="20" t="s">
        <v>47</v>
      </c>
      <c r="C54" s="68">
        <v>41221086421</v>
      </c>
      <c r="D54" s="69" t="str">
        <f t="shared" si="1"/>
        <v>L</v>
      </c>
      <c r="E54" s="19">
        <v>5</v>
      </c>
      <c r="F54" s="19">
        <v>5</v>
      </c>
      <c r="G54" s="19">
        <v>3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50">
        <v>4</v>
      </c>
    </row>
    <row r="55" spans="1:23" s="21" customFormat="1" ht="24.95" customHeight="1">
      <c r="A55" s="19">
        <v>45</v>
      </c>
      <c r="B55" s="20" t="s">
        <v>33</v>
      </c>
      <c r="C55" s="68">
        <v>41216033625</v>
      </c>
      <c r="D55" s="69" t="str">
        <f t="shared" si="1"/>
        <v>L</v>
      </c>
      <c r="E55" s="19">
        <v>6</v>
      </c>
      <c r="F55" s="19">
        <v>4</v>
      </c>
      <c r="G55" s="19">
        <v>5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50">
        <v>4</v>
      </c>
    </row>
    <row r="56" spans="1:23" s="21" customFormat="1" ht="24.95" customHeight="1">
      <c r="A56" s="19">
        <v>46</v>
      </c>
      <c r="B56" s="20" t="s">
        <v>68</v>
      </c>
      <c r="C56" s="68">
        <v>41215162367</v>
      </c>
      <c r="D56" s="69" t="str">
        <f t="shared" si="1"/>
        <v>L</v>
      </c>
      <c r="E56" s="19">
        <v>6</v>
      </c>
      <c r="F56" s="19">
        <v>4</v>
      </c>
      <c r="G56" s="19">
        <v>5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50">
        <v>4</v>
      </c>
    </row>
    <row r="57" spans="1:23" s="21" customFormat="1" ht="24.95" customHeight="1">
      <c r="A57" s="19">
        <v>47</v>
      </c>
      <c r="B57" s="20" t="s">
        <v>64</v>
      </c>
      <c r="C57" s="68">
        <v>41223082388</v>
      </c>
      <c r="D57" s="69" t="str">
        <f t="shared" si="1"/>
        <v>P</v>
      </c>
      <c r="E57" s="19">
        <v>6</v>
      </c>
      <c r="F57" s="19">
        <v>3</v>
      </c>
      <c r="G57" s="19">
        <v>5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50">
        <v>4</v>
      </c>
    </row>
    <row r="58" spans="1:23" s="21" customFormat="1" ht="24.95" customHeight="1">
      <c r="A58" s="19">
        <v>48</v>
      </c>
      <c r="B58" s="20" t="s">
        <v>90</v>
      </c>
      <c r="C58" s="68">
        <v>41226163695</v>
      </c>
      <c r="D58" s="69" t="str">
        <f t="shared" si="1"/>
        <v>L</v>
      </c>
      <c r="E58" s="19">
        <v>6</v>
      </c>
      <c r="F58" s="19">
        <v>6</v>
      </c>
      <c r="G58" s="19">
        <v>6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50">
        <v>6</v>
      </c>
    </row>
    <row r="59" spans="1:23" s="21" customFormat="1" ht="24.95" customHeight="1">
      <c r="A59" s="19">
        <v>49</v>
      </c>
      <c r="B59" s="20" t="s">
        <v>21</v>
      </c>
      <c r="C59" s="68">
        <v>41218162369</v>
      </c>
      <c r="D59" s="69" t="str">
        <f t="shared" si="1"/>
        <v>L</v>
      </c>
      <c r="E59" s="19">
        <v>6</v>
      </c>
      <c r="F59" s="19">
        <v>4</v>
      </c>
      <c r="G59" s="19">
        <v>4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50">
        <v>4</v>
      </c>
    </row>
    <row r="60" spans="1:23" s="21" customFormat="1" ht="24.95" customHeight="1">
      <c r="A60" s="22">
        <v>50</v>
      </c>
      <c r="B60" s="23" t="s">
        <v>62</v>
      </c>
      <c r="C60" s="68">
        <v>41223063253</v>
      </c>
      <c r="D60" s="69" t="str">
        <f t="shared" si="1"/>
        <v>L</v>
      </c>
      <c r="E60" s="19">
        <v>5</v>
      </c>
      <c r="F60" s="19">
        <v>5</v>
      </c>
      <c r="G60" s="19">
        <v>3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50">
        <v>4</v>
      </c>
    </row>
    <row r="61" spans="1:23" ht="24.95" customHeight="1">
      <c r="A61" s="22">
        <v>51</v>
      </c>
      <c r="B61" s="20" t="s">
        <v>42</v>
      </c>
      <c r="C61" s="68">
        <v>41226162378</v>
      </c>
      <c r="D61" s="69" t="str">
        <f t="shared" si="1"/>
        <v>P</v>
      </c>
      <c r="E61" s="19">
        <v>6</v>
      </c>
      <c r="F61" s="19">
        <v>4</v>
      </c>
      <c r="G61" s="19">
        <v>5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50">
        <v>4</v>
      </c>
    </row>
    <row r="62" spans="1:23" ht="24.95" customHeight="1">
      <c r="A62" s="22">
        <v>52</v>
      </c>
      <c r="B62" s="20" t="s">
        <v>70</v>
      </c>
      <c r="C62" s="68">
        <v>41215082389</v>
      </c>
      <c r="D62" s="69" t="str">
        <f t="shared" si="1"/>
        <v>L</v>
      </c>
      <c r="E62" s="19">
        <v>6</v>
      </c>
      <c r="F62" s="19">
        <v>4</v>
      </c>
      <c r="G62" s="19">
        <v>5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50">
        <v>4</v>
      </c>
    </row>
    <row r="63" spans="1:23" ht="24.95" customHeight="1">
      <c r="A63" s="22">
        <v>53</v>
      </c>
      <c r="B63" s="20" t="s">
        <v>71</v>
      </c>
      <c r="C63" s="68">
        <v>41213043333</v>
      </c>
      <c r="D63" s="69" t="str">
        <f t="shared" si="1"/>
        <v>L</v>
      </c>
      <c r="E63" s="19">
        <v>6</v>
      </c>
      <c r="F63" s="19">
        <v>3</v>
      </c>
      <c r="G63" s="19">
        <v>5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50">
        <v>4</v>
      </c>
    </row>
    <row r="64" spans="1:23" ht="24.95" customHeight="1">
      <c r="A64" s="22">
        <v>54</v>
      </c>
      <c r="B64" s="20" t="s">
        <v>63</v>
      </c>
      <c r="C64" s="68">
        <v>41209082379</v>
      </c>
      <c r="D64" s="69" t="str">
        <f t="shared" si="1"/>
        <v>L</v>
      </c>
      <c r="E64" s="19">
        <v>6</v>
      </c>
      <c r="F64" s="19">
        <v>6</v>
      </c>
      <c r="G64" s="19">
        <v>6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50">
        <v>6</v>
      </c>
    </row>
    <row r="65" spans="1:24" ht="24.95" customHeight="1">
      <c r="A65" s="22">
        <v>55</v>
      </c>
      <c r="B65" s="20" t="s">
        <v>67</v>
      </c>
      <c r="C65" s="68">
        <v>41206032385</v>
      </c>
      <c r="D65" s="69" t="str">
        <f t="shared" si="1"/>
        <v>L</v>
      </c>
      <c r="E65" s="19">
        <v>6</v>
      </c>
      <c r="F65" s="19">
        <v>4</v>
      </c>
      <c r="G65" s="19">
        <v>4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50">
        <v>4</v>
      </c>
    </row>
    <row r="66" spans="1:24" ht="24.95" customHeight="1">
      <c r="A66" s="22">
        <v>56</v>
      </c>
      <c r="B66" s="66" t="s">
        <v>65</v>
      </c>
      <c r="C66" s="68">
        <v>41223163259</v>
      </c>
      <c r="D66" s="69" t="str">
        <f t="shared" si="1"/>
        <v>L</v>
      </c>
      <c r="E66" s="19">
        <v>5</v>
      </c>
      <c r="F66" s="19">
        <v>5</v>
      </c>
      <c r="G66" s="19">
        <v>3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50">
        <v>4</v>
      </c>
    </row>
    <row r="67" spans="1:24" ht="24.95" customHeight="1">
      <c r="A67" s="22">
        <v>57</v>
      </c>
      <c r="B67" s="66" t="s">
        <v>14</v>
      </c>
      <c r="C67" s="68">
        <v>41223162977</v>
      </c>
      <c r="D67" s="69" t="str">
        <f t="shared" si="1"/>
        <v>L</v>
      </c>
      <c r="E67" s="19">
        <v>6</v>
      </c>
      <c r="F67" s="19">
        <v>4</v>
      </c>
      <c r="G67" s="19">
        <v>5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50">
        <v>4</v>
      </c>
      <c r="X67" s="4"/>
    </row>
    <row r="68" spans="1:24" ht="24.95" customHeight="1">
      <c r="A68" s="22">
        <v>58</v>
      </c>
      <c r="B68" s="66" t="s">
        <v>66</v>
      </c>
      <c r="C68" s="68">
        <v>41213082873</v>
      </c>
      <c r="D68" s="69" t="str">
        <f t="shared" si="1"/>
        <v>L</v>
      </c>
      <c r="E68" s="19">
        <v>6</v>
      </c>
      <c r="F68" s="19">
        <v>4</v>
      </c>
      <c r="G68" s="19">
        <v>5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50">
        <v>4</v>
      </c>
      <c r="X68" s="4"/>
    </row>
    <row r="69" spans="1:24" ht="24.95" customHeight="1">
      <c r="A69" s="22">
        <v>59</v>
      </c>
      <c r="B69" s="66" t="s">
        <v>69</v>
      </c>
      <c r="C69" s="68">
        <v>41228032983</v>
      </c>
      <c r="D69" s="69" t="str">
        <f t="shared" si="1"/>
        <v>L</v>
      </c>
      <c r="E69" s="19">
        <v>6</v>
      </c>
      <c r="F69" s="19">
        <v>3</v>
      </c>
      <c r="G69" s="19">
        <v>5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50">
        <v>4</v>
      </c>
      <c r="X69" s="4"/>
    </row>
    <row r="70" spans="1:24" ht="24.95" customHeight="1">
      <c r="A70" s="22">
        <v>60</v>
      </c>
      <c r="B70" s="66" t="s">
        <v>56</v>
      </c>
      <c r="C70" s="68">
        <v>41216168031</v>
      </c>
      <c r="D70" s="69" t="str">
        <f t="shared" si="1"/>
        <v>L</v>
      </c>
      <c r="E70" s="19">
        <v>6</v>
      </c>
      <c r="F70" s="19">
        <v>6</v>
      </c>
      <c r="G70" s="19">
        <v>6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51">
        <v>6</v>
      </c>
      <c r="X70" s="4"/>
    </row>
    <row r="71" spans="1:24">
      <c r="A71" s="30"/>
      <c r="B71" s="7"/>
      <c r="C71" s="7"/>
      <c r="D71" s="130"/>
      <c r="E71" s="161"/>
      <c r="F71" s="180"/>
      <c r="G71" s="180"/>
      <c r="H71" s="180"/>
      <c r="I71" s="180"/>
      <c r="J71" s="180"/>
      <c r="K71" s="161"/>
      <c r="L71" s="161"/>
      <c r="M71" s="161"/>
      <c r="N71" s="161"/>
      <c r="O71" s="7"/>
      <c r="P71" s="7"/>
      <c r="Q71" s="7"/>
      <c r="R71" s="7"/>
      <c r="S71" s="7"/>
      <c r="T71" s="7"/>
      <c r="U71" s="7"/>
      <c r="V71" s="7"/>
      <c r="W71" s="91"/>
    </row>
    <row r="72" spans="1:24" ht="15.95" customHeight="1">
      <c r="A72" s="8"/>
      <c r="B72" s="6"/>
      <c r="C72" s="6"/>
      <c r="D72" s="71"/>
      <c r="E72" s="162"/>
      <c r="F72" s="179"/>
      <c r="G72" s="179"/>
      <c r="H72" s="179"/>
      <c r="I72" s="179"/>
      <c r="J72" s="179"/>
      <c r="K72" s="162"/>
      <c r="L72" s="162"/>
      <c r="M72" s="162"/>
      <c r="N72" s="162"/>
      <c r="O72" s="6"/>
      <c r="P72" s="6"/>
      <c r="Q72" s="6"/>
      <c r="R72" s="6"/>
      <c r="S72" s="6"/>
      <c r="T72" s="6"/>
      <c r="U72" s="6"/>
      <c r="V72" s="6"/>
      <c r="W72" s="92"/>
    </row>
    <row r="73" spans="1:24" ht="15.95" customHeight="1">
      <c r="A73" s="8"/>
      <c r="B73" s="6"/>
      <c r="C73" s="6"/>
      <c r="D73" s="71"/>
      <c r="E73" s="162"/>
      <c r="F73" s="179"/>
      <c r="G73" s="179"/>
      <c r="H73" s="179"/>
      <c r="I73" s="179"/>
      <c r="J73" s="179"/>
      <c r="K73" s="162"/>
      <c r="L73" s="162"/>
      <c r="M73" s="162"/>
      <c r="N73" s="162"/>
      <c r="O73" s="6"/>
      <c r="P73" s="6"/>
      <c r="Q73" s="6"/>
      <c r="R73" s="6"/>
      <c r="S73" s="6"/>
      <c r="T73" s="6"/>
      <c r="U73" s="6"/>
      <c r="V73" s="6"/>
      <c r="W73" s="92"/>
    </row>
    <row r="74" spans="1:24" ht="15.95" customHeight="1">
      <c r="A74" s="94"/>
      <c r="B74" s="76" t="s">
        <v>55</v>
      </c>
      <c r="C74" s="76"/>
      <c r="D74" s="71"/>
      <c r="E74" s="162"/>
      <c r="F74" s="179"/>
      <c r="G74" s="179"/>
      <c r="H74" s="179"/>
      <c r="I74" s="179"/>
      <c r="J74" s="179"/>
      <c r="K74" s="162"/>
      <c r="L74" s="162"/>
      <c r="M74" s="162"/>
      <c r="N74" s="162"/>
      <c r="O74" s="6"/>
      <c r="P74" s="6"/>
      <c r="Q74" s="6"/>
      <c r="R74" s="6"/>
      <c r="S74" s="6"/>
      <c r="T74" s="6"/>
      <c r="U74" s="6"/>
      <c r="V74" s="6"/>
      <c r="W74" s="92"/>
    </row>
    <row r="75" spans="1:24">
      <c r="A75" s="94"/>
      <c r="B75" s="83" t="s">
        <v>93</v>
      </c>
      <c r="C75" s="83"/>
      <c r="D75" s="85"/>
      <c r="E75" s="163"/>
      <c r="F75" s="162"/>
      <c r="G75" s="162"/>
      <c r="H75" s="162"/>
      <c r="I75" s="162"/>
      <c r="J75" s="162"/>
      <c r="K75" s="162"/>
      <c r="L75" s="162"/>
      <c r="M75" s="162"/>
      <c r="N75" s="162"/>
      <c r="O75" s="6"/>
      <c r="P75" s="6"/>
      <c r="Q75" s="6"/>
      <c r="R75" s="6"/>
      <c r="S75" s="6"/>
      <c r="T75" s="6"/>
      <c r="U75" s="6"/>
      <c r="V75" s="6"/>
      <c r="W75" s="92"/>
    </row>
    <row r="76" spans="1:24">
      <c r="A76" s="94"/>
      <c r="B76" s="83" t="s">
        <v>138</v>
      </c>
      <c r="C76" s="83"/>
      <c r="D76" s="85"/>
      <c r="E76" s="163"/>
      <c r="F76" s="162"/>
      <c r="G76" s="162"/>
      <c r="H76" s="162"/>
      <c r="I76" s="162"/>
      <c r="J76" s="162"/>
      <c r="K76" s="162"/>
      <c r="L76" s="162"/>
      <c r="M76" s="162"/>
      <c r="N76" s="162"/>
      <c r="O76" s="6"/>
      <c r="P76" s="6"/>
      <c r="Q76" s="6"/>
      <c r="R76" s="6"/>
      <c r="S76" s="6"/>
      <c r="T76" s="6"/>
      <c r="U76" s="6"/>
      <c r="V76" s="6"/>
      <c r="W76" s="92"/>
    </row>
    <row r="77" spans="1:24">
      <c r="A77" s="94"/>
      <c r="B77" s="75" t="str">
        <f>$D$1</f>
        <v>SEKOLAH MENENGAH KEBANGSAAN PRESINT 16</v>
      </c>
      <c r="C77" s="75"/>
      <c r="D77" s="129"/>
      <c r="E77" s="164"/>
      <c r="F77" s="162"/>
      <c r="G77" s="162"/>
      <c r="H77" s="162"/>
      <c r="I77" s="162"/>
      <c r="J77" s="162"/>
      <c r="K77" s="162"/>
      <c r="L77" s="162"/>
      <c r="M77" s="162"/>
      <c r="N77" s="162"/>
      <c r="O77" s="6"/>
      <c r="P77" s="6"/>
      <c r="Q77" s="6"/>
      <c r="R77" s="6"/>
      <c r="S77" s="6"/>
      <c r="T77" s="6"/>
      <c r="U77" s="6"/>
      <c r="V77" s="6"/>
      <c r="W77" s="92"/>
    </row>
    <row r="78" spans="1:24">
      <c r="A78" s="8"/>
      <c r="B78" s="6"/>
      <c r="C78" s="6"/>
      <c r="D78" s="71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6"/>
      <c r="P78" s="6"/>
      <c r="Q78" s="6"/>
      <c r="R78" s="6"/>
      <c r="S78" s="6"/>
      <c r="T78" s="6"/>
      <c r="U78" s="6"/>
      <c r="V78" s="6"/>
      <c r="W78" s="92"/>
    </row>
    <row r="79" spans="1:24">
      <c r="A79" s="8"/>
      <c r="B79" s="6"/>
      <c r="C79" s="6"/>
      <c r="D79" s="71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6"/>
      <c r="P79" s="6"/>
      <c r="Q79" s="6"/>
      <c r="R79" s="6"/>
      <c r="S79" s="6"/>
      <c r="T79" s="6"/>
      <c r="U79" s="6"/>
      <c r="V79" s="6"/>
      <c r="W79" s="92"/>
    </row>
    <row r="80" spans="1:24">
      <c r="A80" s="8"/>
      <c r="B80" s="6"/>
      <c r="C80" s="6"/>
      <c r="D80" s="71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6"/>
      <c r="P80" s="6"/>
      <c r="Q80" s="6"/>
      <c r="R80" s="6"/>
      <c r="S80" s="6"/>
      <c r="T80" s="6"/>
      <c r="U80" s="6"/>
      <c r="V80" s="6"/>
      <c r="W80" s="92"/>
    </row>
    <row r="81" spans="1:23">
      <c r="A81" s="8"/>
      <c r="B81" s="6"/>
      <c r="C81" s="6"/>
      <c r="D81" s="71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6"/>
      <c r="P81" s="6"/>
      <c r="Q81" s="6"/>
      <c r="R81" s="6"/>
      <c r="S81" s="6"/>
      <c r="T81" s="6"/>
      <c r="U81" s="6"/>
      <c r="V81" s="6"/>
      <c r="W81" s="92"/>
    </row>
    <row r="82" spans="1:23">
      <c r="A82" s="9"/>
      <c r="B82" s="10"/>
      <c r="C82" s="10"/>
      <c r="D82" s="86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0"/>
      <c r="P82" s="10"/>
      <c r="Q82" s="10"/>
      <c r="R82" s="10"/>
      <c r="S82" s="10"/>
      <c r="T82" s="10"/>
      <c r="U82" s="10"/>
      <c r="V82" s="10"/>
      <c r="W82" s="93"/>
    </row>
    <row r="83" spans="1:23"/>
    <row r="84" spans="1:23"/>
    <row r="85" spans="1:23"/>
    <row r="86" spans="1:23"/>
    <row r="87" spans="1:23"/>
    <row r="88" spans="1:23"/>
  </sheetData>
  <sheetProtection password="CC13" sheet="1" objects="1" scenarios="1"/>
  <sortState ref="A10:AB59">
    <sortCondition ref="B10:B59"/>
  </sortState>
  <mergeCells count="9">
    <mergeCell ref="F74:J74"/>
    <mergeCell ref="F72:J72"/>
    <mergeCell ref="W9:W10"/>
    <mergeCell ref="D9:D10"/>
    <mergeCell ref="C9:C10"/>
    <mergeCell ref="B9:B10"/>
    <mergeCell ref="A9:A10"/>
    <mergeCell ref="F73:J73"/>
    <mergeCell ref="F71:J71"/>
  </mergeCells>
  <dataValidations count="2">
    <dataValidation type="whole" allowBlank="1" showErrorMessage="1" errorTitle="TAHAP PENGUASAAN" error="SILA ISIKAN TAHAP PENGUASAAN YANG BETUL!" sqref="S11:U70 E11:Q70">
      <formula1>1</formula1>
      <formula2>6</formula2>
    </dataValidation>
    <dataValidation type="textLength" operator="equal" allowBlank="1" showErrorMessage="1" errorTitle="NO. KAD PENGENALAN" error="Sila masukkan nombor kad pengenalan dengan tepat dan betul." sqref="C11:C70">
      <formula1>11</formula1>
    </dataValidation>
  </dataValidations>
  <pageMargins left="0.25" right="0.25" top="0.75" bottom="0.75" header="0.3" footer="0.3"/>
  <pageSetup paperSize="9" scale="75" fitToHeight="0" orientation="landscape" blackAndWhite="1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showGridLines="0" zoomScale="70" zoomScaleNormal="70" zoomScaleSheetLayoutView="80" workbookViewId="0">
      <selection activeCell="E43" sqref="E43"/>
    </sheetView>
  </sheetViews>
  <sheetFormatPr defaultColWidth="9.140625" defaultRowHeight="16.5" zeroHeight="1"/>
  <cols>
    <col min="1" max="1" width="2.140625" style="63" customWidth="1"/>
    <col min="2" max="2" width="15.28515625" style="63" customWidth="1"/>
    <col min="3" max="3" width="8.5703125" style="63" customWidth="1"/>
    <col min="4" max="4" width="38.140625" style="63" customWidth="1"/>
    <col min="5" max="5" width="17.7109375" style="63" bestFit="1" customWidth="1"/>
    <col min="6" max="6" width="94.7109375" style="63" customWidth="1"/>
    <col min="7" max="7" width="4.140625" style="147" customWidth="1"/>
    <col min="8" max="8" width="3" style="149" hidden="1" customWidth="1"/>
    <col min="9" max="9" width="38.42578125" style="63" hidden="1" customWidth="1"/>
    <col min="10" max="10" width="41.42578125" style="63" hidden="1" customWidth="1"/>
    <col min="11" max="11" width="9.140625" style="63" customWidth="1"/>
    <col min="12" max="16384" width="9.140625" style="63"/>
  </cols>
  <sheetData>
    <row r="1" spans="1:11" s="77" customFormat="1" ht="21" customHeight="1">
      <c r="A1" s="78"/>
      <c r="B1" s="192" t="str">
        <f>'REKOD PRESTASI MURID'!$D$1</f>
        <v>SEKOLAH MENENGAH KEBANGSAAN PRESINT 16</v>
      </c>
      <c r="C1" s="192"/>
      <c r="D1" s="192"/>
      <c r="E1" s="192"/>
      <c r="F1" s="192"/>
      <c r="G1" s="78"/>
      <c r="H1" s="32"/>
    </row>
    <row r="2" spans="1:11" s="77" customFormat="1" ht="21" customHeight="1">
      <c r="A2" s="78"/>
      <c r="B2" s="192" t="str">
        <f>'REKOD PRESTASI MURID'!$D$2</f>
        <v>JALAN PRESINT 16, PUTRAJAYA</v>
      </c>
      <c r="C2" s="192"/>
      <c r="D2" s="192"/>
      <c r="E2" s="192"/>
      <c r="F2" s="192"/>
      <c r="G2" s="78"/>
      <c r="H2" s="32"/>
    </row>
    <row r="3" spans="1:11" s="77" customFormat="1" ht="21" customHeight="1">
      <c r="A3" s="78"/>
      <c r="B3" s="192" t="str">
        <f>'REKOD PRESTASI MURID'!$D$3</f>
        <v>WILAYAH PERSEKUTUAN, PUTRAJAYA</v>
      </c>
      <c r="C3" s="192"/>
      <c r="D3" s="192"/>
      <c r="E3" s="192"/>
      <c r="F3" s="192"/>
      <c r="G3" s="78"/>
      <c r="H3" s="32"/>
    </row>
    <row r="4" spans="1:11" s="77" customFormat="1" ht="21" customHeight="1">
      <c r="A4" s="79"/>
      <c r="B4" s="193" t="str">
        <f>'REKOD PRESTASI MURID'!$D$4</f>
        <v>JANUARI 2015</v>
      </c>
      <c r="C4" s="193"/>
      <c r="D4" s="193"/>
      <c r="E4" s="193"/>
      <c r="F4" s="193"/>
      <c r="G4" s="79"/>
      <c r="H4" s="183" t="s">
        <v>94</v>
      </c>
      <c r="I4" s="183"/>
      <c r="J4" s="183"/>
    </row>
    <row r="5" spans="1:11" s="1" customFormat="1">
      <c r="A5" s="11"/>
      <c r="B5" s="11"/>
      <c r="C5" s="11"/>
      <c r="D5" s="11"/>
      <c r="E5" s="11"/>
      <c r="F5" s="11"/>
      <c r="G5" s="11"/>
      <c r="H5" s="123"/>
      <c r="I5" s="124"/>
      <c r="J5" s="124"/>
    </row>
    <row r="6" spans="1:11" s="1" customFormat="1" ht="18.75">
      <c r="A6" s="11"/>
      <c r="B6" s="80" t="str">
        <f>'REKOD PRESTASI MURID'!A7</f>
        <v>SAINS SUKAN</v>
      </c>
      <c r="C6" s="11"/>
      <c r="D6" s="11"/>
      <c r="E6" s="11"/>
      <c r="F6" s="11"/>
      <c r="G6" s="11"/>
      <c r="H6" s="123"/>
      <c r="I6" s="125">
        <v>1</v>
      </c>
      <c r="J6" s="124"/>
    </row>
    <row r="7" spans="1:11" s="1" customFormat="1">
      <c r="A7" s="11"/>
      <c r="B7" s="11"/>
      <c r="C7" s="11"/>
      <c r="D7" s="11"/>
      <c r="E7" s="11"/>
      <c r="F7" s="11"/>
      <c r="G7" s="11"/>
      <c r="H7" s="65">
        <v>1</v>
      </c>
      <c r="I7" s="65" t="str">
        <f>'REKOD PRESTASI MURID'!B11</f>
        <v>AHMAD ADLI BIN ALI</v>
      </c>
      <c r="J7" s="65" t="str">
        <f t="shared" ref="J7:J13" si="0">IF(I7=0,"",H7&amp;"  "&amp;I7)</f>
        <v>1  AHMAD ADLI BIN ALI</v>
      </c>
    </row>
    <row r="8" spans="1:11" s="1" customFormat="1">
      <c r="A8" s="11"/>
      <c r="B8" s="194" t="s">
        <v>2</v>
      </c>
      <c r="C8" s="195"/>
      <c r="D8" s="104" t="str">
        <f>VLOOKUP($I$6,H7:J63,2)</f>
        <v>AHMAD ADLI BIN ALI</v>
      </c>
      <c r="E8" s="105"/>
      <c r="F8" s="13"/>
      <c r="G8" s="11"/>
      <c r="H8" s="65">
        <v>2</v>
      </c>
      <c r="I8" s="65" t="str">
        <f>'REKOD PRESTASI MURID'!B12</f>
        <v>AHMAD ISWAZIR BIN KAMARUDDIN ALI</v>
      </c>
      <c r="J8" s="65" t="str">
        <f t="shared" si="0"/>
        <v>2  AHMAD ISWAZIR BIN KAMARUDDIN ALI</v>
      </c>
    </row>
    <row r="9" spans="1:11" s="1" customFormat="1">
      <c r="A9" s="11"/>
      <c r="B9" s="187" t="s">
        <v>100</v>
      </c>
      <c r="C9" s="188"/>
      <c r="D9" s="113">
        <f>VLOOKUP($I$6,'REKOD PRESTASI MURID'!$A$11:$D$70,3)</f>
        <v>40307162521</v>
      </c>
      <c r="E9" s="106"/>
      <c r="F9" s="13"/>
      <c r="G9" s="11"/>
      <c r="H9" s="65">
        <v>3</v>
      </c>
      <c r="I9" s="65" t="str">
        <f>'REKOD PRESTASI MURID'!B13</f>
        <v>ARINA ARISSA BINTI MUSA</v>
      </c>
      <c r="J9" s="65" t="str">
        <f t="shared" si="0"/>
        <v>3  ARINA ARISSA BINTI MUSA</v>
      </c>
    </row>
    <row r="10" spans="1:11" s="1" customFormat="1">
      <c r="A10" s="11"/>
      <c r="B10" s="187" t="s">
        <v>3</v>
      </c>
      <c r="C10" s="188"/>
      <c r="D10" s="107" t="str">
        <f>VLOOKUP($I$6,'REKOD PRESTASI MURID'!$A$11:$D$60,4)</f>
        <v>L</v>
      </c>
      <c r="E10" s="108"/>
      <c r="F10" s="13"/>
      <c r="G10" s="11"/>
      <c r="H10" s="65">
        <v>4</v>
      </c>
      <c r="I10" s="65" t="str">
        <f>'REKOD PRESTASI MURID'!B14</f>
        <v>AZALI BIN MOHD GHAZI</v>
      </c>
      <c r="J10" s="65" t="str">
        <f t="shared" si="0"/>
        <v>4  AZALI BIN MOHD GHAZI</v>
      </c>
    </row>
    <row r="11" spans="1:11" s="1" customFormat="1">
      <c r="A11" s="11"/>
      <c r="B11" s="187" t="s">
        <v>4</v>
      </c>
      <c r="C11" s="188"/>
      <c r="D11" s="107" t="str">
        <f>'REKOD PRESTASI MURID'!$D$7</f>
        <v>4 CERDAS</v>
      </c>
      <c r="E11" s="108"/>
      <c r="F11" s="13"/>
      <c r="G11" s="11"/>
      <c r="H11" s="65">
        <v>5</v>
      </c>
      <c r="I11" s="65" t="str">
        <f>'REKOD PRESTASI MURID'!B15</f>
        <v>AZWAN BIN MUSAHAR</v>
      </c>
      <c r="J11" s="65" t="str">
        <f t="shared" si="0"/>
        <v>5  AZWAN BIN MUSAHAR</v>
      </c>
    </row>
    <row r="12" spans="1:11" s="1" customFormat="1">
      <c r="A12" s="11"/>
      <c r="B12" s="25" t="s">
        <v>99</v>
      </c>
      <c r="C12" s="26"/>
      <c r="D12" s="107" t="str">
        <f>'REKOD PRESTASI MURID'!$D$6</f>
        <v>PN. NUR AIDA BINTI ABD. RAHIM</v>
      </c>
      <c r="E12" s="108"/>
      <c r="F12" s="13"/>
      <c r="G12" s="11"/>
      <c r="H12" s="65">
        <v>6</v>
      </c>
      <c r="I12" s="65" t="str">
        <f>'REKOD PRESTASI MURID'!B16</f>
        <v>CHAN KOK MENG</v>
      </c>
      <c r="J12" s="65" t="str">
        <f t="shared" si="0"/>
        <v>6  CHAN KOK MENG</v>
      </c>
      <c r="K12" s="2"/>
    </row>
    <row r="13" spans="1:11" s="1" customFormat="1">
      <c r="A13" s="11"/>
      <c r="B13" s="185" t="s">
        <v>5</v>
      </c>
      <c r="C13" s="186"/>
      <c r="D13" s="109" t="s">
        <v>104</v>
      </c>
      <c r="E13" s="110"/>
      <c r="F13" s="13"/>
      <c r="G13" s="11"/>
      <c r="H13" s="65">
        <v>7</v>
      </c>
      <c r="I13" s="65" t="str">
        <f>'REKOD PRESTASI MURID'!B17</f>
        <v>CHONG WEY LOON</v>
      </c>
      <c r="J13" s="65" t="str">
        <f t="shared" si="0"/>
        <v>7  CHONG WEY LOON</v>
      </c>
    </row>
    <row r="14" spans="1:11" s="1" customFormat="1">
      <c r="A14" s="11"/>
      <c r="B14" s="12"/>
      <c r="C14" s="12"/>
      <c r="D14" s="12"/>
      <c r="E14" s="14"/>
      <c r="F14" s="12"/>
      <c r="G14" s="11"/>
      <c r="H14" s="65">
        <v>8</v>
      </c>
      <c r="I14" s="65" t="str">
        <f>'REKOD PRESTASI MURID'!B18</f>
        <v>DANIAL IRISH BIN DANIAL RUDIN</v>
      </c>
      <c r="J14" s="65" t="str">
        <f t="shared" ref="J14:J66" si="1">IF(I14=0,"",H14&amp;"  "&amp;I14)</f>
        <v>8  DANIAL IRISH BIN DANIAL RUDIN</v>
      </c>
    </row>
    <row r="15" spans="1:11" s="1" customFormat="1" ht="22.5" customHeight="1">
      <c r="A15" s="11"/>
      <c r="B15" s="184" t="s">
        <v>98</v>
      </c>
      <c r="C15" s="184"/>
      <c r="D15" s="184"/>
      <c r="E15" s="189">
        <f>VLOOKUP($I$6,'REKOD PRESTASI MURID'!$A$11:$W$60,23)</f>
        <v>5</v>
      </c>
      <c r="F15" s="13"/>
      <c r="G15" s="11"/>
      <c r="H15" s="65">
        <v>9</v>
      </c>
      <c r="I15" s="65" t="str">
        <f>'REKOD PRESTASI MURID'!B19</f>
        <v>FARIDAH BINTI RAMLAN</v>
      </c>
      <c r="J15" s="65" t="str">
        <f t="shared" si="1"/>
        <v>9  FARIDAH BINTI RAMLAN</v>
      </c>
    </row>
    <row r="16" spans="1:11" s="1" customFormat="1" ht="22.5" customHeight="1">
      <c r="A16" s="11"/>
      <c r="B16" s="95" t="str">
        <f>B6</f>
        <v>SAINS SUKAN</v>
      </c>
      <c r="C16" s="15"/>
      <c r="D16" s="15"/>
      <c r="E16" s="189"/>
      <c r="F16" s="12"/>
      <c r="G16" s="11"/>
      <c r="H16" s="65">
        <v>10</v>
      </c>
      <c r="I16" s="65" t="str">
        <f>'REKOD PRESTASI MURID'!B20</f>
        <v>HAFIZ BIN BAHAROM</v>
      </c>
      <c r="J16" s="65" t="str">
        <f t="shared" si="1"/>
        <v>10  HAFIZ BIN BAHAROM</v>
      </c>
    </row>
    <row r="17" spans="1:10" s="1" customFormat="1" ht="99" customHeight="1">
      <c r="A17" s="11"/>
      <c r="B17" s="191" t="s">
        <v>102</v>
      </c>
      <c r="C17" s="191"/>
      <c r="D17" s="191"/>
      <c r="E17" s="196" t="str">
        <f>VLOOKUP(E15,'DATA PERNYATAAN TAHAP PGUASAAN '!A84:B89,2)</f>
        <v>Merancang atau Mereka Cipta Sesuatu yang Baharu
• Merancang sesuatu aktiviti yang baharu atau mengimprovisasi berdasarkan pengetahuan dan 
  kemahiran yang dipelajari.
• Mereka bentuk atau merancang, menjelaskan dan menjustifikasikan sesuatu perancangan untuk 
  meningkatkan prestasi sukan atau kesihatan.
• Menganalisis dan menilai keberkesanan sesuatu perancangan berdasarkan hasilnya.</v>
      </c>
      <c r="F17" s="196"/>
      <c r="G17" s="11"/>
      <c r="H17" s="65">
        <v>11</v>
      </c>
      <c r="I17" s="65" t="str">
        <f>'REKOD PRESTASI MURID'!B21</f>
        <v>HALIM BIN HARUN</v>
      </c>
      <c r="J17" s="65" t="str">
        <f t="shared" si="1"/>
        <v>11  HALIM BIN HARUN</v>
      </c>
    </row>
    <row r="18" spans="1:10" s="1" customFormat="1">
      <c r="A18" s="11"/>
      <c r="B18" s="16"/>
      <c r="C18" s="16"/>
      <c r="D18" s="16"/>
      <c r="E18" s="16"/>
      <c r="F18" s="16"/>
      <c r="G18" s="11"/>
      <c r="H18" s="65">
        <v>12</v>
      </c>
      <c r="I18" s="65" t="str">
        <f>'REKOD PRESTASI MURID'!B22</f>
        <v>HARLENI  BINTI  ARIF</v>
      </c>
      <c r="J18" s="65" t="str">
        <f t="shared" si="1"/>
        <v>12  HARLENI  BINTI  ARIF</v>
      </c>
    </row>
    <row r="19" spans="1:10" s="1" customFormat="1" ht="81" customHeight="1">
      <c r="A19" s="11"/>
      <c r="B19" s="190" t="s">
        <v>96</v>
      </c>
      <c r="C19" s="190"/>
      <c r="D19" s="103" t="s">
        <v>95</v>
      </c>
      <c r="E19" s="102" t="s">
        <v>57</v>
      </c>
      <c r="F19" s="101" t="s">
        <v>6</v>
      </c>
      <c r="G19" s="11"/>
      <c r="H19" s="65">
        <v>13</v>
      </c>
      <c r="I19" s="65" t="str">
        <f>'REKOD PRESTASI MURID'!B23</f>
        <v>HARLINA BINTI SARIP</v>
      </c>
      <c r="J19" s="65" t="str">
        <f t="shared" si="1"/>
        <v>13  HARLINA BINTI SARIP</v>
      </c>
    </row>
    <row r="20" spans="1:10" s="1" customFormat="1" ht="105" customHeight="1">
      <c r="A20" s="11"/>
      <c r="B20" s="176" t="str">
        <f>'REKOD PRESTASI MURID'!A7</f>
        <v>SAINS SUKAN</v>
      </c>
      <c r="C20" s="114"/>
      <c r="D20" s="171" t="str">
        <f>'REKOD PRESTASI MURID'!E10</f>
        <v xml:space="preserve">BIDANG 1 
Pengenalan Sains Sukan &amp; Pengurusan Sukan
 </v>
      </c>
      <c r="E20" s="111">
        <f>VLOOKUP($I$6,'REKOD PRESTASI MURID'!$A$11:$W$70,5)</f>
        <v>5</v>
      </c>
      <c r="F20" s="70" t="str">
        <f>VLOOKUP(E20,'DATA PERNYATAAN TAHAP PGUASAAN '!A4:B9,2)</f>
        <v>• Boleh melakarkan jadual pertandingan berdasarkan kepada maklumat-maklumat sistem 
  pertandingan dan memberi 
  justifikasi.
• Boleh mengelolakan pertandingan berdasarkan sistem yang dipilih.
• Boleh menjalankan peranan mengikut spesifikasi atau diskripsi tugas semasa mengelolakan 
  pertandingan sukan.</v>
      </c>
      <c r="G20" s="11"/>
      <c r="H20" s="65">
        <v>14</v>
      </c>
      <c r="I20" s="65" t="str">
        <f>'REKOD PRESTASI MURID'!B24</f>
        <v>HAYATI BINTI MUSA</v>
      </c>
      <c r="J20" s="65" t="str">
        <f t="shared" si="1"/>
        <v>14  HAYATI BINTI MUSA</v>
      </c>
    </row>
    <row r="21" spans="1:10" s="1" customFormat="1" ht="95.25" customHeight="1">
      <c r="A21" s="11"/>
      <c r="B21" s="122"/>
      <c r="C21" s="116"/>
      <c r="D21" s="171" t="str">
        <f>'REKOD PRESTASI MURID'!F$10</f>
        <v xml:space="preserve">BIDANG 2
 Fungsi Sistem Tubuh Dalam Pergerakan
</v>
      </c>
      <c r="E21" s="111">
        <f>VLOOKUP($I$6,'REKOD PRESTASI MURID'!$A$11:$W$70,6)</f>
        <v>4</v>
      </c>
      <c r="F21" s="70" t="str">
        <f>VLOOKUP(E21,'DATA PERNYATAAN TAHAP PGUASAAN '!A12:B17,2)</f>
        <v>• Boleh menganalisis pergerakan manusia melakukan aksi sukan atau aktiviti fizikal berdasarkan 
  penggunaan sendi dan tulang, penggunaan fiber otot, tindak balas otot agonis, dan otot antagonis serta 
  otot sinergis.
• Boleh menerangkan proses sistem saraf daripada menerima rangsangan sehingga menghasilkan 
  pergerakan dalam aksi sukan atau aktiviti fizikal.</v>
      </c>
      <c r="G21" s="11"/>
      <c r="H21" s="65">
        <v>15</v>
      </c>
      <c r="I21" s="65" t="str">
        <f>'REKOD PRESTASI MURID'!B25</f>
        <v>IRWAN HASHIM BIN MOHD SUHAILY</v>
      </c>
      <c r="J21" s="65" t="str">
        <f t="shared" si="1"/>
        <v>15  IRWAN HASHIM BIN MOHD SUHAILY</v>
      </c>
    </row>
    <row r="22" spans="1:10" s="1" customFormat="1" ht="95.25" customHeight="1">
      <c r="A22" s="11"/>
      <c r="B22" s="172"/>
      <c r="C22" s="173"/>
      <c r="D22" s="171" t="str">
        <f>'REKOD PRESTASI MURID'!G$10</f>
        <v xml:space="preserve">BIDANG 3 
Pengenalan Sains Pergerakan 
</v>
      </c>
      <c r="E22" s="111">
        <f>VLOOKUP($I$6,'REKOD PRESTASI MURID'!$A$11:$W$70,7)</f>
        <v>6</v>
      </c>
      <c r="F22" s="70" t="str">
        <f>VLOOKUP(E22,'DATA PERNYATAAN TAHAP PGUASAAN '!A20:B25,2)</f>
        <v xml:space="preserve">• Boleh mengaitkan konsep dan prinsip pergerakan dengan prestasi sukan.
• Boleh membuat rumusan dapatan amali dan cadangan penambahbaikan.
</v>
      </c>
      <c r="G22" s="11"/>
      <c r="H22" s="65">
        <v>16</v>
      </c>
      <c r="I22" s="65" t="str">
        <f>'REKOD PRESTASI MURID'!B26</f>
        <v>ISMAIL ALIFF BIN AZIZ</v>
      </c>
      <c r="J22" s="65" t="str">
        <f t="shared" si="1"/>
        <v>16  ISMAIL ALIFF BIN AZIZ</v>
      </c>
    </row>
    <row r="23" spans="1:10" s="1" customFormat="1" ht="47.25" hidden="1" customHeight="1">
      <c r="A23" s="11"/>
      <c r="B23" s="115"/>
      <c r="C23" s="116"/>
      <c r="D23" s="131">
        <f>'REKOD PRESTASI MURID'!H$10</f>
        <v>0</v>
      </c>
      <c r="E23" s="111">
        <f>VLOOKUP($I$6,'REKOD PRESTASI MURID'!$A$11:$W$70,8)</f>
        <v>0</v>
      </c>
      <c r="F23" s="70" t="e">
        <f>VLOOKUP(E23,'DATA PERNYATAAN TAHAP PGUASAAN '!A28:B33,2)</f>
        <v>#N/A</v>
      </c>
      <c r="G23" s="11"/>
      <c r="H23" s="65">
        <v>17</v>
      </c>
      <c r="I23" s="65" t="str">
        <f>'REKOD PRESTASI MURID'!B27</f>
        <v>JAMIL BIN JAMALUDIN</v>
      </c>
      <c r="J23" s="65" t="str">
        <f t="shared" si="1"/>
        <v>17  JAMIL BIN JAMALUDIN</v>
      </c>
    </row>
    <row r="24" spans="1:10" s="1" customFormat="1" ht="47.25" hidden="1" customHeight="1">
      <c r="A24" s="11"/>
      <c r="B24" s="117"/>
      <c r="C24" s="118"/>
      <c r="D24" s="131">
        <f>'REKOD PRESTASI MURID'!I$10</f>
        <v>0</v>
      </c>
      <c r="E24" s="111">
        <f>VLOOKUP($I$6,'REKOD PRESTASI MURID'!$A$11:$W$70,9)</f>
        <v>0</v>
      </c>
      <c r="F24" s="70" t="e">
        <f>VLOOKUP(E24,'DATA PERNYATAAN TAHAP PGUASAAN '!A36:B41,2)</f>
        <v>#N/A</v>
      </c>
      <c r="G24" s="11"/>
      <c r="H24" s="65">
        <v>18</v>
      </c>
      <c r="I24" s="65" t="str">
        <f>'REKOD PRESTASI MURID'!B28</f>
        <v>KAMARIAH BINTI YASSIN</v>
      </c>
      <c r="J24" s="65" t="str">
        <f t="shared" si="1"/>
        <v>18  KAMARIAH BINTI YASSIN</v>
      </c>
    </row>
    <row r="25" spans="1:10" s="1" customFormat="1" ht="47.25" hidden="1" customHeight="1">
      <c r="A25" s="11"/>
      <c r="B25" s="117"/>
      <c r="C25" s="118"/>
      <c r="D25" s="131">
        <f>'REKOD PRESTASI MURID'!J$10</f>
        <v>0</v>
      </c>
      <c r="E25" s="111">
        <f>VLOOKUP($I$6,'REKOD PRESTASI MURID'!$A$11:$W$70,10)</f>
        <v>0</v>
      </c>
      <c r="F25" s="70" t="e">
        <f>VLOOKUP(E25,'DATA PERNYATAAN TAHAP PGUASAAN '!A44:B49,2)</f>
        <v>#N/A</v>
      </c>
      <c r="G25" s="11"/>
      <c r="H25" s="65">
        <v>19</v>
      </c>
      <c r="I25" s="65" t="str">
        <f>'REKOD PRESTASI MURID'!B29</f>
        <v>KARIM DANISH BIN ABU BAKAR</v>
      </c>
      <c r="J25" s="65" t="str">
        <f t="shared" si="1"/>
        <v>19  KARIM DANISH BIN ABU BAKAR</v>
      </c>
    </row>
    <row r="26" spans="1:10" s="1" customFormat="1" ht="47.25" hidden="1" customHeight="1">
      <c r="A26" s="11"/>
      <c r="B26" s="117"/>
      <c r="C26" s="118"/>
      <c r="D26" s="131">
        <f>'REKOD PRESTASI MURID'!K$10</f>
        <v>0</v>
      </c>
      <c r="E26" s="111">
        <f>VLOOKUP($I$6,'REKOD PRESTASI MURID'!$A$11:$W$70,11)</f>
        <v>0</v>
      </c>
      <c r="F26" s="70" t="e">
        <f>VLOOKUP(E26,'DATA PERNYATAAN TAHAP PGUASAAN '!A52:B57,2)</f>
        <v>#N/A</v>
      </c>
      <c r="G26" s="11"/>
      <c r="H26" s="65">
        <v>20</v>
      </c>
      <c r="I26" s="65" t="str">
        <f>'REKOD PRESTASI MURID'!B30</f>
        <v>KHARIL YUSRI BIN TAHUR</v>
      </c>
      <c r="J26" s="65" t="str">
        <f t="shared" si="1"/>
        <v>20  KHARIL YUSRI BIN TAHUR</v>
      </c>
    </row>
    <row r="27" spans="1:10" s="1" customFormat="1" ht="47.25" hidden="1" customHeight="1">
      <c r="A27" s="11"/>
      <c r="B27" s="117"/>
      <c r="C27" s="118"/>
      <c r="D27" s="131">
        <f>'REKOD PRESTASI MURID'!L$10</f>
        <v>0</v>
      </c>
      <c r="E27" s="111">
        <f>VLOOKUP($I$6,'REKOD PRESTASI MURID'!$A$11:$W$70,12)</f>
        <v>0</v>
      </c>
      <c r="F27" s="70" t="e">
        <f>VLOOKUP(E27,'DATA PERNYATAAN TAHAP PGUASAAN '!A60:B65,2)</f>
        <v>#N/A</v>
      </c>
      <c r="G27" s="11"/>
      <c r="H27" s="65">
        <v>21</v>
      </c>
      <c r="I27" s="65" t="str">
        <f>'REKOD PRESTASI MURID'!B31</f>
        <v xml:space="preserve">LAILATUL QARI BINTI KARIM </v>
      </c>
      <c r="J27" s="65" t="str">
        <f t="shared" si="1"/>
        <v xml:space="preserve">21  LAILATUL QARI BINTI KARIM </v>
      </c>
    </row>
    <row r="28" spans="1:10" s="1" customFormat="1" ht="47.25" hidden="1" customHeight="1">
      <c r="A28" s="11"/>
      <c r="B28" s="117"/>
      <c r="C28" s="118"/>
      <c r="D28" s="131">
        <f>'REKOD PRESTASI MURID'!M$10</f>
        <v>0</v>
      </c>
      <c r="E28" s="111">
        <f>VLOOKUP($I$6,'REKOD PRESTASI MURID'!$A$11:$W$70,13)</f>
        <v>0</v>
      </c>
      <c r="F28" s="70" t="e">
        <f>VLOOKUP(E28,'DATA PERNYATAAN TAHAP PGUASAAN '!A68:B73,2)</f>
        <v>#N/A</v>
      </c>
      <c r="G28" s="11"/>
      <c r="H28" s="65">
        <v>22</v>
      </c>
      <c r="I28" s="65" t="str">
        <f>'REKOD PRESTASI MURID'!B32</f>
        <v>LIZA BINTI OTHMAN</v>
      </c>
      <c r="J28" s="65" t="str">
        <f t="shared" si="1"/>
        <v>22  LIZA BINTI OTHMAN</v>
      </c>
    </row>
    <row r="29" spans="1:10" s="1" customFormat="1" ht="47.25" hidden="1" customHeight="1">
      <c r="A29" s="11"/>
      <c r="B29" s="119"/>
      <c r="C29" s="120"/>
      <c r="D29" s="131">
        <f>'REKOD PRESTASI MURID'!N$10</f>
        <v>0</v>
      </c>
      <c r="E29" s="111">
        <f>VLOOKUP($I$6,'REKOD PRESTASI MURID'!$A$11:$W$70,14)</f>
        <v>0</v>
      </c>
      <c r="F29" s="70" t="e">
        <f>VLOOKUP(E29,'DATA PERNYATAAN TAHAP PGUASAAN '!A76:B81,2)</f>
        <v>#N/A</v>
      </c>
      <c r="G29" s="11"/>
      <c r="H29" s="65">
        <v>23</v>
      </c>
      <c r="I29" s="65" t="str">
        <f>'REKOD PRESTASI MURID'!B33</f>
        <v>MOHD ESWARAN BIN EZWAN</v>
      </c>
      <c r="J29" s="65" t="str">
        <f t="shared" si="1"/>
        <v>23  MOHD ESWARAN BIN EZWAN</v>
      </c>
    </row>
    <row r="30" spans="1:10" s="1" customFormat="1" ht="30" hidden="1" customHeight="1">
      <c r="A30" s="11"/>
      <c r="B30" s="117"/>
      <c r="C30" s="118"/>
      <c r="D30" s="131">
        <f>'REKOD PRESTASI MURID'!O$10</f>
        <v>0</v>
      </c>
      <c r="E30" s="111"/>
      <c r="F30" s="70"/>
      <c r="G30" s="11"/>
      <c r="H30" s="65">
        <v>24</v>
      </c>
      <c r="I30" s="65" t="str">
        <f>'REKOD PRESTASI MURID'!B34</f>
        <v>MOHD SHAZA BIN ABD. JALIL</v>
      </c>
      <c r="J30" s="65" t="str">
        <f t="shared" si="1"/>
        <v>24  MOHD SHAZA BIN ABD. JALIL</v>
      </c>
    </row>
    <row r="31" spans="1:10" s="1" customFormat="1" ht="30" hidden="1" customHeight="1">
      <c r="A31" s="11"/>
      <c r="B31" s="117"/>
      <c r="C31" s="118"/>
      <c r="D31" s="121">
        <f>'REKOD PRESTASI MURID'!P$10</f>
        <v>0</v>
      </c>
      <c r="E31" s="111"/>
      <c r="F31" s="70"/>
      <c r="G31" s="11"/>
      <c r="H31" s="65">
        <v>25</v>
      </c>
      <c r="I31" s="65" t="str">
        <f>'REKOD PRESTASI MURID'!B35</f>
        <v>MUHD. NIZAM BIN KARIM JUNIOR</v>
      </c>
      <c r="J31" s="65" t="str">
        <f t="shared" si="1"/>
        <v>25  MUHD. NIZAM BIN KARIM JUNIOR</v>
      </c>
    </row>
    <row r="32" spans="1:10" s="1" customFormat="1" ht="30" hidden="1" customHeight="1">
      <c r="A32" s="11"/>
      <c r="B32" s="117"/>
      <c r="C32" s="118"/>
      <c r="D32" s="121">
        <f>'REKOD PRESTASI MURID'!Q$10</f>
        <v>0</v>
      </c>
      <c r="E32" s="111"/>
      <c r="F32" s="70"/>
      <c r="G32" s="11"/>
      <c r="H32" s="65">
        <v>26</v>
      </c>
      <c r="I32" s="65" t="str">
        <f>'REKOD PRESTASI MURID'!B36</f>
        <v>NADIA BINTI HASHIM</v>
      </c>
      <c r="J32" s="65" t="str">
        <f t="shared" si="1"/>
        <v>26  NADIA BINTI HASHIM</v>
      </c>
    </row>
    <row r="33" spans="1:10" s="1" customFormat="1" ht="30" hidden="1" customHeight="1">
      <c r="A33" s="11"/>
      <c r="B33" s="117"/>
      <c r="C33" s="118"/>
      <c r="D33" s="121">
        <f>'REKOD PRESTASI MURID'!R$10</f>
        <v>0</v>
      </c>
      <c r="E33" s="111"/>
      <c r="F33" s="70"/>
      <c r="G33" s="11"/>
      <c r="H33" s="65">
        <v>27</v>
      </c>
      <c r="I33" s="65" t="str">
        <f>'REKOD PRESTASI MURID'!B37</f>
        <v>NAGENDRAN A/L MAGENDREN</v>
      </c>
      <c r="J33" s="65" t="str">
        <f t="shared" si="1"/>
        <v>27  NAGENDRAN A/L MAGENDREN</v>
      </c>
    </row>
    <row r="34" spans="1:10" s="1" customFormat="1" ht="30" hidden="1" customHeight="1">
      <c r="A34" s="11"/>
      <c r="B34" s="117"/>
      <c r="C34" s="118"/>
      <c r="D34" s="121">
        <f>'REKOD PRESTASI MURID'!S$10</f>
        <v>0</v>
      </c>
      <c r="E34" s="111"/>
      <c r="F34" s="70"/>
      <c r="G34" s="11"/>
      <c r="H34" s="65">
        <v>28</v>
      </c>
      <c r="I34" s="65" t="str">
        <f>'REKOD PRESTASI MURID'!B38</f>
        <v>NAWI BIN RAZMAN</v>
      </c>
      <c r="J34" s="65" t="str">
        <f t="shared" si="1"/>
        <v>28  NAWI BIN RAZMAN</v>
      </c>
    </row>
    <row r="35" spans="1:10" s="1" customFormat="1" ht="30" hidden="1" customHeight="1">
      <c r="A35" s="11"/>
      <c r="B35" s="117"/>
      <c r="C35" s="118"/>
      <c r="D35" s="121">
        <f>'REKOD PRESTASI MURID'!T$10</f>
        <v>0</v>
      </c>
      <c r="E35" s="111"/>
      <c r="F35" s="70"/>
      <c r="G35" s="11"/>
      <c r="H35" s="65">
        <v>29</v>
      </c>
      <c r="I35" s="65" t="str">
        <f>'REKOD PRESTASI MURID'!B39</f>
        <v>NINA QISTINA BINTI BAHAR</v>
      </c>
      <c r="J35" s="65" t="str">
        <f t="shared" si="1"/>
        <v>29  NINA QISTINA BINTI BAHAR</v>
      </c>
    </row>
    <row r="36" spans="1:10" s="1" customFormat="1" ht="30" hidden="1" customHeight="1">
      <c r="A36" s="11"/>
      <c r="B36" s="117"/>
      <c r="C36" s="118"/>
      <c r="D36" s="121">
        <f>'REKOD PRESTASI MURID'!U$10</f>
        <v>0</v>
      </c>
      <c r="E36" s="111"/>
      <c r="F36" s="70"/>
      <c r="G36" s="11"/>
      <c r="H36" s="65">
        <v>30</v>
      </c>
      <c r="I36" s="65" t="str">
        <f>'REKOD PRESTASI MURID'!B40</f>
        <v>NUR QURSIAH BINTI HARIS</v>
      </c>
      <c r="J36" s="65" t="str">
        <f t="shared" si="1"/>
        <v>30  NUR QURSIAH BINTI HARIS</v>
      </c>
    </row>
    <row r="37" spans="1:10" s="1" customFormat="1" ht="30" hidden="1" customHeight="1">
      <c r="A37" s="11"/>
      <c r="B37" s="119"/>
      <c r="C37" s="120"/>
      <c r="D37" s="121">
        <f>'REKOD PRESTASI MURID'!V$10</f>
        <v>0</v>
      </c>
      <c r="E37" s="111"/>
      <c r="F37" s="70"/>
      <c r="G37" s="11"/>
      <c r="H37" s="65">
        <v>31</v>
      </c>
      <c r="I37" s="65" t="str">
        <f>'REKOD PRESTASI MURID'!B41</f>
        <v>PUSPASAMY A/P PAPASAMY</v>
      </c>
      <c r="J37" s="65" t="str">
        <f t="shared" si="1"/>
        <v>31  PUSPASAMY A/P PAPASAMY</v>
      </c>
    </row>
    <row r="38" spans="1:10" s="1" customFormat="1">
      <c r="A38" s="11"/>
      <c r="B38" s="11"/>
      <c r="C38" s="11"/>
      <c r="D38" s="11"/>
      <c r="E38" s="11"/>
      <c r="F38" s="11"/>
      <c r="G38" s="11"/>
      <c r="H38" s="65">
        <v>32</v>
      </c>
      <c r="I38" s="65" t="str">
        <f>'REKOD PRESTASI MURID'!B42</f>
        <v>RAMASAMY A/L MUTHUSAMY</v>
      </c>
      <c r="J38" s="65" t="str">
        <f t="shared" si="1"/>
        <v>32  RAMASAMY A/L MUTHUSAMY</v>
      </c>
    </row>
    <row r="39" spans="1:10" s="1" customFormat="1">
      <c r="B39" s="63"/>
      <c r="C39" s="63"/>
      <c r="D39" s="63"/>
      <c r="E39" s="63"/>
      <c r="F39" s="63"/>
      <c r="G39" s="31"/>
      <c r="H39" s="65">
        <v>33</v>
      </c>
      <c r="I39" s="65" t="str">
        <f>'REKOD PRESTASI MURID'!B43</f>
        <v>RAMLI BIN SAMAD</v>
      </c>
      <c r="J39" s="65" t="str">
        <f t="shared" si="1"/>
        <v>33  RAMLI BIN SAMAD</v>
      </c>
    </row>
    <row r="40" spans="1:10" s="1" customFormat="1">
      <c r="B40" s="63"/>
      <c r="C40" s="63"/>
      <c r="D40" s="63"/>
      <c r="E40" s="63"/>
      <c r="F40" s="63"/>
      <c r="G40" s="31"/>
      <c r="H40" s="65">
        <v>34</v>
      </c>
      <c r="I40" s="65" t="str">
        <f>'REKOD PRESTASI MURID'!B44</f>
        <v>RINA MAZNAH BINTI  ALI MAMAK</v>
      </c>
      <c r="J40" s="65" t="str">
        <f t="shared" si="1"/>
        <v>34  RINA MAZNAH BINTI  ALI MAMAK</v>
      </c>
    </row>
    <row r="41" spans="1:10" s="1" customFormat="1">
      <c r="B41" s="63"/>
      <c r="C41" s="63"/>
      <c r="D41" s="63"/>
      <c r="E41" s="63"/>
      <c r="F41" s="63"/>
      <c r="G41" s="31"/>
      <c r="H41" s="65">
        <v>35</v>
      </c>
      <c r="I41" s="65" t="str">
        <f>'REKOD PRESTASI MURID'!B45</f>
        <v>ROZAINI BIN SHAHARUDDIN</v>
      </c>
      <c r="J41" s="65" t="str">
        <f t="shared" si="1"/>
        <v>35  ROZAINI BIN SHAHARUDDIN</v>
      </c>
    </row>
    <row r="42" spans="1:10" s="1" customFormat="1">
      <c r="B42" s="62"/>
      <c r="C42" s="62"/>
      <c r="D42" s="62"/>
      <c r="E42" s="62"/>
      <c r="F42" s="62"/>
      <c r="G42" s="31"/>
      <c r="H42" s="65">
        <v>36</v>
      </c>
      <c r="I42" s="65" t="str">
        <f>'REKOD PRESTASI MURID'!B46</f>
        <v>RUDY HARTONO BIN RUDYMAN</v>
      </c>
      <c r="J42" s="65" t="str">
        <f t="shared" si="1"/>
        <v>36  RUDY HARTONO BIN RUDYMAN</v>
      </c>
    </row>
    <row r="43" spans="1:10" s="1" customFormat="1">
      <c r="B43" s="62" t="s">
        <v>13</v>
      </c>
      <c r="C43" s="62"/>
      <c r="D43" s="62"/>
      <c r="E43" s="62"/>
      <c r="F43" s="72" t="s">
        <v>13</v>
      </c>
      <c r="G43" s="31"/>
      <c r="H43" s="65">
        <v>37</v>
      </c>
      <c r="I43" s="65" t="str">
        <f>'REKOD PRESTASI MURID'!B47</f>
        <v>SALIM BIN SALEM</v>
      </c>
      <c r="J43" s="65" t="str">
        <f t="shared" si="1"/>
        <v>37  SALIM BIN SALEM</v>
      </c>
    </row>
    <row r="44" spans="1:10" s="1" customFormat="1">
      <c r="B44" s="2" t="str">
        <f>'REKOD PRESTASI MURID'!$D$6</f>
        <v>PN. NUR AIDA BINTI ABD. RAHIM</v>
      </c>
      <c r="C44" s="2"/>
      <c r="D44" s="2"/>
      <c r="E44" s="2"/>
      <c r="F44" s="73" t="str">
        <f>'REKOD PRESTASI MURID'!$B$75</f>
        <v>EN. ABDUL RAZAK BIN MOHD BADRI</v>
      </c>
      <c r="G44" s="31"/>
      <c r="H44" s="65">
        <v>38</v>
      </c>
      <c r="I44" s="65" t="str">
        <f>'REKOD PRESTASI MURID'!B48</f>
        <v>SAM POH TONG</v>
      </c>
      <c r="J44" s="65" t="str">
        <f t="shared" si="1"/>
        <v>38  SAM POH TONG</v>
      </c>
    </row>
    <row r="45" spans="1:10" s="1" customFormat="1">
      <c r="B45" s="62" t="s">
        <v>12</v>
      </c>
      <c r="C45" s="62"/>
      <c r="D45" s="62"/>
      <c r="E45" s="62"/>
      <c r="F45" s="72" t="str">
        <f>'REKOD PRESTASI MURID'!$B$76</f>
        <v>PENGETUA</v>
      </c>
      <c r="G45" s="31"/>
      <c r="H45" s="65">
        <v>39</v>
      </c>
      <c r="I45" s="65" t="str">
        <f>'REKOD PRESTASI MURID'!B49</f>
        <v>SITI KHASNOR BINTI JAJULI</v>
      </c>
      <c r="J45" s="65" t="str">
        <f t="shared" si="1"/>
        <v>39  SITI KHASNOR BINTI JAJULI</v>
      </c>
    </row>
    <row r="46" spans="1:10" s="1" customFormat="1">
      <c r="B46" s="62" t="str">
        <f>'REKOD PRESTASI MURID'!$B$77</f>
        <v>SEKOLAH MENENGAH KEBANGSAAN PRESINT 16</v>
      </c>
      <c r="C46" s="62"/>
      <c r="D46" s="62"/>
      <c r="E46" s="62"/>
      <c r="F46" s="72" t="str">
        <f>'REKOD PRESTASI MURID'!$B$77</f>
        <v>SEKOLAH MENENGAH KEBANGSAAN PRESINT 16</v>
      </c>
      <c r="G46" s="31"/>
      <c r="H46" s="65">
        <v>40</v>
      </c>
      <c r="I46" s="65" t="str">
        <f>'REKOD PRESTASI MURID'!B50</f>
        <v>SUHAILA ARMANI BINTI SUHAIMI</v>
      </c>
      <c r="J46" s="65" t="str">
        <f t="shared" si="1"/>
        <v>40  SUHAILA ARMANI BINTI SUHAIMI</v>
      </c>
    </row>
    <row r="47" spans="1:10" s="1" customFormat="1">
      <c r="B47" s="64"/>
      <c r="C47" s="64"/>
      <c r="D47" s="64"/>
      <c r="E47" s="64"/>
      <c r="F47" s="63"/>
      <c r="G47" s="31"/>
      <c r="H47" s="65">
        <v>41</v>
      </c>
      <c r="I47" s="65" t="str">
        <f>'REKOD PRESTASI MURID'!B51</f>
        <v>SUHANA BINTI BUDIN</v>
      </c>
      <c r="J47" s="65" t="str">
        <f t="shared" si="1"/>
        <v>41  SUHANA BINTI BUDIN</v>
      </c>
    </row>
    <row r="48" spans="1:10" s="1" customFormat="1">
      <c r="B48" s="63"/>
      <c r="C48" s="63"/>
      <c r="D48" s="63"/>
      <c r="E48" s="63"/>
      <c r="F48" s="63"/>
      <c r="G48" s="31"/>
      <c r="H48" s="65">
        <v>42</v>
      </c>
      <c r="I48" s="65" t="str">
        <f>'REKOD PRESTASI MURID'!B52</f>
        <v>TAN HUEY MUI</v>
      </c>
      <c r="J48" s="65" t="str">
        <f t="shared" si="1"/>
        <v>42  TAN HUEY MUI</v>
      </c>
    </row>
    <row r="49" spans="2:10" s="1" customFormat="1">
      <c r="B49" s="63"/>
      <c r="C49" s="63"/>
      <c r="D49" s="63"/>
      <c r="E49" s="63"/>
      <c r="F49" s="63"/>
      <c r="G49" s="31"/>
      <c r="H49" s="65">
        <v>43</v>
      </c>
      <c r="I49" s="65" t="str">
        <f>'REKOD PRESTASI MURID'!B53</f>
        <v>WAN ALIFF EZWAN BIN SHAHRUL NIZAM</v>
      </c>
      <c r="J49" s="65" t="str">
        <f t="shared" si="1"/>
        <v>43  WAN ALIFF EZWAN BIN SHAHRUL NIZAM</v>
      </c>
    </row>
    <row r="50" spans="2:10" s="1" customFormat="1">
      <c r="B50" s="63"/>
      <c r="C50" s="63"/>
      <c r="D50" s="63"/>
      <c r="E50" s="63"/>
      <c r="F50" s="63"/>
      <c r="G50" s="31"/>
      <c r="H50" s="65">
        <v>44</v>
      </c>
      <c r="I50" s="65" t="str">
        <f>'REKOD PRESTASI MURID'!B54</f>
        <v>WAN ANIS BINTI WAN KHAIRUL</v>
      </c>
      <c r="J50" s="65" t="str">
        <f t="shared" si="1"/>
        <v>44  WAN ANIS BINTI WAN KHAIRUL</v>
      </c>
    </row>
    <row r="51" spans="2:10" s="1" customFormat="1">
      <c r="B51" s="63"/>
      <c r="C51" s="63"/>
      <c r="D51" s="63"/>
      <c r="E51" s="63"/>
      <c r="F51" s="63"/>
      <c r="G51" s="31"/>
      <c r="H51" s="65">
        <v>45</v>
      </c>
      <c r="I51" s="65" t="str">
        <f>'REKOD PRESTASI MURID'!B55</f>
        <v>YASSIN BIN ABD AZIZ</v>
      </c>
      <c r="J51" s="65" t="str">
        <f t="shared" si="1"/>
        <v>45  YASSIN BIN ABD AZIZ</v>
      </c>
    </row>
    <row r="52" spans="2:10" s="1" customFormat="1">
      <c r="B52" s="63"/>
      <c r="C52" s="63"/>
      <c r="D52" s="63"/>
      <c r="E52" s="63"/>
      <c r="F52" s="63"/>
      <c r="G52" s="31"/>
      <c r="H52" s="65">
        <v>46</v>
      </c>
      <c r="I52" s="65" t="str">
        <f>'REKOD PRESTASI MURID'!B56</f>
        <v>ZADUL ALI BIN RAMAN AMAN</v>
      </c>
      <c r="J52" s="65" t="str">
        <f t="shared" si="1"/>
        <v>46  ZADUL ALI BIN RAMAN AMAN</v>
      </c>
    </row>
    <row r="53" spans="2:10" s="1" customFormat="1">
      <c r="B53" s="63"/>
      <c r="C53" s="62"/>
      <c r="D53" s="62"/>
      <c r="E53" s="62"/>
      <c r="F53" s="63"/>
      <c r="G53" s="31"/>
      <c r="H53" s="65">
        <v>47</v>
      </c>
      <c r="I53" s="65" t="str">
        <f>'REKOD PRESTASI MURID'!B57</f>
        <v>ZAHARAH BINTI ABDUL MALEK</v>
      </c>
      <c r="J53" s="65" t="str">
        <f t="shared" si="1"/>
        <v>47  ZAHARAH BINTI ABDUL MALEK</v>
      </c>
    </row>
    <row r="54" spans="2:10" s="1" customFormat="1">
      <c r="B54" s="63"/>
      <c r="C54" s="63"/>
      <c r="D54" s="2"/>
      <c r="E54" s="2"/>
      <c r="F54" s="63"/>
      <c r="G54" s="31"/>
      <c r="H54" s="65">
        <v>48</v>
      </c>
      <c r="I54" s="65" t="str">
        <f>'REKOD PRESTASI MURID'!B58</f>
        <v>ZAHARI BIN ZAHARAN</v>
      </c>
      <c r="J54" s="65" t="str">
        <f t="shared" si="1"/>
        <v>48  ZAHARI BIN ZAHARAN</v>
      </c>
    </row>
    <row r="55" spans="2:10" s="1" customFormat="1">
      <c r="B55" s="63"/>
      <c r="C55" s="63"/>
      <c r="D55" s="62"/>
      <c r="E55" s="62"/>
      <c r="F55" s="63"/>
      <c r="G55" s="31"/>
      <c r="H55" s="65">
        <v>49</v>
      </c>
      <c r="I55" s="65" t="str">
        <f>'REKOD PRESTASI MURID'!B59</f>
        <v>ZAHARI DANIAL BIN KAMALUDDIN</v>
      </c>
      <c r="J55" s="65" t="str">
        <f t="shared" si="1"/>
        <v>49  ZAHARI DANIAL BIN KAMALUDDIN</v>
      </c>
    </row>
    <row r="56" spans="2:10" s="1" customFormat="1">
      <c r="B56" s="63"/>
      <c r="C56" s="63"/>
      <c r="D56" s="62"/>
      <c r="E56" s="62"/>
      <c r="F56" s="63"/>
      <c r="G56" s="31"/>
      <c r="H56" s="65">
        <v>50</v>
      </c>
      <c r="I56" s="65" t="str">
        <f>'REKOD PRESTASI MURID'!B60</f>
        <v>ZAIFUL AHMAD BIN KARIM</v>
      </c>
      <c r="J56" s="65" t="str">
        <f t="shared" si="1"/>
        <v>50  ZAIFUL AHMAD BIN KARIM</v>
      </c>
    </row>
    <row r="57" spans="2:10" s="1" customFormat="1">
      <c r="B57" s="63"/>
      <c r="C57" s="63"/>
      <c r="D57" s="63"/>
      <c r="E57" s="63"/>
      <c r="F57" s="63"/>
      <c r="G57" s="31"/>
      <c r="H57" s="65">
        <v>51</v>
      </c>
      <c r="I57" s="65" t="str">
        <f>'REKOD PRESTASI MURID'!B61</f>
        <v xml:space="preserve">ZAINAB BINTI ISMAIL </v>
      </c>
      <c r="J57" s="65" t="str">
        <f t="shared" si="1"/>
        <v xml:space="preserve">51  ZAINAB BINTI ISMAIL </v>
      </c>
    </row>
    <row r="58" spans="2:10" s="1" customFormat="1">
      <c r="B58" s="63"/>
      <c r="C58" s="63"/>
      <c r="D58" s="63"/>
      <c r="E58" s="63"/>
      <c r="F58" s="63"/>
      <c r="G58" s="31"/>
      <c r="H58" s="65">
        <v>52</v>
      </c>
      <c r="I58" s="65" t="str">
        <f>'REKOD PRESTASI MURID'!B62</f>
        <v>ZAINAL ABIDIN BIN JAMARUL</v>
      </c>
      <c r="J58" s="65" t="str">
        <f t="shared" si="1"/>
        <v>52  ZAINAL ABIDIN BIN JAMARUL</v>
      </c>
    </row>
    <row r="59" spans="2:10" s="1" customFormat="1">
      <c r="B59" s="63"/>
      <c r="C59" s="63"/>
      <c r="D59" s="63"/>
      <c r="E59" s="63"/>
      <c r="F59" s="63"/>
      <c r="G59" s="31"/>
      <c r="H59" s="65">
        <v>53</v>
      </c>
      <c r="I59" s="65" t="str">
        <f>'REKOD PRESTASI MURID'!B63</f>
        <v>ZAINUL JUMAIDI BIN ALI</v>
      </c>
      <c r="J59" s="65" t="str">
        <f t="shared" si="1"/>
        <v>53  ZAINUL JUMAIDI BIN ALI</v>
      </c>
    </row>
    <row r="60" spans="2:10" s="1" customFormat="1">
      <c r="B60" s="63"/>
      <c r="C60" s="63"/>
      <c r="D60" s="63"/>
      <c r="E60" s="63"/>
      <c r="F60" s="63"/>
      <c r="G60" s="31"/>
      <c r="H60" s="65">
        <v>54</v>
      </c>
      <c r="I60" s="65" t="str">
        <f>'REKOD PRESTASI MURID'!B64</f>
        <v>ZAIRI AIDIL BIN JAMAD</v>
      </c>
      <c r="J60" s="65" t="str">
        <f t="shared" si="1"/>
        <v>54  ZAIRI AIDIL BIN JAMAD</v>
      </c>
    </row>
    <row r="61" spans="2:10" s="1" customFormat="1">
      <c r="B61" s="63"/>
      <c r="C61" s="63"/>
      <c r="D61" s="63"/>
      <c r="E61" s="63"/>
      <c r="F61" s="63"/>
      <c r="G61" s="31"/>
      <c r="H61" s="65">
        <v>55</v>
      </c>
      <c r="I61" s="65" t="str">
        <f>'REKOD PRESTASI MURID'!B65</f>
        <v>ZAKARUDDIN BIN MUSA</v>
      </c>
      <c r="J61" s="65" t="str">
        <f t="shared" si="1"/>
        <v>55  ZAKARUDDIN BIN MUSA</v>
      </c>
    </row>
    <row r="62" spans="2:10" s="1" customFormat="1">
      <c r="B62" s="63"/>
      <c r="C62" s="63"/>
      <c r="D62" s="63"/>
      <c r="E62" s="63"/>
      <c r="F62" s="63"/>
      <c r="G62" s="31"/>
      <c r="H62" s="65">
        <v>56</v>
      </c>
      <c r="I62" s="65" t="str">
        <f>'REKOD PRESTASI MURID'!B66</f>
        <v>ZAMARUL JAMIAN BIN  MUSTAMIN</v>
      </c>
      <c r="J62" s="65" t="str">
        <f t="shared" si="1"/>
        <v>56  ZAMARUL JAMIAN BIN  MUSTAMIN</v>
      </c>
    </row>
    <row r="63" spans="2:10" s="1" customFormat="1">
      <c r="B63" s="63"/>
      <c r="C63" s="63"/>
      <c r="D63" s="63"/>
      <c r="E63" s="63"/>
      <c r="F63" s="63"/>
      <c r="G63" s="31"/>
      <c r="H63" s="65">
        <v>57</v>
      </c>
      <c r="I63" s="65" t="str">
        <f>'REKOD PRESTASI MURID'!B67</f>
        <v>ZAMRUS BIN A.RAHMAN</v>
      </c>
      <c r="J63" s="65" t="str">
        <f t="shared" si="1"/>
        <v>57  ZAMRUS BIN A.RAHMAN</v>
      </c>
    </row>
    <row r="64" spans="2:10" s="1" customFormat="1">
      <c r="B64" s="63"/>
      <c r="C64" s="63"/>
      <c r="D64" s="63"/>
      <c r="E64" s="63"/>
      <c r="F64" s="63"/>
      <c r="G64" s="31"/>
      <c r="H64" s="146">
        <v>58</v>
      </c>
      <c r="I64" s="146" t="str">
        <f>'REKOD PRESTASI MURID'!B68</f>
        <v>ZAMZAITUL QAIRUL BIN AMIN</v>
      </c>
      <c r="J64" s="146" t="str">
        <f t="shared" si="1"/>
        <v>58  ZAMZAITUL QAIRUL BIN AMIN</v>
      </c>
    </row>
    <row r="65" spans="8:10">
      <c r="H65" s="148">
        <v>59</v>
      </c>
      <c r="I65" s="148" t="str">
        <f>'REKOD PRESTASI MURID'!B69</f>
        <v>ZAMZAMI BIN ZAIDUL AMRAN</v>
      </c>
      <c r="J65" s="148" t="str">
        <f t="shared" si="1"/>
        <v>59  ZAMZAMI BIN ZAIDUL AMRAN</v>
      </c>
    </row>
    <row r="66" spans="8:10">
      <c r="H66" s="148">
        <v>60</v>
      </c>
      <c r="I66" s="148" t="str">
        <f>'REKOD PRESTASI MURID'!B70</f>
        <v>ZAMZURI BIN SHAMSURI</v>
      </c>
      <c r="J66" s="148" t="str">
        <f t="shared" si="1"/>
        <v>60  ZAMZURI BIN SHAMSURI</v>
      </c>
    </row>
    <row r="67" spans="8:10">
      <c r="H67" s="148"/>
      <c r="I67" s="148"/>
      <c r="J67" s="148"/>
    </row>
    <row r="68" spans="8:10">
      <c r="H68" s="148"/>
      <c r="I68" s="148"/>
      <c r="J68" s="148"/>
    </row>
    <row r="69" spans="8:10"/>
    <row r="70" spans="8:10"/>
    <row r="71" spans="8:10"/>
  </sheetData>
  <sheetProtection password="CC13" sheet="1" objects="1" scenarios="1"/>
  <mergeCells count="15">
    <mergeCell ref="B19:C19"/>
    <mergeCell ref="B17:D17"/>
    <mergeCell ref="B1:F1"/>
    <mergeCell ref="B2:F2"/>
    <mergeCell ref="B4:F4"/>
    <mergeCell ref="B3:F3"/>
    <mergeCell ref="B9:C9"/>
    <mergeCell ref="B8:C8"/>
    <mergeCell ref="E17:F17"/>
    <mergeCell ref="H4:J4"/>
    <mergeCell ref="B15:D15"/>
    <mergeCell ref="B13:C13"/>
    <mergeCell ref="B11:C11"/>
    <mergeCell ref="B10:C10"/>
    <mergeCell ref="E15:E16"/>
  </mergeCells>
  <printOptions horizontalCentered="1"/>
  <pageMargins left="0.25" right="0.25" top="0.75" bottom="0.75" header="0.3" footer="0.3"/>
  <pageSetup paperSize="9" scale="55" fitToHeight="0" orientation="portrait" blackAndWhite="1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H245"/>
  <sheetViews>
    <sheetView showGridLines="0" zoomScale="80" zoomScaleNormal="80" workbookViewId="0">
      <selection activeCell="B19" sqref="B19"/>
    </sheetView>
  </sheetViews>
  <sheetFormatPr defaultColWidth="9.140625" defaultRowHeight="14.25" zeroHeight="1"/>
  <cols>
    <col min="1" max="1" width="25.28515625" style="5" customWidth="1"/>
    <col min="2" max="2" width="104.7109375" style="99" customWidth="1"/>
    <col min="3" max="4" width="9.140625" style="5" customWidth="1"/>
    <col min="5" max="16384" width="9.140625" style="5"/>
  </cols>
  <sheetData>
    <row r="1" spans="1:8" ht="39.75" customHeight="1">
      <c r="A1" s="96" t="s">
        <v>123</v>
      </c>
      <c r="B1" s="97"/>
    </row>
    <row r="2" spans="1:8">
      <c r="A2" s="61"/>
      <c r="B2" s="98"/>
    </row>
    <row r="3" spans="1:8" ht="15.75">
      <c r="A3" s="18" t="s">
        <v>57</v>
      </c>
      <c r="B3" s="138" t="s">
        <v>139</v>
      </c>
      <c r="C3" s="134"/>
      <c r="D3" s="134"/>
      <c r="E3" s="134"/>
      <c r="F3" s="134"/>
      <c r="G3" s="134"/>
      <c r="H3" s="134"/>
    </row>
    <row r="4" spans="1:8" ht="42.75">
      <c r="A4" s="74">
        <v>1</v>
      </c>
      <c r="B4" s="135" t="s">
        <v>107</v>
      </c>
      <c r="C4" s="136"/>
      <c r="D4" s="136"/>
      <c r="E4" s="136"/>
      <c r="F4" s="136"/>
      <c r="G4" s="136"/>
      <c r="H4" s="134"/>
    </row>
    <row r="5" spans="1:8" ht="71.25">
      <c r="A5" s="74">
        <v>2</v>
      </c>
      <c r="B5" s="135" t="s">
        <v>115</v>
      </c>
      <c r="C5" s="136"/>
      <c r="D5" s="136"/>
      <c r="E5" s="136"/>
      <c r="F5" s="136"/>
      <c r="G5" s="136"/>
      <c r="H5" s="134"/>
    </row>
    <row r="6" spans="1:8" ht="60">
      <c r="A6" s="74">
        <v>3</v>
      </c>
      <c r="B6" s="137" t="s">
        <v>114</v>
      </c>
      <c r="C6" s="134"/>
      <c r="D6" s="134"/>
      <c r="E6" s="134"/>
      <c r="F6" s="134"/>
      <c r="G6" s="134"/>
      <c r="H6" s="134"/>
    </row>
    <row r="7" spans="1:8" ht="30">
      <c r="A7" s="74">
        <v>4</v>
      </c>
      <c r="B7" s="137" t="s">
        <v>108</v>
      </c>
    </row>
    <row r="8" spans="1:8" ht="90">
      <c r="A8" s="74">
        <v>5</v>
      </c>
      <c r="B8" s="137" t="s">
        <v>113</v>
      </c>
    </row>
    <row r="9" spans="1:8" ht="15">
      <c r="A9" s="74">
        <v>6</v>
      </c>
      <c r="B9" s="137" t="s">
        <v>109</v>
      </c>
    </row>
    <row r="10" spans="1:8" s="61" customFormat="1">
      <c r="B10" s="98"/>
    </row>
    <row r="11" spans="1:8" ht="15.75">
      <c r="A11" s="18" t="s">
        <v>57</v>
      </c>
      <c r="B11" s="138" t="s">
        <v>140</v>
      </c>
    </row>
    <row r="12" spans="1:8" ht="45.75" customHeight="1">
      <c r="A12" s="74">
        <v>1</v>
      </c>
      <c r="B12" s="175" t="s">
        <v>112</v>
      </c>
    </row>
    <row r="13" spans="1:8" ht="61.5" customHeight="1">
      <c r="A13" s="74">
        <v>2</v>
      </c>
      <c r="B13" s="175" t="s">
        <v>116</v>
      </c>
    </row>
    <row r="14" spans="1:8" ht="104.25" customHeight="1">
      <c r="A14" s="74">
        <v>3</v>
      </c>
      <c r="B14" s="175" t="s">
        <v>130</v>
      </c>
    </row>
    <row r="15" spans="1:8" ht="74.25" customHeight="1">
      <c r="A15" s="74">
        <v>4</v>
      </c>
      <c r="B15" s="175" t="s">
        <v>131</v>
      </c>
    </row>
    <row r="16" spans="1:8" ht="63" customHeight="1">
      <c r="A16" s="74">
        <v>5</v>
      </c>
      <c r="B16" s="175" t="s">
        <v>132</v>
      </c>
    </row>
    <row r="17" spans="1:2" ht="49.5" customHeight="1">
      <c r="A17" s="74">
        <v>6</v>
      </c>
      <c r="B17" s="175" t="s">
        <v>111</v>
      </c>
    </row>
    <row r="18" spans="1:2"/>
    <row r="19" spans="1:2" ht="15.75">
      <c r="A19" s="18" t="s">
        <v>57</v>
      </c>
      <c r="B19" s="139" t="s">
        <v>141</v>
      </c>
    </row>
    <row r="20" spans="1:2" ht="32.25" customHeight="1">
      <c r="A20" s="74">
        <v>1</v>
      </c>
      <c r="B20" s="174" t="s">
        <v>118</v>
      </c>
    </row>
    <row r="21" spans="1:2" ht="102" customHeight="1">
      <c r="A21" s="74">
        <v>2</v>
      </c>
      <c r="B21" s="174" t="s">
        <v>119</v>
      </c>
    </row>
    <row r="22" spans="1:2" ht="48" customHeight="1">
      <c r="A22" s="74">
        <v>3</v>
      </c>
      <c r="B22" s="174" t="s">
        <v>120</v>
      </c>
    </row>
    <row r="23" spans="1:2" ht="63.75" customHeight="1">
      <c r="A23" s="74">
        <v>4</v>
      </c>
      <c r="B23" s="174" t="s">
        <v>121</v>
      </c>
    </row>
    <row r="24" spans="1:2" ht="75.75" customHeight="1">
      <c r="A24" s="74">
        <v>5</v>
      </c>
      <c r="B24" s="174" t="s">
        <v>122</v>
      </c>
    </row>
    <row r="25" spans="1:2" ht="35.25" customHeight="1">
      <c r="A25" s="74">
        <v>6</v>
      </c>
      <c r="B25" s="174" t="s">
        <v>117</v>
      </c>
    </row>
    <row r="26" spans="1:2"/>
    <row r="27" spans="1:2" ht="15.75" hidden="1">
      <c r="A27" s="18" t="s">
        <v>57</v>
      </c>
      <c r="B27" s="138"/>
    </row>
    <row r="28" spans="1:2" ht="15" hidden="1" customHeight="1">
      <c r="A28" s="74">
        <v>1</v>
      </c>
      <c r="B28" s="137"/>
    </row>
    <row r="29" spans="1:2" ht="15" hidden="1" customHeight="1">
      <c r="A29" s="74">
        <v>2</v>
      </c>
      <c r="B29" s="137"/>
    </row>
    <row r="30" spans="1:2" ht="15" hidden="1" customHeight="1">
      <c r="A30" s="74">
        <v>3</v>
      </c>
      <c r="B30" s="137"/>
    </row>
    <row r="31" spans="1:2" ht="15" hidden="1" customHeight="1">
      <c r="A31" s="74">
        <v>4</v>
      </c>
      <c r="B31" s="137"/>
    </row>
    <row r="32" spans="1:2" ht="15" hidden="1" customHeight="1">
      <c r="A32" s="74">
        <v>5</v>
      </c>
      <c r="B32" s="137"/>
    </row>
    <row r="33" spans="1:2" ht="15" hidden="1" customHeight="1">
      <c r="A33" s="74">
        <v>6</v>
      </c>
      <c r="B33" s="137"/>
    </row>
    <row r="34" spans="1:2" ht="15" hidden="1">
      <c r="A34" s="133"/>
      <c r="B34" s="140"/>
    </row>
    <row r="35" spans="1:2" ht="15.75" hidden="1">
      <c r="A35" s="18" t="s">
        <v>57</v>
      </c>
      <c r="B35" s="141"/>
    </row>
    <row r="36" spans="1:2" ht="15" hidden="1" customHeight="1">
      <c r="A36" s="74">
        <v>1</v>
      </c>
      <c r="B36" s="137"/>
    </row>
    <row r="37" spans="1:2" ht="15" hidden="1" customHeight="1">
      <c r="A37" s="74">
        <v>2</v>
      </c>
      <c r="B37" s="137"/>
    </row>
    <row r="38" spans="1:2" ht="15" hidden="1" customHeight="1">
      <c r="A38" s="74">
        <v>3</v>
      </c>
      <c r="B38" s="137"/>
    </row>
    <row r="39" spans="1:2" ht="15" hidden="1" customHeight="1">
      <c r="A39" s="74">
        <v>4</v>
      </c>
      <c r="B39" s="137"/>
    </row>
    <row r="40" spans="1:2" ht="15" hidden="1" customHeight="1">
      <c r="A40" s="74">
        <v>5</v>
      </c>
      <c r="B40" s="137"/>
    </row>
    <row r="41" spans="1:2" ht="15" hidden="1" customHeight="1">
      <c r="A41" s="74">
        <v>6</v>
      </c>
      <c r="B41" s="137"/>
    </row>
    <row r="42" spans="1:2" ht="15" hidden="1">
      <c r="A42" s="133"/>
      <c r="B42" s="140"/>
    </row>
    <row r="43" spans="1:2" ht="15.75" hidden="1">
      <c r="A43" s="18" t="s">
        <v>57</v>
      </c>
      <c r="B43" s="142"/>
    </row>
    <row r="44" spans="1:2" ht="15" hidden="1" customHeight="1">
      <c r="A44" s="74">
        <v>1</v>
      </c>
      <c r="B44" s="137"/>
    </row>
    <row r="45" spans="1:2" ht="15" hidden="1" customHeight="1">
      <c r="A45" s="74">
        <v>2</v>
      </c>
      <c r="B45" s="137"/>
    </row>
    <row r="46" spans="1:2" ht="15" hidden="1" customHeight="1">
      <c r="A46" s="74">
        <v>3</v>
      </c>
      <c r="B46" s="137"/>
    </row>
    <row r="47" spans="1:2" ht="15" hidden="1" customHeight="1">
      <c r="A47" s="74">
        <v>4</v>
      </c>
      <c r="B47" s="137"/>
    </row>
    <row r="48" spans="1:2" ht="15" hidden="1" customHeight="1">
      <c r="A48" s="74">
        <v>5</v>
      </c>
      <c r="B48" s="137"/>
    </row>
    <row r="49" spans="1:2" ht="15" hidden="1" customHeight="1">
      <c r="A49" s="74">
        <v>6</v>
      </c>
      <c r="B49" s="137"/>
    </row>
    <row r="50" spans="1:2" ht="15" hidden="1">
      <c r="A50" s="132"/>
      <c r="B50" s="143"/>
    </row>
    <row r="51" spans="1:2" ht="15.75" hidden="1">
      <c r="A51" s="18" t="s">
        <v>57</v>
      </c>
      <c r="B51" s="142"/>
    </row>
    <row r="52" spans="1:2" ht="15" hidden="1" customHeight="1">
      <c r="A52" s="74">
        <v>1</v>
      </c>
      <c r="B52" s="137"/>
    </row>
    <row r="53" spans="1:2" ht="15" hidden="1" customHeight="1">
      <c r="A53" s="74">
        <v>2</v>
      </c>
      <c r="B53" s="137"/>
    </row>
    <row r="54" spans="1:2" ht="14.25" hidden="1" customHeight="1">
      <c r="A54" s="74">
        <v>3</v>
      </c>
      <c r="B54" s="144"/>
    </row>
    <row r="55" spans="1:2" ht="15" hidden="1" customHeight="1">
      <c r="A55" s="74">
        <v>4</v>
      </c>
      <c r="B55" s="137"/>
    </row>
    <row r="56" spans="1:2" ht="15" hidden="1" customHeight="1">
      <c r="A56" s="74">
        <v>5</v>
      </c>
      <c r="B56" s="137"/>
    </row>
    <row r="57" spans="1:2" ht="15" hidden="1" customHeight="1">
      <c r="A57" s="74">
        <v>6</v>
      </c>
      <c r="B57" s="137"/>
    </row>
    <row r="58" spans="1:2" s="61" customFormat="1" ht="15" hidden="1">
      <c r="A58" s="133"/>
      <c r="B58" s="140"/>
    </row>
    <row r="59" spans="1:2" ht="15.75" hidden="1" customHeight="1">
      <c r="A59" s="18" t="s">
        <v>57</v>
      </c>
      <c r="B59" s="142"/>
    </row>
    <row r="60" spans="1:2" ht="15" hidden="1" customHeight="1">
      <c r="A60" s="74">
        <v>1</v>
      </c>
      <c r="B60" s="137"/>
    </row>
    <row r="61" spans="1:2" ht="15" hidden="1" customHeight="1">
      <c r="A61" s="74">
        <v>2</v>
      </c>
      <c r="B61" s="137"/>
    </row>
    <row r="62" spans="1:2" ht="15" hidden="1" customHeight="1">
      <c r="A62" s="74">
        <v>3</v>
      </c>
      <c r="B62" s="137"/>
    </row>
    <row r="63" spans="1:2" ht="15" hidden="1" customHeight="1">
      <c r="A63" s="74">
        <v>4</v>
      </c>
      <c r="B63" s="137"/>
    </row>
    <row r="64" spans="1:2" ht="15" hidden="1" customHeight="1">
      <c r="A64" s="74">
        <v>5</v>
      </c>
      <c r="B64" s="137"/>
    </row>
    <row r="65" spans="1:2" ht="15" hidden="1" customHeight="1">
      <c r="A65" s="74">
        <v>6</v>
      </c>
      <c r="B65" s="137"/>
    </row>
    <row r="66" spans="1:2" s="61" customFormat="1" ht="15" hidden="1" customHeight="1">
      <c r="A66" s="133"/>
      <c r="B66" s="140"/>
    </row>
    <row r="67" spans="1:2" ht="15.75" hidden="1">
      <c r="A67" s="18" t="s">
        <v>57</v>
      </c>
      <c r="B67" s="142"/>
    </row>
    <row r="68" spans="1:2" ht="15" hidden="1" customHeight="1">
      <c r="A68" s="74">
        <v>1</v>
      </c>
      <c r="B68" s="137"/>
    </row>
    <row r="69" spans="1:2" ht="15" hidden="1" customHeight="1">
      <c r="A69" s="74">
        <v>2</v>
      </c>
      <c r="B69" s="137"/>
    </row>
    <row r="70" spans="1:2" ht="15" hidden="1" customHeight="1">
      <c r="A70" s="74">
        <v>3</v>
      </c>
      <c r="B70" s="137"/>
    </row>
    <row r="71" spans="1:2" ht="15" hidden="1" customHeight="1">
      <c r="A71" s="74">
        <v>4</v>
      </c>
      <c r="B71" s="137"/>
    </row>
    <row r="72" spans="1:2" ht="15" hidden="1" customHeight="1">
      <c r="A72" s="74">
        <v>5</v>
      </c>
      <c r="B72" s="137"/>
    </row>
    <row r="73" spans="1:2" ht="15" hidden="1">
      <c r="A73" s="74">
        <v>6</v>
      </c>
      <c r="B73" s="137"/>
    </row>
    <row r="74" spans="1:2" s="61" customFormat="1" ht="15" hidden="1">
      <c r="A74" s="133"/>
      <c r="B74" s="140"/>
    </row>
    <row r="75" spans="1:2" ht="15.75" hidden="1">
      <c r="A75" s="18" t="s">
        <v>57</v>
      </c>
      <c r="B75" s="141"/>
    </row>
    <row r="76" spans="1:2" ht="15" hidden="1" customHeight="1">
      <c r="A76" s="74">
        <v>1</v>
      </c>
      <c r="B76" s="145"/>
    </row>
    <row r="77" spans="1:2" ht="15" hidden="1" customHeight="1">
      <c r="A77" s="74">
        <v>2</v>
      </c>
      <c r="B77" s="145"/>
    </row>
    <row r="78" spans="1:2" ht="15" hidden="1" customHeight="1">
      <c r="A78" s="74">
        <v>3</v>
      </c>
      <c r="B78" s="145"/>
    </row>
    <row r="79" spans="1:2" ht="15" hidden="1" customHeight="1">
      <c r="A79" s="74">
        <v>4</v>
      </c>
      <c r="B79" s="145"/>
    </row>
    <row r="80" spans="1:2" ht="15" hidden="1" customHeight="1">
      <c r="A80" s="74">
        <v>5</v>
      </c>
      <c r="B80" s="145"/>
    </row>
    <row r="81" spans="1:2" ht="15" hidden="1" customHeight="1">
      <c r="A81" s="74">
        <v>6</v>
      </c>
      <c r="B81" s="145"/>
    </row>
    <row r="82" spans="1:2"/>
    <row r="83" spans="1:2" ht="15">
      <c r="A83" s="18" t="s">
        <v>57</v>
      </c>
      <c r="B83" s="100" t="s">
        <v>101</v>
      </c>
    </row>
    <row r="84" spans="1:2" ht="60.75">
      <c r="A84" s="74">
        <v>1</v>
      </c>
      <c r="B84" s="137" t="s">
        <v>124</v>
      </c>
    </row>
    <row r="85" spans="1:2" ht="90.75">
      <c r="A85" s="74">
        <v>2</v>
      </c>
      <c r="B85" s="137" t="s">
        <v>125</v>
      </c>
    </row>
    <row r="86" spans="1:2" ht="60.75">
      <c r="A86" s="74">
        <v>3</v>
      </c>
      <c r="B86" s="137" t="s">
        <v>127</v>
      </c>
    </row>
    <row r="87" spans="1:2" ht="75.75">
      <c r="A87" s="74">
        <v>4</v>
      </c>
      <c r="B87" s="137" t="s">
        <v>126</v>
      </c>
    </row>
    <row r="88" spans="1:2" ht="105.75">
      <c r="A88" s="74">
        <v>5</v>
      </c>
      <c r="B88" s="137" t="s">
        <v>128</v>
      </c>
    </row>
    <row r="89" spans="1:2" ht="105.75">
      <c r="A89" s="74">
        <v>6</v>
      </c>
      <c r="B89" s="137" t="s">
        <v>129</v>
      </c>
    </row>
    <row r="90" spans="1:2"/>
    <row r="91" spans="1:2"/>
    <row r="92" spans="1:2"/>
    <row r="93" spans="1:2"/>
    <row r="94" spans="1:2"/>
    <row r="95" spans="1:2"/>
    <row r="96" spans="1:2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</sheetData>
  <printOptions horizontalCentered="1"/>
  <pageMargins left="0.25" right="0.25" top="0.75" bottom="0.75" header="0.3" footer="0.3"/>
  <pageSetup paperSize="9" fitToHeight="0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18"/>
  <sheetViews>
    <sheetView topLeftCell="A11" zoomScale="70" zoomScaleNormal="70" workbookViewId="0">
      <selection activeCell="H195" sqref="H194:H195"/>
    </sheetView>
  </sheetViews>
  <sheetFormatPr defaultColWidth="0" defaultRowHeight="16.5"/>
  <cols>
    <col min="1" max="1" width="9.14062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9.140625" style="1" customWidth="1"/>
    <col min="18" max="23" width="0" style="1" hidden="1" customWidth="1"/>
    <col min="24" max="16384" width="9.140625" style="1" hidden="1"/>
  </cols>
  <sheetData>
    <row r="1" spans="1:17" ht="15.95" customHeight="1">
      <c r="A1" s="199" t="str">
        <f>'REKOD PRESTASI MURID'!A7</f>
        <v>SAINS SUKAN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9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15.9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ht="15.95" customHeigh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17" ht="15.95" customHeight="1">
      <c r="A5" s="44"/>
      <c r="B5" s="44"/>
      <c r="C5" s="44"/>
      <c r="D5" s="44"/>
      <c r="E5" s="44"/>
      <c r="F5" s="44"/>
      <c r="G5" s="44"/>
      <c r="H5" s="45"/>
      <c r="I5" s="45"/>
      <c r="J5" s="44"/>
      <c r="K5" s="44"/>
      <c r="L5" s="44"/>
      <c r="M5" s="44"/>
      <c r="N5" s="44"/>
      <c r="O5" s="46"/>
      <c r="P5" s="46"/>
      <c r="Q5" s="46"/>
    </row>
    <row r="6" spans="1:17" ht="15.95" customHeight="1">
      <c r="A6" s="51"/>
      <c r="B6" s="51"/>
      <c r="C6" s="51"/>
      <c r="D6" s="51"/>
      <c r="E6" s="51"/>
      <c r="F6" s="51"/>
      <c r="G6" s="51"/>
      <c r="H6" s="200"/>
      <c r="I6" s="51"/>
      <c r="J6" s="51"/>
      <c r="K6" s="51"/>
      <c r="L6" s="51"/>
      <c r="M6" s="51"/>
      <c r="N6" s="51"/>
      <c r="O6" s="52"/>
      <c r="P6" s="200"/>
      <c r="Q6" s="52"/>
    </row>
    <row r="7" spans="1:17" ht="15.95" customHeight="1">
      <c r="A7" s="53"/>
      <c r="B7" s="53"/>
      <c r="C7" s="53"/>
      <c r="D7" s="53"/>
      <c r="E7" s="53"/>
      <c r="F7" s="53"/>
      <c r="G7" s="53"/>
      <c r="H7" s="200"/>
      <c r="I7" s="53"/>
      <c r="J7" s="53"/>
      <c r="K7" s="53"/>
      <c r="L7" s="53"/>
      <c r="M7" s="53"/>
      <c r="N7" s="53"/>
      <c r="O7" s="16"/>
      <c r="P7" s="200"/>
      <c r="Q7" s="16"/>
    </row>
    <row r="8" spans="1:17" ht="18.75">
      <c r="A8" s="53"/>
      <c r="B8" s="54" t="str">
        <f>'REKOD PRESTASI MURID'!E10</f>
        <v xml:space="preserve">BIDANG 1 
Pengenalan Sains Sukan &amp; Pengurusan Sukan
 </v>
      </c>
      <c r="C8" s="16"/>
      <c r="D8" s="16"/>
      <c r="E8" s="16"/>
      <c r="F8" s="16"/>
      <c r="G8" s="16"/>
      <c r="H8" s="11"/>
      <c r="I8" s="53"/>
      <c r="J8" s="54" t="str">
        <f>'REKOD PRESTASI MURID'!F10</f>
        <v xml:space="preserve">BIDANG 2
 Fungsi Sistem Tubuh Dalam Pergerakan
</v>
      </c>
      <c r="K8" s="16"/>
      <c r="L8" s="16"/>
      <c r="M8" s="16"/>
      <c r="N8" s="16"/>
      <c r="O8" s="16"/>
      <c r="P8" s="11"/>
      <c r="Q8" s="16"/>
    </row>
    <row r="9" spans="1:17">
      <c r="A9" s="47"/>
      <c r="B9" s="37" t="s">
        <v>57</v>
      </c>
      <c r="C9" s="36" t="s">
        <v>73</v>
      </c>
      <c r="D9" s="36" t="s">
        <v>74</v>
      </c>
      <c r="E9" s="36" t="s">
        <v>75</v>
      </c>
      <c r="F9" s="36" t="s">
        <v>76</v>
      </c>
      <c r="G9" s="36" t="s">
        <v>77</v>
      </c>
      <c r="H9" s="36" t="s">
        <v>78</v>
      </c>
      <c r="I9" s="47"/>
      <c r="J9" s="37" t="s">
        <v>57</v>
      </c>
      <c r="K9" s="36" t="s">
        <v>73</v>
      </c>
      <c r="L9" s="36" t="s">
        <v>74</v>
      </c>
      <c r="M9" s="36" t="s">
        <v>75</v>
      </c>
      <c r="N9" s="36" t="s">
        <v>76</v>
      </c>
      <c r="O9" s="36" t="s">
        <v>77</v>
      </c>
      <c r="P9" s="36" t="s">
        <v>78</v>
      </c>
      <c r="Q9" s="47"/>
    </row>
    <row r="10" spans="1:17">
      <c r="A10" s="47"/>
      <c r="B10" s="34" t="s">
        <v>72</v>
      </c>
      <c r="C10" s="34">
        <f>COUNTIF('REKOD PRESTASI MURID'!$E$11:$E$70,1)</f>
        <v>0</v>
      </c>
      <c r="D10" s="34">
        <f>COUNTIF('REKOD PRESTASI MURID'!$E$11:$E$70,2)</f>
        <v>0</v>
      </c>
      <c r="E10" s="34">
        <f>COUNTIF('REKOD PRESTASI MURID'!$E$11:$E$70,3)</f>
        <v>0</v>
      </c>
      <c r="F10" s="34">
        <f>COUNTIF('REKOD PRESTASI MURID'!$E$11:$E$70,4)</f>
        <v>0</v>
      </c>
      <c r="G10" s="34">
        <f>COUNTIF('REKOD PRESTASI MURID'!$E$11:$E$70,5)</f>
        <v>11</v>
      </c>
      <c r="H10" s="34">
        <f>COUNTIF('REKOD PRESTASI MURID'!$E$11:$E$70,6)</f>
        <v>49</v>
      </c>
      <c r="I10" s="47"/>
      <c r="J10" s="34" t="s">
        <v>72</v>
      </c>
      <c r="K10" s="34">
        <f>COUNTIF('REKOD PRESTASI MURID'!$F$11:$F$70,1)</f>
        <v>0</v>
      </c>
      <c r="L10" s="34">
        <f>COUNTIF('REKOD PRESTASI MURID'!$F$11:$F$70,2)</f>
        <v>0</v>
      </c>
      <c r="M10" s="34">
        <f>COUNTIF('REKOD PRESTASI MURID'!$F$11:$F$70,3)</f>
        <v>10</v>
      </c>
      <c r="N10" s="34">
        <f>COUNTIF('REKOD PRESTASI MURID'!$F$11:$F$70,4)</f>
        <v>30</v>
      </c>
      <c r="O10" s="34">
        <f>COUNTIF('REKOD PRESTASI MURID'!$F$11:$F$70,5)</f>
        <v>10</v>
      </c>
      <c r="P10" s="34">
        <f>COUNTIF('REKOD PRESTASI MURID'!$F$11:$F$70,6)</f>
        <v>10</v>
      </c>
      <c r="Q10" s="47"/>
    </row>
    <row r="11" spans="1:17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>
      <c r="A12" s="47"/>
      <c r="B12" s="47"/>
      <c r="C12" s="47"/>
      <c r="D12" s="47"/>
      <c r="E12" s="47"/>
      <c r="F12" s="33"/>
      <c r="G12" s="33"/>
      <c r="H12" s="33"/>
      <c r="I12" s="47"/>
      <c r="J12" s="33"/>
      <c r="K12" s="33"/>
      <c r="L12" s="33"/>
      <c r="M12" s="33"/>
      <c r="N12" s="33"/>
      <c r="O12" s="33"/>
      <c r="P12" s="33"/>
      <c r="Q12" s="47"/>
    </row>
    <row r="13" spans="1:17">
      <c r="A13" s="47"/>
      <c r="B13" s="47"/>
      <c r="C13" s="47"/>
      <c r="D13" s="47"/>
      <c r="E13" s="47"/>
      <c r="F13" s="33"/>
      <c r="G13" s="33"/>
      <c r="H13" s="33"/>
      <c r="I13" s="47"/>
      <c r="J13" s="33"/>
      <c r="K13" s="33"/>
      <c r="L13" s="33"/>
      <c r="M13" s="33"/>
      <c r="N13" s="33"/>
      <c r="O13" s="33"/>
      <c r="P13" s="33"/>
      <c r="Q13" s="47"/>
    </row>
    <row r="14" spans="1:17">
      <c r="A14" s="47"/>
      <c r="B14" s="47"/>
      <c r="C14" s="47"/>
      <c r="D14" s="47"/>
      <c r="E14" s="47"/>
      <c r="F14" s="33"/>
      <c r="G14" s="33"/>
      <c r="H14" s="33"/>
      <c r="I14" s="47"/>
      <c r="J14" s="33"/>
      <c r="K14" s="33"/>
      <c r="L14" s="33"/>
      <c r="M14" s="33"/>
      <c r="N14" s="33"/>
      <c r="O14" s="33"/>
      <c r="P14" s="33"/>
      <c r="Q14" s="47"/>
    </row>
    <row r="15" spans="1:17">
      <c r="A15" s="47"/>
      <c r="B15" s="47"/>
      <c r="C15" s="47"/>
      <c r="D15" s="47"/>
      <c r="E15" s="47"/>
      <c r="F15" s="33"/>
      <c r="G15" s="33"/>
      <c r="H15" s="33"/>
      <c r="I15" s="47"/>
      <c r="J15" s="33"/>
      <c r="K15" s="33"/>
      <c r="L15" s="33"/>
      <c r="M15" s="33"/>
      <c r="N15" s="33"/>
      <c r="O15" s="33"/>
      <c r="P15" s="33"/>
      <c r="Q15" s="47"/>
    </row>
    <row r="16" spans="1:17">
      <c r="A16" s="47"/>
      <c r="B16" s="47"/>
      <c r="C16" s="47"/>
      <c r="D16" s="47"/>
      <c r="E16" s="47"/>
      <c r="F16" s="33"/>
      <c r="G16" s="33"/>
      <c r="H16" s="33"/>
      <c r="I16" s="47"/>
      <c r="J16" s="47"/>
      <c r="K16" s="47"/>
      <c r="L16" s="47"/>
      <c r="M16" s="47"/>
      <c r="N16" s="33"/>
      <c r="O16" s="33"/>
      <c r="P16" s="33"/>
      <c r="Q16" s="47"/>
    </row>
    <row r="17" spans="1:23">
      <c r="A17" s="47"/>
      <c r="B17" s="47"/>
      <c r="C17" s="47"/>
      <c r="D17" s="47"/>
      <c r="E17" s="47"/>
      <c r="F17" s="33"/>
      <c r="G17" s="33"/>
      <c r="H17" s="33"/>
      <c r="I17" s="47"/>
      <c r="J17" s="47"/>
      <c r="K17" s="47"/>
      <c r="L17" s="47"/>
      <c r="M17" s="47"/>
      <c r="N17" s="33"/>
      <c r="O17" s="33"/>
      <c r="P17" s="33"/>
      <c r="Q17" s="47"/>
    </row>
    <row r="18" spans="1:23">
      <c r="A18" s="47"/>
      <c r="B18" s="47"/>
      <c r="C18" s="47"/>
      <c r="D18" s="47"/>
      <c r="E18" s="47"/>
      <c r="F18" s="33"/>
      <c r="G18" s="33"/>
      <c r="H18" s="33"/>
      <c r="I18" s="47"/>
      <c r="J18" s="47"/>
      <c r="K18" s="47"/>
      <c r="L18" s="47"/>
      <c r="M18" s="47"/>
      <c r="N18" s="33"/>
      <c r="O18" s="33"/>
      <c r="P18" s="33"/>
      <c r="Q18" s="47"/>
      <c r="W18" s="50"/>
    </row>
    <row r="19" spans="1:2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33"/>
      <c r="O19" s="33"/>
      <c r="P19" s="33"/>
      <c r="Q19" s="47"/>
    </row>
    <row r="20" spans="1:2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2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2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23">
      <c r="A23" s="47"/>
      <c r="B23" s="49"/>
      <c r="C23" s="55"/>
      <c r="D23" s="48"/>
      <c r="E23" s="48"/>
      <c r="F23" s="38" t="s">
        <v>79</v>
      </c>
      <c r="G23" s="39">
        <f>SUM(C10:H10)</f>
        <v>60</v>
      </c>
      <c r="H23" s="38" t="s">
        <v>80</v>
      </c>
      <c r="I23" s="47"/>
      <c r="J23" s="47"/>
      <c r="K23" s="47"/>
      <c r="L23" s="47"/>
      <c r="M23" s="47"/>
      <c r="N23" s="38" t="s">
        <v>79</v>
      </c>
      <c r="O23" s="39">
        <f>SUM(K10:P10)</f>
        <v>60</v>
      </c>
      <c r="P23" s="38" t="s">
        <v>80</v>
      </c>
      <c r="Q23" s="47"/>
    </row>
    <row r="24" spans="1:23" ht="15.95" customHeight="1">
      <c r="A24" s="53"/>
      <c r="B24" s="16"/>
      <c r="C24" s="16"/>
      <c r="D24" s="16"/>
      <c r="E24" s="16"/>
      <c r="F24" s="53"/>
      <c r="G24" s="16"/>
      <c r="H24" s="16"/>
      <c r="I24" s="53"/>
      <c r="J24" s="53"/>
      <c r="K24" s="53"/>
      <c r="L24" s="53"/>
      <c r="M24" s="53"/>
      <c r="N24" s="53"/>
      <c r="O24" s="12"/>
      <c r="P24" s="16"/>
      <c r="Q24" s="16"/>
    </row>
    <row r="25" spans="1:23" ht="15.95" customHeight="1">
      <c r="A25" s="53"/>
      <c r="B25" s="16"/>
      <c r="C25" s="16"/>
      <c r="D25" s="16"/>
      <c r="E25" s="16"/>
      <c r="F25" s="53"/>
      <c r="G25" s="16"/>
      <c r="H25" s="200"/>
      <c r="I25" s="53"/>
      <c r="J25" s="53"/>
      <c r="K25" s="53"/>
      <c r="L25" s="53"/>
      <c r="M25" s="53"/>
      <c r="N25" s="53"/>
      <c r="O25" s="16"/>
      <c r="P25" s="200"/>
      <c r="Q25" s="16"/>
    </row>
    <row r="26" spans="1:23" ht="15.95" customHeight="1">
      <c r="A26" s="53"/>
      <c r="B26" s="53"/>
      <c r="C26" s="53"/>
      <c r="D26" s="53"/>
      <c r="E26" s="53"/>
      <c r="F26" s="53"/>
      <c r="G26" s="16"/>
      <c r="H26" s="200"/>
      <c r="I26" s="53"/>
      <c r="J26" s="53"/>
      <c r="K26" s="53"/>
      <c r="L26" s="53"/>
      <c r="M26" s="53"/>
      <c r="N26" s="53"/>
      <c r="O26" s="16"/>
      <c r="P26" s="200"/>
      <c r="Q26" s="16"/>
    </row>
    <row r="27" spans="1:23" ht="18.75">
      <c r="A27" s="53"/>
      <c r="B27" s="54" t="str">
        <f>'REKOD PRESTASI MURID'!G10</f>
        <v xml:space="preserve">BIDANG 3 
Pengenalan Sains Pergerakan 
</v>
      </c>
      <c r="C27" s="12"/>
      <c r="D27" s="12"/>
      <c r="E27" s="12"/>
      <c r="F27" s="12"/>
      <c r="G27" s="12"/>
      <c r="H27" s="11"/>
      <c r="I27" s="53"/>
      <c r="J27" s="54">
        <f>'REKOD PRESTASI MURID'!H10</f>
        <v>0</v>
      </c>
      <c r="K27" s="12"/>
      <c r="L27" s="12"/>
      <c r="M27" s="12"/>
      <c r="N27" s="12"/>
      <c r="O27" s="12"/>
      <c r="P27" s="11"/>
      <c r="Q27" s="16"/>
    </row>
    <row r="28" spans="1:23">
      <c r="A28" s="47"/>
      <c r="B28" s="37" t="s">
        <v>57</v>
      </c>
      <c r="C28" s="36" t="s">
        <v>73</v>
      </c>
      <c r="D28" s="36" t="s">
        <v>74</v>
      </c>
      <c r="E28" s="36" t="s">
        <v>75</v>
      </c>
      <c r="F28" s="36" t="s">
        <v>76</v>
      </c>
      <c r="G28" s="36" t="s">
        <v>77</v>
      </c>
      <c r="H28" s="36" t="s">
        <v>78</v>
      </c>
      <c r="I28" s="47"/>
      <c r="J28" s="37" t="s">
        <v>57</v>
      </c>
      <c r="K28" s="36" t="s">
        <v>73</v>
      </c>
      <c r="L28" s="36" t="s">
        <v>74</v>
      </c>
      <c r="M28" s="36" t="s">
        <v>75</v>
      </c>
      <c r="N28" s="36" t="s">
        <v>76</v>
      </c>
      <c r="O28" s="36" t="s">
        <v>77</v>
      </c>
      <c r="P28" s="36" t="s">
        <v>78</v>
      </c>
      <c r="Q28" s="47"/>
    </row>
    <row r="29" spans="1:23">
      <c r="A29" s="47"/>
      <c r="B29" s="34" t="s">
        <v>72</v>
      </c>
      <c r="C29" s="34">
        <f>COUNTIF('REKOD PRESTASI MURID'!$G$11:$G$70,1)</f>
        <v>0</v>
      </c>
      <c r="D29" s="34">
        <f>COUNTIF('REKOD PRESTASI MURID'!$G$11:$G$70,2)</f>
        <v>0</v>
      </c>
      <c r="E29" s="34">
        <f>COUNTIF('REKOD PRESTASI MURID'!$G$11:$G$70,3)</f>
        <v>10</v>
      </c>
      <c r="F29" s="34">
        <f>COUNTIF('REKOD PRESTASI MURID'!$G$11:$G$70,4)</f>
        <v>9</v>
      </c>
      <c r="G29" s="34">
        <f>COUNTIF('REKOD PRESTASI MURID'!$G$11:$G$70,5)</f>
        <v>30</v>
      </c>
      <c r="H29" s="34">
        <f>COUNTIF('REKOD PRESTASI MURID'!$G$11:$G$70,6)</f>
        <v>11</v>
      </c>
      <c r="I29" s="47"/>
      <c r="J29" s="34" t="s">
        <v>72</v>
      </c>
      <c r="K29" s="34">
        <f>COUNTIF('REKOD PRESTASI MURID'!$H$11:$H$70,1)</f>
        <v>0</v>
      </c>
      <c r="L29" s="34">
        <f>COUNTIF('REKOD PRESTASI MURID'!$H$11:$H$70,2)</f>
        <v>0</v>
      </c>
      <c r="M29" s="34">
        <f>COUNTIF('REKOD PRESTASI MURID'!$H$11:$H$70,3)</f>
        <v>0</v>
      </c>
      <c r="N29" s="34">
        <f>COUNTIF('REKOD PRESTASI MURID'!$H$11:$H$70,4)</f>
        <v>0</v>
      </c>
      <c r="O29" s="34">
        <f>COUNTIF('REKOD PRESTASI MURID'!$H$11:$H$70,5)</f>
        <v>0</v>
      </c>
      <c r="P29" s="34">
        <f>COUNTIF('REKOD PRESTASI MURID'!$H$11:$H$70,6)</f>
        <v>0</v>
      </c>
      <c r="Q29" s="47"/>
    </row>
    <row r="30" spans="1:23">
      <c r="A30" s="47"/>
      <c r="B30" s="58"/>
      <c r="C30" s="58"/>
      <c r="D30" s="58"/>
      <c r="E30" s="58"/>
      <c r="F30" s="58"/>
      <c r="G30" s="58"/>
      <c r="H30" s="58"/>
      <c r="I30" s="47"/>
      <c r="J30" s="58"/>
      <c r="K30" s="58"/>
      <c r="L30" s="58"/>
      <c r="M30" s="58"/>
      <c r="N30" s="58"/>
      <c r="O30" s="58"/>
      <c r="P30" s="58"/>
      <c r="Q30" s="47"/>
    </row>
    <row r="31" spans="1:23">
      <c r="A31" s="47"/>
      <c r="B31" s="58"/>
      <c r="C31" s="58"/>
      <c r="D31" s="58"/>
      <c r="E31" s="58"/>
      <c r="F31" s="58"/>
      <c r="G31" s="58"/>
      <c r="H31" s="58"/>
      <c r="I31" s="47"/>
      <c r="J31" s="58"/>
      <c r="K31" s="58"/>
      <c r="L31" s="58"/>
      <c r="M31" s="58"/>
      <c r="N31" s="58"/>
      <c r="O31" s="58"/>
      <c r="P31" s="58"/>
      <c r="Q31" s="47"/>
    </row>
    <row r="32" spans="1:23">
      <c r="A32" s="47"/>
      <c r="B32" s="58"/>
      <c r="C32" s="58"/>
      <c r="D32" s="58"/>
      <c r="E32" s="58"/>
      <c r="F32" s="58"/>
      <c r="G32" s="58"/>
      <c r="H32" s="58"/>
      <c r="I32" s="47"/>
      <c r="J32" s="58"/>
      <c r="K32" s="58"/>
      <c r="L32" s="58"/>
      <c r="M32" s="58"/>
      <c r="N32" s="58"/>
      <c r="O32" s="58"/>
      <c r="P32" s="58"/>
      <c r="Q32" s="47"/>
    </row>
    <row r="33" spans="1:17">
      <c r="A33" s="47"/>
      <c r="B33" s="58"/>
      <c r="C33" s="58"/>
      <c r="D33" s="58"/>
      <c r="E33" s="58"/>
      <c r="F33" s="58"/>
      <c r="G33" s="58"/>
      <c r="H33" s="58"/>
      <c r="I33" s="47"/>
      <c r="J33" s="58"/>
      <c r="K33" s="58"/>
      <c r="L33" s="58"/>
      <c r="M33" s="58"/>
      <c r="N33" s="58"/>
      <c r="O33" s="58"/>
      <c r="P33" s="58"/>
      <c r="Q33" s="47"/>
    </row>
    <row r="34" spans="1:17">
      <c r="A34" s="47"/>
      <c r="B34" s="58"/>
      <c r="C34" s="58"/>
      <c r="D34" s="58"/>
      <c r="E34" s="58"/>
      <c r="F34" s="58"/>
      <c r="G34" s="58"/>
      <c r="H34" s="58"/>
      <c r="I34" s="47"/>
      <c r="J34" s="58"/>
      <c r="K34" s="58"/>
      <c r="L34" s="58"/>
      <c r="M34" s="58"/>
      <c r="N34" s="58"/>
      <c r="O34" s="58"/>
      <c r="P34" s="58"/>
      <c r="Q34" s="47"/>
    </row>
    <row r="35" spans="1:17">
      <c r="A35" s="47"/>
      <c r="B35" s="58"/>
      <c r="C35" s="58"/>
      <c r="D35" s="58"/>
      <c r="E35" s="58"/>
      <c r="F35" s="58"/>
      <c r="G35" s="58"/>
      <c r="H35" s="58"/>
      <c r="I35" s="47"/>
      <c r="J35" s="58"/>
      <c r="K35" s="58"/>
      <c r="L35" s="58"/>
      <c r="M35" s="58"/>
      <c r="N35" s="58"/>
      <c r="O35" s="58"/>
      <c r="P35" s="58"/>
      <c r="Q35" s="47"/>
    </row>
    <row r="36" spans="1:17">
      <c r="A36" s="47"/>
      <c r="B36" s="58"/>
      <c r="C36" s="58"/>
      <c r="D36" s="58"/>
      <c r="E36" s="58"/>
      <c r="F36" s="58"/>
      <c r="G36" s="58"/>
      <c r="H36" s="58"/>
      <c r="I36" s="47"/>
      <c r="J36" s="58"/>
      <c r="K36" s="58"/>
      <c r="L36" s="58"/>
      <c r="M36" s="58"/>
      <c r="N36" s="58"/>
      <c r="O36" s="58"/>
      <c r="P36" s="58"/>
      <c r="Q36" s="47"/>
    </row>
    <row r="37" spans="1:17">
      <c r="A37" s="47"/>
      <c r="B37" s="58"/>
      <c r="C37" s="58"/>
      <c r="D37" s="58"/>
      <c r="E37" s="58"/>
      <c r="F37" s="58"/>
      <c r="G37" s="58"/>
      <c r="H37" s="58"/>
      <c r="I37" s="47"/>
      <c r="J37" s="58"/>
      <c r="K37" s="58"/>
      <c r="L37" s="58"/>
      <c r="M37" s="58"/>
      <c r="N37" s="58"/>
      <c r="O37" s="58"/>
      <c r="P37" s="58"/>
      <c r="Q37" s="47"/>
    </row>
    <row r="38" spans="1:17">
      <c r="A38" s="47"/>
      <c r="B38" s="58"/>
      <c r="C38" s="58"/>
      <c r="D38" s="58"/>
      <c r="E38" s="58"/>
      <c r="F38" s="58"/>
      <c r="G38" s="58"/>
      <c r="H38" s="58"/>
      <c r="I38" s="47"/>
      <c r="J38" s="58"/>
      <c r="K38" s="58"/>
      <c r="L38" s="58"/>
      <c r="M38" s="58"/>
      <c r="N38" s="58"/>
      <c r="O38" s="58"/>
      <c r="P38" s="58"/>
      <c r="Q38" s="47"/>
    </row>
    <row r="39" spans="1:17">
      <c r="A39" s="47"/>
      <c r="B39" s="58"/>
      <c r="C39" s="58"/>
      <c r="D39" s="58"/>
      <c r="E39" s="58"/>
      <c r="F39" s="58"/>
      <c r="G39" s="58"/>
      <c r="H39" s="58"/>
      <c r="I39" s="47"/>
      <c r="J39" s="58"/>
      <c r="K39" s="58"/>
      <c r="L39" s="58"/>
      <c r="M39" s="58"/>
      <c r="N39" s="58"/>
      <c r="O39" s="58"/>
      <c r="P39" s="58"/>
      <c r="Q39" s="47"/>
    </row>
    <row r="40" spans="1:17">
      <c r="A40" s="47"/>
      <c r="B40" s="58"/>
      <c r="C40" s="58"/>
      <c r="D40" s="58"/>
      <c r="E40" s="58"/>
      <c r="F40" s="58"/>
      <c r="G40" s="58"/>
      <c r="H40" s="58"/>
      <c r="I40" s="47"/>
      <c r="J40" s="58"/>
      <c r="K40" s="58"/>
      <c r="L40" s="58"/>
      <c r="M40" s="58"/>
      <c r="N40" s="58"/>
      <c r="O40" s="58"/>
      <c r="P40" s="58"/>
      <c r="Q40" s="47"/>
    </row>
    <row r="41" spans="1:17">
      <c r="A41" s="47"/>
      <c r="B41" s="58"/>
      <c r="C41" s="58"/>
      <c r="D41" s="58"/>
      <c r="E41" s="58"/>
      <c r="F41" s="58"/>
      <c r="G41" s="58"/>
      <c r="H41" s="58"/>
      <c r="I41" s="47"/>
      <c r="J41" s="58"/>
      <c r="K41" s="58"/>
      <c r="L41" s="58"/>
      <c r="M41" s="58"/>
      <c r="N41" s="58"/>
      <c r="O41" s="58"/>
      <c r="P41" s="58"/>
      <c r="Q41" s="47"/>
    </row>
    <row r="42" spans="1:17">
      <c r="A42" s="47"/>
      <c r="B42" s="58"/>
      <c r="C42" s="58"/>
      <c r="D42" s="58"/>
      <c r="E42" s="58"/>
      <c r="F42" s="38" t="s">
        <v>79</v>
      </c>
      <c r="G42" s="39">
        <f>SUM(C29:H29)</f>
        <v>60</v>
      </c>
      <c r="H42" s="38" t="s">
        <v>80</v>
      </c>
      <c r="I42" s="59"/>
      <c r="J42" s="58"/>
      <c r="K42" s="58"/>
      <c r="L42" s="58"/>
      <c r="M42" s="58"/>
      <c r="N42" s="38" t="s">
        <v>79</v>
      </c>
      <c r="O42" s="39">
        <f>SUM(K29:P29)</f>
        <v>0</v>
      </c>
      <c r="P42" s="38" t="s">
        <v>80</v>
      </c>
      <c r="Q42" s="47"/>
    </row>
    <row r="43" spans="1:17" ht="16.5" customHeight="1">
      <c r="A43" s="47"/>
      <c r="B43" s="47"/>
      <c r="C43" s="47"/>
      <c r="D43" s="47"/>
      <c r="E43" s="47"/>
      <c r="F43" s="47"/>
      <c r="G43" s="59"/>
      <c r="H43" s="197"/>
      <c r="I43" s="59"/>
      <c r="J43" s="47"/>
      <c r="K43" s="47"/>
      <c r="L43" s="47"/>
      <c r="M43" s="47"/>
      <c r="N43" s="47"/>
      <c r="O43" s="48"/>
      <c r="P43" s="198"/>
      <c r="Q43" s="47"/>
    </row>
    <row r="44" spans="1:17">
      <c r="A44" s="47"/>
      <c r="B44" s="47"/>
      <c r="C44" s="47"/>
      <c r="D44" s="47"/>
      <c r="E44" s="47"/>
      <c r="F44" s="47"/>
      <c r="G44" s="59"/>
      <c r="H44" s="197"/>
      <c r="I44" s="59"/>
      <c r="J44" s="47"/>
      <c r="K44" s="47"/>
      <c r="L44" s="47"/>
      <c r="M44" s="47"/>
      <c r="N44" s="47"/>
      <c r="O44" s="48"/>
      <c r="P44" s="198"/>
      <c r="Q44" s="47"/>
    </row>
    <row r="45" spans="1:17" ht="18.75" hidden="1">
      <c r="A45" s="47"/>
      <c r="B45" s="54">
        <f>'REKOD PRESTASI MURID'!I10</f>
        <v>0</v>
      </c>
      <c r="C45" s="12"/>
      <c r="D45" s="12"/>
      <c r="E45" s="12"/>
      <c r="F45" s="57"/>
      <c r="G45" s="60"/>
      <c r="H45" s="59"/>
      <c r="I45" s="59"/>
      <c r="J45" s="54">
        <f>'REKOD PRESTASI MURID'!J10</f>
        <v>0</v>
      </c>
      <c r="K45" s="12"/>
      <c r="L45" s="12"/>
      <c r="M45" s="12"/>
      <c r="N45" s="57"/>
      <c r="O45" s="56"/>
      <c r="P45" s="49"/>
      <c r="Q45" s="47"/>
    </row>
    <row r="46" spans="1:17" hidden="1">
      <c r="A46" s="47"/>
      <c r="B46" s="37" t="s">
        <v>57</v>
      </c>
      <c r="C46" s="36" t="s">
        <v>73</v>
      </c>
      <c r="D46" s="36" t="s">
        <v>74</v>
      </c>
      <c r="E46" s="36" t="s">
        <v>75</v>
      </c>
      <c r="F46" s="36" t="s">
        <v>76</v>
      </c>
      <c r="G46" s="36" t="s">
        <v>77</v>
      </c>
      <c r="H46" s="36" t="s">
        <v>78</v>
      </c>
      <c r="I46" s="47"/>
      <c r="J46" s="37" t="s">
        <v>57</v>
      </c>
      <c r="K46" s="36" t="s">
        <v>73</v>
      </c>
      <c r="L46" s="36" t="s">
        <v>74</v>
      </c>
      <c r="M46" s="36" t="s">
        <v>75</v>
      </c>
      <c r="N46" s="36" t="s">
        <v>76</v>
      </c>
      <c r="O46" s="36" t="s">
        <v>77</v>
      </c>
      <c r="P46" s="36" t="s">
        <v>78</v>
      </c>
      <c r="Q46" s="47"/>
    </row>
    <row r="47" spans="1:17" hidden="1">
      <c r="A47" s="47"/>
      <c r="B47" s="34" t="s">
        <v>72</v>
      </c>
      <c r="C47" s="34">
        <f>COUNTIF('REKOD PRESTASI MURID'!$I$11:$I$70,1)</f>
        <v>0</v>
      </c>
      <c r="D47" s="34">
        <f>COUNTIF('REKOD PRESTASI MURID'!$I$11:$I$70,2)</f>
        <v>0</v>
      </c>
      <c r="E47" s="34">
        <f>COUNTIF('REKOD PRESTASI MURID'!$I$11:$I$70,3)</f>
        <v>0</v>
      </c>
      <c r="F47" s="34">
        <f>COUNTIF('REKOD PRESTASI MURID'!$I$11:$I$70,4)</f>
        <v>0</v>
      </c>
      <c r="G47" s="34">
        <f>COUNTIF('REKOD PRESTASI MURID'!$I$11:$I$70,5)</f>
        <v>0</v>
      </c>
      <c r="H47" s="34">
        <f>COUNTIF('REKOD PRESTASI MURID'!$I$11:$I$70,6)</f>
        <v>0</v>
      </c>
      <c r="I47" s="47"/>
      <c r="J47" s="34" t="s">
        <v>72</v>
      </c>
      <c r="K47" s="34">
        <f>COUNTIF('REKOD PRESTASI MURID'!$J$11:$J$70,1)</f>
        <v>0</v>
      </c>
      <c r="L47" s="34">
        <f>COUNTIF('REKOD PRESTASI MURID'!$J$11:$J$70,2)</f>
        <v>0</v>
      </c>
      <c r="M47" s="34">
        <f>COUNTIF('REKOD PRESTASI MURID'!$J$11:$J$70,3)</f>
        <v>0</v>
      </c>
      <c r="N47" s="34">
        <f>COUNTIF('REKOD PRESTASI MURID'!$J$11:$J$70,4)</f>
        <v>0</v>
      </c>
      <c r="O47" s="34">
        <f>COUNTIF('REKOD PRESTASI MURID'!$J$11:$J$70,5)</f>
        <v>0</v>
      </c>
      <c r="P47" s="34">
        <f>COUNTIF('REKOD PRESTASI MURID'!$J$11:$J$70,6)</f>
        <v>0</v>
      </c>
      <c r="Q47" s="47"/>
    </row>
    <row r="48" spans="1:17" hidden="1">
      <c r="A48" s="47"/>
      <c r="B48" s="58"/>
      <c r="C48" s="58"/>
      <c r="D48" s="58"/>
      <c r="E48" s="58"/>
      <c r="F48" s="58"/>
      <c r="G48" s="58"/>
      <c r="H48" s="58"/>
      <c r="I48" s="47"/>
      <c r="J48" s="58"/>
      <c r="K48" s="58"/>
      <c r="L48" s="58"/>
      <c r="M48" s="58"/>
      <c r="N48" s="58"/>
      <c r="O48" s="58"/>
      <c r="P48" s="58"/>
      <c r="Q48" s="47"/>
    </row>
    <row r="49" spans="1:17" hidden="1">
      <c r="A49" s="47"/>
      <c r="B49" s="58"/>
      <c r="C49" s="58"/>
      <c r="D49" s="58"/>
      <c r="E49" s="58"/>
      <c r="F49" s="58"/>
      <c r="G49" s="58"/>
      <c r="H49" s="58"/>
      <c r="I49" s="47"/>
      <c r="J49" s="58"/>
      <c r="K49" s="58"/>
      <c r="L49" s="58"/>
      <c r="M49" s="58"/>
      <c r="N49" s="58"/>
      <c r="O49" s="58"/>
      <c r="P49" s="58"/>
      <c r="Q49" s="47"/>
    </row>
    <row r="50" spans="1:17" hidden="1">
      <c r="A50" s="47"/>
      <c r="B50" s="58"/>
      <c r="C50" s="58"/>
      <c r="D50" s="58"/>
      <c r="E50" s="58"/>
      <c r="F50" s="58"/>
      <c r="G50" s="58"/>
      <c r="H50" s="58"/>
      <c r="I50" s="47"/>
      <c r="J50" s="58"/>
      <c r="K50" s="58"/>
      <c r="L50" s="58"/>
      <c r="M50" s="58"/>
      <c r="N50" s="58"/>
      <c r="O50" s="58"/>
      <c r="P50" s="58"/>
      <c r="Q50" s="47"/>
    </row>
    <row r="51" spans="1:17" hidden="1">
      <c r="A51" s="47"/>
      <c r="B51" s="58"/>
      <c r="C51" s="58"/>
      <c r="D51" s="58"/>
      <c r="E51" s="58"/>
      <c r="F51" s="58"/>
      <c r="G51" s="58"/>
      <c r="H51" s="58"/>
      <c r="I51" s="47"/>
      <c r="J51" s="58"/>
      <c r="K51" s="58"/>
      <c r="L51" s="58"/>
      <c r="M51" s="58"/>
      <c r="N51" s="58"/>
      <c r="O51" s="58"/>
      <c r="P51" s="58"/>
      <c r="Q51" s="47"/>
    </row>
    <row r="52" spans="1:17" hidden="1">
      <c r="A52" s="47"/>
      <c r="B52" s="58"/>
      <c r="C52" s="58"/>
      <c r="D52" s="58"/>
      <c r="E52" s="58"/>
      <c r="F52" s="58"/>
      <c r="G52" s="58"/>
      <c r="H52" s="58"/>
      <c r="I52" s="47"/>
      <c r="J52" s="58"/>
      <c r="K52" s="58"/>
      <c r="L52" s="58"/>
      <c r="M52" s="58"/>
      <c r="N52" s="58"/>
      <c r="O52" s="58"/>
      <c r="P52" s="58"/>
      <c r="Q52" s="47"/>
    </row>
    <row r="53" spans="1:17" hidden="1">
      <c r="A53" s="47"/>
      <c r="B53" s="58"/>
      <c r="C53" s="58"/>
      <c r="D53" s="58"/>
      <c r="E53" s="58"/>
      <c r="F53" s="58"/>
      <c r="G53" s="58"/>
      <c r="H53" s="58"/>
      <c r="I53" s="47"/>
      <c r="J53" s="58"/>
      <c r="K53" s="58"/>
      <c r="L53" s="58"/>
      <c r="M53" s="58"/>
      <c r="N53" s="58"/>
      <c r="O53" s="58"/>
      <c r="P53" s="58"/>
      <c r="Q53" s="47"/>
    </row>
    <row r="54" spans="1:17" hidden="1">
      <c r="A54" s="47"/>
      <c r="B54" s="58"/>
      <c r="C54" s="58"/>
      <c r="D54" s="58"/>
      <c r="E54" s="58"/>
      <c r="F54" s="58"/>
      <c r="G54" s="58"/>
      <c r="H54" s="58"/>
      <c r="I54" s="47"/>
      <c r="J54" s="58"/>
      <c r="K54" s="58"/>
      <c r="L54" s="58"/>
      <c r="M54" s="58"/>
      <c r="N54" s="58"/>
      <c r="O54" s="58"/>
      <c r="P54" s="58"/>
      <c r="Q54" s="47"/>
    </row>
    <row r="55" spans="1:17" hidden="1">
      <c r="A55" s="47"/>
      <c r="B55" s="58"/>
      <c r="C55" s="58"/>
      <c r="D55" s="58"/>
      <c r="E55" s="58"/>
      <c r="F55" s="58"/>
      <c r="G55" s="58"/>
      <c r="H55" s="58"/>
      <c r="I55" s="47"/>
      <c r="J55" s="58"/>
      <c r="K55" s="58"/>
      <c r="L55" s="58"/>
      <c r="M55" s="58"/>
      <c r="N55" s="58"/>
      <c r="O55" s="58"/>
      <c r="P55" s="58"/>
      <c r="Q55" s="47"/>
    </row>
    <row r="56" spans="1:17" hidden="1">
      <c r="A56" s="47"/>
      <c r="B56" s="58"/>
      <c r="C56" s="58"/>
      <c r="D56" s="58"/>
      <c r="E56" s="58"/>
      <c r="F56" s="58"/>
      <c r="G56" s="58"/>
      <c r="H56" s="58"/>
      <c r="I56" s="47"/>
      <c r="J56" s="58"/>
      <c r="K56" s="58"/>
      <c r="L56" s="58"/>
      <c r="M56" s="58"/>
      <c r="N56" s="58"/>
      <c r="O56" s="58"/>
      <c r="P56" s="58"/>
      <c r="Q56" s="47"/>
    </row>
    <row r="57" spans="1:17" hidden="1">
      <c r="A57" s="47"/>
      <c r="B57" s="58"/>
      <c r="C57" s="58"/>
      <c r="D57" s="58"/>
      <c r="E57" s="58"/>
      <c r="F57" s="58"/>
      <c r="G57" s="58"/>
      <c r="H57" s="58"/>
      <c r="I57" s="47"/>
      <c r="J57" s="58"/>
      <c r="K57" s="58"/>
      <c r="L57" s="58"/>
      <c r="M57" s="58"/>
      <c r="N57" s="58"/>
      <c r="O57" s="58"/>
      <c r="P57" s="58"/>
      <c r="Q57" s="47"/>
    </row>
    <row r="58" spans="1:17" hidden="1">
      <c r="A58" s="47"/>
      <c r="B58" s="58"/>
      <c r="C58" s="58"/>
      <c r="D58" s="58"/>
      <c r="E58" s="58"/>
      <c r="F58" s="58"/>
      <c r="G58" s="58"/>
      <c r="H58" s="58"/>
      <c r="I58" s="47"/>
      <c r="J58" s="58"/>
      <c r="K58" s="58"/>
      <c r="L58" s="58"/>
      <c r="M58" s="58"/>
      <c r="N58" s="58"/>
      <c r="O58" s="58"/>
      <c r="P58" s="58"/>
      <c r="Q58" s="47"/>
    </row>
    <row r="59" spans="1:17" hidden="1">
      <c r="A59" s="47"/>
      <c r="B59" s="58"/>
      <c r="C59" s="58"/>
      <c r="D59" s="58"/>
      <c r="E59" s="58"/>
      <c r="F59" s="58"/>
      <c r="G59" s="58"/>
      <c r="H59" s="58"/>
      <c r="I59" s="47"/>
      <c r="J59" s="58"/>
      <c r="K59" s="58"/>
      <c r="L59" s="58"/>
      <c r="M59" s="58"/>
      <c r="N59" s="58"/>
      <c r="O59" s="58"/>
      <c r="P59" s="58"/>
      <c r="Q59" s="47"/>
    </row>
    <row r="60" spans="1:17" hidden="1">
      <c r="A60" s="47"/>
      <c r="B60" s="58"/>
      <c r="C60" s="58"/>
      <c r="D60" s="58"/>
      <c r="E60" s="58"/>
      <c r="F60" s="38" t="s">
        <v>79</v>
      </c>
      <c r="G60" s="39">
        <f>SUM(C47:H47)</f>
        <v>0</v>
      </c>
      <c r="H60" s="38" t="s">
        <v>80</v>
      </c>
      <c r="I60" s="48"/>
      <c r="J60" s="58"/>
      <c r="K60" s="58"/>
      <c r="L60" s="58"/>
      <c r="M60" s="58"/>
      <c r="N60" s="38" t="s">
        <v>79</v>
      </c>
      <c r="O60" s="39">
        <f>SUM(K47:P47)</f>
        <v>0</v>
      </c>
      <c r="P60" s="38" t="s">
        <v>80</v>
      </c>
      <c r="Q60" s="48"/>
    </row>
    <row r="61" spans="1:17" hidden="1">
      <c r="A61" s="47"/>
      <c r="B61" s="47"/>
      <c r="C61" s="47"/>
      <c r="D61" s="47"/>
      <c r="E61" s="47"/>
      <c r="F61" s="47"/>
      <c r="G61" s="48"/>
      <c r="H61" s="198"/>
      <c r="I61" s="48"/>
      <c r="J61" s="47"/>
      <c r="K61" s="47"/>
      <c r="L61" s="47"/>
      <c r="M61" s="47"/>
      <c r="N61" s="47"/>
      <c r="O61" s="48"/>
      <c r="P61" s="198"/>
      <c r="Q61" s="48"/>
    </row>
    <row r="62" spans="1:17" hidden="1">
      <c r="A62" s="47"/>
      <c r="B62" s="53"/>
      <c r="C62" s="53"/>
      <c r="D62" s="53"/>
      <c r="E62" s="53"/>
      <c r="F62" s="53"/>
      <c r="G62" s="16"/>
      <c r="H62" s="198"/>
      <c r="I62" s="48"/>
      <c r="J62" s="47"/>
      <c r="K62" s="47"/>
      <c r="L62" s="47"/>
      <c r="M62" s="47"/>
      <c r="N62" s="47"/>
      <c r="O62" s="48"/>
      <c r="P62" s="198"/>
      <c r="Q62" s="48"/>
    </row>
    <row r="63" spans="1:17" ht="18.75" hidden="1">
      <c r="A63" s="47"/>
      <c r="B63" s="54">
        <f>'REKOD PRESTASI MURID'!K10</f>
        <v>0</v>
      </c>
      <c r="C63" s="12"/>
      <c r="D63" s="12"/>
      <c r="E63" s="12"/>
      <c r="F63" s="12"/>
      <c r="G63" s="12"/>
      <c r="H63" s="49"/>
      <c r="I63" s="48"/>
      <c r="J63" s="54">
        <f>'REKOD PRESTASI MURID'!L10</f>
        <v>0</v>
      </c>
      <c r="K63" s="12"/>
      <c r="L63" s="12"/>
      <c r="M63" s="12"/>
      <c r="N63" s="12"/>
      <c r="O63" s="12"/>
      <c r="P63" s="11"/>
      <c r="Q63" s="48"/>
    </row>
    <row r="64" spans="1:17" hidden="1">
      <c r="A64" s="47"/>
      <c r="B64" s="37" t="s">
        <v>57</v>
      </c>
      <c r="C64" s="36" t="s">
        <v>73</v>
      </c>
      <c r="D64" s="36" t="s">
        <v>74</v>
      </c>
      <c r="E64" s="36" t="s">
        <v>75</v>
      </c>
      <c r="F64" s="36" t="s">
        <v>76</v>
      </c>
      <c r="G64" s="36" t="s">
        <v>77</v>
      </c>
      <c r="H64" s="36" t="s">
        <v>78</v>
      </c>
      <c r="I64" s="47"/>
      <c r="J64" s="37" t="s">
        <v>57</v>
      </c>
      <c r="K64" s="36" t="s">
        <v>73</v>
      </c>
      <c r="L64" s="36" t="s">
        <v>74</v>
      </c>
      <c r="M64" s="36" t="s">
        <v>75</v>
      </c>
      <c r="N64" s="36" t="s">
        <v>76</v>
      </c>
      <c r="O64" s="36" t="s">
        <v>77</v>
      </c>
      <c r="P64" s="36" t="s">
        <v>78</v>
      </c>
      <c r="Q64" s="47"/>
    </row>
    <row r="65" spans="1:17" hidden="1">
      <c r="A65" s="47"/>
      <c r="B65" s="34" t="s">
        <v>72</v>
      </c>
      <c r="C65" s="34">
        <f>COUNTIF('REKOD PRESTASI MURID'!$K$11:$K$70,1)</f>
        <v>0</v>
      </c>
      <c r="D65" s="34">
        <f>COUNTIF('REKOD PRESTASI MURID'!$K$11:$K$70,2)</f>
        <v>0</v>
      </c>
      <c r="E65" s="34">
        <f>COUNTIF('REKOD PRESTASI MURID'!$K$11:$K$70,3)</f>
        <v>0</v>
      </c>
      <c r="F65" s="34">
        <f>COUNTIF('REKOD PRESTASI MURID'!$K$11:$K$70,4)</f>
        <v>0</v>
      </c>
      <c r="G65" s="34">
        <f>COUNTIF('REKOD PRESTASI MURID'!$K$11:$K$70,5)</f>
        <v>0</v>
      </c>
      <c r="H65" s="34">
        <f>COUNTIF('REKOD PRESTASI MURID'!$K$11:$K$70,6)</f>
        <v>0</v>
      </c>
      <c r="I65" s="47"/>
      <c r="J65" s="34" t="s">
        <v>72</v>
      </c>
      <c r="K65" s="34">
        <f>COUNTIF('REKOD PRESTASI MURID'!$L$11:$L$70,1)</f>
        <v>0</v>
      </c>
      <c r="L65" s="34">
        <f>COUNTIF('REKOD PRESTASI MURID'!$L$11:$L$70,2)</f>
        <v>0</v>
      </c>
      <c r="M65" s="34">
        <f>COUNTIF('REKOD PRESTASI MURID'!$L$11:$L$70,3)</f>
        <v>0</v>
      </c>
      <c r="N65" s="34">
        <f>COUNTIF('REKOD PRESTASI MURID'!$L$11:$L$70,4)</f>
        <v>0</v>
      </c>
      <c r="O65" s="34">
        <f>COUNTIF('REKOD PRESTASI MURID'!$L$11:$L$70,5)</f>
        <v>0</v>
      </c>
      <c r="P65" s="34">
        <f>COUNTIF('REKOD PRESTASI MURID'!$L$11:$L$70,6)</f>
        <v>0</v>
      </c>
      <c r="Q65" s="47"/>
    </row>
    <row r="66" spans="1:17" hidden="1">
      <c r="A66" s="47"/>
      <c r="B66" s="58"/>
      <c r="C66" s="58"/>
      <c r="D66" s="58"/>
      <c r="E66" s="58"/>
      <c r="F66" s="58"/>
      <c r="G66" s="58"/>
      <c r="H66" s="58"/>
      <c r="I66" s="47"/>
      <c r="J66" s="58"/>
      <c r="K66" s="58"/>
      <c r="L66" s="58"/>
      <c r="M66" s="58"/>
      <c r="N66" s="58"/>
      <c r="O66" s="58"/>
      <c r="P66" s="58"/>
      <c r="Q66" s="47"/>
    </row>
    <row r="67" spans="1:17" hidden="1">
      <c r="A67" s="47"/>
      <c r="B67" s="58"/>
      <c r="C67" s="58"/>
      <c r="D67" s="58"/>
      <c r="E67" s="58"/>
      <c r="F67" s="58"/>
      <c r="G67" s="58"/>
      <c r="H67" s="58"/>
      <c r="I67" s="47"/>
      <c r="J67" s="58"/>
      <c r="K67" s="58"/>
      <c r="L67" s="58"/>
      <c r="M67" s="58"/>
      <c r="N67" s="35"/>
      <c r="O67" s="35"/>
      <c r="P67" s="35"/>
      <c r="Q67" s="47"/>
    </row>
    <row r="68" spans="1:17" hidden="1">
      <c r="A68" s="47"/>
      <c r="B68" s="58"/>
      <c r="C68" s="58"/>
      <c r="D68" s="58"/>
      <c r="E68" s="58"/>
      <c r="F68" s="58"/>
      <c r="G68" s="58"/>
      <c r="H68" s="58"/>
      <c r="I68" s="47"/>
      <c r="J68" s="58"/>
      <c r="K68" s="58"/>
      <c r="L68" s="58"/>
      <c r="M68" s="58"/>
      <c r="N68" s="35"/>
      <c r="O68" s="35"/>
      <c r="P68" s="35"/>
      <c r="Q68" s="47"/>
    </row>
    <row r="69" spans="1:17" hidden="1">
      <c r="A69" s="47"/>
      <c r="B69" s="58"/>
      <c r="C69" s="58"/>
      <c r="D69" s="58"/>
      <c r="E69" s="58"/>
      <c r="F69" s="58"/>
      <c r="G69" s="58"/>
      <c r="H69" s="58"/>
      <c r="I69" s="47"/>
      <c r="J69" s="58"/>
      <c r="K69" s="58"/>
      <c r="L69" s="58"/>
      <c r="M69" s="58"/>
      <c r="N69" s="35"/>
      <c r="O69" s="35"/>
      <c r="P69" s="35"/>
      <c r="Q69" s="47"/>
    </row>
    <row r="70" spans="1:17" hidden="1">
      <c r="A70" s="47"/>
      <c r="B70" s="58"/>
      <c r="C70" s="58"/>
      <c r="D70" s="58"/>
      <c r="E70" s="58"/>
      <c r="F70" s="58"/>
      <c r="G70" s="58"/>
      <c r="H70" s="58"/>
      <c r="I70" s="47"/>
      <c r="J70" s="58"/>
      <c r="K70" s="58"/>
      <c r="L70" s="58"/>
      <c r="M70" s="58"/>
      <c r="N70" s="35"/>
      <c r="O70" s="35"/>
      <c r="P70" s="35"/>
      <c r="Q70" s="47"/>
    </row>
    <row r="71" spans="1:17" hidden="1">
      <c r="A71" s="47"/>
      <c r="B71" s="58"/>
      <c r="C71" s="58"/>
      <c r="D71" s="58"/>
      <c r="E71" s="58"/>
      <c r="F71" s="58"/>
      <c r="G71" s="58"/>
      <c r="H71" s="58"/>
      <c r="I71" s="47"/>
      <c r="J71" s="58"/>
      <c r="K71" s="58"/>
      <c r="L71" s="58"/>
      <c r="M71" s="58"/>
      <c r="N71" s="35"/>
      <c r="O71" s="35"/>
      <c r="P71" s="35"/>
      <c r="Q71" s="47"/>
    </row>
    <row r="72" spans="1:17" hidden="1">
      <c r="A72" s="47"/>
      <c r="B72" s="58"/>
      <c r="C72" s="58"/>
      <c r="D72" s="58"/>
      <c r="E72" s="58"/>
      <c r="F72" s="58"/>
      <c r="G72" s="58"/>
      <c r="H72" s="58"/>
      <c r="I72" s="47"/>
      <c r="J72" s="58"/>
      <c r="K72" s="58"/>
      <c r="L72" s="58"/>
      <c r="M72" s="58"/>
      <c r="N72" s="35"/>
      <c r="O72" s="35"/>
      <c r="P72" s="35"/>
      <c r="Q72" s="47"/>
    </row>
    <row r="73" spans="1:17" hidden="1">
      <c r="A73" s="47"/>
      <c r="B73" s="58"/>
      <c r="C73" s="58"/>
      <c r="D73" s="58"/>
      <c r="E73" s="58"/>
      <c r="F73" s="58"/>
      <c r="G73" s="58"/>
      <c r="H73" s="58"/>
      <c r="I73" s="47"/>
      <c r="J73" s="58"/>
      <c r="K73" s="58"/>
      <c r="L73" s="58"/>
      <c r="M73" s="58"/>
      <c r="N73" s="35"/>
      <c r="O73" s="35"/>
      <c r="P73" s="35"/>
      <c r="Q73" s="47"/>
    </row>
    <row r="74" spans="1:17" hidden="1">
      <c r="A74" s="47"/>
      <c r="B74" s="58"/>
      <c r="C74" s="58"/>
      <c r="D74" s="58"/>
      <c r="E74" s="58"/>
      <c r="F74" s="58"/>
      <c r="G74" s="58"/>
      <c r="H74" s="58"/>
      <c r="I74" s="47"/>
      <c r="J74" s="58"/>
      <c r="K74" s="58"/>
      <c r="L74" s="58"/>
      <c r="M74" s="58"/>
      <c r="N74" s="35"/>
      <c r="O74" s="35"/>
      <c r="P74" s="35"/>
      <c r="Q74" s="47"/>
    </row>
    <row r="75" spans="1:17" hidden="1">
      <c r="A75" s="47"/>
      <c r="B75" s="58"/>
      <c r="C75" s="58"/>
      <c r="D75" s="58"/>
      <c r="E75" s="58"/>
      <c r="F75" s="58"/>
      <c r="G75" s="58"/>
      <c r="H75" s="58"/>
      <c r="I75" s="47"/>
      <c r="J75" s="58"/>
      <c r="K75" s="58"/>
      <c r="L75" s="58"/>
      <c r="M75" s="58"/>
      <c r="N75" s="58"/>
      <c r="O75" s="58"/>
      <c r="P75" s="58"/>
      <c r="Q75" s="47"/>
    </row>
    <row r="76" spans="1:17" hidden="1">
      <c r="A76" s="47"/>
      <c r="B76" s="58"/>
      <c r="C76" s="58"/>
      <c r="D76" s="58"/>
      <c r="E76" s="58"/>
      <c r="F76" s="58"/>
      <c r="G76" s="58"/>
      <c r="H76" s="58"/>
      <c r="I76" s="47"/>
      <c r="J76" s="58"/>
      <c r="K76" s="58"/>
      <c r="L76" s="58"/>
      <c r="M76" s="58"/>
      <c r="N76" s="58"/>
      <c r="O76" s="58"/>
      <c r="P76" s="58"/>
      <c r="Q76" s="47"/>
    </row>
    <row r="77" spans="1:17" hidden="1">
      <c r="A77" s="47"/>
      <c r="B77" s="58"/>
      <c r="C77" s="58"/>
      <c r="D77" s="58"/>
      <c r="E77" s="58"/>
      <c r="F77" s="58"/>
      <c r="G77" s="58"/>
      <c r="H77" s="58"/>
      <c r="I77" s="47"/>
      <c r="J77" s="58"/>
      <c r="K77" s="58"/>
      <c r="L77" s="58"/>
      <c r="M77" s="58"/>
      <c r="N77" s="58"/>
      <c r="O77" s="58"/>
      <c r="P77" s="58"/>
      <c r="Q77" s="47"/>
    </row>
    <row r="78" spans="1:17" hidden="1">
      <c r="A78" s="47"/>
      <c r="B78" s="58"/>
      <c r="C78" s="58"/>
      <c r="D78" s="58"/>
      <c r="E78" s="58"/>
      <c r="F78" s="38" t="s">
        <v>79</v>
      </c>
      <c r="G78" s="39">
        <f>SUM(C65:H65)</f>
        <v>0</v>
      </c>
      <c r="H78" s="38" t="s">
        <v>80</v>
      </c>
      <c r="I78" s="48"/>
      <c r="J78" s="58"/>
      <c r="K78" s="58"/>
      <c r="L78" s="58"/>
      <c r="M78" s="58"/>
      <c r="N78" s="38" t="s">
        <v>79</v>
      </c>
      <c r="O78" s="39">
        <f>SUM(K65:P65)</f>
        <v>0</v>
      </c>
      <c r="P78" s="38" t="s">
        <v>80</v>
      </c>
      <c r="Q78" s="47"/>
    </row>
    <row r="79" spans="1:17" hidden="1">
      <c r="A79" s="53"/>
      <c r="B79" s="53"/>
      <c r="C79" s="53"/>
      <c r="D79" s="53"/>
      <c r="E79" s="53"/>
      <c r="F79" s="53"/>
      <c r="G79" s="16"/>
      <c r="H79" s="200"/>
      <c r="I79" s="16"/>
      <c r="J79" s="53"/>
      <c r="K79" s="53"/>
      <c r="L79" s="53"/>
      <c r="M79" s="53"/>
      <c r="N79" s="53"/>
      <c r="O79" s="16"/>
      <c r="P79" s="200"/>
      <c r="Q79" s="53"/>
    </row>
    <row r="80" spans="1:17" hidden="1">
      <c r="A80" s="53"/>
      <c r="B80" s="53"/>
      <c r="C80" s="53"/>
      <c r="D80" s="53"/>
      <c r="E80" s="53"/>
      <c r="F80" s="53"/>
      <c r="G80" s="16"/>
      <c r="H80" s="200"/>
      <c r="I80" s="16"/>
      <c r="J80" s="53"/>
      <c r="K80" s="53"/>
      <c r="L80" s="53"/>
      <c r="M80" s="53"/>
      <c r="N80" s="53"/>
      <c r="O80" s="16"/>
      <c r="P80" s="200"/>
      <c r="Q80" s="53"/>
    </row>
    <row r="81" spans="1:17" ht="18.75" hidden="1">
      <c r="A81" s="53"/>
      <c r="B81" s="54">
        <f>'REKOD PRESTASI MURID'!M10</f>
        <v>0</v>
      </c>
      <c r="C81" s="12"/>
      <c r="D81" s="12"/>
      <c r="E81" s="12"/>
      <c r="F81" s="12"/>
      <c r="G81" s="12"/>
      <c r="H81" s="11"/>
      <c r="I81" s="16"/>
      <c r="J81" s="54">
        <f>'REKOD PRESTASI MURID'!N10</f>
        <v>0</v>
      </c>
      <c r="K81" s="12"/>
      <c r="L81" s="12"/>
      <c r="M81" s="12"/>
      <c r="N81" s="12"/>
      <c r="O81" s="12"/>
      <c r="P81" s="24"/>
      <c r="Q81" s="53"/>
    </row>
    <row r="82" spans="1:17" hidden="1">
      <c r="A82" s="47"/>
      <c r="B82" s="37" t="s">
        <v>57</v>
      </c>
      <c r="C82" s="36" t="s">
        <v>73</v>
      </c>
      <c r="D82" s="36" t="s">
        <v>74</v>
      </c>
      <c r="E82" s="36" t="s">
        <v>75</v>
      </c>
      <c r="F82" s="36" t="s">
        <v>76</v>
      </c>
      <c r="G82" s="36" t="s">
        <v>77</v>
      </c>
      <c r="H82" s="36" t="s">
        <v>78</v>
      </c>
      <c r="I82" s="47"/>
      <c r="J82" s="37" t="s">
        <v>57</v>
      </c>
      <c r="K82" s="36" t="s">
        <v>73</v>
      </c>
      <c r="L82" s="36" t="s">
        <v>74</v>
      </c>
      <c r="M82" s="36" t="s">
        <v>75</v>
      </c>
      <c r="N82" s="36" t="s">
        <v>76</v>
      </c>
      <c r="O82" s="36" t="s">
        <v>77</v>
      </c>
      <c r="P82" s="36" t="s">
        <v>78</v>
      </c>
      <c r="Q82" s="47"/>
    </row>
    <row r="83" spans="1:17" hidden="1">
      <c r="A83" s="47"/>
      <c r="B83" s="34" t="s">
        <v>72</v>
      </c>
      <c r="C83" s="34">
        <f>COUNTIF('REKOD PRESTASI MURID'!$M$11:$M$70,1)</f>
        <v>0</v>
      </c>
      <c r="D83" s="34">
        <f>COUNTIF('REKOD PRESTASI MURID'!$M$11:$M$70,2)</f>
        <v>0</v>
      </c>
      <c r="E83" s="34">
        <f>COUNTIF('REKOD PRESTASI MURID'!$M$11:$M$70,3)</f>
        <v>0</v>
      </c>
      <c r="F83" s="34">
        <f>COUNTIF('REKOD PRESTASI MURID'!$M$11:$M$70,4)</f>
        <v>0</v>
      </c>
      <c r="G83" s="34">
        <f>COUNTIF('REKOD PRESTASI MURID'!$M$11:$M$70,5)</f>
        <v>0</v>
      </c>
      <c r="H83" s="34">
        <f>COUNTIF('REKOD PRESTASI MURID'!$M$11:$M$70,6)</f>
        <v>0</v>
      </c>
      <c r="I83" s="47"/>
      <c r="J83" s="34" t="s">
        <v>72</v>
      </c>
      <c r="K83" s="34">
        <f>COUNTIF('REKOD PRESTASI MURID'!$N$11:$N$70,1)</f>
        <v>0</v>
      </c>
      <c r="L83" s="34">
        <f>COUNTIF('REKOD PRESTASI MURID'!$N$11:$N$70,2)</f>
        <v>0</v>
      </c>
      <c r="M83" s="34">
        <f>COUNTIF('REKOD PRESTASI MURID'!$N$11:$N$70,3)</f>
        <v>0</v>
      </c>
      <c r="N83" s="34">
        <f>COUNTIF('REKOD PRESTASI MURID'!$N$11:$N$70,4)</f>
        <v>0</v>
      </c>
      <c r="O83" s="34">
        <f>COUNTIF('REKOD PRESTASI MURID'!$N$11:$N$70,5)</f>
        <v>0</v>
      </c>
      <c r="P83" s="34">
        <f>COUNTIF('REKOD PRESTASI MURID'!$N$11:$N$70,6)</f>
        <v>0</v>
      </c>
      <c r="Q83" s="47"/>
    </row>
    <row r="84" spans="1:17" hidden="1">
      <c r="A84" s="47"/>
      <c r="B84" s="58"/>
      <c r="C84" s="58"/>
      <c r="D84" s="58"/>
      <c r="E84" s="58"/>
      <c r="F84" s="58"/>
      <c r="G84" s="58"/>
      <c r="H84" s="58"/>
      <c r="I84" s="47"/>
      <c r="J84" s="58"/>
      <c r="K84" s="58"/>
      <c r="L84" s="58"/>
      <c r="M84" s="58"/>
      <c r="N84" s="58"/>
      <c r="O84" s="58"/>
      <c r="P84" s="58"/>
      <c r="Q84" s="47"/>
    </row>
    <row r="85" spans="1:17" hidden="1">
      <c r="A85" s="47"/>
      <c r="B85" s="58"/>
      <c r="C85" s="58"/>
      <c r="D85" s="58"/>
      <c r="E85" s="58"/>
      <c r="F85" s="58"/>
      <c r="G85" s="58"/>
      <c r="H85" s="58"/>
      <c r="I85" s="47"/>
      <c r="J85" s="58"/>
      <c r="K85" s="58"/>
      <c r="L85" s="58"/>
      <c r="M85" s="58"/>
      <c r="N85" s="58"/>
      <c r="O85" s="58"/>
      <c r="P85" s="58"/>
      <c r="Q85" s="47"/>
    </row>
    <row r="86" spans="1:17" hidden="1">
      <c r="A86" s="47"/>
      <c r="B86" s="58"/>
      <c r="C86" s="58"/>
      <c r="D86" s="58"/>
      <c r="E86" s="58"/>
      <c r="F86" s="58"/>
      <c r="G86" s="58"/>
      <c r="H86" s="58"/>
      <c r="I86" s="47"/>
      <c r="J86" s="58"/>
      <c r="K86" s="58"/>
      <c r="L86" s="58"/>
      <c r="M86" s="58"/>
      <c r="N86" s="58"/>
      <c r="O86" s="58"/>
      <c r="P86" s="58"/>
      <c r="Q86" s="47"/>
    </row>
    <row r="87" spans="1:17" hidden="1">
      <c r="A87" s="47"/>
      <c r="B87" s="58"/>
      <c r="C87" s="58"/>
      <c r="D87" s="58"/>
      <c r="E87" s="58"/>
      <c r="F87" s="58"/>
      <c r="G87" s="58"/>
      <c r="H87" s="58"/>
      <c r="I87" s="47"/>
      <c r="J87" s="58"/>
      <c r="K87" s="58"/>
      <c r="L87" s="58"/>
      <c r="M87" s="58"/>
      <c r="N87" s="58"/>
      <c r="O87" s="58"/>
      <c r="P87" s="58"/>
      <c r="Q87" s="47"/>
    </row>
    <row r="88" spans="1:17" hidden="1">
      <c r="A88" s="47"/>
      <c r="B88" s="58"/>
      <c r="C88" s="58"/>
      <c r="D88" s="58"/>
      <c r="E88" s="58"/>
      <c r="F88" s="58"/>
      <c r="G88" s="58"/>
      <c r="H88" s="58"/>
      <c r="I88" s="47"/>
      <c r="J88" s="58"/>
      <c r="K88" s="58"/>
      <c r="L88" s="58"/>
      <c r="M88" s="58"/>
      <c r="N88" s="58"/>
      <c r="O88" s="58"/>
      <c r="P88" s="58"/>
      <c r="Q88" s="47"/>
    </row>
    <row r="89" spans="1:17" hidden="1">
      <c r="A89" s="47"/>
      <c r="B89" s="58"/>
      <c r="C89" s="58"/>
      <c r="D89" s="58"/>
      <c r="E89" s="58"/>
      <c r="F89" s="58"/>
      <c r="G89" s="58"/>
      <c r="H89" s="58"/>
      <c r="I89" s="47"/>
      <c r="J89" s="58"/>
      <c r="K89" s="58"/>
      <c r="L89" s="58"/>
      <c r="M89" s="58"/>
      <c r="N89" s="58"/>
      <c r="O89" s="58"/>
      <c r="P89" s="58"/>
      <c r="Q89" s="47"/>
    </row>
    <row r="90" spans="1:17" hidden="1">
      <c r="A90" s="47"/>
      <c r="B90" s="58"/>
      <c r="C90" s="58"/>
      <c r="D90" s="58"/>
      <c r="E90" s="58"/>
      <c r="F90" s="58"/>
      <c r="G90" s="58"/>
      <c r="H90" s="58"/>
      <c r="I90" s="47"/>
      <c r="J90" s="58"/>
      <c r="K90" s="58"/>
      <c r="L90" s="58"/>
      <c r="M90" s="58"/>
      <c r="N90" s="58"/>
      <c r="O90" s="58"/>
      <c r="P90" s="58"/>
      <c r="Q90" s="47"/>
    </row>
    <row r="91" spans="1:17" hidden="1">
      <c r="A91" s="47"/>
      <c r="B91" s="58"/>
      <c r="C91" s="58"/>
      <c r="D91" s="58"/>
      <c r="E91" s="58"/>
      <c r="F91" s="58"/>
      <c r="G91" s="58"/>
      <c r="H91" s="58"/>
      <c r="I91" s="47"/>
      <c r="J91" s="58"/>
      <c r="K91" s="58"/>
      <c r="L91" s="58"/>
      <c r="M91" s="58"/>
      <c r="N91" s="58"/>
      <c r="O91" s="58"/>
      <c r="P91" s="58"/>
      <c r="Q91" s="47"/>
    </row>
    <row r="92" spans="1:17" hidden="1">
      <c r="A92" s="47"/>
      <c r="B92" s="58"/>
      <c r="C92" s="58"/>
      <c r="D92" s="58"/>
      <c r="E92" s="58"/>
      <c r="F92" s="58"/>
      <c r="G92" s="58"/>
      <c r="H92" s="58"/>
      <c r="I92" s="47"/>
      <c r="J92" s="58"/>
      <c r="K92" s="58"/>
      <c r="L92" s="58"/>
      <c r="M92" s="58"/>
      <c r="N92" s="58"/>
      <c r="O92" s="58"/>
      <c r="P92" s="58"/>
      <c r="Q92" s="47"/>
    </row>
    <row r="93" spans="1:17" hidden="1">
      <c r="A93" s="47"/>
      <c r="B93" s="58"/>
      <c r="C93" s="58"/>
      <c r="D93" s="58"/>
      <c r="E93" s="58"/>
      <c r="F93" s="58"/>
      <c r="G93" s="58"/>
      <c r="H93" s="58"/>
      <c r="I93" s="47"/>
      <c r="J93" s="58"/>
      <c r="K93" s="58"/>
      <c r="L93" s="58"/>
      <c r="M93" s="58"/>
      <c r="N93" s="58"/>
      <c r="O93" s="58"/>
      <c r="P93" s="58"/>
      <c r="Q93" s="47"/>
    </row>
    <row r="94" spans="1:17" hidden="1">
      <c r="A94" s="47"/>
      <c r="B94" s="58"/>
      <c r="C94" s="58"/>
      <c r="D94" s="58"/>
      <c r="E94" s="58"/>
      <c r="F94" s="58"/>
      <c r="G94" s="58"/>
      <c r="H94" s="58"/>
      <c r="I94" s="47"/>
      <c r="J94" s="58"/>
      <c r="K94" s="58"/>
      <c r="L94" s="58"/>
      <c r="M94" s="58"/>
      <c r="N94" s="58"/>
      <c r="O94" s="58"/>
      <c r="P94" s="58"/>
      <c r="Q94" s="47"/>
    </row>
    <row r="95" spans="1:17" hidden="1">
      <c r="A95" s="47"/>
      <c r="B95" s="58"/>
      <c r="C95" s="58"/>
      <c r="D95" s="58"/>
      <c r="E95" s="58"/>
      <c r="F95" s="58"/>
      <c r="G95" s="58"/>
      <c r="H95" s="58"/>
      <c r="I95" s="47"/>
      <c r="J95" s="58"/>
      <c r="K95" s="58"/>
      <c r="L95" s="58"/>
      <c r="M95" s="58"/>
      <c r="N95" s="58"/>
      <c r="O95" s="58"/>
      <c r="P95" s="58"/>
      <c r="Q95" s="47"/>
    </row>
    <row r="96" spans="1:17" hidden="1">
      <c r="A96" s="47"/>
      <c r="B96" s="58"/>
      <c r="C96" s="58"/>
      <c r="D96" s="58"/>
      <c r="E96" s="58"/>
      <c r="F96" s="38" t="s">
        <v>79</v>
      </c>
      <c r="G96" s="39">
        <f>SUM(C83:H83)</f>
        <v>0</v>
      </c>
      <c r="H96" s="38" t="s">
        <v>80</v>
      </c>
      <c r="I96" s="48"/>
      <c r="J96" s="58"/>
      <c r="K96" s="58"/>
      <c r="L96" s="58"/>
      <c r="M96" s="58"/>
      <c r="N96" s="38" t="s">
        <v>79</v>
      </c>
      <c r="O96" s="39">
        <f>SUM(K83:P83)</f>
        <v>0</v>
      </c>
      <c r="P96" s="38" t="s">
        <v>80</v>
      </c>
      <c r="Q96" s="47"/>
    </row>
    <row r="97" spans="1:17" hidden="1">
      <c r="A97" s="53"/>
      <c r="B97" s="53"/>
      <c r="C97" s="53"/>
      <c r="D97" s="53"/>
      <c r="E97" s="53"/>
      <c r="F97" s="53"/>
      <c r="G97" s="16"/>
      <c r="H97" s="200"/>
      <c r="I97" s="16"/>
      <c r="J97" s="53"/>
      <c r="K97" s="53"/>
      <c r="L97" s="53"/>
      <c r="M97" s="53"/>
      <c r="N97" s="53"/>
      <c r="O97" s="53"/>
      <c r="P97" s="200"/>
      <c r="Q97" s="53"/>
    </row>
    <row r="98" spans="1:17">
      <c r="A98" s="53"/>
      <c r="B98" s="53"/>
      <c r="C98" s="53"/>
      <c r="D98" s="53"/>
      <c r="E98" s="53"/>
      <c r="F98" s="53"/>
      <c r="G98" s="16"/>
      <c r="H98" s="200"/>
      <c r="I98" s="16"/>
      <c r="J98" s="53"/>
      <c r="K98" s="53"/>
      <c r="L98" s="53"/>
      <c r="M98" s="53"/>
      <c r="N98" s="53"/>
      <c r="O98" s="53"/>
      <c r="P98" s="200"/>
      <c r="Q98" s="53"/>
    </row>
    <row r="99" spans="1:17" ht="18.75" hidden="1">
      <c r="A99" s="53"/>
      <c r="B99" s="54">
        <f>'REKOD PRESTASI MURID'!O10</f>
        <v>0</v>
      </c>
      <c r="C99" s="12"/>
      <c r="D99" s="12"/>
      <c r="E99" s="12"/>
      <c r="F99" s="12"/>
      <c r="G99" s="12"/>
      <c r="H99" s="11"/>
      <c r="I99" s="16"/>
      <c r="J99" s="54">
        <f>'REKOD PRESTASI MURID'!P10</f>
        <v>0</v>
      </c>
      <c r="K99" s="12"/>
      <c r="L99" s="12"/>
      <c r="M99" s="12"/>
      <c r="N99" s="12"/>
      <c r="O99" s="12"/>
      <c r="P99" s="11"/>
      <c r="Q99" s="53"/>
    </row>
    <row r="100" spans="1:17" hidden="1">
      <c r="A100" s="47"/>
      <c r="B100" s="37" t="s">
        <v>57</v>
      </c>
      <c r="C100" s="36" t="s">
        <v>73</v>
      </c>
      <c r="D100" s="36" t="s">
        <v>74</v>
      </c>
      <c r="E100" s="36" t="s">
        <v>75</v>
      </c>
      <c r="F100" s="36" t="s">
        <v>76</v>
      </c>
      <c r="G100" s="36" t="s">
        <v>77</v>
      </c>
      <c r="H100" s="36" t="s">
        <v>78</v>
      </c>
      <c r="I100" s="47"/>
      <c r="J100" s="37" t="s">
        <v>57</v>
      </c>
      <c r="K100" s="36" t="s">
        <v>73</v>
      </c>
      <c r="L100" s="36" t="s">
        <v>74</v>
      </c>
      <c r="M100" s="36" t="s">
        <v>75</v>
      </c>
      <c r="N100" s="36" t="s">
        <v>76</v>
      </c>
      <c r="O100" s="36" t="s">
        <v>77</v>
      </c>
      <c r="P100" s="36" t="s">
        <v>78</v>
      </c>
      <c r="Q100" s="47"/>
    </row>
    <row r="101" spans="1:17" hidden="1">
      <c r="A101" s="47"/>
      <c r="B101" s="34" t="s">
        <v>72</v>
      </c>
      <c r="C101" s="34">
        <f>COUNTIF('REKOD PRESTASI MURID'!$O$11:$O$70,1)</f>
        <v>0</v>
      </c>
      <c r="D101" s="34">
        <f>COUNTIF('REKOD PRESTASI MURID'!$O$11:$O$70,2)</f>
        <v>0</v>
      </c>
      <c r="E101" s="34">
        <f>COUNTIF('REKOD PRESTASI MURID'!$O$11:$O$70,3)</f>
        <v>0</v>
      </c>
      <c r="F101" s="34">
        <f>COUNTIF('REKOD PRESTASI MURID'!$O$11:$O$70,4)</f>
        <v>0</v>
      </c>
      <c r="G101" s="34">
        <f>COUNTIF('REKOD PRESTASI MURID'!$O$11:$O$70,5)</f>
        <v>0</v>
      </c>
      <c r="H101" s="34">
        <f>COUNTIF('REKOD PRESTASI MURID'!$O$11:$O$70,6)</f>
        <v>0</v>
      </c>
      <c r="I101" s="47"/>
      <c r="J101" s="34" t="s">
        <v>72</v>
      </c>
      <c r="K101" s="34">
        <f>COUNTIF('REKOD PRESTASI MURID'!$P$11:$P$70,1)</f>
        <v>0</v>
      </c>
      <c r="L101" s="34">
        <f>COUNTIF('REKOD PRESTASI MURID'!$P$11:$P$70,2)</f>
        <v>0</v>
      </c>
      <c r="M101" s="34">
        <f>COUNTIF('REKOD PRESTASI MURID'!$P$11:$P$70,3)</f>
        <v>0</v>
      </c>
      <c r="N101" s="34">
        <f>COUNTIF('REKOD PRESTASI MURID'!$P$11:$P$70,4)</f>
        <v>0</v>
      </c>
      <c r="O101" s="34">
        <f>COUNTIF('REKOD PRESTASI MURID'!$P$11:$P$70,5)</f>
        <v>0</v>
      </c>
      <c r="P101" s="34">
        <f>COUNTIF('REKOD PRESTASI MURID'!$P$11:$P$70,6)</f>
        <v>0</v>
      </c>
      <c r="Q101" s="47"/>
    </row>
    <row r="102" spans="1:17" hidden="1">
      <c r="A102" s="47"/>
      <c r="B102" s="58"/>
      <c r="C102" s="58"/>
      <c r="D102" s="58"/>
      <c r="E102" s="58"/>
      <c r="F102" s="58"/>
      <c r="G102" s="58"/>
      <c r="H102" s="58"/>
      <c r="I102" s="47"/>
      <c r="J102" s="58"/>
      <c r="K102" s="58"/>
      <c r="L102" s="58"/>
      <c r="M102" s="58"/>
      <c r="N102" s="58"/>
      <c r="O102" s="58"/>
      <c r="P102" s="58"/>
      <c r="Q102" s="47"/>
    </row>
    <row r="103" spans="1:17" hidden="1">
      <c r="A103" s="47"/>
      <c r="B103" s="58"/>
      <c r="C103" s="58"/>
      <c r="D103" s="58"/>
      <c r="E103" s="58"/>
      <c r="F103" s="58"/>
      <c r="G103" s="58"/>
      <c r="H103" s="58"/>
      <c r="I103" s="47"/>
      <c r="J103" s="58"/>
      <c r="K103" s="58"/>
      <c r="L103" s="58"/>
      <c r="M103" s="58"/>
      <c r="N103" s="58"/>
      <c r="O103" s="58"/>
      <c r="P103" s="58"/>
      <c r="Q103" s="47"/>
    </row>
    <row r="104" spans="1:17" hidden="1">
      <c r="A104" s="47"/>
      <c r="B104" s="58"/>
      <c r="C104" s="58"/>
      <c r="D104" s="58"/>
      <c r="E104" s="58"/>
      <c r="F104" s="58"/>
      <c r="G104" s="58"/>
      <c r="H104" s="58"/>
      <c r="I104" s="47"/>
      <c r="J104" s="58"/>
      <c r="K104" s="58"/>
      <c r="L104" s="58"/>
      <c r="M104" s="58"/>
      <c r="N104" s="58"/>
      <c r="O104" s="58"/>
      <c r="P104" s="58"/>
      <c r="Q104" s="47"/>
    </row>
    <row r="105" spans="1:17" hidden="1">
      <c r="A105" s="47"/>
      <c r="B105" s="58"/>
      <c r="C105" s="58"/>
      <c r="D105" s="58"/>
      <c r="E105" s="58"/>
      <c r="F105" s="58"/>
      <c r="G105" s="58"/>
      <c r="H105" s="58"/>
      <c r="I105" s="47"/>
      <c r="J105" s="58"/>
      <c r="K105" s="58"/>
      <c r="L105" s="58"/>
      <c r="M105" s="58"/>
      <c r="N105" s="58"/>
      <c r="O105" s="58"/>
      <c r="P105" s="58"/>
      <c r="Q105" s="47"/>
    </row>
    <row r="106" spans="1:17" hidden="1">
      <c r="A106" s="47"/>
      <c r="B106" s="58"/>
      <c r="C106" s="58"/>
      <c r="D106" s="58"/>
      <c r="E106" s="58"/>
      <c r="F106" s="58"/>
      <c r="G106" s="58"/>
      <c r="H106" s="58"/>
      <c r="I106" s="47"/>
      <c r="J106" s="58"/>
      <c r="K106" s="58"/>
      <c r="L106" s="58"/>
      <c r="M106" s="58"/>
      <c r="N106" s="58"/>
      <c r="O106" s="58"/>
      <c r="P106" s="58"/>
      <c r="Q106" s="47"/>
    </row>
    <row r="107" spans="1:17" hidden="1">
      <c r="A107" s="47"/>
      <c r="B107" s="58"/>
      <c r="C107" s="58"/>
      <c r="D107" s="58"/>
      <c r="E107" s="58"/>
      <c r="F107" s="58"/>
      <c r="G107" s="58"/>
      <c r="H107" s="58"/>
      <c r="I107" s="47"/>
      <c r="J107" s="58"/>
      <c r="K107" s="58"/>
      <c r="L107" s="58"/>
      <c r="M107" s="58"/>
      <c r="N107" s="58"/>
      <c r="O107" s="58"/>
      <c r="P107" s="58"/>
      <c r="Q107" s="47"/>
    </row>
    <row r="108" spans="1:17" hidden="1">
      <c r="A108" s="47"/>
      <c r="B108" s="58"/>
      <c r="C108" s="58"/>
      <c r="D108" s="58"/>
      <c r="E108" s="58"/>
      <c r="F108" s="58"/>
      <c r="G108" s="58"/>
      <c r="H108" s="58"/>
      <c r="I108" s="47"/>
      <c r="J108" s="58"/>
      <c r="K108" s="58"/>
      <c r="L108" s="58"/>
      <c r="M108" s="58"/>
      <c r="N108" s="58"/>
      <c r="O108" s="58"/>
      <c r="P108" s="58"/>
      <c r="Q108" s="47"/>
    </row>
    <row r="109" spans="1:17" hidden="1">
      <c r="A109" s="47"/>
      <c r="B109" s="58"/>
      <c r="C109" s="58"/>
      <c r="D109" s="58"/>
      <c r="E109" s="58"/>
      <c r="F109" s="58"/>
      <c r="G109" s="58"/>
      <c r="H109" s="58"/>
      <c r="I109" s="47"/>
      <c r="J109" s="58"/>
      <c r="K109" s="58"/>
      <c r="L109" s="58"/>
      <c r="M109" s="58"/>
      <c r="N109" s="58"/>
      <c r="O109" s="58"/>
      <c r="P109" s="58"/>
      <c r="Q109" s="47"/>
    </row>
    <row r="110" spans="1:17" hidden="1">
      <c r="A110" s="47"/>
      <c r="B110" s="58"/>
      <c r="C110" s="58"/>
      <c r="D110" s="58"/>
      <c r="E110" s="58"/>
      <c r="F110" s="58"/>
      <c r="G110" s="58"/>
      <c r="H110" s="58"/>
      <c r="I110" s="47"/>
      <c r="J110" s="58"/>
      <c r="K110" s="58"/>
      <c r="L110" s="58"/>
      <c r="M110" s="58"/>
      <c r="N110" s="58"/>
      <c r="O110" s="58"/>
      <c r="P110" s="58"/>
      <c r="Q110" s="47"/>
    </row>
    <row r="111" spans="1:17" hidden="1">
      <c r="A111" s="47"/>
      <c r="B111" s="58"/>
      <c r="C111" s="58"/>
      <c r="D111" s="58"/>
      <c r="E111" s="58"/>
      <c r="F111" s="58"/>
      <c r="G111" s="58"/>
      <c r="H111" s="58"/>
      <c r="I111" s="47"/>
      <c r="J111" s="58"/>
      <c r="K111" s="58"/>
      <c r="L111" s="58"/>
      <c r="M111" s="58"/>
      <c r="N111" s="58"/>
      <c r="O111" s="58"/>
      <c r="P111" s="58"/>
      <c r="Q111" s="47"/>
    </row>
    <row r="112" spans="1:17" hidden="1">
      <c r="A112" s="47"/>
      <c r="B112" s="58"/>
      <c r="C112" s="58"/>
      <c r="D112" s="58"/>
      <c r="E112" s="58"/>
      <c r="F112" s="58"/>
      <c r="G112" s="58"/>
      <c r="H112" s="58"/>
      <c r="I112" s="47"/>
      <c r="J112" s="58"/>
      <c r="K112" s="58"/>
      <c r="L112" s="58"/>
      <c r="M112" s="58"/>
      <c r="N112" s="58"/>
      <c r="O112" s="58"/>
      <c r="P112" s="58"/>
      <c r="Q112" s="47"/>
    </row>
    <row r="113" spans="1:17" hidden="1">
      <c r="A113" s="47"/>
      <c r="B113" s="58"/>
      <c r="C113" s="58"/>
      <c r="D113" s="58"/>
      <c r="E113" s="58"/>
      <c r="F113" s="58"/>
      <c r="G113" s="58"/>
      <c r="H113" s="58"/>
      <c r="I113" s="47"/>
      <c r="J113" s="58"/>
      <c r="K113" s="58"/>
      <c r="L113" s="58"/>
      <c r="M113" s="58"/>
      <c r="N113" s="58"/>
      <c r="O113" s="58"/>
      <c r="P113" s="58"/>
      <c r="Q113" s="47"/>
    </row>
    <row r="114" spans="1:17" hidden="1">
      <c r="A114" s="47"/>
      <c r="B114" s="58"/>
      <c r="C114" s="58"/>
      <c r="D114" s="58"/>
      <c r="E114" s="58"/>
      <c r="F114" s="38" t="s">
        <v>79</v>
      </c>
      <c r="G114" s="39">
        <f>SUM(C101:H101)</f>
        <v>0</v>
      </c>
      <c r="H114" s="38" t="s">
        <v>80</v>
      </c>
      <c r="I114" s="47"/>
      <c r="J114" s="58"/>
      <c r="K114" s="58"/>
      <c r="L114" s="58"/>
      <c r="M114" s="58"/>
      <c r="N114" s="38" t="s">
        <v>79</v>
      </c>
      <c r="O114" s="39">
        <f>SUM(K101:P101)</f>
        <v>0</v>
      </c>
      <c r="P114" s="38" t="s">
        <v>80</v>
      </c>
      <c r="Q114" s="48"/>
    </row>
    <row r="115" spans="1:17" hidden="1">
      <c r="A115" s="53"/>
      <c r="B115" s="53"/>
      <c r="C115" s="53"/>
      <c r="D115" s="53"/>
      <c r="E115" s="53"/>
      <c r="F115" s="53"/>
      <c r="G115" s="53"/>
      <c r="H115" s="200"/>
      <c r="I115" s="53"/>
      <c r="J115" s="53"/>
      <c r="K115" s="53"/>
      <c r="L115" s="53"/>
      <c r="M115" s="53"/>
      <c r="N115" s="53"/>
      <c r="O115" s="16"/>
      <c r="P115" s="200"/>
      <c r="Q115" s="16"/>
    </row>
    <row r="116" spans="1:17" hidden="1">
      <c r="A116" s="53"/>
      <c r="B116" s="53"/>
      <c r="C116" s="53"/>
      <c r="D116" s="53"/>
      <c r="E116" s="53"/>
      <c r="F116" s="53"/>
      <c r="G116" s="53"/>
      <c r="H116" s="200"/>
      <c r="I116" s="53"/>
      <c r="J116" s="53"/>
      <c r="K116" s="53"/>
      <c r="L116" s="53"/>
      <c r="M116" s="53"/>
      <c r="N116" s="53"/>
      <c r="O116" s="16"/>
      <c r="P116" s="200"/>
      <c r="Q116" s="16"/>
    </row>
    <row r="117" spans="1:17" ht="18.75" hidden="1">
      <c r="A117" s="53"/>
      <c r="B117" s="54">
        <f>'REKOD PRESTASI MURID'!Q10</f>
        <v>0</v>
      </c>
      <c r="C117" s="12"/>
      <c r="D117" s="12"/>
      <c r="E117" s="12"/>
      <c r="F117" s="12"/>
      <c r="G117" s="12"/>
      <c r="H117" s="11"/>
      <c r="I117" s="53"/>
      <c r="J117" s="54">
        <f>'REKOD PRESTASI MURID'!R10</f>
        <v>0</v>
      </c>
      <c r="K117" s="12"/>
      <c r="L117" s="12"/>
      <c r="M117" s="12"/>
      <c r="N117" s="12"/>
      <c r="O117" s="12"/>
      <c r="P117" s="11"/>
      <c r="Q117" s="16"/>
    </row>
    <row r="118" spans="1:17" hidden="1">
      <c r="A118" s="47"/>
      <c r="B118" s="37" t="s">
        <v>57</v>
      </c>
      <c r="C118" s="36" t="s">
        <v>73</v>
      </c>
      <c r="D118" s="36" t="s">
        <v>74</v>
      </c>
      <c r="E118" s="36" t="s">
        <v>75</v>
      </c>
      <c r="F118" s="36" t="s">
        <v>76</v>
      </c>
      <c r="G118" s="36" t="s">
        <v>77</v>
      </c>
      <c r="H118" s="36" t="s">
        <v>78</v>
      </c>
      <c r="I118" s="47"/>
      <c r="J118" s="37" t="s">
        <v>57</v>
      </c>
      <c r="K118" s="36" t="s">
        <v>73</v>
      </c>
      <c r="L118" s="36" t="s">
        <v>74</v>
      </c>
      <c r="M118" s="36" t="s">
        <v>75</v>
      </c>
      <c r="N118" s="36" t="s">
        <v>76</v>
      </c>
      <c r="O118" s="36" t="s">
        <v>77</v>
      </c>
      <c r="P118" s="36" t="s">
        <v>78</v>
      </c>
      <c r="Q118" s="47"/>
    </row>
    <row r="119" spans="1:17" hidden="1">
      <c r="A119" s="47"/>
      <c r="B119" s="34" t="s">
        <v>72</v>
      </c>
      <c r="C119" s="34">
        <f>COUNTIF('REKOD PRESTASI MURID'!$Q$11:$Q$70,1)</f>
        <v>0</v>
      </c>
      <c r="D119" s="34">
        <f>COUNTIF('REKOD PRESTASI MURID'!$Q$11:$Q$70,2)</f>
        <v>0</v>
      </c>
      <c r="E119" s="34">
        <f>COUNTIF('REKOD PRESTASI MURID'!$Q$11:$Q$70,3)</f>
        <v>0</v>
      </c>
      <c r="F119" s="34">
        <f>COUNTIF('REKOD PRESTASI MURID'!$Q$11:$Q$70,4)</f>
        <v>0</v>
      </c>
      <c r="G119" s="34">
        <f>COUNTIF('REKOD PRESTASI MURID'!$Q$11:$Q$70,5)</f>
        <v>0</v>
      </c>
      <c r="H119" s="34">
        <f>COUNTIF('REKOD PRESTASI MURID'!$Q$11:$Q$70,6)</f>
        <v>0</v>
      </c>
      <c r="I119" s="47"/>
      <c r="J119" s="34" t="s">
        <v>72</v>
      </c>
      <c r="K119" s="34">
        <f>COUNTIF('REKOD PRESTASI MURID'!$R$11:$R$70,1)</f>
        <v>0</v>
      </c>
      <c r="L119" s="34">
        <f>COUNTIF('REKOD PRESTASI MURID'!$R$11:$R$70,2)</f>
        <v>0</v>
      </c>
      <c r="M119" s="34">
        <f>COUNTIF('REKOD PRESTASI MURID'!$R$11:$R$70,3)</f>
        <v>0</v>
      </c>
      <c r="N119" s="34">
        <f>COUNTIF('REKOD PRESTASI MURID'!$R$11:$R$70,4)</f>
        <v>0</v>
      </c>
      <c r="O119" s="34">
        <f>COUNTIF('REKOD PRESTASI MURID'!$R$11:$R$70,5)</f>
        <v>0</v>
      </c>
      <c r="P119" s="34">
        <f>COUNTIF('REKOD PRESTASI MURID'!$R$11:$R$70,6)</f>
        <v>0</v>
      </c>
      <c r="Q119" s="47"/>
    </row>
    <row r="120" spans="1:17" hidden="1">
      <c r="A120" s="47"/>
      <c r="B120" s="58"/>
      <c r="C120" s="58"/>
      <c r="D120" s="58"/>
      <c r="E120" s="58"/>
      <c r="F120" s="58"/>
      <c r="G120" s="58"/>
      <c r="H120" s="58"/>
      <c r="I120" s="47"/>
      <c r="J120" s="58"/>
      <c r="K120" s="58"/>
      <c r="L120" s="58"/>
      <c r="M120" s="58"/>
      <c r="N120" s="58"/>
      <c r="O120" s="58"/>
      <c r="P120" s="58"/>
      <c r="Q120" s="47"/>
    </row>
    <row r="121" spans="1:17" hidden="1">
      <c r="A121" s="47"/>
      <c r="B121" s="35"/>
      <c r="C121" s="35"/>
      <c r="D121" s="35"/>
      <c r="E121" s="35"/>
      <c r="F121" s="35"/>
      <c r="G121" s="35"/>
      <c r="H121" s="35"/>
      <c r="I121" s="47"/>
      <c r="J121" s="58"/>
      <c r="K121" s="58"/>
      <c r="L121" s="58"/>
      <c r="M121" s="58"/>
      <c r="N121" s="58"/>
      <c r="O121" s="58"/>
      <c r="P121" s="58"/>
      <c r="Q121" s="47"/>
    </row>
    <row r="122" spans="1:17" hidden="1">
      <c r="A122" s="47"/>
      <c r="B122" s="58"/>
      <c r="C122" s="58"/>
      <c r="D122" s="58"/>
      <c r="E122" s="58"/>
      <c r="F122" s="58"/>
      <c r="G122" s="58"/>
      <c r="H122" s="58"/>
      <c r="I122" s="47"/>
      <c r="J122" s="58"/>
      <c r="K122" s="58"/>
      <c r="L122" s="58"/>
      <c r="M122" s="58"/>
      <c r="N122" s="58"/>
      <c r="O122" s="58"/>
      <c r="P122" s="58"/>
      <c r="Q122" s="47"/>
    </row>
    <row r="123" spans="1:17" hidden="1">
      <c r="A123" s="47"/>
      <c r="B123" s="58"/>
      <c r="C123" s="58"/>
      <c r="D123" s="58"/>
      <c r="E123" s="58"/>
      <c r="F123" s="58"/>
      <c r="G123" s="58"/>
      <c r="H123" s="58"/>
      <c r="I123" s="47"/>
      <c r="J123" s="58"/>
      <c r="K123" s="58"/>
      <c r="L123" s="58"/>
      <c r="M123" s="58"/>
      <c r="N123" s="58"/>
      <c r="O123" s="58"/>
      <c r="P123" s="58"/>
      <c r="Q123" s="47"/>
    </row>
    <row r="124" spans="1:17" hidden="1">
      <c r="A124" s="47"/>
      <c r="B124" s="58"/>
      <c r="C124" s="58"/>
      <c r="D124" s="58"/>
      <c r="E124" s="58"/>
      <c r="F124" s="58"/>
      <c r="G124" s="58"/>
      <c r="H124" s="58"/>
      <c r="I124" s="47"/>
      <c r="J124" s="58"/>
      <c r="K124" s="58"/>
      <c r="L124" s="58"/>
      <c r="M124" s="58"/>
      <c r="N124" s="58"/>
      <c r="O124" s="58"/>
      <c r="P124" s="58"/>
      <c r="Q124" s="47"/>
    </row>
    <row r="125" spans="1:17" hidden="1">
      <c r="A125" s="47"/>
      <c r="B125" s="58"/>
      <c r="C125" s="58"/>
      <c r="D125" s="58"/>
      <c r="E125" s="58"/>
      <c r="F125" s="58"/>
      <c r="G125" s="58"/>
      <c r="H125" s="58"/>
      <c r="I125" s="47"/>
      <c r="J125" s="58"/>
      <c r="K125" s="58"/>
      <c r="L125" s="58"/>
      <c r="M125" s="58"/>
      <c r="N125" s="58"/>
      <c r="O125" s="58"/>
      <c r="P125" s="58"/>
      <c r="Q125" s="47"/>
    </row>
    <row r="126" spans="1:17" hidden="1">
      <c r="A126" s="47"/>
      <c r="B126" s="58"/>
      <c r="C126" s="58"/>
      <c r="D126" s="58"/>
      <c r="E126" s="58"/>
      <c r="F126" s="58"/>
      <c r="G126" s="58"/>
      <c r="H126" s="58"/>
      <c r="I126" s="47"/>
      <c r="J126" s="58"/>
      <c r="K126" s="58"/>
      <c r="L126" s="58"/>
      <c r="M126" s="58"/>
      <c r="N126" s="58"/>
      <c r="O126" s="58"/>
      <c r="P126" s="58"/>
      <c r="Q126" s="47"/>
    </row>
    <row r="127" spans="1:17" hidden="1">
      <c r="A127" s="47"/>
      <c r="B127" s="58"/>
      <c r="C127" s="58"/>
      <c r="D127" s="58"/>
      <c r="E127" s="58"/>
      <c r="F127" s="58"/>
      <c r="G127" s="58"/>
      <c r="H127" s="58"/>
      <c r="I127" s="47"/>
      <c r="J127" s="58"/>
      <c r="K127" s="58"/>
      <c r="L127" s="58"/>
      <c r="M127" s="58"/>
      <c r="N127" s="58"/>
      <c r="O127" s="58"/>
      <c r="P127" s="58"/>
      <c r="Q127" s="47"/>
    </row>
    <row r="128" spans="1:17" hidden="1">
      <c r="A128" s="47"/>
      <c r="B128" s="58"/>
      <c r="C128" s="58"/>
      <c r="D128" s="58"/>
      <c r="E128" s="58"/>
      <c r="F128" s="58"/>
      <c r="G128" s="58"/>
      <c r="H128" s="58"/>
      <c r="I128" s="47"/>
      <c r="J128" s="58"/>
      <c r="K128" s="58"/>
      <c r="L128" s="58"/>
      <c r="M128" s="58"/>
      <c r="N128" s="58"/>
      <c r="O128" s="58"/>
      <c r="P128" s="58"/>
      <c r="Q128" s="47"/>
    </row>
    <row r="129" spans="1:17" hidden="1">
      <c r="A129" s="47"/>
      <c r="B129" s="58"/>
      <c r="C129" s="58"/>
      <c r="D129" s="58"/>
      <c r="E129" s="58"/>
      <c r="F129" s="58"/>
      <c r="G129" s="58"/>
      <c r="H129" s="58"/>
      <c r="I129" s="47"/>
      <c r="J129" s="58"/>
      <c r="K129" s="58"/>
      <c r="L129" s="58"/>
      <c r="M129" s="58"/>
      <c r="N129" s="58"/>
      <c r="O129" s="58"/>
      <c r="P129" s="58"/>
      <c r="Q129" s="47"/>
    </row>
    <row r="130" spans="1:17" hidden="1">
      <c r="A130" s="47"/>
      <c r="B130" s="58"/>
      <c r="C130" s="58"/>
      <c r="D130" s="58"/>
      <c r="E130" s="58"/>
      <c r="F130" s="58"/>
      <c r="G130" s="58"/>
      <c r="H130" s="58"/>
      <c r="I130" s="47"/>
      <c r="J130" s="58"/>
      <c r="K130" s="58"/>
      <c r="L130" s="58"/>
      <c r="M130" s="58"/>
      <c r="N130" s="58"/>
      <c r="O130" s="58"/>
      <c r="P130" s="58"/>
      <c r="Q130" s="47"/>
    </row>
    <row r="131" spans="1:17" hidden="1">
      <c r="A131" s="47"/>
      <c r="B131" s="58"/>
      <c r="C131" s="58"/>
      <c r="D131" s="58"/>
      <c r="E131" s="58"/>
      <c r="F131" s="58"/>
      <c r="G131" s="58"/>
      <c r="H131" s="58"/>
      <c r="I131" s="47"/>
      <c r="J131" s="58"/>
      <c r="K131" s="58"/>
      <c r="L131" s="58"/>
      <c r="M131" s="58"/>
      <c r="N131" s="58"/>
      <c r="O131" s="58"/>
      <c r="P131" s="58"/>
      <c r="Q131" s="47"/>
    </row>
    <row r="132" spans="1:17" hidden="1">
      <c r="A132" s="47"/>
      <c r="B132" s="58"/>
      <c r="C132" s="58"/>
      <c r="D132" s="58"/>
      <c r="E132" s="58"/>
      <c r="F132" s="38" t="s">
        <v>79</v>
      </c>
      <c r="G132" s="39">
        <f>SUM(C119:H119)</f>
        <v>0</v>
      </c>
      <c r="H132" s="38" t="s">
        <v>80</v>
      </c>
      <c r="I132" s="47"/>
      <c r="J132" s="58"/>
      <c r="K132" s="58"/>
      <c r="L132" s="58"/>
      <c r="M132" s="58"/>
      <c r="N132" s="38" t="s">
        <v>79</v>
      </c>
      <c r="O132" s="39">
        <f>SUM(K119:P119)</f>
        <v>0</v>
      </c>
      <c r="P132" s="38" t="s">
        <v>80</v>
      </c>
      <c r="Q132" s="47"/>
    </row>
    <row r="133" spans="1:17" hidden="1">
      <c r="A133" s="53"/>
      <c r="B133" s="53"/>
      <c r="C133" s="53"/>
      <c r="D133" s="53"/>
      <c r="E133" s="53"/>
      <c r="F133" s="53"/>
      <c r="G133" s="16"/>
      <c r="H133" s="200"/>
      <c r="I133" s="53"/>
      <c r="J133" s="53"/>
      <c r="K133" s="53"/>
      <c r="L133" s="53"/>
      <c r="M133" s="53"/>
      <c r="N133" s="53"/>
      <c r="O133" s="16"/>
      <c r="P133" s="200"/>
      <c r="Q133" s="53"/>
    </row>
    <row r="134" spans="1:17" hidden="1">
      <c r="A134" s="53"/>
      <c r="B134" s="53"/>
      <c r="C134" s="53"/>
      <c r="D134" s="53"/>
      <c r="E134" s="53"/>
      <c r="F134" s="53"/>
      <c r="G134" s="16"/>
      <c r="H134" s="200"/>
      <c r="I134" s="53"/>
      <c r="J134" s="53"/>
      <c r="K134" s="53"/>
      <c r="L134" s="53"/>
      <c r="M134" s="53"/>
      <c r="N134" s="53"/>
      <c r="O134" s="16"/>
      <c r="P134" s="200"/>
      <c r="Q134" s="53"/>
    </row>
    <row r="135" spans="1:17" ht="18.75" hidden="1">
      <c r="A135" s="53"/>
      <c r="B135" s="54">
        <f>'REKOD PRESTASI MURID'!S10</f>
        <v>0</v>
      </c>
      <c r="C135" s="12"/>
      <c r="D135" s="12"/>
      <c r="E135" s="12"/>
      <c r="F135" s="12"/>
      <c r="G135" s="12"/>
      <c r="H135" s="11"/>
      <c r="I135" s="53"/>
      <c r="J135" s="54">
        <f>'REKOD PRESTASI MURID'!T10</f>
        <v>0</v>
      </c>
      <c r="K135" s="12"/>
      <c r="L135" s="12"/>
      <c r="M135" s="12"/>
      <c r="N135" s="12"/>
      <c r="O135" s="12"/>
      <c r="P135" s="11"/>
      <c r="Q135" s="53"/>
    </row>
    <row r="136" spans="1:17" hidden="1">
      <c r="A136" s="47"/>
      <c r="B136" s="37" t="s">
        <v>57</v>
      </c>
      <c r="C136" s="36" t="s">
        <v>73</v>
      </c>
      <c r="D136" s="36" t="s">
        <v>74</v>
      </c>
      <c r="E136" s="36" t="s">
        <v>75</v>
      </c>
      <c r="F136" s="36" t="s">
        <v>76</v>
      </c>
      <c r="G136" s="36" t="s">
        <v>77</v>
      </c>
      <c r="H136" s="36" t="s">
        <v>78</v>
      </c>
      <c r="I136" s="47"/>
      <c r="J136" s="37" t="s">
        <v>57</v>
      </c>
      <c r="K136" s="36" t="s">
        <v>73</v>
      </c>
      <c r="L136" s="36" t="s">
        <v>74</v>
      </c>
      <c r="M136" s="36" t="s">
        <v>75</v>
      </c>
      <c r="N136" s="36" t="s">
        <v>76</v>
      </c>
      <c r="O136" s="36" t="s">
        <v>77</v>
      </c>
      <c r="P136" s="36" t="s">
        <v>78</v>
      </c>
      <c r="Q136" s="47"/>
    </row>
    <row r="137" spans="1:17" hidden="1">
      <c r="A137" s="47"/>
      <c r="B137" s="34" t="s">
        <v>72</v>
      </c>
      <c r="C137" s="34">
        <f>COUNTIF('REKOD PRESTASI MURID'!$S$11:$S$70,1)</f>
        <v>0</v>
      </c>
      <c r="D137" s="34">
        <f>COUNTIF('REKOD PRESTASI MURID'!$S$11:$S$70,2)</f>
        <v>0</v>
      </c>
      <c r="E137" s="34">
        <f>COUNTIF('REKOD PRESTASI MURID'!$S$11:$S$70,3)</f>
        <v>0</v>
      </c>
      <c r="F137" s="34">
        <f>COUNTIF('REKOD PRESTASI MURID'!$S$11:$S$70,4)</f>
        <v>0</v>
      </c>
      <c r="G137" s="34">
        <f>COUNTIF('REKOD PRESTASI MURID'!$S$11:$S$70,5)</f>
        <v>0</v>
      </c>
      <c r="H137" s="34">
        <f>COUNTIF('REKOD PRESTASI MURID'!$S$11:$S$70,6)</f>
        <v>0</v>
      </c>
      <c r="I137" s="47"/>
      <c r="J137" s="34" t="s">
        <v>72</v>
      </c>
      <c r="K137" s="34">
        <f>COUNTIF('REKOD PRESTASI MURID'!$T$11:$T$70,1)</f>
        <v>0</v>
      </c>
      <c r="L137" s="34">
        <f>COUNTIF('REKOD PRESTASI MURID'!$T$11:$T$70,2)</f>
        <v>0</v>
      </c>
      <c r="M137" s="34">
        <f>COUNTIF('REKOD PRESTASI MURID'!$T$11:$T$70,3)</f>
        <v>0</v>
      </c>
      <c r="N137" s="34">
        <f>COUNTIF('REKOD PRESTASI MURID'!$T$11:$T$70,4)</f>
        <v>0</v>
      </c>
      <c r="O137" s="34">
        <f>COUNTIF('REKOD PRESTASI MURID'!$T$11:$T$70,5)</f>
        <v>0</v>
      </c>
      <c r="P137" s="34">
        <f>COUNTIF('REKOD PRESTASI MURID'!$T$11:$T$70,6)</f>
        <v>0</v>
      </c>
      <c r="Q137" s="47"/>
    </row>
    <row r="138" spans="1:17" hidden="1">
      <c r="A138" s="47"/>
      <c r="B138" s="58"/>
      <c r="C138" s="58"/>
      <c r="D138" s="58"/>
      <c r="E138" s="58"/>
      <c r="F138" s="58"/>
      <c r="G138" s="58"/>
      <c r="H138" s="58"/>
      <c r="I138" s="47"/>
      <c r="J138" s="58"/>
      <c r="K138" s="58"/>
      <c r="L138" s="58"/>
      <c r="M138" s="58"/>
      <c r="N138" s="58"/>
      <c r="O138" s="58"/>
      <c r="P138" s="58"/>
      <c r="Q138" s="47"/>
    </row>
    <row r="139" spans="1:17" hidden="1">
      <c r="A139" s="47"/>
      <c r="B139" s="58"/>
      <c r="C139" s="58"/>
      <c r="D139" s="58"/>
      <c r="E139" s="58"/>
      <c r="F139" s="58"/>
      <c r="G139" s="58"/>
      <c r="H139" s="58"/>
      <c r="I139" s="47"/>
      <c r="J139" s="58"/>
      <c r="K139" s="58"/>
      <c r="L139" s="58"/>
      <c r="M139" s="58"/>
      <c r="N139" s="35"/>
      <c r="O139" s="35"/>
      <c r="P139" s="35"/>
      <c r="Q139" s="47"/>
    </row>
    <row r="140" spans="1:17" hidden="1">
      <c r="A140" s="47"/>
      <c r="B140" s="58"/>
      <c r="C140" s="58"/>
      <c r="D140" s="58"/>
      <c r="E140" s="58"/>
      <c r="F140" s="58"/>
      <c r="G140" s="58"/>
      <c r="H140" s="58"/>
      <c r="I140" s="47"/>
      <c r="J140" s="58"/>
      <c r="K140" s="58"/>
      <c r="L140" s="58"/>
      <c r="M140" s="58"/>
      <c r="N140" s="35"/>
      <c r="O140" s="35"/>
      <c r="P140" s="35"/>
      <c r="Q140" s="47"/>
    </row>
    <row r="141" spans="1:17" hidden="1">
      <c r="A141" s="47"/>
      <c r="B141" s="58"/>
      <c r="C141" s="58"/>
      <c r="D141" s="58"/>
      <c r="E141" s="58"/>
      <c r="F141" s="58"/>
      <c r="G141" s="58"/>
      <c r="H141" s="58"/>
      <c r="I141" s="47"/>
      <c r="J141" s="58"/>
      <c r="K141" s="58"/>
      <c r="L141" s="58"/>
      <c r="M141" s="58"/>
      <c r="N141" s="35"/>
      <c r="O141" s="35"/>
      <c r="P141" s="35"/>
      <c r="Q141" s="47"/>
    </row>
    <row r="142" spans="1:17" hidden="1">
      <c r="A142" s="47"/>
      <c r="B142" s="58"/>
      <c r="C142" s="58"/>
      <c r="D142" s="58"/>
      <c r="E142" s="58"/>
      <c r="F142" s="58"/>
      <c r="G142" s="58"/>
      <c r="H142" s="58"/>
      <c r="I142" s="47"/>
      <c r="J142" s="58"/>
      <c r="K142" s="58"/>
      <c r="L142" s="58"/>
      <c r="M142" s="58"/>
      <c r="N142" s="35"/>
      <c r="O142" s="35"/>
      <c r="P142" s="35"/>
      <c r="Q142" s="47"/>
    </row>
    <row r="143" spans="1:17" hidden="1">
      <c r="A143" s="47"/>
      <c r="B143" s="58"/>
      <c r="C143" s="58"/>
      <c r="D143" s="58"/>
      <c r="E143" s="58"/>
      <c r="F143" s="58"/>
      <c r="G143" s="58"/>
      <c r="H143" s="58"/>
      <c r="I143" s="47"/>
      <c r="J143" s="58"/>
      <c r="K143" s="58"/>
      <c r="L143" s="58"/>
      <c r="M143" s="58"/>
      <c r="N143" s="35"/>
      <c r="O143" s="35"/>
      <c r="P143" s="35"/>
      <c r="Q143" s="47"/>
    </row>
    <row r="144" spans="1:17" hidden="1">
      <c r="A144" s="47"/>
      <c r="B144" s="58"/>
      <c r="C144" s="58"/>
      <c r="D144" s="58"/>
      <c r="E144" s="58"/>
      <c r="F144" s="58"/>
      <c r="G144" s="58"/>
      <c r="H144" s="58"/>
      <c r="I144" s="47"/>
      <c r="J144" s="58"/>
      <c r="K144" s="58"/>
      <c r="L144" s="58"/>
      <c r="M144" s="58"/>
      <c r="N144" s="35"/>
      <c r="O144" s="35"/>
      <c r="P144" s="35"/>
      <c r="Q144" s="47"/>
    </row>
    <row r="145" spans="1:17" hidden="1">
      <c r="A145" s="47"/>
      <c r="B145" s="58"/>
      <c r="C145" s="58"/>
      <c r="D145" s="58"/>
      <c r="E145" s="58"/>
      <c r="F145" s="58"/>
      <c r="G145" s="58"/>
      <c r="H145" s="58"/>
      <c r="I145" s="47"/>
      <c r="J145" s="58"/>
      <c r="K145" s="58"/>
      <c r="L145" s="58"/>
      <c r="M145" s="58"/>
      <c r="N145" s="35"/>
      <c r="O145" s="35"/>
      <c r="P145" s="35"/>
      <c r="Q145" s="47"/>
    </row>
    <row r="146" spans="1:17" hidden="1">
      <c r="A146" s="47"/>
      <c r="B146" s="58"/>
      <c r="C146" s="58"/>
      <c r="D146" s="58"/>
      <c r="E146" s="58"/>
      <c r="F146" s="58"/>
      <c r="G146" s="58"/>
      <c r="H146" s="58"/>
      <c r="I146" s="47"/>
      <c r="J146" s="58"/>
      <c r="K146" s="58"/>
      <c r="L146" s="58"/>
      <c r="M146" s="58"/>
      <c r="N146" s="35"/>
      <c r="O146" s="35"/>
      <c r="P146" s="35"/>
      <c r="Q146" s="47"/>
    </row>
    <row r="147" spans="1:17" hidden="1">
      <c r="A147" s="47"/>
      <c r="B147" s="58"/>
      <c r="C147" s="58"/>
      <c r="D147" s="58"/>
      <c r="E147" s="58"/>
      <c r="F147" s="58"/>
      <c r="G147" s="58"/>
      <c r="H147" s="58"/>
      <c r="I147" s="47"/>
      <c r="J147" s="58"/>
      <c r="K147" s="58"/>
      <c r="L147" s="58"/>
      <c r="M147" s="58"/>
      <c r="N147" s="58"/>
      <c r="O147" s="58"/>
      <c r="P147" s="58"/>
      <c r="Q147" s="47"/>
    </row>
    <row r="148" spans="1:17" hidden="1">
      <c r="A148" s="47"/>
      <c r="B148" s="58"/>
      <c r="C148" s="58"/>
      <c r="D148" s="58"/>
      <c r="E148" s="58"/>
      <c r="F148" s="58"/>
      <c r="G148" s="58"/>
      <c r="H148" s="58"/>
      <c r="I148" s="47"/>
      <c r="J148" s="58"/>
      <c r="K148" s="58"/>
      <c r="L148" s="58"/>
      <c r="M148" s="58"/>
      <c r="N148" s="58"/>
      <c r="O148" s="58"/>
      <c r="P148" s="58"/>
      <c r="Q148" s="47"/>
    </row>
    <row r="149" spans="1:17" hidden="1">
      <c r="A149" s="47"/>
      <c r="B149" s="58"/>
      <c r="C149" s="58"/>
      <c r="D149" s="58"/>
      <c r="E149" s="58"/>
      <c r="F149" s="58"/>
      <c r="G149" s="58"/>
      <c r="H149" s="58"/>
      <c r="I149" s="47"/>
      <c r="J149" s="58"/>
      <c r="K149" s="58"/>
      <c r="L149" s="58"/>
      <c r="M149" s="58"/>
      <c r="N149" s="58"/>
      <c r="O149" s="58"/>
      <c r="P149" s="58"/>
      <c r="Q149" s="47"/>
    </row>
    <row r="150" spans="1:17" hidden="1">
      <c r="A150" s="47"/>
      <c r="B150" s="58"/>
      <c r="C150" s="58"/>
      <c r="D150" s="58"/>
      <c r="E150" s="58"/>
      <c r="F150" s="38" t="s">
        <v>79</v>
      </c>
      <c r="G150" s="39">
        <f>SUM(C137:H137)</f>
        <v>0</v>
      </c>
      <c r="H150" s="38" t="s">
        <v>80</v>
      </c>
      <c r="I150" s="48"/>
      <c r="J150" s="58"/>
      <c r="K150" s="58"/>
      <c r="L150" s="58"/>
      <c r="M150" s="58"/>
      <c r="N150" s="38" t="s">
        <v>79</v>
      </c>
      <c r="O150" s="39">
        <f>SUM(K137:P137)</f>
        <v>0</v>
      </c>
      <c r="P150" s="38" t="s">
        <v>80</v>
      </c>
      <c r="Q150" s="47"/>
    </row>
    <row r="151" spans="1:17" hidden="1">
      <c r="A151" s="47"/>
      <c r="B151" s="47"/>
      <c r="C151" s="47"/>
      <c r="D151" s="47"/>
      <c r="E151" s="47"/>
      <c r="F151" s="47"/>
      <c r="G151" s="48"/>
      <c r="H151" s="198"/>
      <c r="I151" s="48"/>
      <c r="J151" s="47"/>
      <c r="K151" s="47"/>
      <c r="L151" s="47"/>
      <c r="M151" s="47"/>
      <c r="N151" s="47"/>
      <c r="O151" s="48"/>
      <c r="P151" s="198"/>
      <c r="Q151" s="47"/>
    </row>
    <row r="152" spans="1:17" hidden="1">
      <c r="A152" s="47"/>
      <c r="B152" s="47"/>
      <c r="C152" s="47"/>
      <c r="D152" s="47"/>
      <c r="E152" s="47"/>
      <c r="F152" s="47"/>
      <c r="G152" s="48"/>
      <c r="H152" s="198"/>
      <c r="I152" s="48"/>
      <c r="J152" s="47"/>
      <c r="K152" s="47"/>
      <c r="L152" s="47"/>
      <c r="M152" s="47"/>
      <c r="N152" s="47"/>
      <c r="O152" s="48"/>
      <c r="P152" s="198"/>
      <c r="Q152" s="47"/>
    </row>
    <row r="153" spans="1:17" ht="18.75" hidden="1">
      <c r="A153" s="47"/>
      <c r="B153" s="54">
        <f>'REKOD PRESTASI MURID'!U10</f>
        <v>0</v>
      </c>
      <c r="C153" s="12"/>
      <c r="D153" s="12"/>
      <c r="E153" s="12"/>
      <c r="F153" s="12"/>
      <c r="G153" s="12"/>
      <c r="H153" s="11"/>
      <c r="I153" s="16"/>
      <c r="J153" s="54">
        <f>'REKOD PRESTASI MURID'!V10</f>
        <v>0</v>
      </c>
      <c r="K153" s="12"/>
      <c r="L153" s="12"/>
      <c r="M153" s="12"/>
      <c r="N153" s="12"/>
      <c r="O153" s="12"/>
      <c r="P153" s="11"/>
      <c r="Q153" s="53"/>
    </row>
    <row r="154" spans="1:17" hidden="1">
      <c r="A154" s="47"/>
      <c r="B154" s="37" t="s">
        <v>57</v>
      </c>
      <c r="C154" s="36" t="s">
        <v>73</v>
      </c>
      <c r="D154" s="36" t="s">
        <v>74</v>
      </c>
      <c r="E154" s="36" t="s">
        <v>75</v>
      </c>
      <c r="F154" s="36" t="s">
        <v>76</v>
      </c>
      <c r="G154" s="36" t="s">
        <v>77</v>
      </c>
      <c r="H154" s="36" t="s">
        <v>78</v>
      </c>
      <c r="I154" s="47"/>
      <c r="J154" s="37" t="s">
        <v>57</v>
      </c>
      <c r="K154" s="36" t="s">
        <v>73</v>
      </c>
      <c r="L154" s="36" t="s">
        <v>74</v>
      </c>
      <c r="M154" s="36" t="s">
        <v>75</v>
      </c>
      <c r="N154" s="36" t="s">
        <v>76</v>
      </c>
      <c r="O154" s="36" t="s">
        <v>77</v>
      </c>
      <c r="P154" s="36" t="s">
        <v>78</v>
      </c>
      <c r="Q154" s="47"/>
    </row>
    <row r="155" spans="1:17" hidden="1">
      <c r="A155" s="47"/>
      <c r="B155" s="34" t="s">
        <v>72</v>
      </c>
      <c r="C155" s="34">
        <f>COUNTIF('REKOD PRESTASI MURID'!$U$11:$U$70,1)</f>
        <v>0</v>
      </c>
      <c r="D155" s="34">
        <f>COUNTIF('REKOD PRESTASI MURID'!$U$11:$U$70,2)</f>
        <v>0</v>
      </c>
      <c r="E155" s="34">
        <f>COUNTIF('REKOD PRESTASI MURID'!$U$11:$U$70,3)</f>
        <v>0</v>
      </c>
      <c r="F155" s="34">
        <f>COUNTIF('REKOD PRESTASI MURID'!$U$11:$U$70,4)</f>
        <v>0</v>
      </c>
      <c r="G155" s="34">
        <f>COUNTIF('REKOD PRESTASI MURID'!$U$11:$U$70,5)</f>
        <v>0</v>
      </c>
      <c r="H155" s="34">
        <f>COUNTIF('REKOD PRESTASI MURID'!$U$11:$U$70,6)</f>
        <v>0</v>
      </c>
      <c r="I155" s="47"/>
      <c r="J155" s="34" t="s">
        <v>72</v>
      </c>
      <c r="K155" s="34">
        <f>COUNTIF('REKOD PRESTASI MURID'!$V$11:$V$70,1)</f>
        <v>0</v>
      </c>
      <c r="L155" s="34">
        <f>COUNTIF('REKOD PRESTASI MURID'!$V$11:$V$70,2)</f>
        <v>0</v>
      </c>
      <c r="M155" s="34">
        <f>COUNTIF('REKOD PRESTASI MURID'!$V$11:$V$70,3)</f>
        <v>0</v>
      </c>
      <c r="N155" s="34">
        <f>COUNTIF('REKOD PRESTASI MURID'!$V$11:$V$70,4)</f>
        <v>0</v>
      </c>
      <c r="O155" s="34">
        <f>COUNTIF('REKOD PRESTASI MURID'!$V$11:$V$70,5)</f>
        <v>0</v>
      </c>
      <c r="P155" s="34">
        <f>COUNTIF('REKOD PRESTASI MURID'!$V$11:$V$70,6)</f>
        <v>0</v>
      </c>
      <c r="Q155" s="47"/>
    </row>
    <row r="156" spans="1:17" hidden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</row>
    <row r="157" spans="1:17" hidden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</row>
    <row r="158" spans="1:17" hidden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</row>
    <row r="159" spans="1:17" hidden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</row>
    <row r="160" spans="1:17" hidden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</row>
    <row r="161" spans="1:17" hidden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</row>
    <row r="162" spans="1:17" hidden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</row>
    <row r="163" spans="1:17" hidden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</row>
    <row r="164" spans="1:17" hidden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</row>
    <row r="165" spans="1:17" hidden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</row>
    <row r="166" spans="1:17" hidden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</row>
    <row r="167" spans="1:17" hidden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</row>
    <row r="168" spans="1:17" hidden="1">
      <c r="A168" s="47"/>
      <c r="B168" s="47"/>
      <c r="C168" s="47"/>
      <c r="D168" s="47"/>
      <c r="E168" s="47"/>
      <c r="F168" s="38" t="s">
        <v>79</v>
      </c>
      <c r="G168" s="39">
        <f>SUM(C155:H155)</f>
        <v>0</v>
      </c>
      <c r="H168" s="38" t="s">
        <v>80</v>
      </c>
      <c r="I168" s="47"/>
      <c r="J168" s="47"/>
      <c r="K168" s="47"/>
      <c r="L168" s="47"/>
      <c r="M168" s="47"/>
      <c r="N168" s="38" t="s">
        <v>79</v>
      </c>
      <c r="O168" s="39">
        <f>SUM(K155:P155)</f>
        <v>0</v>
      </c>
      <c r="P168" s="38" t="s">
        <v>80</v>
      </c>
      <c r="Q168" s="47"/>
    </row>
    <row r="169" spans="1:17" hidden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</row>
    <row r="170" spans="1:17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</row>
    <row r="171" spans="1:17" ht="18.75">
      <c r="A171" s="47"/>
      <c r="B171" s="126" t="s">
        <v>97</v>
      </c>
      <c r="C171" s="127"/>
      <c r="D171" s="127"/>
      <c r="E171" s="127"/>
      <c r="F171" s="127"/>
      <c r="G171" s="127"/>
      <c r="H171" s="128"/>
      <c r="I171" s="47"/>
      <c r="J171" s="47"/>
      <c r="K171" s="47"/>
      <c r="L171" s="47"/>
      <c r="M171" s="47"/>
      <c r="N171" s="47"/>
      <c r="O171" s="47"/>
      <c r="P171" s="47"/>
      <c r="Q171" s="47"/>
    </row>
    <row r="172" spans="1:17">
      <c r="A172" s="47"/>
      <c r="B172" s="37" t="s">
        <v>57</v>
      </c>
      <c r="C172" s="36" t="s">
        <v>73</v>
      </c>
      <c r="D172" s="36" t="s">
        <v>74</v>
      </c>
      <c r="E172" s="36" t="s">
        <v>75</v>
      </c>
      <c r="F172" s="36" t="s">
        <v>76</v>
      </c>
      <c r="G172" s="36" t="s">
        <v>77</v>
      </c>
      <c r="H172" s="36" t="s">
        <v>78</v>
      </c>
      <c r="I172" s="47"/>
      <c r="J172" s="47"/>
      <c r="K172" s="47"/>
      <c r="L172" s="47"/>
      <c r="M172" s="47"/>
      <c r="N172" s="47"/>
      <c r="O172" s="47"/>
      <c r="P172" s="47"/>
      <c r="Q172" s="47"/>
    </row>
    <row r="173" spans="1:17">
      <c r="A173" s="47"/>
      <c r="B173" s="34" t="s">
        <v>72</v>
      </c>
      <c r="C173" s="34">
        <f>COUNTIF('REKOD PRESTASI MURID'!$W$11:$W$70,1)</f>
        <v>0</v>
      </c>
      <c r="D173" s="34">
        <f>COUNTIF('REKOD PRESTASI MURID'!$W$11:$W$70,2)</f>
        <v>0</v>
      </c>
      <c r="E173" s="34">
        <f>COUNTIF('REKOD PRESTASI MURID'!$W$11:$W$70,3)</f>
        <v>0</v>
      </c>
      <c r="F173" s="34">
        <f>COUNTIF('REKOD PRESTASI MURID'!$W$11:$W$70,4)</f>
        <v>49</v>
      </c>
      <c r="G173" s="34">
        <f>COUNTIF('REKOD PRESTASI MURID'!$W$11:$W$70,5)</f>
        <v>1</v>
      </c>
      <c r="H173" s="34">
        <f>COUNTIF('REKOD PRESTASI MURID'!$W$11:$W$70,6)</f>
        <v>10</v>
      </c>
      <c r="I173" s="47"/>
      <c r="J173" s="47"/>
      <c r="K173" s="47"/>
      <c r="L173" s="47"/>
      <c r="M173" s="47"/>
      <c r="N173" s="47"/>
      <c r="O173" s="47"/>
      <c r="P173" s="47"/>
      <c r="Q173" s="47"/>
    </row>
    <row r="174" spans="1:17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</row>
    <row r="175" spans="1:17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</row>
    <row r="176" spans="1:17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</row>
    <row r="177" spans="1:17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</row>
    <row r="178" spans="1:17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</row>
    <row r="179" spans="1:17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</row>
    <row r="180" spans="1:17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</row>
    <row r="181" spans="1:17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</row>
    <row r="182" spans="1:17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</row>
    <row r="183" spans="1:17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</row>
    <row r="184" spans="1:17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</row>
    <row r="185" spans="1:17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</row>
    <row r="186" spans="1:17">
      <c r="A186" s="47"/>
      <c r="B186" s="47"/>
      <c r="C186" s="47"/>
      <c r="D186" s="47"/>
      <c r="E186" s="47"/>
      <c r="F186" s="38" t="s">
        <v>79</v>
      </c>
      <c r="G186" s="39">
        <f>SUM(C173:H173)</f>
        <v>60</v>
      </c>
      <c r="H186" s="38" t="s">
        <v>80</v>
      </c>
      <c r="I186" s="47"/>
      <c r="J186" s="47"/>
      <c r="K186" s="47"/>
      <c r="L186" s="47"/>
      <c r="M186" s="47"/>
      <c r="N186" s="47"/>
      <c r="O186" s="47"/>
      <c r="P186" s="47"/>
      <c r="Q186" s="47"/>
    </row>
    <row r="187" spans="1:17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</row>
    <row r="188" spans="1:17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</row>
    <row r="189" spans="1:17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</row>
    <row r="190" spans="1:17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</row>
    <row r="191" spans="1:17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</row>
    <row r="192" spans="1:17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</row>
    <row r="193" spans="1:17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</row>
    <row r="194" spans="1:17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</row>
    <row r="195" spans="1:17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</row>
    <row r="196" spans="1:17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</row>
    <row r="197" spans="1:17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</row>
    <row r="198" spans="1:17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</row>
    <row r="199" spans="1:17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</row>
    <row r="200" spans="1:17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</row>
    <row r="201" spans="1:17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</row>
    <row r="202" spans="1:17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</row>
    <row r="203" spans="1:17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</row>
    <row r="204" spans="1:17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</row>
    <row r="205" spans="1:17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</row>
    <row r="206" spans="1:17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</row>
    <row r="207" spans="1:17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</row>
    <row r="208" spans="1:17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</row>
    <row r="209" spans="1:17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</row>
    <row r="210" spans="1:17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</row>
    <row r="211" spans="1:17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</row>
    <row r="212" spans="1:17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</row>
    <row r="213" spans="1:17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</row>
    <row r="214" spans="1:17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</row>
    <row r="215" spans="1:17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</row>
    <row r="216" spans="1:17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</row>
    <row r="217" spans="1:17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</row>
    <row r="218" spans="1:17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</row>
  </sheetData>
  <sheetProtection password="CC13" sheet="1" objects="1" scenarios="1"/>
  <mergeCells count="19">
    <mergeCell ref="H133:H134"/>
    <mergeCell ref="P133:P134"/>
    <mergeCell ref="H151:H152"/>
    <mergeCell ref="P151:P152"/>
    <mergeCell ref="H79:H80"/>
    <mergeCell ref="P79:P80"/>
    <mergeCell ref="H97:H98"/>
    <mergeCell ref="P97:P98"/>
    <mergeCell ref="H115:H116"/>
    <mergeCell ref="P115:P116"/>
    <mergeCell ref="H43:H44"/>
    <mergeCell ref="P43:P44"/>
    <mergeCell ref="H61:H62"/>
    <mergeCell ref="P61:P62"/>
    <mergeCell ref="A1:Q4"/>
    <mergeCell ref="H6:H7"/>
    <mergeCell ref="P6:P7"/>
    <mergeCell ref="H25:H26"/>
    <mergeCell ref="P25:P26"/>
  </mergeCells>
  <printOptions horizontalCentered="1"/>
  <pageMargins left="0.25" right="0.25" top="0.75" bottom="0.75" header="0.3" footer="0.3"/>
  <pageSetup paperSize="9" scale="66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'LAPORAN MURID (INDIVIDU)'!Print_Area</vt:lpstr>
      <vt:lpstr>'REKOD PRESTASI MURID'!Print_Area</vt:lpstr>
      <vt:lpstr>'REKOD PRESTASI MURID'!Print_Titles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Valued Acer Customer</cp:lastModifiedBy>
  <cp:lastPrinted>2016-01-04T07:07:07Z</cp:lastPrinted>
  <dcterms:created xsi:type="dcterms:W3CDTF">2013-07-10T02:44:08Z</dcterms:created>
  <dcterms:modified xsi:type="dcterms:W3CDTF">2016-03-21T02:03:32Z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