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EMPLAT TINGKATAN 1\Pembetulan\"/>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43" i="4" l="1"/>
  <c r="O43" i="4"/>
  <c r="N43" i="4"/>
  <c r="M43" i="4"/>
  <c r="L43" i="4"/>
  <c r="K43" i="4"/>
  <c r="P26" i="4"/>
  <c r="O26" i="4"/>
  <c r="N26" i="4"/>
  <c r="M26" i="4"/>
  <c r="L26" i="4"/>
  <c r="K26" i="4"/>
  <c r="E32" i="2" l="1"/>
  <c r="F32" i="2" s="1"/>
  <c r="E31" i="2"/>
  <c r="F31" i="2" s="1"/>
  <c r="E30" i="2"/>
  <c r="F30" i="2" s="1"/>
  <c r="E29" i="2"/>
  <c r="F29" i="2" s="1"/>
  <c r="E28" i="2"/>
  <c r="F28" i="2" s="1"/>
  <c r="E27" i="2"/>
  <c r="F27" i="2" s="1"/>
  <c r="E26" i="2"/>
  <c r="F26" i="2" s="1"/>
  <c r="E25" i="2"/>
  <c r="F25" i="2" s="1"/>
  <c r="E24" i="2"/>
  <c r="F24" i="2" s="1"/>
  <c r="E23" i="2"/>
  <c r="F23" i="2" s="1"/>
  <c r="E22" i="2"/>
  <c r="F22" i="2" s="1"/>
  <c r="E21" i="2"/>
  <c r="F21" i="2" s="1"/>
  <c r="E20" i="2"/>
  <c r="F20" i="2" s="1"/>
  <c r="H131" i="4"/>
  <c r="G131" i="4"/>
  <c r="F131" i="4"/>
  <c r="E131" i="4"/>
  <c r="D131" i="4"/>
  <c r="C131" i="4"/>
  <c r="L113" i="4"/>
  <c r="M113" i="4"/>
  <c r="K113" i="4"/>
  <c r="J111" i="4"/>
  <c r="F33" i="2"/>
  <c r="D33" i="2"/>
  <c r="F56" i="2"/>
  <c r="O56" i="4"/>
  <c r="H43" i="4"/>
  <c r="G43" i="4"/>
  <c r="F43" i="4"/>
  <c r="H26" i="4"/>
  <c r="G26" i="4"/>
  <c r="F26" i="4"/>
  <c r="P8" i="4"/>
  <c r="O8" i="4"/>
  <c r="N8" i="4"/>
  <c r="H8" i="4"/>
  <c r="G8" i="4"/>
  <c r="F8" i="4"/>
  <c r="M3" i="4"/>
  <c r="H4" i="4"/>
  <c r="H3" i="4"/>
  <c r="J41" i="4"/>
  <c r="J24" i="4"/>
  <c r="K9" i="2"/>
  <c r="K8" i="2"/>
  <c r="K7" i="2"/>
  <c r="E15" i="2"/>
  <c r="E17" i="2" s="1"/>
  <c r="F15" i="2"/>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C113" i="4"/>
  <c r="D113" i="4"/>
  <c r="E113" i="4"/>
  <c r="F113" i="4"/>
  <c r="G113" i="4"/>
  <c r="H113"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B20" i="2" s="1"/>
  <c r="I7" i="2"/>
  <c r="J7" i="2" s="1"/>
  <c r="I8" i="2"/>
  <c r="J8" i="2"/>
  <c r="D9" i="2"/>
  <c r="I9" i="2"/>
  <c r="J9" i="2" s="1"/>
  <c r="I10" i="2"/>
  <c r="J10" i="2" s="1"/>
  <c r="I11" i="2"/>
  <c r="J11" i="2"/>
  <c r="D12" i="2"/>
  <c r="I12" i="2"/>
  <c r="J12" i="2" s="1"/>
  <c r="I13" i="2"/>
  <c r="J13" i="2" s="1"/>
  <c r="I14" i="2"/>
  <c r="J14" i="2" s="1"/>
  <c r="I15" i="2"/>
  <c r="J15" i="2"/>
  <c r="I16" i="2"/>
  <c r="J16" i="2" s="1"/>
  <c r="I17" i="2"/>
  <c r="J17" i="2" s="1"/>
  <c r="I18" i="2"/>
  <c r="J18" i="2" s="1"/>
  <c r="I19" i="2"/>
  <c r="J19" i="2"/>
  <c r="D20" i="2"/>
  <c r="I20" i="2"/>
  <c r="J20" i="2" s="1"/>
  <c r="D21" i="2"/>
  <c r="I21" i="2"/>
  <c r="J21" i="2"/>
  <c r="D22" i="2"/>
  <c r="I22" i="2"/>
  <c r="J22" i="2" s="1"/>
  <c r="D23" i="2"/>
  <c r="I23" i="2"/>
  <c r="J23" i="2" s="1"/>
  <c r="D24" i="2"/>
  <c r="I24" i="2"/>
  <c r="J24" i="2" s="1"/>
  <c r="D25" i="2"/>
  <c r="I25" i="2"/>
  <c r="J25" i="2"/>
  <c r="D26" i="2"/>
  <c r="I26" i="2"/>
  <c r="J26" i="2" s="1"/>
  <c r="D27" i="2"/>
  <c r="I27" i="2"/>
  <c r="J27" i="2" s="1"/>
  <c r="D28" i="2"/>
  <c r="I28" i="2"/>
  <c r="J28" i="2" s="1"/>
  <c r="D29" i="2"/>
  <c r="I29" i="2"/>
  <c r="J29" i="2" s="1"/>
  <c r="D30" i="2"/>
  <c r="I30" i="2"/>
  <c r="J30" i="2" s="1"/>
  <c r="D31" i="2"/>
  <c r="I31" i="2"/>
  <c r="J31" i="2" s="1"/>
  <c r="D32" i="2"/>
  <c r="I32" i="2"/>
  <c r="J32" i="2" s="1"/>
  <c r="I33" i="2"/>
  <c r="J33" i="2" s="1"/>
  <c r="D34" i="2"/>
  <c r="E34" i="2"/>
  <c r="F34" i="2" s="1"/>
  <c r="I34" i="2"/>
  <c r="J34" i="2"/>
  <c r="D35" i="2"/>
  <c r="E35" i="2"/>
  <c r="F35" i="2" s="1"/>
  <c r="I35" i="2"/>
  <c r="J35" i="2" s="1"/>
  <c r="D36" i="2"/>
  <c r="E36" i="2"/>
  <c r="F36" i="2" s="1"/>
  <c r="I36" i="2"/>
  <c r="J36" i="2" s="1"/>
  <c r="D37" i="2"/>
  <c r="E37" i="2"/>
  <c r="F37" i="2" s="1"/>
  <c r="I37" i="2"/>
  <c r="J37" i="2"/>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c r="I46" i="2"/>
  <c r="J46" i="2" s="1"/>
  <c r="I47" i="2"/>
  <c r="J47" i="2"/>
  <c r="I48" i="2"/>
  <c r="J48" i="2" s="1"/>
  <c r="I49" i="2"/>
  <c r="J49" i="2"/>
  <c r="I50" i="2"/>
  <c r="J50" i="2"/>
  <c r="I51" i="2"/>
  <c r="J51" i="2"/>
  <c r="I52" i="2"/>
  <c r="J52" i="2" s="1"/>
  <c r="I53" i="2"/>
  <c r="J53" i="2" s="1"/>
  <c r="I54" i="2"/>
  <c r="J54" i="2"/>
  <c r="I55" i="2"/>
  <c r="J55" i="2" s="1"/>
  <c r="B56" i="2"/>
  <c r="I56" i="2"/>
  <c r="J56" i="2" s="1"/>
  <c r="F57" i="2"/>
  <c r="I57" i="2"/>
  <c r="J57" i="2"/>
  <c r="I58" i="2"/>
  <c r="J58" i="2"/>
  <c r="I59" i="2"/>
  <c r="J59" i="2" s="1"/>
  <c r="I60" i="2"/>
  <c r="J60" i="2"/>
  <c r="I61" i="2"/>
  <c r="J61" i="2"/>
  <c r="I62" i="2"/>
  <c r="J62" i="2"/>
  <c r="I63" i="2"/>
  <c r="J63" i="2" s="1"/>
  <c r="B72" i="1"/>
  <c r="B58" i="2"/>
  <c r="D10" i="2"/>
  <c r="F58" i="2"/>
  <c r="D8" i="2"/>
  <c r="O126" i="4" l="1"/>
  <c r="G198" i="4"/>
  <c r="O180" i="4"/>
  <c r="G180" i="4"/>
  <c r="O162" i="4"/>
  <c r="G21" i="4"/>
  <c r="O74" i="4"/>
  <c r="O109" i="4"/>
  <c r="G91" i="4"/>
  <c r="G39" i="4"/>
  <c r="O21" i="4"/>
  <c r="G109" i="4"/>
  <c r="O39" i="4"/>
  <c r="G144" i="4"/>
  <c r="O198" i="4"/>
  <c r="G162" i="4"/>
  <c r="O91" i="4"/>
  <c r="G74" i="4"/>
  <c r="G216" i="4"/>
  <c r="G56" i="4"/>
  <c r="G126"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AE9" authorId="0" shapeId="0">
      <text>
        <r>
          <rPr>
            <b/>
            <u/>
            <sz val="9"/>
            <color indexed="81"/>
            <rFont val="Tahoma"/>
            <family val="2"/>
          </rPr>
          <t>Tahap Penghayatan Nilai</t>
        </r>
        <r>
          <rPr>
            <b/>
            <sz val="9"/>
            <color indexed="81"/>
            <rFont val="Tahoma"/>
            <family val="2"/>
          </rPr>
          <t xml:space="preserve">
Hanya dilaporkan untuk Pentaksiran Akhir Tahun.</t>
        </r>
        <r>
          <rPr>
            <sz val="9"/>
            <color indexed="81"/>
            <rFont val="Tahoma"/>
            <family val="2"/>
          </rPr>
          <t xml:space="preserve">
9 nilai dalam pendidikan matematik:
- Berminat untuk belajar matematik
- Menghargai keindahan dan kepentingan 
  matematik
- Yakin dan tabah dalam pembelajaran 
  matematik
- Sanggup belajar daripada kesilapan
- Berusaha ke arah ketepatan
- Mengamalkan pembelajaran kendiri
- Berani mencuba sesuatu yang baharu
- Bekerja secara sistematik
- Menggunakan alat matematik secara tepat 
  dan berkesan</t>
        </r>
      </text>
    </comment>
    <comment ref="E11" authorId="0" shapeId="0">
      <text>
        <r>
          <rPr>
            <b/>
            <sz val="9"/>
            <color indexed="81"/>
            <rFont val="Tahoma"/>
            <family val="2"/>
          </rPr>
          <t>TAHAP PENGUASAAN:</t>
        </r>
        <r>
          <rPr>
            <sz val="9"/>
            <color indexed="81"/>
            <rFont val="Tahoma"/>
            <family val="2"/>
          </rPr>
          <t xml:space="preserve">
</t>
        </r>
        <r>
          <rPr>
            <b/>
            <sz val="9"/>
            <color indexed="81"/>
            <rFont val="Tahoma"/>
            <family val="2"/>
          </rPr>
          <t>TP1</t>
        </r>
        <r>
          <rPr>
            <sz val="9"/>
            <color indexed="81"/>
            <rFont val="Tahoma"/>
            <family val="2"/>
          </rPr>
          <t xml:space="preserve">: Mempamerkan pengetahuan asas  
         tentang integer, pecahan dan 
         perpuluhan.
</t>
        </r>
        <r>
          <rPr>
            <b/>
            <sz val="9"/>
            <color indexed="81"/>
            <rFont val="Tahoma"/>
            <family val="2"/>
          </rPr>
          <t>TP2</t>
        </r>
        <r>
          <rPr>
            <sz val="9"/>
            <color indexed="81"/>
            <rFont val="Tahoma"/>
            <family val="2"/>
          </rPr>
          <t xml:space="preserve">: Mempamerkan kefahaman tentang 
         nombor nisbah.
</t>
        </r>
        <r>
          <rPr>
            <b/>
            <sz val="9"/>
            <color indexed="81"/>
            <rFont val="Tahoma"/>
            <family val="2"/>
          </rPr>
          <t>TP3</t>
        </r>
        <r>
          <rPr>
            <sz val="9"/>
            <color indexed="81"/>
            <rFont val="Tahoma"/>
            <family val="2"/>
          </rPr>
          <t xml:space="preserve">: Mengaplikasikan kefahaman tentang 
         nombor nisbah untuk melaksanakan 
         operasi asas dan gabungan operasi 
         asas aritmetik.
</t>
        </r>
        <r>
          <rPr>
            <b/>
            <sz val="9"/>
            <color indexed="81"/>
            <rFont val="Tahoma"/>
            <family val="2"/>
          </rPr>
          <t>TP4</t>
        </r>
        <r>
          <rPr>
            <sz val="9"/>
            <color indexed="81"/>
            <rFont val="Tahoma"/>
            <family val="2"/>
          </rPr>
          <t xml:space="preserve">: Mengaplikasikan pengetahuan dan 
         kemahiran yang sesuai tentang nombor
         nisbah dalam konteks penyelesaian 
         masalah rutin yang mudah.
</t>
        </r>
        <r>
          <rPr>
            <b/>
            <sz val="9"/>
            <color indexed="81"/>
            <rFont val="Tahoma"/>
            <family val="2"/>
          </rPr>
          <t>TP5</t>
        </r>
        <r>
          <rPr>
            <sz val="9"/>
            <color indexed="81"/>
            <rFont val="Tahoma"/>
            <family val="2"/>
          </rPr>
          <t xml:space="preserve">: Mengaplikasikan pengetahuan dan 
         kemahiran yang sesuai tentang nombor
         nisbah dalam konteks penyelesaian 
         masalah rutin yang kompleks.
</t>
        </r>
        <r>
          <rPr>
            <b/>
            <sz val="9"/>
            <color indexed="81"/>
            <rFont val="Tahoma"/>
            <family val="2"/>
          </rPr>
          <t>TP6</t>
        </r>
        <r>
          <rPr>
            <sz val="9"/>
            <color indexed="81"/>
            <rFont val="Tahoma"/>
            <family val="2"/>
          </rPr>
          <t xml:space="preserve">: Mengaplikasikan pengetahuan dan 
         kemahiran yang sesuai tentang nombor
         nisbah dalam konteks penyelesaian   
         masalah bukan rutin.
</t>
        </r>
      </text>
    </comment>
    <comment ref="F11" authorId="0" shapeId="0">
      <text>
        <r>
          <rPr>
            <b/>
            <sz val="9"/>
            <color indexed="81"/>
            <rFont val="Tahoma"/>
            <family val="2"/>
          </rPr>
          <t xml:space="preserve">TAHAP PENGUASAAN:
TP1: </t>
        </r>
        <r>
          <rPr>
            <sz val="9"/>
            <color indexed="81"/>
            <rFont val="Tahoma"/>
            <family val="2"/>
          </rPr>
          <t>Mempamerkan pengetahuan asas
         tentang nombor perdana, faktor
         dan gandaan.</t>
        </r>
        <r>
          <rPr>
            <b/>
            <sz val="9"/>
            <color indexed="81"/>
            <rFont val="Tahoma"/>
            <family val="2"/>
          </rPr>
          <t xml:space="preserve">
TP2: </t>
        </r>
        <r>
          <rPr>
            <sz val="9"/>
            <color indexed="81"/>
            <rFont val="Tahoma"/>
            <family val="2"/>
          </rPr>
          <t>Mempamerkan kefahaman tentang
         nombor perdana, faktor dan 
         gandaan.</t>
        </r>
        <r>
          <rPr>
            <b/>
            <sz val="9"/>
            <color indexed="81"/>
            <rFont val="Tahoma"/>
            <family val="2"/>
          </rPr>
          <t xml:space="preserve">
TP3: </t>
        </r>
        <r>
          <rPr>
            <sz val="9"/>
            <color indexed="81"/>
            <rFont val="Tahoma"/>
            <family val="2"/>
          </rPr>
          <t>Mengaplikasikan kefahaman 
         tentang nombor perdana, faktor
         dan gandaan untuk melaksanakan
         tugasan mudah yang melibatkan 
         FSTB dan GSTK.</t>
        </r>
        <r>
          <rPr>
            <b/>
            <sz val="9"/>
            <color indexed="81"/>
            <rFont val="Tahoma"/>
            <family val="2"/>
          </rPr>
          <t xml:space="preserve">
TP4: </t>
        </r>
        <r>
          <rPr>
            <sz val="9"/>
            <color indexed="81"/>
            <rFont val="Tahoma"/>
            <family val="2"/>
          </rPr>
          <t>Mengaplikasikan pengetahuan dan
         kemahiran yang sesuai tentang 
         nombor perdana, faktor dan 
         gandaan dalam konteks 
         penyelesaian masalah rutin yang
         mudah.</t>
        </r>
        <r>
          <rPr>
            <b/>
            <sz val="9"/>
            <color indexed="81"/>
            <rFont val="Tahoma"/>
            <family val="2"/>
          </rPr>
          <t xml:space="preserve">
TP5: </t>
        </r>
        <r>
          <rPr>
            <sz val="9"/>
            <color indexed="81"/>
            <rFont val="Tahoma"/>
            <family val="2"/>
          </rPr>
          <t>Mengaplikasikan pengetahuan dan
         kemahiran yang sesuai tentang 
         nombor perdana, faktor dan 
         gandaan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nombor perdana, faktor dan 
         gandaan dalam konteks 
         penyelesaian masalah bukan rutin.
</t>
        </r>
      </text>
    </comment>
    <comment ref="G11" authorId="0" shapeId="0">
      <text>
        <r>
          <rPr>
            <b/>
            <sz val="9"/>
            <color indexed="81"/>
            <rFont val="Tahoma"/>
            <family val="2"/>
          </rPr>
          <t>TAHAP PENGUASAAN:
TP1</t>
        </r>
        <r>
          <rPr>
            <sz val="9"/>
            <color indexed="81"/>
            <rFont val="Tahoma"/>
            <family val="2"/>
          </rPr>
          <t xml:space="preserve">: Mempamerkan pengetahuan asas tentang
         kuasa dua, punca kuasa dua, kuasa tiga
         dan punca kuasa tiga.
</t>
        </r>
        <r>
          <rPr>
            <b/>
            <sz val="9"/>
            <color indexed="81"/>
            <rFont val="Tahoma"/>
            <family val="2"/>
          </rPr>
          <t>TP2</t>
        </r>
        <r>
          <rPr>
            <sz val="9"/>
            <color indexed="81"/>
            <rFont val="Tahoma"/>
            <family val="2"/>
          </rPr>
          <t xml:space="preserve">: Mempamerkan kefahaman tentang kuasa
         dua, punca kuasa dua, kuasa tiga dan 
         punca kuasa tiga. 
</t>
        </r>
        <r>
          <rPr>
            <b/>
            <sz val="9"/>
            <color indexed="81"/>
            <rFont val="Tahoma"/>
            <family val="2"/>
          </rPr>
          <t>TP3</t>
        </r>
        <r>
          <rPr>
            <sz val="9"/>
            <color indexed="81"/>
            <rFont val="Tahoma"/>
            <family val="2"/>
          </rPr>
          <t xml:space="preserve">: Mengaplikasikan kefahaman tentang kuasa
         dua, punca kuasa dua, kuasa tiga, dan
         punca kuasa tiga untuk melaksanakan 
         operasi asas dan gabungan operasi asas 
         aritmetik.
</t>
        </r>
        <r>
          <rPr>
            <b/>
            <sz val="9"/>
            <color indexed="81"/>
            <rFont val="Tahoma"/>
            <family val="2"/>
          </rPr>
          <t>TP4</t>
        </r>
        <r>
          <rPr>
            <sz val="9"/>
            <color indexed="81"/>
            <rFont val="Tahoma"/>
            <family val="2"/>
          </rPr>
          <t xml:space="preserve">: Mengaplikasikan pengetahuan dan 
         kemahiran yang sesuai tentang kuasa dua, 
         punca kuasa dua, kuasa tiga dan punca 
         kuasa tiga dalam konteks penyelesaian 
         masalah rutin yang mudah.
</t>
        </r>
        <r>
          <rPr>
            <b/>
            <sz val="9"/>
            <color indexed="81"/>
            <rFont val="Tahoma"/>
            <family val="2"/>
          </rPr>
          <t>TP5</t>
        </r>
        <r>
          <rPr>
            <sz val="9"/>
            <color indexed="81"/>
            <rFont val="Tahoma"/>
            <family val="2"/>
          </rPr>
          <t xml:space="preserve">: Mengaplikasikan pengetahuan dan 
         kemahiran yang sesuai tentang kuasa dua,
         punca kuasa dua, kuasa tiga dan punca
         kuasa tiga dalam konteks penyelesaian 
         masalah rutin yang kompleks.
</t>
        </r>
        <r>
          <rPr>
            <b/>
            <sz val="9"/>
            <color indexed="81"/>
            <rFont val="Tahoma"/>
            <family val="2"/>
          </rPr>
          <t>TP6</t>
        </r>
        <r>
          <rPr>
            <sz val="9"/>
            <color indexed="81"/>
            <rFont val="Tahoma"/>
            <family val="2"/>
          </rPr>
          <t xml:space="preserve">: Mengaplikasikan pengetahuan dan 
         kemahiran yang sesuai tentang kuasa dua, 
         punca kuasa dua, kuasa tiga dan punca 
         kuasa tiga dalam konteks penyelesaian 
         masalah bukan rutin.
</t>
        </r>
      </text>
    </comment>
    <comment ref="H11" authorId="0" shapeId="0">
      <text>
        <r>
          <rPr>
            <b/>
            <sz val="9"/>
            <color indexed="81"/>
            <rFont val="Tahoma"/>
            <family val="2"/>
          </rPr>
          <t xml:space="preserve">TAHAP PENGUASAAN:
TP1: </t>
        </r>
        <r>
          <rPr>
            <sz val="9"/>
            <color indexed="81"/>
            <rFont val="Tahoma"/>
            <family val="2"/>
          </rPr>
          <t>Mempamerkan pengetahuan asas
         tentang nisbah, kadar dan kadaran.</t>
        </r>
        <r>
          <rPr>
            <b/>
            <sz val="9"/>
            <color indexed="81"/>
            <rFont val="Tahoma"/>
            <family val="2"/>
          </rPr>
          <t xml:space="preserve">
TP2: </t>
        </r>
        <r>
          <rPr>
            <sz val="9"/>
            <color indexed="81"/>
            <rFont val="Tahoma"/>
            <family val="2"/>
          </rPr>
          <t>Mempamerkan kefahaman tentang 
         nisbah, kadar dan kadaran.</t>
        </r>
        <r>
          <rPr>
            <b/>
            <sz val="9"/>
            <color indexed="81"/>
            <rFont val="Tahoma"/>
            <family val="2"/>
          </rPr>
          <t xml:space="preserve">
TP3: </t>
        </r>
        <r>
          <rPr>
            <sz val="9"/>
            <color indexed="81"/>
            <rFont val="Tahoma"/>
            <family val="2"/>
          </rPr>
          <t>Mengaplikasikan kefahaman tentang 
         nisbah, kadar dan kadaran untuk 
         melaksanakan tugasan mudah.</t>
        </r>
        <r>
          <rPr>
            <b/>
            <sz val="9"/>
            <color indexed="81"/>
            <rFont val="Tahoma"/>
            <family val="2"/>
          </rPr>
          <t xml:space="preserve">
TP4: </t>
        </r>
        <r>
          <rPr>
            <sz val="9"/>
            <color indexed="81"/>
            <rFont val="Tahoma"/>
            <family val="2"/>
          </rPr>
          <t>Mengaplikasikan pengetahuan dan 
         kemahiran yang sesuai tentang nisbah,
         kadar dan kadaran dalam konteks 
         penyelesaian masalah rutin yang mudah.</t>
        </r>
        <r>
          <rPr>
            <b/>
            <sz val="9"/>
            <color indexed="81"/>
            <rFont val="Tahoma"/>
            <family val="2"/>
          </rPr>
          <t xml:space="preserve">
TP5: </t>
        </r>
        <r>
          <rPr>
            <sz val="9"/>
            <color indexed="81"/>
            <rFont val="Tahoma"/>
            <family val="2"/>
          </rPr>
          <t>Mengaplikasikan pengetahuan dan 
         kemahiran yang sesuai tentang nisbah,
         kadar dan kadaran dalam konteks 
         penyelesaian masalah rutin yang   
         kompleks.</t>
        </r>
        <r>
          <rPr>
            <b/>
            <sz val="9"/>
            <color indexed="81"/>
            <rFont val="Tahoma"/>
            <family val="2"/>
          </rPr>
          <t xml:space="preserve">
TP6:</t>
        </r>
        <r>
          <rPr>
            <sz val="9"/>
            <color indexed="81"/>
            <rFont val="Tahoma"/>
            <family val="2"/>
          </rPr>
          <t xml:space="preserve"> Mengaplikasikan pengetahuan dan 
         kemahiran yang sesuai tentang nisbah, 
         kadar dan kadaran dalam konteks 
         penyelesaian masalah bukan rutin.
</t>
        </r>
        <r>
          <rPr>
            <b/>
            <sz val="9"/>
            <color indexed="81"/>
            <rFont val="Tahoma"/>
            <family val="2"/>
          </rPr>
          <t xml:space="preserve">
</t>
        </r>
        <r>
          <rPr>
            <sz val="9"/>
            <color indexed="81"/>
            <rFont val="Tahoma"/>
            <family val="2"/>
          </rPr>
          <t xml:space="preserve">
</t>
        </r>
        <r>
          <rPr>
            <b/>
            <sz val="9"/>
            <color indexed="81"/>
            <rFont val="Tahoma"/>
            <family val="2"/>
          </rPr>
          <t xml:space="preserve">
</t>
        </r>
        <r>
          <rPr>
            <sz val="9"/>
            <color indexed="81"/>
            <rFont val="Tahoma"/>
            <family val="2"/>
          </rPr>
          <t xml:space="preserve">
</t>
        </r>
      </text>
    </comment>
    <comment ref="I11" authorId="0" shapeId="0">
      <text>
        <r>
          <rPr>
            <b/>
            <sz val="9"/>
            <color indexed="81"/>
            <rFont val="Tahoma"/>
            <family val="2"/>
          </rPr>
          <t xml:space="preserve">TAHAP PENGUASAAN:
TP1: </t>
        </r>
        <r>
          <rPr>
            <sz val="9"/>
            <color indexed="81"/>
            <rFont val="Tahoma"/>
            <family val="2"/>
          </rPr>
          <t>Mempamerkan pengetahuan
         asas tentang pemboleh ubah dan
         ungkapan algebra.</t>
        </r>
        <r>
          <rPr>
            <b/>
            <sz val="9"/>
            <color indexed="81"/>
            <rFont val="Tahoma"/>
            <family val="2"/>
          </rPr>
          <t xml:space="preserve">
TP2: </t>
        </r>
        <r>
          <rPr>
            <sz val="9"/>
            <color indexed="81"/>
            <rFont val="Tahoma"/>
            <family val="2"/>
          </rPr>
          <t>Mempamerkan kefahaman
         tentang pemboleh ubah dan 
         ungkapan algebra.</t>
        </r>
        <r>
          <rPr>
            <b/>
            <sz val="9"/>
            <color indexed="81"/>
            <rFont val="Tahoma"/>
            <family val="2"/>
          </rPr>
          <t xml:space="preserve">
TP3:</t>
        </r>
        <r>
          <rPr>
            <sz val="9"/>
            <color indexed="81"/>
            <rFont val="Tahoma"/>
            <family val="2"/>
          </rPr>
          <t xml:space="preserve"> Mengaplikasikan kefahaman 
         tentang ungkapan algebra untuk
         melaksanakan tugasan mudah.</t>
        </r>
        <r>
          <rPr>
            <b/>
            <sz val="9"/>
            <color indexed="81"/>
            <rFont val="Tahoma"/>
            <family val="2"/>
          </rPr>
          <t xml:space="preserve">
</t>
        </r>
        <r>
          <rPr>
            <sz val="9"/>
            <color indexed="81"/>
            <rFont val="Tahoma"/>
            <family val="2"/>
          </rPr>
          <t xml:space="preserve">
</t>
        </r>
      </text>
    </comment>
    <comment ref="J11" authorId="0" shapeId="0">
      <text>
        <r>
          <rPr>
            <b/>
            <sz val="9"/>
            <color indexed="81"/>
            <rFont val="Tahoma"/>
            <family val="2"/>
          </rPr>
          <t xml:space="preserve">TAHAP PENGUASAAN:
TP1: </t>
        </r>
        <r>
          <rPr>
            <sz val="9"/>
            <color indexed="81"/>
            <rFont val="Tahoma"/>
            <family val="2"/>
          </rPr>
          <t>Mempamerkan pengetahuan asas tentang 
         persamaan linear.</t>
        </r>
        <r>
          <rPr>
            <b/>
            <sz val="9"/>
            <color indexed="81"/>
            <rFont val="Tahoma"/>
            <family val="2"/>
          </rPr>
          <t xml:space="preserve">
TP2: </t>
        </r>
        <r>
          <rPr>
            <sz val="9"/>
            <color indexed="81"/>
            <rFont val="Tahoma"/>
            <family val="2"/>
          </rPr>
          <t>Mempamerkan kefahaman tentang 
         persamaan linear dan persamaan linear 
         serentak.</t>
        </r>
        <r>
          <rPr>
            <b/>
            <sz val="9"/>
            <color indexed="81"/>
            <rFont val="Tahoma"/>
            <family val="2"/>
          </rPr>
          <t xml:space="preserve">
TP3: </t>
        </r>
        <r>
          <rPr>
            <sz val="9"/>
            <color indexed="81"/>
            <rFont val="Tahoma"/>
            <family val="2"/>
          </rPr>
          <t>Mengaplikasikan kefahaman tentang 
         penyelesaian persamaan linear dan 
         persamaan linear serentak.</t>
        </r>
        <r>
          <rPr>
            <b/>
            <sz val="9"/>
            <color indexed="81"/>
            <rFont val="Tahoma"/>
            <family val="2"/>
          </rPr>
          <t xml:space="preserve">
TP4: </t>
        </r>
        <r>
          <rPr>
            <sz val="9"/>
            <color indexed="81"/>
            <rFont val="Tahoma"/>
            <family val="2"/>
          </rPr>
          <t>Mengaplikasikan kefahaman dan kemahiran
         yang sesuai tentang persamaan linear dan
         persamaan linear serentak dalam konteks 
         penyelesaian masalah rutin yang mudah.</t>
        </r>
        <r>
          <rPr>
            <b/>
            <sz val="9"/>
            <color indexed="81"/>
            <rFont val="Tahoma"/>
            <family val="2"/>
          </rPr>
          <t xml:space="preserve">
TP5: </t>
        </r>
        <r>
          <rPr>
            <sz val="9"/>
            <color indexed="81"/>
            <rFont val="Tahoma"/>
            <family val="2"/>
          </rPr>
          <t>Mengaplikasikan kefahaman dan kemahiran
         yang sesuai tentang persamaan linear dan
         persamaan linear serentak dalam konteks 
         penyelesaian masalah rutin yang kompleks.</t>
        </r>
        <r>
          <rPr>
            <b/>
            <sz val="9"/>
            <color indexed="81"/>
            <rFont val="Tahoma"/>
            <family val="2"/>
          </rPr>
          <t xml:space="preserve">
TP6: </t>
        </r>
        <r>
          <rPr>
            <sz val="9"/>
            <color indexed="81"/>
            <rFont val="Tahoma"/>
            <family val="2"/>
          </rPr>
          <t xml:space="preserve">Mengaplikasikan kefahaman dan kemahiran
         yang sesuai tentang persamaan linear dan 
         persamaan linear serentak dalam konteks 
         penyelesaian masalah bukan rutin.
</t>
        </r>
      </text>
    </comment>
    <comment ref="K11" authorId="0" shapeId="0">
      <text>
        <r>
          <rPr>
            <b/>
            <sz val="9"/>
            <color indexed="81"/>
            <rFont val="Tahoma"/>
            <family val="2"/>
          </rPr>
          <t xml:space="preserve">TAHAP PENGUASAAN:
TP1: </t>
        </r>
        <r>
          <rPr>
            <sz val="9"/>
            <color indexed="81"/>
            <rFont val="Tahoma"/>
            <family val="2"/>
          </rPr>
          <t>Mempamerkan pengetahuan asas tentang 
         ketaksamaan linear dalam satu pemboleh 
         ubah.</t>
        </r>
        <r>
          <rPr>
            <b/>
            <sz val="9"/>
            <color indexed="81"/>
            <rFont val="Tahoma"/>
            <family val="2"/>
          </rPr>
          <t xml:space="preserve">
TP2: </t>
        </r>
        <r>
          <rPr>
            <sz val="9"/>
            <color indexed="81"/>
            <rFont val="Tahoma"/>
            <family val="2"/>
          </rPr>
          <t>Mempamerkan kefahaman tentang 
         ketaksamaan linear dalam satu pemboleh 
         ubah.</t>
        </r>
        <r>
          <rPr>
            <b/>
            <sz val="9"/>
            <color indexed="81"/>
            <rFont val="Tahoma"/>
            <family val="2"/>
          </rPr>
          <t xml:space="preserve">
TP3: </t>
        </r>
        <r>
          <rPr>
            <sz val="9"/>
            <color indexed="81"/>
            <rFont val="Tahoma"/>
            <family val="2"/>
          </rPr>
          <t>Mengaplikasikan kefahaman tentang 
         ketaksamaan linear dalam satu pemboleh ubah
         untuk melaksanakan tugasan mudah.</t>
        </r>
        <r>
          <rPr>
            <b/>
            <sz val="9"/>
            <color indexed="81"/>
            <rFont val="Tahoma"/>
            <family val="2"/>
          </rPr>
          <t xml:space="preserve">
TP4:</t>
        </r>
        <r>
          <rPr>
            <sz val="9"/>
            <color indexed="81"/>
            <rFont val="Tahoma"/>
            <family val="2"/>
          </rPr>
          <t xml:space="preserve"> Mengaplikasikan pengetahuan dan kemahiran
         yang sesuai tentang ketaksamaan linear dalam
         satu pemboleh ubah dalam konteks 
         penyelesaian masalah rutin yang mudah.</t>
        </r>
        <r>
          <rPr>
            <b/>
            <sz val="9"/>
            <color indexed="81"/>
            <rFont val="Tahoma"/>
            <family val="2"/>
          </rPr>
          <t xml:space="preserve">
TP5: </t>
        </r>
        <r>
          <rPr>
            <sz val="9"/>
            <color indexed="81"/>
            <rFont val="Tahoma"/>
            <family val="2"/>
          </rPr>
          <t>Mengaplikasikan pengetahuan dan kemahiran
         yang sesuai tentang ketaksamaan linear dalam
         satu pemboleh ubah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ketaksamaan linear dalam
         satu pemboleh ubah dalam konteks 
        penyelesaian masalah bukan rutin.
</t>
        </r>
      </text>
    </comment>
    <comment ref="L11" authorId="0" shapeId="0">
      <text>
        <r>
          <rPr>
            <b/>
            <sz val="9"/>
            <color indexed="81"/>
            <rFont val="Tahoma"/>
            <family val="2"/>
          </rPr>
          <t xml:space="preserve">TAHAP PENGUASAAN:
TP1: </t>
        </r>
        <r>
          <rPr>
            <sz val="9"/>
            <color indexed="81"/>
            <rFont val="Tahoma"/>
            <family val="2"/>
          </rPr>
          <t xml:space="preserve">Mempamerkan pengetahuan asas 
         tentang garis dan sudut. </t>
        </r>
        <r>
          <rPr>
            <b/>
            <sz val="9"/>
            <color indexed="81"/>
            <rFont val="Tahoma"/>
            <family val="2"/>
          </rPr>
          <t xml:space="preserve">
TP2: </t>
        </r>
        <r>
          <rPr>
            <sz val="9"/>
            <color indexed="81"/>
            <rFont val="Tahoma"/>
            <family val="2"/>
          </rPr>
          <t>Mempamerkan kefahaman tentang garis
         dan sudut.</t>
        </r>
        <r>
          <rPr>
            <b/>
            <sz val="9"/>
            <color indexed="81"/>
            <rFont val="Tahoma"/>
            <family val="2"/>
          </rPr>
          <t xml:space="preserve">
TP3: </t>
        </r>
        <r>
          <rPr>
            <sz val="9"/>
            <color indexed="81"/>
            <rFont val="Tahoma"/>
            <family val="2"/>
          </rPr>
          <t>Mengaplikasikan kefahaman tentang 
         garis dan sudut untuk melaksanakan
         tugasan mudah.</t>
        </r>
        <r>
          <rPr>
            <b/>
            <sz val="9"/>
            <color indexed="81"/>
            <rFont val="Tahoma"/>
            <family val="2"/>
          </rPr>
          <t xml:space="preserve">
TP4: </t>
        </r>
        <r>
          <rPr>
            <sz val="9"/>
            <color indexed="81"/>
            <rFont val="Tahoma"/>
            <family val="2"/>
          </rPr>
          <t>Mengaplikasikan kefahaman dan 
         kemahiran yang sesuai tentang garis
         dan sudut dalam konteks penyelesaian
         masalah rutin yang mudah.</t>
        </r>
        <r>
          <rPr>
            <b/>
            <sz val="9"/>
            <color indexed="81"/>
            <rFont val="Tahoma"/>
            <family val="2"/>
          </rPr>
          <t xml:space="preserve">
TP5:</t>
        </r>
        <r>
          <rPr>
            <sz val="9"/>
            <color indexed="81"/>
            <rFont val="Tahoma"/>
            <family val="2"/>
          </rPr>
          <t xml:space="preserve"> Mengaplikasikan kefahaman dan 
         kemahiran yang sesuai tentang garis
         dan sudut dalam konteks penyelesaian
         masalah rutin yang kompleks.</t>
        </r>
        <r>
          <rPr>
            <b/>
            <sz val="9"/>
            <color indexed="81"/>
            <rFont val="Tahoma"/>
            <family val="2"/>
          </rPr>
          <t xml:space="preserve">
TP6: </t>
        </r>
        <r>
          <rPr>
            <sz val="9"/>
            <color indexed="81"/>
            <rFont val="Tahoma"/>
            <family val="2"/>
          </rPr>
          <t xml:space="preserve">Mengaplikasikan kefahaman dan 
         kemahiran yang sesuai tentang garis 
         dan sudut dalam konteks penyelesaian
         masalah bukan rutin.
</t>
        </r>
      </text>
    </comment>
    <comment ref="M11" authorId="0" shapeId="0">
      <text>
        <r>
          <rPr>
            <b/>
            <sz val="9"/>
            <color indexed="81"/>
            <rFont val="Tahoma"/>
            <family val="2"/>
          </rPr>
          <t xml:space="preserve">TAHAP PENGUASAAN:
TP1: </t>
        </r>
        <r>
          <rPr>
            <sz val="9"/>
            <color indexed="81"/>
            <rFont val="Tahoma"/>
            <family val="2"/>
          </rPr>
          <t>Mempamerkan pengetahuan asas tentang 
         poligon.</t>
        </r>
        <r>
          <rPr>
            <b/>
            <sz val="9"/>
            <color indexed="81"/>
            <rFont val="Tahoma"/>
            <family val="2"/>
          </rPr>
          <t xml:space="preserve">
TP2: </t>
        </r>
        <r>
          <rPr>
            <sz val="9"/>
            <color indexed="81"/>
            <rFont val="Tahoma"/>
            <family val="2"/>
          </rPr>
          <t>Mempamerkan kefahaman tentang segi tiga dan
         sisi empat.</t>
        </r>
        <r>
          <rPr>
            <b/>
            <sz val="9"/>
            <color indexed="81"/>
            <rFont val="Tahoma"/>
            <family val="2"/>
          </rPr>
          <t xml:space="preserve">
TP3: </t>
        </r>
        <r>
          <rPr>
            <sz val="9"/>
            <color indexed="81"/>
            <rFont val="Tahoma"/>
            <family val="2"/>
          </rPr>
          <t>Mengaplikasikan kefahaman tentang garis dan
         sudut untuk melaksanakan tugasan mudah 
         yang berkaitan dengan sudut pedalaman dan 
         sudut peluaran segi tiga dan sisi empat.</t>
        </r>
        <r>
          <rPr>
            <b/>
            <sz val="9"/>
            <color indexed="81"/>
            <rFont val="Tahoma"/>
            <family val="2"/>
          </rPr>
          <t xml:space="preserve">
TP4: </t>
        </r>
        <r>
          <rPr>
            <sz val="9"/>
            <color indexed="81"/>
            <rFont val="Tahoma"/>
            <family val="2"/>
          </rPr>
          <t>Mengaplikasikan pengetahuan dan kemahiran
         yang sesuai tentang segi tiga dan sisi empat 
         dalam konteks penyelesaian masalah rutin yang
         mudah.</t>
        </r>
        <r>
          <rPr>
            <b/>
            <sz val="9"/>
            <color indexed="81"/>
            <rFont val="Tahoma"/>
            <family val="2"/>
          </rPr>
          <t xml:space="preserve">
TP5: </t>
        </r>
        <r>
          <rPr>
            <sz val="9"/>
            <color indexed="81"/>
            <rFont val="Tahoma"/>
            <family val="2"/>
          </rPr>
          <t>Mengaplikasikan pengetahuan dan kemahiran 
         yang sesuai tentang segi tiga dan sisi empat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segi tiga dan sisi empat 
         dalam konteks penyelesaian masalah bukan 
         rutin.
 </t>
        </r>
      </text>
    </comment>
    <comment ref="N11" authorId="0" shapeId="0">
      <text>
        <r>
          <rPr>
            <b/>
            <sz val="9"/>
            <color indexed="81"/>
            <rFont val="Tahoma"/>
            <family val="2"/>
          </rPr>
          <t xml:space="preserve">TAHAP PENGUASAAN:
TP1: </t>
        </r>
        <r>
          <rPr>
            <sz val="9"/>
            <color indexed="81"/>
            <rFont val="Tahoma"/>
            <family val="2"/>
          </rPr>
          <t>Mempamerkan pengetahuan asas tentang
         perimeter.</t>
        </r>
        <r>
          <rPr>
            <b/>
            <sz val="9"/>
            <color indexed="81"/>
            <rFont val="Tahoma"/>
            <family val="2"/>
          </rPr>
          <t xml:space="preserve">
TP2: </t>
        </r>
        <r>
          <rPr>
            <sz val="9"/>
            <color indexed="81"/>
            <rFont val="Tahoma"/>
            <family val="2"/>
          </rPr>
          <t>Mempamerkan kefahaman tentang 
         perimeter dan luas.</t>
        </r>
        <r>
          <rPr>
            <b/>
            <sz val="9"/>
            <color indexed="81"/>
            <rFont val="Tahoma"/>
            <family val="2"/>
          </rPr>
          <t xml:space="preserve">
TP3: </t>
        </r>
        <r>
          <rPr>
            <sz val="9"/>
            <color indexed="81"/>
            <rFont val="Tahoma"/>
            <family val="2"/>
          </rPr>
          <t>Mengaplikasikan kefahaman tentang 
         perimeter dan luas untuk melaksanakan 
         tugasan mudah.</t>
        </r>
        <r>
          <rPr>
            <b/>
            <sz val="9"/>
            <color indexed="81"/>
            <rFont val="Tahoma"/>
            <family val="2"/>
          </rPr>
          <t xml:space="preserve">
TP4: </t>
        </r>
        <r>
          <rPr>
            <sz val="9"/>
            <color indexed="81"/>
            <rFont val="Tahoma"/>
            <family val="2"/>
          </rPr>
          <t>Mengaplikasikan pengetahuan dan 
         kemahiran yang sesuai tentang perimeter 
         dan luas dalam konteks penyelesaian 
         masalah rutin yang mudah.</t>
        </r>
        <r>
          <rPr>
            <b/>
            <sz val="9"/>
            <color indexed="81"/>
            <rFont val="Tahoma"/>
            <family val="2"/>
          </rPr>
          <t xml:space="preserve">
TP5: </t>
        </r>
        <r>
          <rPr>
            <sz val="9"/>
            <color indexed="81"/>
            <rFont val="Tahoma"/>
            <family val="2"/>
          </rPr>
          <t>Mengaplikasikan pengetahuan dan 
         kemahiran yang sesuai tentang perimeter 
         dan luas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perimeter
         dan luas dalam konteks penyelesaian 
         masalah bukan rutin.
</t>
        </r>
      </text>
    </comment>
    <comment ref="O11" authorId="0" shapeId="0">
      <text>
        <r>
          <rPr>
            <b/>
            <sz val="9"/>
            <color indexed="81"/>
            <rFont val="Tahoma"/>
            <family val="2"/>
          </rPr>
          <t xml:space="preserve">TAHAP PENGUASAAN:
TP1: </t>
        </r>
        <r>
          <rPr>
            <sz val="9"/>
            <color indexed="81"/>
            <rFont val="Tahoma"/>
            <family val="2"/>
          </rPr>
          <t>Mempamerkan         
         pengetahuan asas tentang 
         set.</t>
        </r>
        <r>
          <rPr>
            <b/>
            <sz val="9"/>
            <color indexed="81"/>
            <rFont val="Tahoma"/>
            <family val="2"/>
          </rPr>
          <t xml:space="preserve"> 
TP2: </t>
        </r>
        <r>
          <rPr>
            <sz val="9"/>
            <color indexed="81"/>
            <rFont val="Tahoma"/>
            <family val="2"/>
          </rPr>
          <t xml:space="preserve">Mempamerkan kefahaman
         tentang set. </t>
        </r>
        <r>
          <rPr>
            <b/>
            <sz val="9"/>
            <color indexed="81"/>
            <rFont val="Tahoma"/>
            <family val="2"/>
          </rPr>
          <t xml:space="preserve">
TP3: </t>
        </r>
        <r>
          <rPr>
            <sz val="9"/>
            <color indexed="81"/>
            <rFont val="Tahoma"/>
            <family val="2"/>
          </rPr>
          <t>Mengaplikasikan kefahaman 
         tentang set.</t>
        </r>
        <r>
          <rPr>
            <b/>
            <sz val="9"/>
            <color indexed="81"/>
            <rFont val="Tahoma"/>
            <family val="2"/>
          </rPr>
          <t xml:space="preserve">
</t>
        </r>
        <r>
          <rPr>
            <sz val="9"/>
            <color indexed="81"/>
            <rFont val="Tahoma"/>
            <family val="2"/>
          </rPr>
          <t xml:space="preserve">
</t>
        </r>
      </text>
    </comment>
    <comment ref="P11" authorId="0" shapeId="0">
      <text>
        <r>
          <rPr>
            <b/>
            <sz val="9"/>
            <color indexed="81"/>
            <rFont val="Tahoma"/>
            <family val="2"/>
          </rPr>
          <t xml:space="preserve">TAHAP PENGUASAAN:
TP1: </t>
        </r>
        <r>
          <rPr>
            <sz val="9"/>
            <color indexed="81"/>
            <rFont val="Tahoma"/>
            <family val="2"/>
          </rPr>
          <t>Mempamerkan pengetahuan asas 
         tentang pengumpulan, pengorganisasian
         dan perwakilan data.</t>
        </r>
        <r>
          <rPr>
            <b/>
            <sz val="9"/>
            <color indexed="81"/>
            <rFont val="Tahoma"/>
            <family val="2"/>
          </rPr>
          <t xml:space="preserve">
TP2: </t>
        </r>
        <r>
          <rPr>
            <sz val="9"/>
            <color indexed="81"/>
            <rFont val="Tahoma"/>
            <family val="2"/>
          </rPr>
          <t>Mempamerkan kefahaman tentang 
         pengumpulan, pengorganisasian dan 
         perwakilan data.</t>
        </r>
        <r>
          <rPr>
            <b/>
            <sz val="9"/>
            <color indexed="81"/>
            <rFont val="Tahoma"/>
            <family val="2"/>
          </rPr>
          <t xml:space="preserve">
TP3:</t>
        </r>
        <r>
          <rPr>
            <sz val="9"/>
            <color indexed="81"/>
            <rFont val="Tahoma"/>
            <family val="2"/>
          </rPr>
          <t xml:space="preserve"> Mengaplikasikan kefahaman tentang 
         perwakilan data untuk membina 
         perwakilan data.</t>
        </r>
        <r>
          <rPr>
            <b/>
            <sz val="9"/>
            <color indexed="81"/>
            <rFont val="Tahoma"/>
            <family val="2"/>
          </rPr>
          <t xml:space="preserve">
TP4: </t>
        </r>
        <r>
          <rPr>
            <sz val="9"/>
            <color indexed="81"/>
            <rFont val="Tahoma"/>
            <family val="2"/>
          </rPr>
          <t>Mengaplikasikan pengetahuan dan 
         kemahiran yang sesuai tentang 
         perwakilan dan pentafsiran data dalam 
         konteks penyelesaian masalah rutin yang
         mudah.</t>
        </r>
        <r>
          <rPr>
            <b/>
            <sz val="9"/>
            <color indexed="81"/>
            <rFont val="Tahoma"/>
            <family val="2"/>
          </rPr>
          <t xml:space="preserve">
TP5: </t>
        </r>
        <r>
          <rPr>
            <sz val="9"/>
            <color indexed="81"/>
            <rFont val="Tahoma"/>
            <family val="2"/>
          </rPr>
          <t>Mengaplikasikan pengetahuan dan 
         kemahiran yang sesuai tentang 
         perwakilan dan pentafsiran data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perwakilan dan pentafsiran data dalam 
         konteks penyelesaian masalah bukan 
         rutin.
</t>
        </r>
      </text>
    </comment>
    <comment ref="Q11" authorId="0" shapeId="0">
      <text>
        <r>
          <rPr>
            <b/>
            <sz val="9"/>
            <color indexed="81"/>
            <rFont val="Tahoma"/>
            <family val="2"/>
          </rPr>
          <t xml:space="preserve">TAHAP PENGUASAAN:
TP1: </t>
        </r>
        <r>
          <rPr>
            <sz val="9"/>
            <color indexed="81"/>
            <rFont val="Tahoma"/>
            <family val="2"/>
          </rPr>
          <t>Mempamerkan pengetahuan asas 
         tentang sisi segi tiga bersudut tegak.</t>
        </r>
        <r>
          <rPr>
            <b/>
            <sz val="9"/>
            <color indexed="81"/>
            <rFont val="Tahoma"/>
            <family val="2"/>
          </rPr>
          <t xml:space="preserve">
TP2: </t>
        </r>
        <r>
          <rPr>
            <sz val="9"/>
            <color indexed="81"/>
            <rFont val="Tahoma"/>
            <family val="2"/>
          </rPr>
          <t>Mempamerkan kefahaman tentang 
         hubungan antara sisi segi tiga bersudut
         tegak.</t>
        </r>
        <r>
          <rPr>
            <b/>
            <sz val="9"/>
            <color indexed="81"/>
            <rFont val="Tahoma"/>
            <family val="2"/>
          </rPr>
          <t xml:space="preserve">
TP3: </t>
        </r>
        <r>
          <rPr>
            <sz val="9"/>
            <color indexed="81"/>
            <rFont val="Tahoma"/>
            <family val="2"/>
          </rPr>
          <t>Mengaplikasikan kefahaman tentang
         teorem Pythagoras.</t>
        </r>
        <r>
          <rPr>
            <b/>
            <sz val="9"/>
            <color indexed="81"/>
            <rFont val="Tahoma"/>
            <family val="2"/>
          </rPr>
          <t xml:space="preserve">
TP4: </t>
        </r>
        <r>
          <rPr>
            <sz val="9"/>
            <color indexed="81"/>
            <rFont val="Tahoma"/>
            <family val="2"/>
          </rPr>
          <t>Mengaplikasikan pengetahuan dan 
         kemahiran yang sesuai tentang teorem
         Pythagoras dalam konteks penyelesaian
         masalah rutin yang mudah.</t>
        </r>
        <r>
          <rPr>
            <b/>
            <sz val="9"/>
            <color indexed="81"/>
            <rFont val="Tahoma"/>
            <family val="2"/>
          </rPr>
          <t xml:space="preserve">
TP5: </t>
        </r>
        <r>
          <rPr>
            <sz val="9"/>
            <color indexed="81"/>
            <rFont val="Tahoma"/>
            <family val="2"/>
          </rPr>
          <t>Mengaplikasikan pengetahuan dan 
         kemahiran yang sesuai tentang teorem
         Pythagoras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teorem
         Pythagoras dalam konteks penyelesaian
         masalah bukan rutin.
</t>
        </r>
      </text>
    </comment>
  </commentList>
</comments>
</file>

<file path=xl/sharedStrings.xml><?xml version="1.0" encoding="utf-8"?>
<sst xmlns="http://schemas.openxmlformats.org/spreadsheetml/2006/main" count="449" uniqueCount="207">
  <si>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</si>
  <si>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</si>
  <si>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</si>
  <si>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</si>
  <si>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</si>
  <si>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</si>
  <si>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</si>
  <si>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</si>
  <si>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</si>
  <si>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</si>
  <si>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</si>
  <si>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</si>
  <si>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</si>
  <si>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</si>
  <si>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</si>
  <si>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</si>
  <si>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</si>
  <si>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</si>
  <si>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</si>
  <si>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</si>
  <si>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</si>
  <si>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</si>
  <si>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</si>
  <si>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</si>
  <si>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</si>
  <si>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</si>
  <si>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</si>
  <si>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</si>
  <si>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</si>
  <si>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</si>
  <si>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</si>
  <si>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</si>
  <si>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</si>
  <si>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</si>
  <si>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</si>
  <si>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</si>
  <si>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</si>
  <si>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</si>
  <si>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</si>
  <si>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</si>
  <si>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</si>
  <si>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</si>
  <si>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</si>
  <si>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</si>
  <si>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</si>
  <si>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</si>
  <si>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</si>
  <si>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</si>
  <si>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</si>
  <si>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</si>
  <si>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</si>
  <si>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</si>
  <si>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</si>
  <si>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</si>
  <si>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</si>
  <si>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</si>
  <si>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</si>
  <si>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</si>
  <si>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</si>
  <si>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</si>
  <si>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</si>
  <si>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</si>
  <si>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</si>
  <si>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</si>
  <si>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</si>
  <si>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</si>
  <si>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</si>
  <si>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</si>
  <si>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</si>
  <si>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</si>
  <si>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</si>
  <si>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</si>
  <si>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</si>
  <si>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</si>
  <si>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</si>
  <si>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</si>
  <si>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</si>
  <si>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</si>
  <si>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</si>
  <si>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</si>
  <si>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</si>
  <si>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r>
      <t xml:space="preserve">PENENTUAN TAHAP PENGUASAAN </t>
    </r>
    <r>
      <rPr>
        <b/>
        <sz val="11"/>
        <color indexed="10"/>
        <rFont val="Calibri"/>
        <family val="2"/>
      </rPr>
      <t>(Dilengkapkan oleh unit mata pelajaran)</t>
    </r>
  </si>
  <si>
    <r>
      <t>Templat pelaporan ini terdiri daripada 11</t>
    </r>
    <r>
      <rPr>
        <sz val="11"/>
        <color indexed="10"/>
        <rFont val="Calibri"/>
        <family val="2"/>
      </rPr>
      <t xml:space="preserve"> </t>
    </r>
    <r>
      <rPr>
        <sz val="11"/>
        <color indexed="8"/>
        <rFont val="Calibri"/>
        <family val="2"/>
      </rPr>
      <t>lajur yang dibina berdasarkan konstruk bidang/ tema/ kemahiran/ kelompok</t>
    </r>
    <r>
      <rPr>
        <sz val="11"/>
        <color indexed="10"/>
        <rFont val="Calibri"/>
        <family val="2"/>
      </rPr>
      <t>.</t>
    </r>
  </si>
  <si>
    <t>Guru hendaklah memilih option di sebelah kanan bahagian atas halaman Rekod Prestasi Murid untuk  membuat pelaporan di dalam templat ini.</t>
  </si>
  <si>
    <t>Pelaporan bagi 4 bidang/ kemahiran akan dilakukan pada pertengahan tahun, manakala pelaporan bagi 6 lajur  bidang/  kemahiran pula dilakukan pada akhir tahun.</t>
  </si>
  <si>
    <t>ATAU</t>
  </si>
  <si>
    <t>Pelaporan bagi bidang/kemahiran akan dilakukan pada pertengahan tahun dan akhir tahun.</t>
  </si>
  <si>
    <r>
      <t xml:space="preserve">Tahap Penguasaan diberikan berdasarkan setiap rubrik mengikut konstruk bidang/ tema/ kemahiran/ kelompok </t>
    </r>
    <r>
      <rPr>
        <sz val="11"/>
        <color indexed="10"/>
        <rFont val="Calibri"/>
        <family val="2"/>
      </rPr>
      <t xml:space="preserve">(sila nyatakan) </t>
    </r>
    <r>
      <rPr>
        <sz val="11"/>
        <color indexed="8"/>
        <rFont val="Calibri"/>
        <family val="2"/>
      </rPr>
      <t xml:space="preserve">tersebut seperti di halaman </t>
    </r>
    <r>
      <rPr>
        <b/>
        <sz val="11"/>
        <color indexed="8"/>
        <rFont val="Calibri"/>
        <family val="2"/>
      </rPr>
      <t>Data Peryataan Tahap Penguasaan.</t>
    </r>
  </si>
  <si>
    <r>
      <t>(</t>
    </r>
    <r>
      <rPr>
        <b/>
        <sz val="11"/>
        <color indexed="60"/>
        <rFont val="Calibri"/>
        <family val="2"/>
      </rPr>
      <t>Nota</t>
    </r>
    <r>
      <rPr>
        <sz val="11"/>
        <color indexed="60"/>
        <rFont val="Calibri"/>
        <family val="2"/>
      </rPr>
      <t>: Pegawai mata pelajaran boleh menambah teks lain di dalam ruang ini tetapi 5 perkara di atas hendaklah dikekalkan)</t>
    </r>
  </si>
  <si>
    <t>PN. SALMIAH BT KAMARUDIN</t>
  </si>
  <si>
    <t>Kelas:</t>
  </si>
  <si>
    <t>MATEMATIK</t>
  </si>
  <si>
    <t>SK SUNGAI SIPUT</t>
  </si>
  <si>
    <t xml:space="preserve">KLANG, </t>
  </si>
  <si>
    <t>SELANGOR</t>
  </si>
  <si>
    <t>PN. SUZILA MOHAMED</t>
  </si>
  <si>
    <t>TINGKATAN 1 USAHA</t>
  </si>
  <si>
    <t>Nombor Nisbah</t>
  </si>
  <si>
    <t>Faktor dan Gandaan</t>
  </si>
  <si>
    <t>Kuasa 2, Punca Kuasa 2, Kuasa 3 dan Punca Kuasa 3</t>
  </si>
  <si>
    <t>Nisbah, Kadar dan Kadaran</t>
  </si>
  <si>
    <t>Ungkapan Algebra</t>
  </si>
  <si>
    <t>Persamaan Linear</t>
  </si>
  <si>
    <t>Ketaksamaan Linear</t>
  </si>
  <si>
    <t>Garis dan Sudut</t>
  </si>
  <si>
    <t>Poligon Asas</t>
  </si>
  <si>
    <t>Perimeter dan Luas</t>
  </si>
  <si>
    <t>Pengenalan Set</t>
  </si>
  <si>
    <t>Pengendalian Data</t>
  </si>
  <si>
    <t>Teorem Pythagoras</t>
  </si>
  <si>
    <t>KANDUNGAN, KEMAHIRAN DAN PROSES MATEMATIK</t>
  </si>
  <si>
    <t>TAHAP PENGHAYATAN NILAI</t>
  </si>
  <si>
    <t>TOPIK 1: NOMBOR NISBAH</t>
  </si>
  <si>
    <t>Mempamerkan pengetahuan asas tentang integer, pecahan dan perpuluhan.</t>
  </si>
  <si>
    <t>Mempamerkan kefahaman tentang nombor nisbah.</t>
  </si>
  <si>
    <t>Mengaplikasikan kefahaman tentang nombor nisbah untuk melaksanakan operasi asas dan gabungan operasi asas aritmetik.</t>
  </si>
  <si>
    <t>Mengaplikasikan pengetahuan dan kemahiran yang sesuai tentang nombor nisbah dalam konteks penyelesaian masalah rutin yang mudah.</t>
  </si>
  <si>
    <t>Mengaplikasikan pengetahuan dan kemahiran yang sesuai tentang nombor nisbah dalam konteks penyelesaian masalah rutin yang kompleks.</t>
  </si>
  <si>
    <t>Mengaplikasikan pengetahuan dan kemahiran yang sesuai tentang nombor nisbah dalam konteks penyelesaian masalah bukan rutin.</t>
  </si>
  <si>
    <t>TOPIK 2: FAKTOR DAN GANDAAN</t>
  </si>
  <si>
    <t>Mempamerkan pengetahuan asas tentang nombor perdana, faktor dan gandaan.</t>
  </si>
  <si>
    <t>Mempamerkan kefahaman tentang nombor perdana, faktor dan gandaan.</t>
  </si>
  <si>
    <t>Mengaplikasikan kefahaman tentang nombor perdana, faktor dan gandaan untuk melaksanakan tugasan mudah yang melibatkan  FSTB dan GSTK.</t>
  </si>
  <si>
    <t>Mengaplikasikan pengetahuan  dan kemahiran yang sesuai tentang nombor perdana, faktor dan gandaan dalam konteks penyelesaian masalah rutin yang mudah.</t>
  </si>
  <si>
    <t>Mengaplikasikan pengetahuan dan kemahiran yang sesuai tentang nombor perdana, faktor dan gandaan dalam konteks penyelesaian masalah rutin yang kompleks.</t>
  </si>
  <si>
    <t>Mengaplikasikan pengetahuan dan kemahiran tentang nombor perdana, faktor dan gandaan dalam konteks penyelesaian masalah bukan rutin.</t>
  </si>
  <si>
    <t>TOPIK 3 : KUASA DUA, PUNCA KUASA DUA, KUASA TIGA DAN PUNCA KUASA TIGA</t>
  </si>
  <si>
    <t>Mempamerkan pengetahuan asas tentang kuasa dua, punca kuasa dua, kuasa tiga dan punca kuasa tiga.</t>
  </si>
  <si>
    <t>Mempamerkan kefahaman tentang kuasa dua, punca kuasa dua, kuasa tiga dan punca kuasa tiga.</t>
  </si>
  <si>
    <t>Mengaplikasikan kefahaman tentang kuasa dua, punca kuasa dua, kuasa tiga, dan punca kuasa tiga untuk melaksanakan operasi asas dan gabungan operasi asas aritmetik.</t>
  </si>
  <si>
    <t>Mengaplikasikan pengetahuan dan kemahiran yang sesuai tentang kuasa dua, punca kuasa dua, kuasa tiga dan punca kuasa tiga dalam konteks penyelesaian masalah rutin yang mudah.</t>
  </si>
  <si>
    <t>Mengaplikasikan pengetahuan dan kemahiran yang sesuai tentang kuasa dua, punca kuasa dua, kuasa tiga dan punca kuasa tiga dalam konteks penyelesaian masalah rutin yang kompleks.</t>
  </si>
  <si>
    <t>Mengaplikasikan pengetahuan dan kemahiran yang sesuai tentang kuasa dua, punca kuasa dua, kuasa tiga dan punca kuasa tiga dalam konteks penyelesaian masalah bukan rutin.</t>
  </si>
  <si>
    <t>TOPIK 4 : NISBAH, KADAR DAN KADARAN</t>
  </si>
  <si>
    <t>Mempamerkan pengetahuan asas tentang nisbah, kadar dan kadaran.</t>
  </si>
  <si>
    <t>Mempamerkan kefahaman tentang nisbah, kadar dan kadaran.</t>
  </si>
  <si>
    <t>Mengaplikasikan kefahaman tentang nisbah, kadar dan kadaran untuk melaksanakan tugasan mudah.</t>
  </si>
  <si>
    <t>Mengaplikasikan pengetahuan dan kemahiran yang sesuai tentang nisbah, kadar dan kadaran dalam konteks penyelesaian masalah rutin yang mudah.</t>
  </si>
  <si>
    <t>Mengaplikasikan pengetahuan dan kemahiran yang sesuai tentang nisbah, kadar dan kadaran dalam konteks penyelesaian masalah rutin yang kompleks.</t>
  </si>
  <si>
    <t>Mengaplikasikan pengetahuan dan kemahiran yang sesuai tentang nisbah, kadar dan kadaran dalam konteks penyelesaian masalah bukan rutin.</t>
  </si>
  <si>
    <t>TOPIK 5 : UNGKAPAN ALGEBRA</t>
  </si>
  <si>
    <t>Mempamerkan pengetahuan asas tentang pemboleh ubah dan ungkapan algebra.</t>
  </si>
  <si>
    <t>Mempamerkan kefahaman tentang pemboleh ubah dan ungkapan algebra.</t>
  </si>
  <si>
    <t>Mengaplikasikan kefahaman tentang ungkapan algebra untuk melaksanakan tugasan mudah.</t>
  </si>
  <si>
    <t>TOPIK 6 : PERSAMAAN LINEAR</t>
  </si>
  <si>
    <t>Mempamerkan pengetahuan asas tentang persamaan linear.</t>
  </si>
  <si>
    <t>Mempamerkan kefahaman tentang persamaan linear dan persamaan linear serentak.</t>
  </si>
  <si>
    <t>Mengaplikasikan kefahaman tentang penyelesaian persamaan linear dan persamaan linear serentak.</t>
  </si>
  <si>
    <t>Mengaplikasikan kefahaman dan kemahiran yang sesuai tentang persamaan linear dan persamaan linear serentak dalam konteks penyelesaian masalah rutin yang mudah.</t>
  </si>
  <si>
    <t>Mengaplikasikan kefahaman dan kemahiran yang sesuai tentang persamaan linear dan persamaan linear serentak dalam konteks penyelesaian masalah rutin yang kompleks.</t>
  </si>
  <si>
    <t>Mengaplikasikan kefahaman dan kemahiran yang sesuai tentang persamaan linear dan persamaan linear serentak dalam konteks penyelesaian masalah bukan rutin.</t>
  </si>
  <si>
    <t>TOPIK 7 : KETAKSAMAAN LINEAR</t>
  </si>
  <si>
    <t>Mempamerkan pengetahuan asas tentang ketaksamaan linear dalam satu pemboleh ubah.</t>
  </si>
  <si>
    <t>Mempamerkan kefahaman tentang ketaksamaan linear dalam satu pemboleh ubah.</t>
  </si>
  <si>
    <t>Mengaplikasikan kefahaman tentang ketaksamaan linear dalam satu pemboleh ubah untuk melaksanakan tugasan mudah.</t>
  </si>
  <si>
    <t>Mengaplikasikan pengetahuan dan kemahiran yang sesuai tentang ketaksamaan linear dalam satu pemboleh ubah dalam konteks penyelesaian masalah rutin yang mudah.</t>
  </si>
  <si>
    <t>Mengaplikasikan pengetahuan dan kemahiran yang sesuai tentang ketaksamaan linear dalam satu pemboleh ubah dalam konteks penyelesaian masalah rutin yang kompleks.</t>
  </si>
  <si>
    <t>Mengaplikasikan pengetahuan dan kemahiran yang sesuai tentang ketaksamaan linear dalam satu pemboleh ubah dalam konteks penyelesaian masalah bukan rutin.</t>
  </si>
  <si>
    <t>TOPIK 8 : GARIS DAN SUDUT</t>
  </si>
  <si>
    <t xml:space="preserve">Mempamerkan pengetahuan asas tentang garis dan sudut. </t>
  </si>
  <si>
    <t>Mempamerkan kefahaman tentang garis dan sudut.</t>
  </si>
  <si>
    <t>Mengaplikasikan kefahaman tentang garis dan sudut untuk melaksanakan tugasan mudah.</t>
  </si>
  <si>
    <t>Mengaplikasikan kefahaman dan kemahiran yang sesuai tentang garis dan sudut dalam konteks penyelesaian masalah rutin yang mudah.</t>
  </si>
  <si>
    <t>Mengaplikasikan kefahaman dan kemahiran yang sesuai tentang garis dan sudut dalam konteks penyelesaian masalah rutin yang kompleks.</t>
  </si>
  <si>
    <t>Mengaplikasikan kefahaman dan kemahiran yang sesuai tentang garis dan sudut dalam konteks penyelesaian masalah bukan rutin.</t>
  </si>
  <si>
    <t>TOPIK 9 : POLIGON ASAS</t>
  </si>
  <si>
    <t>Mempamerkan pengetahuan asas tentang poligon.</t>
  </si>
  <si>
    <t>Mempamerkan kefahaman tentang segi tiga dan sisi empat.</t>
  </si>
  <si>
    <t>Mengaplikasikan kefahaman tentang garis dan sudut untuk melaksanakan tugasan mudah yang berkaitan dengan sudut pedalaman dan sudut peluaran segi tiga dan sisi empat.</t>
  </si>
  <si>
    <t>Mengaplikasikan pengetahuan dan kemahiran yang sesuai tentang segi tiga dan sisi empat dalam konteks penyelesaian masalah rutin yang mudah.</t>
  </si>
  <si>
    <t>Mengaplikasikan pengetahuan dan kemahiran yang sesuai tentang segi tiga dan sisi empat dalam konteks penyelesaian masalah rutin yang kompleks.</t>
  </si>
  <si>
    <t>Mengaplikasikan pengetahuan dan kemahiran yang sesuai tentang segi tiga dan sisi empat dalam konteks penyelesaian masalah bukan rutin.</t>
  </si>
  <si>
    <t>TOPIK 10 : PERIMETER DAN LUAS</t>
  </si>
  <si>
    <t>Mempamerkan pengetahuan asas tentang perimeter.</t>
  </si>
  <si>
    <t>Mempamerkan kefahaman tentang perimeter dan luas.</t>
  </si>
  <si>
    <t>Mengaplikasikan kefahaman tentang perimeter dan luas untuk melaksanakan tugasan mudah.</t>
  </si>
  <si>
    <t>Mengaplikasikan pengetahuan dan kemahiran yang sesuai tentang perimeter dan luas dalam konteks penyelesaian masalah rutin yang mudah.</t>
  </si>
  <si>
    <t>Mengaplikasikan pengetahuan dan kemahiran yang sesuai tentang perimeter dan luas dalam konteks penyelesaian masalah rutin yang kompleks.</t>
  </si>
  <si>
    <t>Mengaplikasikan pengetahuan dan kemahiran yang sesuai tentang perimeter dan luas dalam konteks penyelesaian masalah bukan rutin.</t>
  </si>
  <si>
    <t>TOPIK 11 : PENGENALAN SET</t>
  </si>
  <si>
    <t xml:space="preserve">Mempamerkan pengetahuan asas tentang set. </t>
  </si>
  <si>
    <t xml:space="preserve">Mempamerkan kefahaman tentang set. </t>
  </si>
  <si>
    <t>Mengaplikasikan kefahaman tentang set.</t>
  </si>
  <si>
    <t>TOPIK 12 : PENGENDALIAN DATA</t>
  </si>
  <si>
    <t>Mempamerkan pengetahuan asas tentang pengumpulan, pengorganisasian dan perwakilan data.</t>
  </si>
  <si>
    <t>Mempamerkan kefahaman tentang pengumpulan, pengorganisasian dan perwakilan data.</t>
  </si>
  <si>
    <t>Mengaplikasikan kefahaman tentang perwakilan data untuk membina perwakilan data.</t>
  </si>
  <si>
    <t>Mengaplikasikan pengetahuan dan kemahiran yang sesuai tentang perwakilan dan pentafsiran data dalam konteks penyelesaian masalah rutin yang mudah.</t>
  </si>
  <si>
    <t>Mengaplikasikan pengetahuan dan kemahiran yang sesuai tentang perwakilan dan pentafsiran data dalam konteks penyelesaian masalah rutin yang kompleks.</t>
  </si>
  <si>
    <t>Mengaplikasikan pengetahuan dan kemahiran yang sesuai tentang perwakilan dan pentafsiran data dalam konteks penyelesaian masalah bukan rutin.</t>
  </si>
  <si>
    <t>TOPIK 13 : TEOREM PYTHAGORAS</t>
  </si>
  <si>
    <t>Mempamerkan pengetahuan asas tentang sisi segi tiga bersudut tegak.</t>
  </si>
  <si>
    <t>Mempamerkan kefahaman tentang hubungan antara sisi segi tiga bersudut tegak.</t>
  </si>
  <si>
    <t>Mengaplikasikan kefahaman tentang teorem Pythagoras.</t>
  </si>
  <si>
    <t>Mengaplikasikan pengetahuan dan kemahiran yang sesuai tentang teorem Pythagoras dalam konteks penyelesaian masalah rutin yang mudah.</t>
  </si>
  <si>
    <t>Mengaplikasikan pengetahuan dan kemahiran yang sesuai tentang teorem Pythagoras dalam konteks penyelesaian masalah rutin yang kompleks.</t>
  </si>
  <si>
    <t>Mengaplikasikan pengetahuan dan kemahiran yang sesuai tentang teorem Pythagoras dalam konteks penyelesaian masalah bukan rutin.</t>
  </si>
  <si>
    <t>Murid berupaya: menjawab soalan yang mana semua maklumat berkaitan diberi dan soalan ditakrifkan dengan jelas. Mengenal pasti maklumat dan menjalankan prosedur rutin mengikut arahan yang jelas.</t>
  </si>
  <si>
    <t>Murid berupaya: mengenal dan mentafsirkan situasi secara langsung, menggunakan suatu perwakilan tunggal, menggunakan algoritma, rumus, prosedur atau kaedah asas, membuat penaakulan langsung dan membuat pentafsiran bagi keputusan yang diperoleh.</t>
  </si>
  <si>
    <t>Murid berupaya: melaksanakan prosedur yang dinyatakan dengan jelas, termasuk prosedur yang berlapis, mengaplikasikan strategi penyelesaian masalah yang mudah, mentafsir dan menggunakan perwakilan berdasarkan sumber maklumat yang berbeza, menaakul secara langsung dan berkomunikasi secara ringkas dalam memberikan pentafsiran, keputusan dan penaakulan.</t>
  </si>
  <si>
    <t>Murid berupaya: menggunakan secara berkesan model eksplisit bagi situasi kompleks yang konkrit, memilih dan mengintegrasikan perwakilan yang berbeza dan mengaitkan dengan situasi dunia sebenar, menggunakan kemahiran dan menaakul secara fleksibel berdasarkan kefahaman yang mendalam dan berkomunikasi dengan penerangan dan hujah berdasarkan pentafsiran, perbincangan dan tindakan.</t>
  </si>
  <si>
    <t xml:space="preserve">Murid berupaya: membangun dan menggunakan model bagi situasi kompleks; mengenal pasti kekangan dan membuat andaian yang spesifik; mengaplikasi strategi penyelesaian masalah yang sesuai; bekerja secara strategik menggunakan kemahiran berfikir dan menaakul secara mendalam; menggunakan pelbagai perwakilan yang sesuai serta mempamerkan kefahaman yang mendalam; membuat refleksi terhadap keputusan dan tindakan; merumus dan berkomunikasi dengan penerangan dan hujah berdasarkan pentafsiran, perbincangan dan tindakan.  </t>
  </si>
  <si>
    <t xml:space="preserve">Murid berupaya:  mengkonsepsi, membuat generalisasi dan menggunakan maklumat berdasarkan penyiasatan dan pemodelan terhadap situasi masalah yang kompleks; menghubung kait sumber maklumat dan perwakilan yang berbeza dan menukarkan bentuk perwakilan antara satu dengan yang lain secara fleksibel; memiliki pemikiran matematik dan kemahiran menaakul pada tahap yang tinggi; mempamerkan kefahaman yang mendalam; membentuk pendekatan dan strategi baharu untuk menangani situasi baharu; merumus dan berkomunikasi dengan penerangan dan hujah berdasarkan pentafsiran, perbincangan, refleksi dan tindakan secara tepat.  </t>
  </si>
  <si>
    <t>RENDAH</t>
  </si>
  <si>
    <t>SEDERHANA</t>
  </si>
  <si>
    <t>TINGGI</t>
  </si>
  <si>
    <t>ULASAN TAMBAHAN (Jika 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</si>
</sst>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3">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b/>
      <sz val="11"/>
      <color indexed="10"/>
      <name val="Calibri"/>
      <family val="2"/>
    </font>
    <font>
      <sz val="11"/>
      <color indexed="10"/>
      <name val="Calibri"/>
      <family val="2"/>
    </font>
    <font>
      <sz val="11"/>
      <name val="Calibri"/>
      <family val="2"/>
    </font>
    <font>
      <b/>
      <sz val="11"/>
      <color indexed="60"/>
      <name val="Calibri"/>
      <family val="2"/>
    </font>
    <font>
      <sz val="11"/>
      <color indexed="60"/>
      <name val="Calibri"/>
      <family val="2"/>
    </font>
    <font>
      <b/>
      <sz val="16"/>
      <color rgb="FFFF0000"/>
      <name val="Calibri"/>
      <family val="2"/>
    </font>
    <font>
      <b/>
      <sz val="11"/>
      <color theme="0"/>
      <name val="Arial"/>
      <family val="2"/>
    </font>
    <font>
      <sz val="11"/>
      <color theme="1"/>
      <name val="Arial"/>
      <family val="2"/>
    </font>
  </fonts>
  <fills count="19">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250">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0" borderId="0" xfId="0" applyFont="1" applyBorder="1" applyAlignment="1"/>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17" fillId="6" borderId="4" xfId="0" applyFont="1" applyFill="1" applyBorder="1" applyAlignment="1">
      <alignment horizontal="center" vertical="center" wrapText="1"/>
    </xf>
    <xf numFmtId="0" fontId="15" fillId="5" borderId="4" xfId="0" applyFont="1" applyFill="1" applyBorder="1" applyAlignment="1">
      <alignment horizontal="center" vertical="center"/>
    </xf>
    <xf numFmtId="0" fontId="0" fillId="0" borderId="0" xfId="0" applyAlignment="1">
      <alignment horizontal="center" vertical="center"/>
    </xf>
    <xf numFmtId="0" fontId="33" fillId="0" borderId="0" xfId="0" applyFont="1" applyAlignment="1">
      <alignment horizontal="justify" vertical="top" wrapText="1"/>
    </xf>
    <xf numFmtId="0" fontId="0" fillId="0" borderId="0" xfId="0" applyAlignment="1">
      <alignment vertical="top" wrapText="1"/>
    </xf>
    <xf numFmtId="0" fontId="50" fillId="13" borderId="0" xfId="0" applyFont="1" applyFill="1" applyAlignment="1">
      <alignment horizontal="right" vertical="center"/>
    </xf>
    <xf numFmtId="0" fontId="25" fillId="4" borderId="13" xfId="0" applyFont="1" applyFill="1" applyBorder="1" applyAlignment="1">
      <alignment horizontal="center"/>
    </xf>
    <xf numFmtId="0" fontId="23" fillId="2" borderId="0" xfId="0" applyFont="1" applyFill="1" applyAlignment="1">
      <alignment horizontal="left" vertical="center" indent="1"/>
    </xf>
    <xf numFmtId="0" fontId="8" fillId="16" borderId="25" xfId="0" applyFont="1" applyFill="1" applyBorder="1" applyAlignment="1">
      <alignment horizontal="center" vertical="center" wrapText="1"/>
    </xf>
    <xf numFmtId="0" fontId="51" fillId="17" borderId="28" xfId="1" applyFont="1" applyFill="1" applyBorder="1" applyAlignment="1">
      <alignment horizontal="left" vertical="center" wrapText="1" indent="1"/>
    </xf>
    <xf numFmtId="0" fontId="52" fillId="0" borderId="24" xfId="1" applyFont="1" applyBorder="1" applyAlignment="1">
      <alignment horizontal="left" vertical="center" wrapText="1" indent="1"/>
    </xf>
    <xf numFmtId="0" fontId="52" fillId="15" borderId="0" xfId="1" applyFont="1" applyFill="1" applyAlignment="1">
      <alignment horizontal="left" vertical="center" wrapText="1" indent="1"/>
    </xf>
    <xf numFmtId="0" fontId="52" fillId="0" borderId="0" xfId="1" applyFont="1" applyAlignment="1">
      <alignment horizontal="left" vertical="center" wrapText="1" indent="1"/>
    </xf>
    <xf numFmtId="0" fontId="52" fillId="0" borderId="0" xfId="1" applyFont="1" applyAlignment="1">
      <alignment horizontal="left" vertical="center" wrapText="1"/>
    </xf>
    <xf numFmtId="0" fontId="44" fillId="0" borderId="24" xfId="1" applyFont="1" applyBorder="1" applyAlignment="1">
      <alignment horizontal="justify" vertical="center" wrapText="1"/>
    </xf>
    <xf numFmtId="0" fontId="25" fillId="0" borderId="4" xfId="0" applyFont="1" applyBorder="1" applyAlignment="1" applyProtection="1">
      <alignment horizontal="center" vertical="center"/>
      <protection locked="0"/>
    </xf>
    <xf numFmtId="0" fontId="25" fillId="0" borderId="17" xfId="0" applyFont="1" applyBorder="1" applyAlignment="1"/>
    <xf numFmtId="0" fontId="25" fillId="0" borderId="18" xfId="0" applyFont="1" applyBorder="1" applyAlignment="1"/>
    <xf numFmtId="0" fontId="25" fillId="0" borderId="20" xfId="0" applyFont="1" applyBorder="1" applyAlignment="1"/>
    <xf numFmtId="0" fontId="26" fillId="2" borderId="1" xfId="0" applyFont="1" applyFill="1" applyBorder="1" applyAlignment="1">
      <alignment horizontal="left" vertical="center" indent="1"/>
    </xf>
    <xf numFmtId="0" fontId="6" fillId="3" borderId="1" xfId="0" applyFont="1" applyFill="1" applyBorder="1" applyAlignment="1">
      <alignment horizontal="center" vertical="center"/>
    </xf>
    <xf numFmtId="0" fontId="25" fillId="0" borderId="24" xfId="0" applyFont="1" applyBorder="1" applyAlignment="1" applyProtection="1">
      <alignment horizontal="center" vertical="center"/>
      <protection locked="0"/>
    </xf>
    <xf numFmtId="0" fontId="32" fillId="0" borderId="0" xfId="0" applyFont="1" applyFill="1" applyAlignment="1">
      <alignment horizontal="justify" vertical="justify" wrapText="1"/>
    </xf>
    <xf numFmtId="0" fontId="47" fillId="0" borderId="0" xfId="0" applyFont="1" applyAlignment="1">
      <alignment horizontal="left" vertical="top" wrapText="1"/>
    </xf>
    <xf numFmtId="0" fontId="32" fillId="0" borderId="0" xfId="0" applyFont="1" applyAlignment="1">
      <alignment horizontal="justify" vertical="top" wrapText="1"/>
    </xf>
    <xf numFmtId="0" fontId="32" fillId="0" borderId="0" xfId="0" applyFont="1" applyAlignment="1">
      <alignment horizontal="left" vertical="top" wrapText="1"/>
    </xf>
    <xf numFmtId="0" fontId="32" fillId="0" borderId="0" xfId="0" applyFont="1"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16"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17" xfId="0" applyFont="1" applyFill="1" applyBorder="1" applyAlignment="1">
      <alignment horizontal="center" vertical="center"/>
    </xf>
    <xf numFmtId="0" fontId="8" fillId="12" borderId="19"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20" xfId="0"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13"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justify" vertical="justify" wrapText="1"/>
    </xf>
    <xf numFmtId="0" fontId="23" fillId="2" borderId="5" xfId="0" applyFont="1" applyFill="1" applyBorder="1" applyAlignment="1">
      <alignment horizontal="justify" vertical="justify" wrapTex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26" fillId="0" borderId="9" xfId="0" applyFont="1" applyFill="1" applyBorder="1" applyAlignment="1" applyProtection="1">
      <alignment horizontal="center"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25" fillId="18" borderId="9" xfId="0" applyFont="1" applyFill="1" applyBorder="1" applyAlignment="1">
      <alignment horizontal="center" vertical="center" wrapText="1"/>
    </xf>
    <xf numFmtId="0" fontId="25" fillId="18" borderId="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PELAPORAN'!$C$61:$H$61</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PELAPORAN'!$K$61:$P$61</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PELAPORAN'!$C$96:$H$96</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PELAPORAN'!$K$96:$P$96</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168E-4DBD-B027-850FDD8A2F5E}"/>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'GRAF PELAPORAN'!$K$112:$M$112</c:f>
              <c:strCache>
                <c:ptCount val="3"/>
                <c:pt idx="0">
                  <c:v>RENDAH</c:v>
                </c:pt>
                <c:pt idx="1">
                  <c:v>SEDERHANA</c:v>
                </c:pt>
                <c:pt idx="2">
                  <c:v>TINGGI</c:v>
                </c:pt>
              </c:strCache>
            </c:strRef>
          </c:cat>
          <c:val>
            <c:numRef>
              <c:f>'GRAF PELAPORAN'!$K$113:$M$113</c:f>
              <c:numCache>
                <c:formatCode>General</c:formatCode>
                <c:ptCount val="3"/>
                <c:pt idx="0">
                  <c:v>0</c:v>
                </c:pt>
                <c:pt idx="1">
                  <c:v>0</c:v>
                </c:pt>
                <c:pt idx="2">
                  <c:v>0</c:v>
                </c:pt>
              </c:numCache>
            </c:numRef>
          </c:val>
          <c:extLst>
            <c:ext xmlns:c16="http://schemas.microsoft.com/office/drawing/2014/chart" uri="{C3380CC4-5D6E-409C-BE32-E72D297353CC}">
              <c16:uniqueId val="{00000000-383A-4E63-B379-EA547EE8F1A4}"/>
            </c:ext>
          </c:extLst>
        </c:ser>
        <c:dLbls>
          <c:showLegendKey val="0"/>
          <c:showVal val="0"/>
          <c:showCatName val="0"/>
          <c:showSerName val="0"/>
          <c:showPercent val="0"/>
          <c:showBubbleSize val="0"/>
        </c:dLbls>
        <c:gapWidth val="100"/>
        <c:overlap val="-24"/>
        <c:axId val="483843839"/>
        <c:axId val="483840927"/>
      </c:barChart>
      <c:catAx>
        <c:axId val="483843839"/>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83840927"/>
        <c:crosses val="autoZero"/>
        <c:auto val="1"/>
        <c:lblAlgn val="ctr"/>
        <c:lblOffset val="100"/>
        <c:noMultiLvlLbl val="0"/>
      </c:catAx>
      <c:valAx>
        <c:axId val="48384092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83843839"/>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image" Target="../media/image3.png"/><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1.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microsoft.com/office/2007/relationships/hdphoto" Target="../media/hdphoto3.wd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552450</xdr:colOff>
          <xdr:row>5</xdr:row>
          <xdr:rowOff>28575</xdr:rowOff>
        </xdr:from>
        <xdr:to>
          <xdr:col>16</xdr:col>
          <xdr:colOff>885825</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552450</xdr:colOff>
          <xdr:row>6</xdr:row>
          <xdr:rowOff>28575</xdr:rowOff>
        </xdr:from>
        <xdr:to>
          <xdr:col>16</xdr:col>
          <xdr:colOff>876300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twoCellAnchor>
    <xdr:from>
      <xdr:col>9</xdr:col>
      <xdr:colOff>11906</xdr:colOff>
      <xdr:row>96</xdr:row>
      <xdr:rowOff>190501</xdr:rowOff>
    </xdr:from>
    <xdr:to>
      <xdr:col>15</xdr:col>
      <xdr:colOff>631031</xdr:colOff>
      <xdr:row>107</xdr:row>
      <xdr:rowOff>147638</xdr:rowOff>
    </xdr:to>
    <xdr:graphicFrame macro="">
      <xdr:nvGraphicFramePr>
        <xdr:cNvPr id="26"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607217</xdr:colOff>
      <xdr:row>113</xdr:row>
      <xdr:rowOff>190499</xdr:rowOff>
    </xdr:from>
    <xdr:to>
      <xdr:col>15</xdr:col>
      <xdr:colOff>642936</xdr:colOff>
      <xdr:row>124</xdr:row>
      <xdr:rowOff>166686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N11" sqref="N11"/>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0" t="s">
        <v>63</v>
      </c>
      <c r="B1" s="149"/>
      <c r="C1" s="149"/>
      <c r="D1" s="149"/>
      <c r="E1" s="149"/>
      <c r="F1" s="149"/>
      <c r="G1" s="149"/>
      <c r="H1" s="149"/>
      <c r="I1" s="149"/>
      <c r="J1" s="149"/>
      <c r="K1" s="149"/>
    </row>
    <row r="2" spans="1:12" ht="21">
      <c r="A2" s="147" t="s">
        <v>47</v>
      </c>
      <c r="B2" s="148"/>
      <c r="C2" s="148"/>
      <c r="D2" s="148"/>
      <c r="E2" s="148"/>
      <c r="F2" s="148"/>
      <c r="G2" s="148"/>
      <c r="H2" s="148"/>
      <c r="I2" s="148"/>
      <c r="J2" s="148"/>
      <c r="K2" s="182" t="s">
        <v>91</v>
      </c>
    </row>
    <row r="4" spans="1:12">
      <c r="A4" s="145" t="s">
        <v>48</v>
      </c>
    </row>
    <row r="5" spans="1:12">
      <c r="A5" s="203" t="s">
        <v>78</v>
      </c>
      <c r="B5" s="203"/>
      <c r="C5" s="203"/>
      <c r="D5" s="203"/>
      <c r="E5" s="203"/>
      <c r="F5" s="203"/>
      <c r="G5" s="203"/>
      <c r="H5" s="203"/>
      <c r="I5" s="203"/>
      <c r="J5" s="203"/>
      <c r="K5" s="203"/>
    </row>
    <row r="6" spans="1:12">
      <c r="A6" s="203"/>
      <c r="B6" s="203"/>
      <c r="C6" s="203"/>
      <c r="D6" s="203"/>
      <c r="E6" s="203"/>
      <c r="F6" s="203"/>
      <c r="G6" s="203"/>
      <c r="H6" s="203"/>
      <c r="I6" s="203"/>
      <c r="J6" s="203"/>
      <c r="K6" s="203"/>
    </row>
    <row r="7" spans="1:12">
      <c r="A7" s="203"/>
      <c r="B7" s="203"/>
      <c r="C7" s="203"/>
      <c r="D7" s="203"/>
      <c r="E7" s="203"/>
      <c r="F7" s="203"/>
      <c r="G7" s="203"/>
      <c r="H7" s="203"/>
      <c r="I7" s="203"/>
      <c r="J7" s="203"/>
      <c r="K7" s="203"/>
    </row>
    <row r="8" spans="1:12">
      <c r="A8" s="203"/>
      <c r="B8" s="203"/>
      <c r="C8" s="203"/>
      <c r="D8" s="203"/>
      <c r="E8" s="203"/>
      <c r="F8" s="203"/>
      <c r="G8" s="203"/>
      <c r="H8" s="203"/>
      <c r="I8" s="203"/>
      <c r="J8" s="203"/>
      <c r="K8" s="203"/>
    </row>
    <row r="9" spans="1:12">
      <c r="A9" s="203"/>
      <c r="B9" s="203"/>
      <c r="C9" s="203"/>
      <c r="D9" s="203"/>
      <c r="E9" s="203"/>
      <c r="F9" s="203"/>
      <c r="G9" s="203"/>
      <c r="H9" s="203"/>
      <c r="I9" s="203"/>
      <c r="J9" s="203"/>
      <c r="K9" s="203"/>
    </row>
    <row r="10" spans="1:12">
      <c r="B10" s="151"/>
      <c r="C10" s="151"/>
      <c r="D10" s="152"/>
      <c r="E10" s="152"/>
      <c r="F10" s="152"/>
      <c r="G10" s="152"/>
      <c r="H10" s="152"/>
      <c r="I10" s="152"/>
      <c r="J10" s="152"/>
      <c r="K10" s="152"/>
    </row>
    <row r="11" spans="1:12">
      <c r="A11" s="155" t="s">
        <v>56</v>
      </c>
      <c r="B11" s="156" t="s">
        <v>49</v>
      </c>
      <c r="C11" s="154"/>
      <c r="D11" s="154"/>
      <c r="E11" s="154"/>
      <c r="F11" s="154"/>
      <c r="G11" s="154"/>
      <c r="H11" s="154"/>
      <c r="I11" s="154"/>
      <c r="J11" s="154"/>
      <c r="K11" s="154"/>
      <c r="L11" s="152"/>
    </row>
    <row r="12" spans="1:12">
      <c r="B12" s="144" t="s">
        <v>50</v>
      </c>
    </row>
    <row r="13" spans="1:12">
      <c r="B13" s="144" t="s">
        <v>51</v>
      </c>
    </row>
    <row r="14" spans="1:12">
      <c r="B14" s="144" t="s">
        <v>52</v>
      </c>
    </row>
    <row r="15" spans="1:12">
      <c r="B15" s="144" t="s">
        <v>53</v>
      </c>
    </row>
    <row r="16" spans="1:12">
      <c r="B16" s="144" t="s">
        <v>54</v>
      </c>
    </row>
    <row r="17" spans="1:13">
      <c r="B17" s="144" t="s">
        <v>55</v>
      </c>
    </row>
    <row r="19" spans="1:13">
      <c r="A19" s="155" t="s">
        <v>57</v>
      </c>
      <c r="B19" s="153" t="s">
        <v>58</v>
      </c>
      <c r="C19" s="146"/>
      <c r="D19" s="146"/>
      <c r="E19" s="146"/>
      <c r="F19" s="146"/>
      <c r="G19" s="146"/>
      <c r="H19" s="146"/>
      <c r="I19" s="146"/>
      <c r="J19" s="146"/>
      <c r="K19" s="146"/>
    </row>
    <row r="20" spans="1:13">
      <c r="B20" s="144" t="s">
        <v>79</v>
      </c>
    </row>
    <row r="21" spans="1:13">
      <c r="B21" s="144" t="s">
        <v>59</v>
      </c>
    </row>
    <row r="22" spans="1:13">
      <c r="B22" s="144" t="s">
        <v>60</v>
      </c>
    </row>
    <row r="23" spans="1:13">
      <c r="B23" s="144" t="s">
        <v>62</v>
      </c>
    </row>
    <row r="24" spans="1:13">
      <c r="B24" s="144" t="s">
        <v>68</v>
      </c>
    </row>
    <row r="25" spans="1:13">
      <c r="B25" s="144" t="s">
        <v>64</v>
      </c>
    </row>
    <row r="26" spans="1:13">
      <c r="B26" s="144" t="s">
        <v>65</v>
      </c>
    </row>
    <row r="28" spans="1:13">
      <c r="A28" s="155" t="s">
        <v>66</v>
      </c>
      <c r="B28" s="153" t="s">
        <v>25</v>
      </c>
      <c r="C28" s="146"/>
      <c r="D28" s="146"/>
      <c r="E28" s="146"/>
      <c r="F28" s="146"/>
      <c r="G28" s="146"/>
      <c r="H28" s="146"/>
      <c r="I28" s="146"/>
      <c r="J28" s="146"/>
      <c r="K28" s="146"/>
    </row>
    <row r="29" spans="1:13" ht="15" customHeight="1">
      <c r="B29" s="203" t="s">
        <v>80</v>
      </c>
      <c r="C29" s="203"/>
      <c r="D29" s="203"/>
      <c r="E29" s="203"/>
      <c r="F29" s="203"/>
      <c r="G29" s="203"/>
      <c r="H29" s="203"/>
      <c r="I29" s="203"/>
      <c r="J29" s="203"/>
      <c r="K29" s="203"/>
      <c r="M29" s="144"/>
    </row>
    <row r="30" spans="1:13">
      <c r="B30" s="203"/>
      <c r="C30" s="203"/>
      <c r="D30" s="203"/>
      <c r="E30" s="203"/>
      <c r="F30" s="203"/>
      <c r="G30" s="203"/>
      <c r="H30" s="203"/>
      <c r="I30" s="203"/>
      <c r="J30" s="203"/>
      <c r="K30" s="203"/>
      <c r="M30" s="144"/>
    </row>
    <row r="31" spans="1:13">
      <c r="B31" s="203"/>
      <c r="C31" s="203"/>
      <c r="D31" s="203"/>
      <c r="E31" s="203"/>
      <c r="F31" s="203"/>
      <c r="G31" s="203"/>
      <c r="H31" s="203"/>
      <c r="I31" s="203"/>
      <c r="J31" s="203"/>
      <c r="K31" s="203"/>
      <c r="M31" s="144"/>
    </row>
    <row r="32" spans="1:13">
      <c r="B32" s="203"/>
      <c r="C32" s="203"/>
      <c r="D32" s="203"/>
      <c r="E32" s="203"/>
      <c r="F32" s="203"/>
      <c r="G32" s="203"/>
      <c r="H32" s="203"/>
      <c r="I32" s="203"/>
      <c r="J32" s="203"/>
      <c r="K32" s="203"/>
      <c r="M32" s="144"/>
    </row>
    <row r="33" spans="1:22">
      <c r="B33" s="203"/>
      <c r="C33" s="203"/>
      <c r="D33" s="203"/>
      <c r="E33" s="203"/>
      <c r="F33" s="203"/>
      <c r="G33" s="203"/>
      <c r="H33" s="203"/>
      <c r="I33" s="203"/>
      <c r="J33" s="203"/>
      <c r="K33" s="203"/>
    </row>
    <row r="34" spans="1:22">
      <c r="B34" s="203"/>
      <c r="C34" s="203"/>
      <c r="D34" s="203"/>
      <c r="E34" s="203"/>
      <c r="F34" s="203"/>
      <c r="G34" s="203"/>
      <c r="H34" s="203"/>
      <c r="I34" s="203"/>
      <c r="J34" s="203"/>
      <c r="K34" s="203"/>
    </row>
    <row r="35" spans="1:22">
      <c r="L35" s="169"/>
      <c r="M35" s="169"/>
      <c r="N35" s="169"/>
      <c r="O35" s="169"/>
      <c r="P35" s="169"/>
      <c r="Q35" s="169"/>
      <c r="R35" s="169"/>
      <c r="S35" s="169"/>
      <c r="T35" s="169"/>
      <c r="U35" s="169"/>
      <c r="V35" s="169"/>
    </row>
    <row r="36" spans="1:22">
      <c r="A36" s="155" t="s">
        <v>67</v>
      </c>
      <c r="B36" s="153" t="s">
        <v>81</v>
      </c>
      <c r="C36" s="146"/>
      <c r="D36" s="146"/>
      <c r="E36" s="146"/>
      <c r="F36" s="146"/>
      <c r="G36" s="146"/>
      <c r="H36" s="146"/>
      <c r="I36" s="146"/>
      <c r="J36" s="146"/>
      <c r="K36" s="146"/>
      <c r="L36" s="170"/>
      <c r="M36" s="171"/>
      <c r="N36" s="169"/>
      <c r="O36" s="169"/>
      <c r="P36" s="169"/>
      <c r="Q36" s="169"/>
      <c r="R36" s="169"/>
      <c r="S36" s="169"/>
      <c r="T36" s="169"/>
      <c r="U36" s="169"/>
      <c r="V36" s="169"/>
    </row>
    <row r="37" spans="1:22" ht="15" customHeight="1">
      <c r="A37" s="179">
        <v>1</v>
      </c>
      <c r="B37" s="201" t="s">
        <v>77</v>
      </c>
      <c r="C37" s="201"/>
      <c r="D37" s="201"/>
      <c r="E37" s="201"/>
      <c r="F37" s="201"/>
      <c r="G37" s="201"/>
      <c r="H37" s="201"/>
      <c r="I37" s="201"/>
      <c r="J37" s="201"/>
      <c r="K37" s="201"/>
      <c r="L37" s="172"/>
      <c r="M37" s="199"/>
      <c r="N37" s="199"/>
      <c r="O37" s="199"/>
      <c r="P37" s="199"/>
      <c r="Q37" s="199"/>
      <c r="R37" s="199"/>
      <c r="S37" s="199"/>
      <c r="T37" s="199"/>
      <c r="U37" s="199"/>
      <c r="V37" s="199"/>
    </row>
    <row r="38" spans="1:22" ht="15" customHeight="1">
      <c r="A38" s="179"/>
      <c r="B38" s="201"/>
      <c r="C38" s="201"/>
      <c r="D38" s="201"/>
      <c r="E38" s="201"/>
      <c r="F38" s="201"/>
      <c r="G38" s="201"/>
      <c r="H38" s="201"/>
      <c r="I38" s="201"/>
      <c r="J38" s="201"/>
      <c r="K38" s="201"/>
      <c r="L38" s="172"/>
      <c r="M38" s="199"/>
      <c r="N38" s="199"/>
      <c r="O38" s="199"/>
      <c r="P38" s="199"/>
      <c r="Q38" s="199"/>
      <c r="R38" s="199"/>
      <c r="S38" s="199"/>
      <c r="T38" s="199"/>
      <c r="U38" s="199"/>
      <c r="V38" s="199"/>
    </row>
    <row r="39" spans="1:22" ht="13.5" customHeight="1">
      <c r="A39" s="179"/>
      <c r="B39" s="201"/>
      <c r="C39" s="201"/>
      <c r="D39" s="201"/>
      <c r="E39" s="201"/>
      <c r="F39" s="201"/>
      <c r="G39" s="201"/>
      <c r="H39" s="201"/>
      <c r="I39" s="201"/>
      <c r="J39" s="201"/>
      <c r="K39" s="201"/>
      <c r="L39" s="172"/>
      <c r="M39" s="199"/>
      <c r="N39" s="199"/>
      <c r="O39" s="199"/>
      <c r="P39" s="199"/>
      <c r="Q39" s="199"/>
      <c r="R39" s="199"/>
      <c r="S39" s="199"/>
      <c r="T39" s="199"/>
      <c r="U39" s="199"/>
      <c r="V39" s="199"/>
    </row>
    <row r="40" spans="1:22">
      <c r="A40" s="179"/>
      <c r="B40" s="201"/>
      <c r="C40" s="201"/>
      <c r="D40" s="201"/>
      <c r="E40" s="201"/>
      <c r="F40" s="201"/>
      <c r="G40" s="201"/>
      <c r="H40" s="201"/>
      <c r="I40" s="201"/>
      <c r="J40" s="201"/>
      <c r="K40" s="201"/>
      <c r="L40" s="172"/>
      <c r="M40" s="199"/>
      <c r="N40" s="199"/>
      <c r="O40" s="199"/>
      <c r="P40" s="199"/>
      <c r="Q40" s="199"/>
      <c r="R40" s="199"/>
      <c r="S40" s="199"/>
      <c r="T40" s="199"/>
      <c r="U40" s="199"/>
      <c r="V40" s="199"/>
    </row>
    <row r="41" spans="1:22">
      <c r="A41" s="179">
        <v>2</v>
      </c>
      <c r="B41" s="201" t="s">
        <v>82</v>
      </c>
      <c r="C41" s="201"/>
      <c r="D41" s="201"/>
      <c r="E41" s="201"/>
      <c r="F41" s="201"/>
      <c r="G41" s="201"/>
      <c r="H41" s="201"/>
      <c r="I41" s="201"/>
      <c r="J41" s="201"/>
      <c r="K41" s="201"/>
      <c r="L41" s="172"/>
      <c r="M41" s="199"/>
      <c r="N41" s="199"/>
      <c r="O41" s="199"/>
      <c r="P41" s="199"/>
      <c r="Q41" s="199"/>
      <c r="R41" s="199"/>
      <c r="S41" s="199"/>
      <c r="T41" s="199"/>
      <c r="U41" s="199"/>
      <c r="V41" s="199"/>
    </row>
    <row r="42" spans="1:22" ht="15" customHeight="1">
      <c r="A42" s="179"/>
      <c r="B42" s="201"/>
      <c r="C42" s="201"/>
      <c r="D42" s="201"/>
      <c r="E42" s="201"/>
      <c r="F42" s="201"/>
      <c r="G42" s="201"/>
      <c r="H42" s="201"/>
      <c r="I42" s="201"/>
      <c r="J42" s="201"/>
      <c r="K42" s="201"/>
      <c r="L42" s="172"/>
      <c r="M42" s="199"/>
      <c r="N42" s="199"/>
      <c r="O42" s="199"/>
      <c r="P42" s="199"/>
      <c r="Q42" s="199"/>
      <c r="R42" s="199"/>
      <c r="S42" s="199"/>
      <c r="T42" s="199"/>
      <c r="U42" s="199"/>
      <c r="V42" s="199"/>
    </row>
    <row r="43" spans="1:22" ht="15" customHeight="1">
      <c r="A43" s="179">
        <v>3</v>
      </c>
      <c r="B43" s="201" t="s">
        <v>83</v>
      </c>
      <c r="C43" s="201"/>
      <c r="D43" s="201"/>
      <c r="E43" s="201"/>
      <c r="F43" s="201"/>
      <c r="G43" s="201"/>
      <c r="H43" s="201"/>
      <c r="I43" s="201"/>
      <c r="J43" s="201"/>
      <c r="K43" s="201"/>
      <c r="L43" s="172"/>
      <c r="M43" s="199"/>
      <c r="N43" s="199"/>
      <c r="O43" s="199"/>
      <c r="P43" s="199"/>
      <c r="Q43" s="199"/>
      <c r="R43" s="199"/>
      <c r="S43" s="199"/>
      <c r="T43" s="199"/>
      <c r="U43" s="199"/>
      <c r="V43" s="199"/>
    </row>
    <row r="44" spans="1:22" ht="15" customHeight="1">
      <c r="A44" s="179"/>
      <c r="B44" s="201"/>
      <c r="C44" s="201"/>
      <c r="D44" s="201"/>
      <c r="E44" s="201"/>
      <c r="F44" s="201"/>
      <c r="G44" s="201"/>
      <c r="H44" s="201"/>
      <c r="I44" s="201"/>
      <c r="J44" s="201"/>
      <c r="K44" s="201"/>
      <c r="L44" s="172"/>
      <c r="M44" s="199"/>
      <c r="N44" s="199"/>
      <c r="O44" s="199"/>
      <c r="P44" s="199"/>
      <c r="Q44" s="199"/>
      <c r="R44" s="199"/>
      <c r="S44" s="199"/>
      <c r="T44" s="199"/>
      <c r="U44" s="199"/>
      <c r="V44" s="199"/>
    </row>
    <row r="45" spans="1:22">
      <c r="A45" s="179">
        <v>4</v>
      </c>
      <c r="B45" s="202" t="s">
        <v>84</v>
      </c>
      <c r="C45" s="202"/>
      <c r="D45" s="202"/>
      <c r="E45" s="202"/>
      <c r="F45" s="202"/>
      <c r="G45" s="202"/>
      <c r="H45" s="202"/>
      <c r="I45" s="202"/>
      <c r="J45" s="202"/>
      <c r="K45" s="202"/>
      <c r="L45" s="172"/>
      <c r="M45" s="173"/>
      <c r="N45" s="174"/>
      <c r="O45" s="174"/>
      <c r="P45" s="174"/>
      <c r="Q45" s="174"/>
      <c r="R45" s="174"/>
      <c r="S45" s="174"/>
      <c r="T45" s="174"/>
      <c r="U45" s="174"/>
      <c r="V45" s="174"/>
    </row>
    <row r="46" spans="1:22" ht="15" customHeight="1">
      <c r="A46" s="179"/>
      <c r="B46" s="202"/>
      <c r="C46" s="202"/>
      <c r="D46" s="202"/>
      <c r="E46" s="202"/>
      <c r="F46" s="202"/>
      <c r="G46" s="202"/>
      <c r="H46" s="202"/>
      <c r="I46" s="202"/>
      <c r="J46" s="202"/>
      <c r="K46" s="202"/>
      <c r="L46" s="172"/>
      <c r="M46" s="174"/>
      <c r="N46" s="174"/>
      <c r="O46" s="174"/>
      <c r="P46" s="174"/>
      <c r="Q46" s="174"/>
      <c r="R46" s="174"/>
      <c r="S46" s="174"/>
      <c r="T46" s="174"/>
      <c r="U46" s="174"/>
      <c r="V46" s="174"/>
    </row>
    <row r="47" spans="1:22" ht="15" customHeight="1">
      <c r="A47" s="179"/>
      <c r="B47" s="180" t="s">
        <v>85</v>
      </c>
      <c r="C47" s="181"/>
      <c r="D47" s="181"/>
      <c r="E47" s="181"/>
      <c r="F47" s="181"/>
      <c r="G47" s="181"/>
      <c r="H47" s="181"/>
      <c r="I47" s="181"/>
      <c r="J47" s="181"/>
      <c r="K47" s="181"/>
      <c r="L47" s="172"/>
      <c r="M47" s="174"/>
      <c r="N47" s="174"/>
      <c r="O47" s="174"/>
      <c r="P47" s="174"/>
      <c r="Q47" s="174"/>
      <c r="R47" s="174"/>
      <c r="S47" s="174"/>
      <c r="T47" s="174"/>
      <c r="U47" s="174"/>
      <c r="V47" s="174"/>
    </row>
    <row r="48" spans="1:22">
      <c r="A48" s="179">
        <v>5</v>
      </c>
      <c r="B48" s="200" t="s">
        <v>86</v>
      </c>
      <c r="C48" s="200"/>
      <c r="D48" s="200"/>
      <c r="E48" s="200"/>
      <c r="F48" s="200"/>
      <c r="G48" s="200"/>
      <c r="H48" s="200"/>
      <c r="I48" s="200"/>
      <c r="J48" s="200"/>
      <c r="K48" s="200"/>
      <c r="L48" s="172"/>
      <c r="M48" s="199"/>
      <c r="N48" s="199"/>
      <c r="O48" s="199"/>
      <c r="P48" s="199"/>
      <c r="Q48" s="199"/>
      <c r="R48" s="199"/>
      <c r="S48" s="199"/>
      <c r="T48" s="199"/>
      <c r="U48" s="199"/>
      <c r="V48" s="199"/>
    </row>
    <row r="49" spans="1:22" ht="15" customHeight="1">
      <c r="A49" s="179">
        <v>6</v>
      </c>
      <c r="B49" s="201" t="s">
        <v>87</v>
      </c>
      <c r="C49" s="201"/>
      <c r="D49" s="201"/>
      <c r="E49" s="201"/>
      <c r="F49" s="201"/>
      <c r="G49" s="201"/>
      <c r="H49" s="201"/>
      <c r="I49" s="201"/>
      <c r="J49" s="201"/>
      <c r="K49" s="201"/>
      <c r="L49" s="172"/>
      <c r="M49" s="199"/>
      <c r="N49" s="199"/>
      <c r="O49" s="199"/>
      <c r="P49" s="199"/>
      <c r="Q49" s="199"/>
      <c r="R49" s="199"/>
      <c r="S49" s="199"/>
      <c r="T49" s="199"/>
      <c r="U49" s="199"/>
      <c r="V49" s="199"/>
    </row>
    <row r="50" spans="1:22" ht="15" customHeight="1">
      <c r="A50" s="179"/>
      <c r="B50" s="201"/>
      <c r="C50" s="201"/>
      <c r="D50" s="201"/>
      <c r="E50" s="201"/>
      <c r="F50" s="201"/>
      <c r="G50" s="201"/>
      <c r="H50" s="201"/>
      <c r="I50" s="201"/>
      <c r="J50" s="201"/>
      <c r="K50" s="201"/>
      <c r="L50" s="169"/>
      <c r="M50" s="199"/>
      <c r="N50" s="199"/>
      <c r="O50" s="199"/>
      <c r="P50" s="199"/>
      <c r="Q50" s="199"/>
      <c r="R50" s="199"/>
      <c r="S50" s="199"/>
      <c r="T50" s="199"/>
      <c r="U50" s="199"/>
      <c r="V50" s="199"/>
    </row>
    <row r="51" spans="1:22" ht="15" customHeight="1">
      <c r="A51" s="179"/>
      <c r="B51" s="201" t="s">
        <v>88</v>
      </c>
      <c r="C51" s="201"/>
      <c r="D51" s="201"/>
      <c r="E51" s="201"/>
      <c r="F51" s="201"/>
      <c r="G51" s="201"/>
      <c r="H51" s="201"/>
      <c r="I51" s="201"/>
      <c r="J51" s="201"/>
      <c r="K51" s="201"/>
      <c r="L51" s="169"/>
      <c r="M51" s="199"/>
      <c r="N51" s="199"/>
      <c r="O51" s="199"/>
      <c r="P51" s="199"/>
      <c r="Q51" s="199"/>
      <c r="R51" s="199"/>
      <c r="S51" s="199"/>
      <c r="T51" s="199"/>
      <c r="U51" s="199"/>
      <c r="V51" s="199"/>
    </row>
    <row r="52" spans="1:22" ht="15" customHeight="1">
      <c r="A52" s="179"/>
      <c r="B52" s="201"/>
      <c r="C52" s="201"/>
      <c r="D52" s="201"/>
      <c r="E52" s="201"/>
      <c r="F52" s="201"/>
      <c r="G52" s="201"/>
      <c r="H52" s="201"/>
      <c r="I52" s="201"/>
      <c r="J52" s="201"/>
      <c r="K52" s="201"/>
      <c r="L52" s="169"/>
      <c r="M52" s="199"/>
      <c r="N52" s="199"/>
      <c r="O52" s="199"/>
      <c r="P52" s="199"/>
      <c r="Q52" s="199"/>
      <c r="R52" s="199"/>
      <c r="S52" s="199"/>
      <c r="T52" s="199"/>
      <c r="U52" s="199"/>
      <c r="V52" s="199"/>
    </row>
    <row r="53" spans="1:22">
      <c r="B53" s="168"/>
      <c r="C53" s="168"/>
      <c r="D53" s="168"/>
      <c r="E53" s="168"/>
      <c r="F53" s="168"/>
      <c r="G53" s="168"/>
      <c r="H53" s="168"/>
      <c r="I53" s="168"/>
      <c r="J53" s="168"/>
      <c r="K53" s="168"/>
      <c r="L53" s="169"/>
      <c r="M53" s="199"/>
      <c r="N53" s="199"/>
      <c r="O53" s="199"/>
      <c r="P53" s="199"/>
      <c r="Q53" s="199"/>
      <c r="R53" s="199"/>
      <c r="S53" s="199"/>
      <c r="T53" s="199"/>
      <c r="U53" s="199"/>
      <c r="V53" s="199"/>
    </row>
    <row r="54" spans="1:22">
      <c r="B54" s="168"/>
      <c r="C54" s="168"/>
      <c r="D54" s="168"/>
      <c r="E54" s="168"/>
      <c r="F54" s="168"/>
      <c r="G54" s="168"/>
      <c r="H54" s="168"/>
      <c r="I54" s="168"/>
      <c r="J54" s="168"/>
      <c r="K54" s="168"/>
    </row>
  </sheetData>
  <sheetProtection algorithmName="SHA-512" hashValue="nlQiv+zVu/o2ZO3R0+xKRe4WQk/45ExfKGkrNQ6RGzx7DZYYgBg8FxNHhBT9NzNH7iUT0ojuQWhb9NFPRhhecA==" saltValue="K8sQ9bsiHqOS7wCmU/BVHA==" spinCount="100000" sheet="1" objects="1" scenarios="1"/>
  <mergeCells count="15">
    <mergeCell ref="A5:K9"/>
    <mergeCell ref="B29:K34"/>
    <mergeCell ref="B37:K40"/>
    <mergeCell ref="M48:V49"/>
    <mergeCell ref="M50:V51"/>
    <mergeCell ref="B41:K42"/>
    <mergeCell ref="M37:V40"/>
    <mergeCell ref="M41:V42"/>
    <mergeCell ref="M52:V53"/>
    <mergeCell ref="B48:K48"/>
    <mergeCell ref="B49:K50"/>
    <mergeCell ref="B51:K52"/>
    <mergeCell ref="B43:K44"/>
    <mergeCell ref="M43:V44"/>
    <mergeCell ref="B45:K46"/>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L23" sqref="L23"/>
    </sheetView>
  </sheetViews>
  <sheetFormatPr defaultRowHeight="15.75" zeroHeight="1"/>
  <cols>
    <col min="1" max="1" width="5" style="95" customWidth="1"/>
    <col min="2" max="2" width="35.85546875" style="95" customWidth="1"/>
    <col min="3" max="3" width="14.85546875" style="95" customWidth="1"/>
    <col min="4" max="4" width="9.140625" style="96" customWidth="1"/>
    <col min="5" max="17" width="13.28515625" style="95" customWidth="1"/>
    <col min="18" max="29" width="3.28515625" style="95" hidden="1" customWidth="1"/>
    <col min="30" max="30" width="14.85546875" style="96" customWidth="1"/>
    <col min="31" max="31" width="13.85546875" style="95" bestFit="1" customWidth="1"/>
    <col min="32" max="32" width="2" style="95" hidden="1" customWidth="1"/>
    <col min="33" max="33" width="2.42578125" style="95" hidden="1" customWidth="1"/>
    <col min="34" max="34" width="9.140625" style="95" hidden="1" customWidth="1"/>
    <col min="35" max="35" width="2" style="95" hidden="1" customWidth="1"/>
    <col min="36" max="38" width="0" style="95" hidden="1" customWidth="1"/>
    <col min="39" max="16384" width="9.140625" style="95"/>
  </cols>
  <sheetData>
    <row r="1" spans="1:35" s="93" customFormat="1" ht="25.5" customHeight="1">
      <c r="A1" s="97"/>
      <c r="B1" s="98"/>
      <c r="C1" s="99" t="s">
        <v>0</v>
      </c>
      <c r="D1" s="100" t="s">
        <v>92</v>
      </c>
      <c r="E1" s="100"/>
      <c r="F1" s="100"/>
      <c r="G1" s="100"/>
      <c r="H1" s="100"/>
      <c r="I1" s="100"/>
      <c r="J1" s="100"/>
      <c r="K1" s="100"/>
      <c r="L1" s="100"/>
      <c r="M1" s="100"/>
      <c r="N1" s="100"/>
      <c r="O1" s="100"/>
      <c r="P1" s="100"/>
      <c r="Q1" s="100"/>
      <c r="R1" s="100"/>
      <c r="S1" s="100"/>
      <c r="T1" s="98"/>
      <c r="U1" s="98"/>
      <c r="V1" s="97"/>
      <c r="W1" s="98"/>
      <c r="X1" s="98"/>
      <c r="Y1" s="98"/>
      <c r="Z1" s="98"/>
      <c r="AA1" s="98"/>
      <c r="AB1" s="98"/>
      <c r="AC1" s="98"/>
      <c r="AD1" s="116"/>
      <c r="AE1" s="116"/>
    </row>
    <row r="2" spans="1:35" s="93" customFormat="1" ht="25.5" customHeight="1">
      <c r="A2" s="97"/>
      <c r="B2" s="98"/>
      <c r="C2" s="99" t="s">
        <v>1</v>
      </c>
      <c r="D2" s="100" t="s">
        <v>93</v>
      </c>
      <c r="E2" s="100"/>
      <c r="F2" s="100"/>
      <c r="G2" s="100"/>
      <c r="H2" s="100"/>
      <c r="I2" s="100"/>
      <c r="J2" s="100"/>
      <c r="K2" s="100"/>
      <c r="L2" s="100"/>
      <c r="M2" s="100"/>
      <c r="N2" s="100"/>
      <c r="O2" s="100"/>
      <c r="P2" s="100"/>
      <c r="Q2" s="100"/>
      <c r="R2" s="100"/>
      <c r="S2" s="100"/>
      <c r="T2" s="98"/>
      <c r="U2" s="98"/>
      <c r="V2" s="97"/>
      <c r="W2" s="98"/>
      <c r="X2" s="98"/>
      <c r="Y2" s="98"/>
      <c r="Z2" s="98"/>
      <c r="AA2" s="98"/>
      <c r="AB2" s="98"/>
      <c r="AC2" s="98"/>
      <c r="AD2" s="116"/>
      <c r="AE2" s="116"/>
    </row>
    <row r="3" spans="1:35" s="93" customFormat="1" ht="25.5" customHeight="1">
      <c r="A3" s="97"/>
      <c r="B3" s="101"/>
      <c r="C3" s="99" t="s">
        <v>2</v>
      </c>
      <c r="D3" s="100" t="s">
        <v>94</v>
      </c>
      <c r="E3" s="100"/>
      <c r="F3" s="100"/>
      <c r="G3" s="100"/>
      <c r="H3" s="100"/>
      <c r="I3" s="100"/>
      <c r="J3" s="100"/>
      <c r="K3" s="100"/>
      <c r="L3" s="100"/>
      <c r="M3" s="100"/>
      <c r="N3" s="100"/>
      <c r="O3" s="100"/>
      <c r="P3" s="100"/>
      <c r="Q3" s="100"/>
      <c r="R3" s="100"/>
      <c r="S3" s="100"/>
      <c r="T3" s="101"/>
      <c r="U3" s="101"/>
      <c r="V3" s="97"/>
      <c r="W3" s="101"/>
      <c r="X3" s="101"/>
      <c r="Y3" s="101"/>
      <c r="Z3" s="101"/>
      <c r="AA3" s="101"/>
      <c r="AB3" s="101"/>
      <c r="AC3" s="101"/>
      <c r="AD3" s="117"/>
      <c r="AE3" s="117"/>
    </row>
    <row r="4" spans="1:35" s="93" customFormat="1" ht="25.5" customHeight="1">
      <c r="A4" s="97"/>
      <c r="B4" s="98"/>
      <c r="C4" s="99" t="s">
        <v>61</v>
      </c>
      <c r="D4" s="141">
        <v>43253</v>
      </c>
      <c r="E4" s="100"/>
      <c r="F4" s="100"/>
      <c r="G4" s="100"/>
      <c r="H4" s="100"/>
      <c r="I4" s="100"/>
      <c r="J4" s="100"/>
      <c r="K4" s="100"/>
      <c r="L4" s="100"/>
      <c r="M4" s="100"/>
      <c r="N4" s="100"/>
      <c r="O4" s="100"/>
      <c r="P4" s="100"/>
      <c r="Q4" s="100"/>
      <c r="R4" s="100"/>
      <c r="S4" s="100" t="s">
        <v>3</v>
      </c>
      <c r="T4" s="98"/>
      <c r="U4" s="98"/>
      <c r="V4" s="97"/>
      <c r="W4" s="98"/>
      <c r="X4" s="98"/>
      <c r="Y4" s="98"/>
      <c r="Z4" s="98"/>
      <c r="AA4" s="98"/>
      <c r="AB4" s="98"/>
      <c r="AC4" s="98"/>
      <c r="AD4" s="116"/>
      <c r="AE4" s="116"/>
    </row>
    <row r="5" spans="1:35" ht="15.95" customHeight="1">
      <c r="A5" s="102"/>
      <c r="B5" s="102"/>
      <c r="C5" s="102"/>
      <c r="D5" s="103"/>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t="s">
        <v>70</v>
      </c>
      <c r="AE5" s="102"/>
    </row>
    <row r="6" spans="1:35" s="94" customFormat="1" ht="20.100000000000001" customHeight="1">
      <c r="A6" s="104" t="s">
        <v>4</v>
      </c>
      <c r="B6" s="102"/>
      <c r="C6" s="105" t="s">
        <v>5</v>
      </c>
      <c r="D6" s="139" t="s">
        <v>95</v>
      </c>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67" t="s">
        <v>71</v>
      </c>
      <c r="AE6" s="102"/>
    </row>
    <row r="7" spans="1:35" s="94" customFormat="1" ht="20.100000000000001" customHeight="1">
      <c r="A7" s="184" t="s">
        <v>91</v>
      </c>
      <c r="B7" s="106"/>
      <c r="C7" s="105" t="s">
        <v>6</v>
      </c>
      <c r="D7" s="139" t="s">
        <v>96</v>
      </c>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67" t="s">
        <v>69</v>
      </c>
      <c r="AE7" s="102"/>
    </row>
    <row r="8" spans="1:35" s="94" customFormat="1" ht="20.100000000000001" customHeight="1">
      <c r="A8" s="107"/>
      <c r="B8" s="106"/>
      <c r="C8" s="107"/>
      <c r="D8" s="106"/>
      <c r="E8" s="108"/>
      <c r="F8" s="109"/>
      <c r="G8" s="108"/>
      <c r="H8" s="109"/>
      <c r="I8" s="108"/>
      <c r="J8" s="109"/>
      <c r="K8" s="108"/>
      <c r="L8" s="109"/>
      <c r="M8" s="108"/>
      <c r="N8" s="109"/>
      <c r="O8" s="108"/>
      <c r="P8" s="109"/>
      <c r="Q8" s="108"/>
      <c r="R8" s="109"/>
      <c r="S8" s="108"/>
      <c r="T8" s="109"/>
      <c r="U8" s="108"/>
      <c r="V8" s="109"/>
      <c r="W8" s="108"/>
      <c r="X8" s="109"/>
      <c r="Y8" s="108"/>
      <c r="Z8" s="109"/>
      <c r="AA8" s="108"/>
      <c r="AB8" s="109"/>
      <c r="AC8" s="108"/>
      <c r="AD8" s="109"/>
      <c r="AE8" s="108"/>
    </row>
    <row r="9" spans="1:35" s="94" customFormat="1" ht="11.25" customHeight="1">
      <c r="A9" s="204" t="s">
        <v>7</v>
      </c>
      <c r="B9" s="204" t="s">
        <v>8</v>
      </c>
      <c r="C9" s="205" t="s">
        <v>9</v>
      </c>
      <c r="D9" s="206" t="s">
        <v>10</v>
      </c>
      <c r="E9" s="217" t="s">
        <v>110</v>
      </c>
      <c r="F9" s="218"/>
      <c r="G9" s="218"/>
      <c r="H9" s="218"/>
      <c r="I9" s="218"/>
      <c r="J9" s="218"/>
      <c r="K9" s="218"/>
      <c r="L9" s="218"/>
      <c r="M9" s="218"/>
      <c r="N9" s="218"/>
      <c r="O9" s="218"/>
      <c r="P9" s="218"/>
      <c r="Q9" s="219"/>
      <c r="R9" s="114"/>
      <c r="S9" s="114"/>
      <c r="T9" s="114"/>
      <c r="U9" s="114"/>
      <c r="V9" s="114"/>
      <c r="W9" s="114"/>
      <c r="X9" s="114"/>
      <c r="Y9" s="114"/>
      <c r="Z9" s="114"/>
      <c r="AA9" s="114"/>
      <c r="AB9" s="114"/>
      <c r="AC9" s="114"/>
      <c r="AD9" s="209" t="s">
        <v>11</v>
      </c>
      <c r="AE9" s="212" t="s">
        <v>111</v>
      </c>
    </row>
    <row r="10" spans="1:35" s="94" customFormat="1" ht="11.25" customHeight="1">
      <c r="A10" s="204"/>
      <c r="B10" s="204"/>
      <c r="C10" s="205"/>
      <c r="D10" s="207"/>
      <c r="E10" s="220"/>
      <c r="F10" s="221"/>
      <c r="G10" s="221"/>
      <c r="H10" s="221"/>
      <c r="I10" s="221"/>
      <c r="J10" s="221"/>
      <c r="K10" s="221"/>
      <c r="L10" s="221"/>
      <c r="M10" s="221"/>
      <c r="N10" s="221"/>
      <c r="O10" s="221"/>
      <c r="P10" s="221"/>
      <c r="Q10" s="222"/>
      <c r="R10" s="115"/>
      <c r="S10" s="115"/>
      <c r="T10" s="115"/>
      <c r="U10" s="115"/>
      <c r="V10" s="115"/>
      <c r="W10" s="115"/>
      <c r="X10" s="115"/>
      <c r="Y10" s="115"/>
      <c r="Z10" s="115"/>
      <c r="AA10" s="115"/>
      <c r="AB10" s="118"/>
      <c r="AC10" s="118"/>
      <c r="AD10" s="210"/>
      <c r="AE10" s="213"/>
    </row>
    <row r="11" spans="1:35" ht="78.75">
      <c r="A11" s="204"/>
      <c r="B11" s="204"/>
      <c r="C11" s="205"/>
      <c r="D11" s="208"/>
      <c r="E11" s="185" t="s">
        <v>97</v>
      </c>
      <c r="F11" s="185" t="s">
        <v>98</v>
      </c>
      <c r="G11" s="185" t="s">
        <v>99</v>
      </c>
      <c r="H11" s="185" t="s">
        <v>100</v>
      </c>
      <c r="I11" s="185" t="s">
        <v>101</v>
      </c>
      <c r="J11" s="185" t="s">
        <v>102</v>
      </c>
      <c r="K11" s="185" t="s">
        <v>103</v>
      </c>
      <c r="L11" s="185" t="s">
        <v>104</v>
      </c>
      <c r="M11" s="185" t="s">
        <v>105</v>
      </c>
      <c r="N11" s="185" t="s">
        <v>106</v>
      </c>
      <c r="O11" s="185" t="s">
        <v>107</v>
      </c>
      <c r="P11" s="185" t="s">
        <v>108</v>
      </c>
      <c r="Q11" s="185" t="s">
        <v>109</v>
      </c>
      <c r="R11" s="110"/>
      <c r="S11" s="110"/>
      <c r="T11" s="110"/>
      <c r="U11" s="110"/>
      <c r="V11" s="110"/>
      <c r="W11" s="110"/>
      <c r="X11" s="110"/>
      <c r="Y11" s="110"/>
      <c r="Z11" s="110"/>
      <c r="AA11" s="110"/>
      <c r="AB11" s="119"/>
      <c r="AC11" s="119"/>
      <c r="AD11" s="211"/>
      <c r="AE11" s="214"/>
    </row>
    <row r="12" spans="1:35" s="94" customFormat="1">
      <c r="A12" s="111">
        <v>1</v>
      </c>
      <c r="B12" s="112"/>
      <c r="C12" s="113"/>
      <c r="D12" s="162"/>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98"/>
      <c r="AF12" s="120">
        <v>0</v>
      </c>
      <c r="AG12" s="120" t="s">
        <v>12</v>
      </c>
      <c r="AI12" s="158">
        <v>2</v>
      </c>
    </row>
    <row r="13" spans="1:35" s="94" customFormat="1">
      <c r="A13" s="111">
        <v>2</v>
      </c>
      <c r="B13" s="112"/>
      <c r="C13" s="113"/>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98"/>
      <c r="AF13" s="120">
        <v>1</v>
      </c>
      <c r="AG13" s="120" t="s">
        <v>13</v>
      </c>
    </row>
    <row r="14" spans="1:35" s="94" customFormat="1">
      <c r="A14" s="111">
        <v>3</v>
      </c>
      <c r="B14" s="112"/>
      <c r="C14" s="113"/>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98"/>
      <c r="AF14" s="120">
        <v>2</v>
      </c>
      <c r="AG14" s="120" t="s">
        <v>12</v>
      </c>
    </row>
    <row r="15" spans="1:35" s="94" customFormat="1">
      <c r="A15" s="111">
        <v>4</v>
      </c>
      <c r="B15" s="112"/>
      <c r="C15" s="113"/>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98"/>
      <c r="AF15" s="120">
        <v>3</v>
      </c>
      <c r="AG15" s="120" t="s">
        <v>13</v>
      </c>
    </row>
    <row r="16" spans="1:35" s="94" customFormat="1">
      <c r="A16" s="111">
        <v>5</v>
      </c>
      <c r="B16" s="112"/>
      <c r="C16" s="113"/>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98"/>
      <c r="AF16" s="120">
        <v>4</v>
      </c>
      <c r="AG16" s="120" t="s">
        <v>12</v>
      </c>
    </row>
    <row r="17" spans="1:35" s="94" customFormat="1">
      <c r="A17" s="111">
        <v>6</v>
      </c>
      <c r="B17" s="112"/>
      <c r="C17" s="113"/>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98"/>
      <c r="AF17" s="120">
        <v>5</v>
      </c>
      <c r="AG17" s="120" t="s">
        <v>13</v>
      </c>
    </row>
    <row r="18" spans="1:35" s="94" customFormat="1">
      <c r="A18" s="111">
        <v>7</v>
      </c>
      <c r="B18" s="112"/>
      <c r="C18" s="113"/>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98"/>
      <c r="AF18" s="121">
        <v>6</v>
      </c>
      <c r="AG18" s="121" t="s">
        <v>12</v>
      </c>
    </row>
    <row r="19" spans="1:35" s="94" customFormat="1">
      <c r="A19" s="111">
        <v>8</v>
      </c>
      <c r="B19" s="112"/>
      <c r="C19" s="113"/>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98"/>
      <c r="AF19" s="120">
        <v>7</v>
      </c>
      <c r="AG19" s="120" t="s">
        <v>13</v>
      </c>
      <c r="AH19" s="123"/>
      <c r="AI19" s="123"/>
    </row>
    <row r="20" spans="1:35" s="94" customFormat="1">
      <c r="A20" s="111">
        <v>9</v>
      </c>
      <c r="B20" s="112"/>
      <c r="C20" s="113"/>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98"/>
      <c r="AF20" s="121">
        <v>8</v>
      </c>
      <c r="AG20" s="121" t="s">
        <v>12</v>
      </c>
      <c r="AH20" s="123"/>
      <c r="AI20" s="123"/>
    </row>
    <row r="21" spans="1:35" s="94" customFormat="1">
      <c r="A21" s="111">
        <v>10</v>
      </c>
      <c r="B21" s="112"/>
      <c r="C21" s="113"/>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98"/>
      <c r="AF21" s="120">
        <v>9</v>
      </c>
      <c r="AG21" s="120" t="s">
        <v>13</v>
      </c>
      <c r="AH21" s="123"/>
      <c r="AI21" s="123"/>
    </row>
    <row r="22" spans="1:35" s="94" customFormat="1">
      <c r="A22" s="111">
        <v>11</v>
      </c>
      <c r="B22" s="112"/>
      <c r="C22" s="113"/>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98"/>
      <c r="AF22" s="122"/>
      <c r="AG22" s="122"/>
      <c r="AH22" s="123"/>
      <c r="AI22" s="123"/>
    </row>
    <row r="23" spans="1:35" s="94" customFormat="1">
      <c r="A23" s="111">
        <v>12</v>
      </c>
      <c r="B23" s="112"/>
      <c r="C23" s="113"/>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98"/>
      <c r="AF23" s="122"/>
      <c r="AG23" s="122"/>
      <c r="AH23" s="123"/>
      <c r="AI23" s="123"/>
    </row>
    <row r="24" spans="1:35" s="94" customFormat="1">
      <c r="A24" s="111">
        <v>13</v>
      </c>
      <c r="B24" s="112"/>
      <c r="C24" s="113"/>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98"/>
      <c r="AF24" s="122"/>
      <c r="AG24" s="122"/>
    </row>
    <row r="25" spans="1:35" s="94" customFormat="1">
      <c r="A25" s="111">
        <v>14</v>
      </c>
      <c r="B25" s="112"/>
      <c r="C25" s="113"/>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98"/>
      <c r="AF25" s="122"/>
      <c r="AG25" s="122"/>
    </row>
    <row r="26" spans="1:35" s="94" customFormat="1">
      <c r="A26" s="111">
        <v>15</v>
      </c>
      <c r="B26" s="112"/>
      <c r="C26" s="113"/>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98"/>
      <c r="AF26" s="122"/>
      <c r="AG26" s="122"/>
    </row>
    <row r="27" spans="1:35" s="94" customFormat="1">
      <c r="A27" s="111">
        <v>16</v>
      </c>
      <c r="B27" s="112"/>
      <c r="C27" s="113"/>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98"/>
      <c r="AF27" s="122"/>
      <c r="AG27" s="122"/>
    </row>
    <row r="28" spans="1:35" s="94" customFormat="1">
      <c r="A28" s="111">
        <v>17</v>
      </c>
      <c r="B28" s="112"/>
      <c r="C28" s="113"/>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98"/>
      <c r="AF28" s="122"/>
      <c r="AG28" s="122"/>
    </row>
    <row r="29" spans="1:35" s="94" customFormat="1">
      <c r="A29" s="111">
        <v>18</v>
      </c>
      <c r="B29" s="112"/>
      <c r="C29" s="113"/>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98"/>
      <c r="AF29" s="122"/>
      <c r="AG29" s="122"/>
    </row>
    <row r="30" spans="1:35" s="94" customFormat="1">
      <c r="A30" s="111">
        <v>19</v>
      </c>
      <c r="B30" s="112"/>
      <c r="C30" s="113"/>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98"/>
      <c r="AF30" s="122"/>
      <c r="AG30" s="122"/>
    </row>
    <row r="31" spans="1:35" s="94" customFormat="1">
      <c r="A31" s="111">
        <v>20</v>
      </c>
      <c r="B31" s="112"/>
      <c r="C31" s="113"/>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98"/>
      <c r="AF31" s="122"/>
      <c r="AG31" s="122"/>
    </row>
    <row r="32" spans="1:35" s="94" customFormat="1">
      <c r="A32" s="111">
        <v>21</v>
      </c>
      <c r="B32" s="112"/>
      <c r="C32" s="113"/>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98"/>
      <c r="AF32" s="122"/>
      <c r="AG32" s="122"/>
    </row>
    <row r="33" spans="1:33" s="94" customFormat="1">
      <c r="A33" s="111">
        <v>22</v>
      </c>
      <c r="B33" s="112"/>
      <c r="C33" s="113"/>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98"/>
      <c r="AF33" s="122"/>
      <c r="AG33" s="122"/>
    </row>
    <row r="34" spans="1:33" s="94" customFormat="1">
      <c r="A34" s="111">
        <v>23</v>
      </c>
      <c r="B34" s="112"/>
      <c r="C34" s="113"/>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98"/>
      <c r="AF34" s="122"/>
      <c r="AG34" s="122"/>
    </row>
    <row r="35" spans="1:33" s="94" customFormat="1">
      <c r="A35" s="111">
        <v>24</v>
      </c>
      <c r="B35" s="112"/>
      <c r="C35" s="113"/>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98"/>
      <c r="AF35" s="122"/>
      <c r="AG35" s="122"/>
    </row>
    <row r="36" spans="1:33" s="94" customFormat="1">
      <c r="A36" s="111">
        <v>25</v>
      </c>
      <c r="B36" s="112"/>
      <c r="C36" s="113"/>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98"/>
      <c r="AF36" s="122"/>
      <c r="AG36" s="122"/>
    </row>
    <row r="37" spans="1:33" s="94" customFormat="1">
      <c r="A37" s="111">
        <v>26</v>
      </c>
      <c r="B37" s="140"/>
      <c r="C37" s="113"/>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98"/>
      <c r="AF37" s="122"/>
      <c r="AG37" s="122"/>
    </row>
    <row r="38" spans="1:33" s="94" customFormat="1">
      <c r="A38" s="111">
        <v>27</v>
      </c>
      <c r="B38" s="112"/>
      <c r="C38" s="113"/>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98"/>
      <c r="AF38" s="122"/>
      <c r="AG38" s="122"/>
    </row>
    <row r="39" spans="1:33" s="94" customFormat="1">
      <c r="A39" s="111">
        <v>28</v>
      </c>
      <c r="B39" s="112"/>
      <c r="C39" s="113"/>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98"/>
      <c r="AF39" s="122"/>
      <c r="AG39" s="122"/>
    </row>
    <row r="40" spans="1:33" s="94" customFormat="1">
      <c r="A40" s="111">
        <v>29</v>
      </c>
      <c r="B40" s="112"/>
      <c r="C40" s="113"/>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98"/>
      <c r="AF40" s="122"/>
      <c r="AG40" s="122"/>
    </row>
    <row r="41" spans="1:33" s="94" customFormat="1">
      <c r="A41" s="111">
        <v>30</v>
      </c>
      <c r="B41" s="112"/>
      <c r="C41" s="113"/>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98"/>
      <c r="AF41" s="122"/>
      <c r="AG41" s="122"/>
    </row>
    <row r="42" spans="1:33" s="94" customFormat="1">
      <c r="A42" s="111">
        <v>31</v>
      </c>
      <c r="B42" s="112"/>
      <c r="C42" s="113"/>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98"/>
      <c r="AF42" s="122"/>
      <c r="AG42" s="122"/>
    </row>
    <row r="43" spans="1:33" s="94" customFormat="1">
      <c r="A43" s="111">
        <v>32</v>
      </c>
      <c r="B43" s="112"/>
      <c r="C43" s="113"/>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98"/>
      <c r="AF43" s="122"/>
      <c r="AG43" s="122"/>
    </row>
    <row r="44" spans="1:33" s="94" customFormat="1">
      <c r="A44" s="111">
        <v>33</v>
      </c>
      <c r="B44" s="112"/>
      <c r="C44" s="113"/>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98"/>
      <c r="AF44" s="122"/>
      <c r="AG44" s="122"/>
    </row>
    <row r="45" spans="1:33" s="94" customFormat="1">
      <c r="A45" s="111">
        <v>34</v>
      </c>
      <c r="B45" s="112"/>
      <c r="C45" s="113"/>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98"/>
      <c r="AF45" s="122"/>
      <c r="AG45" s="122"/>
    </row>
    <row r="46" spans="1:33" s="94" customFormat="1">
      <c r="A46" s="111">
        <v>35</v>
      </c>
      <c r="B46" s="112"/>
      <c r="C46" s="113"/>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98"/>
      <c r="AF46" s="122"/>
      <c r="AG46" s="122"/>
    </row>
    <row r="47" spans="1:33" s="94" customFormat="1">
      <c r="A47" s="111">
        <v>36</v>
      </c>
      <c r="B47" s="112"/>
      <c r="C47" s="113"/>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98"/>
      <c r="AF47" s="122"/>
      <c r="AG47" s="122"/>
    </row>
    <row r="48" spans="1:33" s="94" customFormat="1">
      <c r="A48" s="111">
        <v>37</v>
      </c>
      <c r="B48" s="112"/>
      <c r="C48" s="113"/>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98"/>
      <c r="AF48" s="122"/>
      <c r="AG48" s="122"/>
    </row>
    <row r="49" spans="1:33" s="94" customFormat="1">
      <c r="A49" s="111">
        <v>38</v>
      </c>
      <c r="B49" s="112"/>
      <c r="C49" s="113"/>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98"/>
      <c r="AF49" s="122"/>
      <c r="AG49" s="122"/>
    </row>
    <row r="50" spans="1:33" s="94" customFormat="1">
      <c r="A50" s="111">
        <v>39</v>
      </c>
      <c r="B50" s="112"/>
      <c r="C50" s="113"/>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98"/>
      <c r="AF50" s="122"/>
      <c r="AG50" s="122"/>
    </row>
    <row r="51" spans="1:33" s="94" customFormat="1">
      <c r="A51" s="111">
        <v>40</v>
      </c>
      <c r="B51" s="112"/>
      <c r="C51" s="11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98"/>
      <c r="AF51" s="122"/>
      <c r="AG51" s="122"/>
    </row>
    <row r="52" spans="1:33" s="94" customFormat="1">
      <c r="A52" s="111">
        <v>41</v>
      </c>
      <c r="B52" s="112"/>
      <c r="C52" s="113"/>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98"/>
      <c r="AF52" s="122"/>
      <c r="AG52" s="122"/>
    </row>
    <row r="53" spans="1:33" s="94" customFormat="1">
      <c r="A53" s="111">
        <v>42</v>
      </c>
      <c r="B53" s="112"/>
      <c r="C53" s="113"/>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98"/>
      <c r="AF53" s="122"/>
      <c r="AG53" s="122"/>
    </row>
    <row r="54" spans="1:33" s="94" customFormat="1">
      <c r="A54" s="111">
        <v>43</v>
      </c>
      <c r="B54" s="112"/>
      <c r="C54" s="113"/>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98"/>
      <c r="AF54" s="122"/>
      <c r="AG54" s="122"/>
    </row>
    <row r="55" spans="1:33" s="94" customFormat="1">
      <c r="A55" s="111">
        <v>44</v>
      </c>
      <c r="B55" s="112"/>
      <c r="C55" s="113"/>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98"/>
      <c r="AF55" s="122"/>
      <c r="AG55" s="122"/>
    </row>
    <row r="56" spans="1:33" s="94" customFormat="1">
      <c r="A56" s="111">
        <v>45</v>
      </c>
      <c r="B56" s="112"/>
      <c r="C56" s="113"/>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98"/>
      <c r="AF56" s="122"/>
      <c r="AG56" s="122"/>
    </row>
    <row r="57" spans="1:33" s="94" customFormat="1">
      <c r="A57" s="111">
        <v>46</v>
      </c>
      <c r="B57" s="112"/>
      <c r="C57" s="113"/>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98"/>
      <c r="AF57" s="122"/>
      <c r="AG57" s="122"/>
    </row>
    <row r="58" spans="1:33" s="94" customFormat="1">
      <c r="A58" s="111">
        <v>47</v>
      </c>
      <c r="B58" s="112"/>
      <c r="C58" s="113"/>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98"/>
      <c r="AF58" s="122"/>
      <c r="AG58" s="122"/>
    </row>
    <row r="59" spans="1:33" s="94" customFormat="1">
      <c r="A59" s="111">
        <v>48</v>
      </c>
      <c r="B59" s="112"/>
      <c r="C59" s="113"/>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98"/>
      <c r="AF59" s="122"/>
      <c r="AG59" s="122"/>
    </row>
    <row r="60" spans="1:33" s="94" customFormat="1">
      <c r="A60" s="111">
        <v>49</v>
      </c>
      <c r="B60" s="112"/>
      <c r="C60" s="113"/>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98"/>
      <c r="AF60" s="123"/>
      <c r="AG60" s="123"/>
    </row>
    <row r="61" spans="1:33" s="94" customFormat="1">
      <c r="A61" s="111">
        <v>50</v>
      </c>
      <c r="B61" s="112"/>
      <c r="C61" s="113"/>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98"/>
      <c r="AF61" s="123"/>
      <c r="AG61" s="123"/>
    </row>
    <row r="62" spans="1:33" s="94" customFormat="1">
      <c r="A62" s="111">
        <v>51</v>
      </c>
      <c r="B62" s="112"/>
      <c r="C62" s="113"/>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98"/>
      <c r="AF62" s="123"/>
      <c r="AG62" s="123"/>
    </row>
    <row r="63" spans="1:33" s="94" customFormat="1">
      <c r="A63" s="111">
        <v>52</v>
      </c>
      <c r="B63" s="112"/>
      <c r="C63" s="113"/>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98"/>
      <c r="AF63" s="123"/>
      <c r="AG63" s="123"/>
    </row>
    <row r="64" spans="1:33" s="94" customFormat="1">
      <c r="A64" s="111">
        <v>53</v>
      </c>
      <c r="B64" s="112"/>
      <c r="C64" s="113"/>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98"/>
      <c r="AF64" s="123"/>
      <c r="AG64" s="123"/>
    </row>
    <row r="65" spans="1:33" s="94" customFormat="1">
      <c r="A65" s="111">
        <v>54</v>
      </c>
      <c r="B65" s="112"/>
      <c r="C65" s="113"/>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92"/>
      <c r="AE65" s="198"/>
      <c r="AF65" s="123"/>
      <c r="AG65" s="123"/>
    </row>
    <row r="66" spans="1:33">
      <c r="A66" s="124"/>
      <c r="B66" s="125"/>
      <c r="C66" s="125"/>
      <c r="D66" s="126"/>
      <c r="E66" s="125"/>
      <c r="F66" s="215"/>
      <c r="G66" s="215"/>
      <c r="H66" s="215"/>
      <c r="I66" s="215"/>
      <c r="J66" s="215"/>
      <c r="K66" s="215"/>
      <c r="L66" s="215"/>
      <c r="M66" s="215"/>
      <c r="N66" s="215"/>
      <c r="O66" s="215"/>
      <c r="P66" s="215"/>
      <c r="Q66" s="215"/>
      <c r="R66" s="215"/>
      <c r="S66" s="215"/>
      <c r="T66" s="125"/>
      <c r="U66" s="125"/>
      <c r="V66" s="125"/>
      <c r="W66" s="125"/>
      <c r="X66" s="125"/>
      <c r="Y66" s="125"/>
      <c r="Z66" s="125"/>
      <c r="AA66" s="125"/>
      <c r="AB66" s="125"/>
      <c r="AC66" s="125"/>
      <c r="AD66" s="183"/>
      <c r="AE66" s="193"/>
      <c r="AF66" s="138"/>
      <c r="AG66" s="138"/>
    </row>
    <row r="67" spans="1:33" ht="15.95" customHeight="1">
      <c r="A67" s="127"/>
      <c r="B67" s="128"/>
      <c r="C67" s="128"/>
      <c r="D67" s="129"/>
      <c r="E67" s="128"/>
      <c r="F67" s="216"/>
      <c r="G67" s="216"/>
      <c r="H67" s="216"/>
      <c r="I67" s="216"/>
      <c r="J67" s="216"/>
      <c r="K67" s="216"/>
      <c r="L67" s="216"/>
      <c r="M67" s="216"/>
      <c r="N67" s="216"/>
      <c r="O67" s="216"/>
      <c r="P67" s="216"/>
      <c r="Q67" s="216"/>
      <c r="R67" s="216"/>
      <c r="S67" s="216"/>
      <c r="T67" s="128"/>
      <c r="U67" s="128"/>
      <c r="V67" s="128"/>
      <c r="W67" s="128"/>
      <c r="X67" s="128"/>
      <c r="Y67" s="128"/>
      <c r="Z67" s="128"/>
      <c r="AA67" s="128"/>
      <c r="AB67" s="128"/>
      <c r="AC67" s="128"/>
      <c r="AD67" s="129"/>
      <c r="AE67" s="194"/>
      <c r="AF67" s="138"/>
      <c r="AG67" s="138"/>
    </row>
    <row r="68" spans="1:33" ht="15.95" customHeight="1">
      <c r="A68" s="127"/>
      <c r="B68" s="128"/>
      <c r="C68" s="128"/>
      <c r="D68" s="129"/>
      <c r="E68" s="128"/>
      <c r="F68" s="216"/>
      <c r="G68" s="216"/>
      <c r="H68" s="216"/>
      <c r="I68" s="216"/>
      <c r="J68" s="216"/>
      <c r="K68" s="216"/>
      <c r="L68" s="216"/>
      <c r="M68" s="216"/>
      <c r="N68" s="216"/>
      <c r="O68" s="216"/>
      <c r="P68" s="216"/>
      <c r="Q68" s="216"/>
      <c r="R68" s="216"/>
      <c r="S68" s="216"/>
      <c r="T68" s="128"/>
      <c r="U68" s="128"/>
      <c r="V68" s="128"/>
      <c r="W68" s="128"/>
      <c r="X68" s="128"/>
      <c r="Y68" s="128"/>
      <c r="Z68" s="128"/>
      <c r="AA68" s="128"/>
      <c r="AB68" s="128"/>
      <c r="AC68" s="128"/>
      <c r="AD68" s="129"/>
      <c r="AE68" s="194"/>
      <c r="AF68" s="138"/>
      <c r="AG68" s="138"/>
    </row>
    <row r="69" spans="1:33" ht="15.95" customHeight="1">
      <c r="A69" s="131"/>
      <c r="B69" s="128" t="s">
        <v>14</v>
      </c>
      <c r="C69" s="128"/>
      <c r="D69" s="129"/>
      <c r="E69" s="128"/>
      <c r="F69" s="216"/>
      <c r="G69" s="216"/>
      <c r="H69" s="216"/>
      <c r="I69" s="216"/>
      <c r="J69" s="216"/>
      <c r="K69" s="216"/>
      <c r="L69" s="216"/>
      <c r="M69" s="216"/>
      <c r="N69" s="216"/>
      <c r="O69" s="216"/>
      <c r="P69" s="216"/>
      <c r="Q69" s="216"/>
      <c r="R69" s="216"/>
      <c r="S69" s="216"/>
      <c r="T69" s="128"/>
      <c r="U69" s="128"/>
      <c r="V69" s="128"/>
      <c r="W69" s="128"/>
      <c r="X69" s="128"/>
      <c r="Y69" s="128"/>
      <c r="Z69" s="128"/>
      <c r="AA69" s="128"/>
      <c r="AB69" s="128"/>
      <c r="AC69" s="128"/>
      <c r="AD69" s="129"/>
      <c r="AE69" s="194"/>
      <c r="AF69" s="138"/>
      <c r="AG69" s="138"/>
    </row>
    <row r="70" spans="1:33">
      <c r="A70" s="131"/>
      <c r="B70" s="132" t="s">
        <v>89</v>
      </c>
      <c r="C70" s="132"/>
      <c r="D70" s="133"/>
      <c r="E70" s="132"/>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9"/>
      <c r="AE70" s="194"/>
      <c r="AF70" s="138"/>
      <c r="AG70" s="138"/>
    </row>
    <row r="71" spans="1:33">
      <c r="A71" s="131"/>
      <c r="B71" s="132" t="s">
        <v>46</v>
      </c>
      <c r="C71" s="132"/>
      <c r="D71" s="133"/>
      <c r="E71" s="132"/>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9"/>
      <c r="AE71" s="194"/>
      <c r="AF71" s="138"/>
      <c r="AG71" s="138"/>
    </row>
    <row r="72" spans="1:33">
      <c r="A72" s="131"/>
      <c r="B72" s="157" t="str">
        <f>$D$1</f>
        <v>SK SUNGAI SIPUT</v>
      </c>
      <c r="C72" s="134"/>
      <c r="D72" s="130"/>
      <c r="E72" s="134"/>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9"/>
      <c r="AE72" s="194"/>
      <c r="AF72" s="138"/>
      <c r="AG72" s="138"/>
    </row>
    <row r="73" spans="1:33">
      <c r="A73" s="127"/>
      <c r="B73" s="128"/>
      <c r="C73" s="128"/>
      <c r="D73" s="129"/>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9"/>
      <c r="AE73" s="194"/>
      <c r="AF73" s="138"/>
      <c r="AG73" s="138"/>
    </row>
    <row r="74" spans="1:33">
      <c r="A74" s="127"/>
      <c r="B74" s="128"/>
      <c r="C74" s="128"/>
      <c r="D74" s="129"/>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9"/>
      <c r="AE74" s="194"/>
      <c r="AF74" s="138"/>
      <c r="AG74" s="138"/>
    </row>
    <row r="75" spans="1:33">
      <c r="A75" s="127"/>
      <c r="B75" s="128"/>
      <c r="C75" s="128"/>
      <c r="D75" s="129"/>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9"/>
      <c r="AE75" s="194"/>
      <c r="AF75" s="138"/>
      <c r="AG75" s="138"/>
    </row>
    <row r="76" spans="1:33">
      <c r="A76" s="127"/>
      <c r="B76" s="128"/>
      <c r="C76" s="128"/>
      <c r="D76" s="129"/>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9"/>
      <c r="AE76" s="194"/>
      <c r="AF76" s="138"/>
      <c r="AG76" s="138"/>
    </row>
    <row r="77" spans="1:33">
      <c r="A77" s="135"/>
      <c r="B77" s="136"/>
      <c r="C77" s="136"/>
      <c r="D77" s="137"/>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7"/>
      <c r="AE77" s="195"/>
      <c r="AF77" s="138"/>
      <c r="AG77" s="138"/>
    </row>
    <row r="78" spans="1:33">
      <c r="AF78" s="138"/>
      <c r="AG78" s="138"/>
    </row>
    <row r="79" spans="1:33">
      <c r="AF79" s="138"/>
      <c r="AG79" s="138"/>
    </row>
    <row r="80" spans="1:33">
      <c r="AF80" s="138"/>
      <c r="AG80" s="138"/>
    </row>
    <row r="81" spans="32:33">
      <c r="AF81" s="138"/>
      <c r="AG81" s="138"/>
    </row>
    <row r="82" spans="32:33">
      <c r="AF82" s="138"/>
      <c r="AG82" s="138"/>
    </row>
    <row r="83" spans="32:33">
      <c r="AF83" s="138"/>
      <c r="AG83" s="138"/>
    </row>
    <row r="84" spans="32:33">
      <c r="AF84" s="138"/>
      <c r="AG84" s="138"/>
    </row>
    <row r="85" spans="32:33">
      <c r="AF85" s="138"/>
      <c r="AG85" s="138"/>
    </row>
    <row r="86" spans="32:33">
      <c r="AF86" s="138"/>
      <c r="AG86" s="138"/>
    </row>
    <row r="87" spans="32:33">
      <c r="AF87" s="138"/>
      <c r="AG87" s="138"/>
    </row>
    <row r="88" spans="32:33">
      <c r="AF88" s="138"/>
      <c r="AG88" s="138"/>
    </row>
    <row r="89" spans="32:33">
      <c r="AF89" s="138"/>
      <c r="AG89" s="138"/>
    </row>
    <row r="90" spans="32:33">
      <c r="AF90" s="138"/>
      <c r="AG90" s="138"/>
    </row>
    <row r="91" spans="32:33">
      <c r="AF91" s="138"/>
      <c r="AG91" s="138"/>
    </row>
    <row r="92" spans="32:33">
      <c r="AF92" s="138"/>
      <c r="AG92" s="138"/>
    </row>
    <row r="93" spans="32:33">
      <c r="AF93" s="138"/>
      <c r="AG93" s="138"/>
    </row>
    <row r="94" spans="32:33">
      <c r="AF94" s="138"/>
      <c r="AG94" s="138"/>
    </row>
    <row r="95" spans="32:33">
      <c r="AF95" s="138"/>
      <c r="AG95" s="138"/>
    </row>
    <row r="96" spans="32:33">
      <c r="AF96" s="138"/>
      <c r="AG96" s="138"/>
    </row>
    <row r="97" spans="32:33">
      <c r="AF97" s="138"/>
      <c r="AG97" s="138"/>
    </row>
    <row r="98" spans="32:33">
      <c r="AF98" s="138"/>
      <c r="AG98" s="138"/>
    </row>
    <row r="99" spans="32:33">
      <c r="AF99" s="138"/>
      <c r="AG99" s="138"/>
    </row>
    <row r="100" spans="32:33">
      <c r="AF100" s="138"/>
      <c r="AG100" s="138"/>
    </row>
    <row r="101" spans="32:33">
      <c r="AF101" s="138"/>
      <c r="AG101" s="138"/>
    </row>
    <row r="102" spans="32:33">
      <c r="AF102" s="138"/>
      <c r="AG102" s="138"/>
    </row>
    <row r="103" spans="32:33">
      <c r="AF103" s="138"/>
      <c r="AG103" s="138"/>
    </row>
    <row r="104" spans="32:33">
      <c r="AF104" s="138"/>
      <c r="AG104" s="138"/>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FX7duHc9ezKIv06/nBHAmQDv9REFICO4frWlg9kvRy9rZLGaWDmnLRc0W5iv0gbtQVETQX62LBZwXuIXprRqyQ==" saltValue="yBij4ZcgD7VTjICjXV+OSw==" spinCount="100000" sheet="1" objects="1" scenarios="1"/>
  <mergeCells count="11">
    <mergeCell ref="AE9:AE11"/>
    <mergeCell ref="F66:S66"/>
    <mergeCell ref="F67:S67"/>
    <mergeCell ref="F68:S68"/>
    <mergeCell ref="F69:S69"/>
    <mergeCell ref="E9:Q10"/>
    <mergeCell ref="A9:A11"/>
    <mergeCell ref="B9:B11"/>
    <mergeCell ref="C9:C11"/>
    <mergeCell ref="D9:D11"/>
    <mergeCell ref="AD9:AD11"/>
  </mergeCells>
  <dataValidations count="2">
    <dataValidation type="whole" allowBlank="1" showErrorMessage="1" errorTitle="TAHAP PENGUASAAN" error="SILA ISIKAN TAHAP PENGUASAAN YANG BETUL!" sqref="E12:AD65">
      <formula1>1</formula1>
      <formula2>6</formula2>
    </dataValidation>
    <dataValidation type="list" allowBlank="1" showInputMessage="1" showErrorMessage="1" sqref="AE12:AE65">
      <formula1>"Rendah, Sederhana, Tinggi"</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16</xdr:col>
                    <xdr:colOff>552450</xdr:colOff>
                    <xdr:row>5</xdr:row>
                    <xdr:rowOff>28575</xdr:rowOff>
                  </from>
                  <to>
                    <xdr:col>16</xdr:col>
                    <xdr:colOff>885825</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16</xdr:col>
                    <xdr:colOff>552450</xdr:colOff>
                    <xdr:row>6</xdr:row>
                    <xdr:rowOff>28575</xdr:rowOff>
                  </from>
                  <to>
                    <xdr:col>16</xdr:col>
                    <xdr:colOff>876300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P17" sqref="P17"/>
    </sheetView>
  </sheetViews>
  <sheetFormatPr defaultRowHeight="16.5" zeroHeight="1"/>
  <cols>
    <col min="1" max="1" width="3.5703125" style="1" customWidth="1"/>
    <col min="2" max="3" width="8.28515625" style="46" customWidth="1"/>
    <col min="4" max="4" width="20.28515625" style="46" customWidth="1"/>
    <col min="5" max="5" width="13.7109375" style="46" customWidth="1"/>
    <col min="6" max="6" width="94.7109375" style="46" customWidth="1"/>
    <col min="7" max="7" width="4.28515625" style="48" customWidth="1"/>
    <col min="8" max="8" width="12.5703125" style="49"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5" customFormat="1" ht="21" customHeight="1">
      <c r="A1" s="50"/>
      <c r="B1" s="247" t="str">
        <f>'REKOD PRESTASI MURID'!$D$1</f>
        <v>SK SUNGAI SIPUT</v>
      </c>
      <c r="C1" s="247"/>
      <c r="D1" s="247"/>
      <c r="E1" s="247"/>
      <c r="F1" s="247"/>
      <c r="G1" s="50"/>
      <c r="H1" s="49"/>
    </row>
    <row r="2" spans="1:11" s="45" customFormat="1" ht="21" customHeight="1">
      <c r="A2" s="50"/>
      <c r="B2" s="247" t="str">
        <f>'REKOD PRESTASI MURID'!$D$2</f>
        <v xml:space="preserve">KLANG, </v>
      </c>
      <c r="C2" s="247"/>
      <c r="D2" s="247"/>
      <c r="E2" s="247"/>
      <c r="F2" s="247"/>
      <c r="G2" s="50"/>
      <c r="H2" s="49"/>
    </row>
    <row r="3" spans="1:11" s="45" customFormat="1" ht="21" customHeight="1">
      <c r="A3" s="50"/>
      <c r="B3" s="247" t="str">
        <f>'REKOD PRESTASI MURID'!$D$3</f>
        <v>SELANGOR</v>
      </c>
      <c r="C3" s="247"/>
      <c r="D3" s="247"/>
      <c r="E3" s="247"/>
      <c r="F3" s="247"/>
      <c r="G3" s="50"/>
      <c r="H3" s="49"/>
    </row>
    <row r="4" spans="1:11" s="45" customFormat="1" ht="21" customHeight="1">
      <c r="A4" s="51"/>
      <c r="B4" s="248">
        <f>'REKOD PRESTASI MURID'!$D$4</f>
        <v>43253</v>
      </c>
      <c r="C4" s="248"/>
      <c r="D4" s="248"/>
      <c r="E4" s="248"/>
      <c r="F4" s="248"/>
      <c r="G4" s="51"/>
      <c r="H4" s="223" t="s">
        <v>15</v>
      </c>
      <c r="I4" s="223"/>
      <c r="J4" s="223"/>
    </row>
    <row r="5" spans="1:11">
      <c r="A5" s="7"/>
      <c r="B5" s="7"/>
      <c r="C5" s="7"/>
      <c r="D5" s="7"/>
      <c r="E5" s="7"/>
      <c r="F5" s="7"/>
      <c r="G5" s="7"/>
      <c r="H5" s="52"/>
      <c r="I5" s="89"/>
      <c r="J5" s="89"/>
    </row>
    <row r="6" spans="1:11" ht="18.75">
      <c r="A6" s="7"/>
      <c r="B6" s="53" t="str">
        <f>'REKOD PRESTASI MURID'!$A$7</f>
        <v>MATEMATIK</v>
      </c>
      <c r="C6" s="7"/>
      <c r="D6" s="7"/>
      <c r="E6" s="7"/>
      <c r="F6" s="7"/>
      <c r="G6" s="7"/>
      <c r="H6" s="52"/>
      <c r="I6" s="90">
        <v>1</v>
      </c>
      <c r="J6" s="89"/>
    </row>
    <row r="7" spans="1:11">
      <c r="A7" s="7"/>
      <c r="B7" s="7"/>
      <c r="C7" s="7"/>
      <c r="D7" s="7"/>
      <c r="E7" s="7"/>
      <c r="F7" s="7"/>
      <c r="G7" s="7"/>
      <c r="H7" s="54">
        <v>1</v>
      </c>
      <c r="I7" s="54">
        <f>'REKOD PRESTASI MURID'!B12</f>
        <v>0</v>
      </c>
      <c r="J7" s="54" t="str">
        <f t="shared" ref="J7:J24" si="0">IF(I7=0,"",H7&amp;"  "&amp;I7)</f>
        <v/>
      </c>
      <c r="K7" s="1">
        <f>'REKOD PRESTASI MURID'!AI12</f>
        <v>2</v>
      </c>
    </row>
    <row r="8" spans="1:11">
      <c r="A8" s="7"/>
      <c r="B8" s="224" t="s">
        <v>16</v>
      </c>
      <c r="C8" s="225"/>
      <c r="D8" s="55">
        <f>VLOOKUP($I$6,H7:J69,2)</f>
        <v>0</v>
      </c>
      <c r="E8" s="56"/>
      <c r="F8" s="18"/>
      <c r="G8" s="7"/>
      <c r="H8" s="54">
        <v>2</v>
      </c>
      <c r="I8" s="54">
        <f>'REKOD PRESTASI MURID'!B13</f>
        <v>0</v>
      </c>
      <c r="J8" s="54" t="str">
        <f t="shared" si="0"/>
        <v/>
      </c>
      <c r="K8" s="1" t="str">
        <f>'REKOD PRESTASI MURID'!AD6</f>
        <v>Pentaksiran Pertengahan Tahun</v>
      </c>
    </row>
    <row r="9" spans="1:11">
      <c r="A9" s="7"/>
      <c r="B9" s="227" t="s">
        <v>17</v>
      </c>
      <c r="C9" s="228"/>
      <c r="D9" s="59">
        <f>VLOOKUP($I$6,'REKOD PRESTASI MURID'!$A$12:$D$65,3)</f>
        <v>0</v>
      </c>
      <c r="E9" s="60"/>
      <c r="F9" s="18"/>
      <c r="G9" s="7"/>
      <c r="H9" s="54">
        <v>3</v>
      </c>
      <c r="I9" s="54">
        <f>'REKOD PRESTASI MURID'!B14</f>
        <v>0</v>
      </c>
      <c r="J9" s="54" t="str">
        <f t="shared" si="0"/>
        <v/>
      </c>
      <c r="K9" s="1" t="str">
        <f>'REKOD PRESTASI MURID'!AD7</f>
        <v>Pentaksiran Akhir tahun</v>
      </c>
    </row>
    <row r="10" spans="1:11">
      <c r="A10" s="7"/>
      <c r="B10" s="227" t="s">
        <v>18</v>
      </c>
      <c r="C10" s="228"/>
      <c r="D10" s="61">
        <f>VLOOKUP($I$6,'REKOD PRESTASI MURID'!$A$12:$D$65,4)</f>
        <v>0</v>
      </c>
      <c r="E10" s="62"/>
      <c r="F10" s="18"/>
      <c r="G10" s="7"/>
      <c r="H10" s="54">
        <v>4</v>
      </c>
      <c r="I10" s="54">
        <f>'REKOD PRESTASI MURID'!B15</f>
        <v>0</v>
      </c>
      <c r="J10" s="54" t="str">
        <f t="shared" si="0"/>
        <v/>
      </c>
    </row>
    <row r="11" spans="1:11">
      <c r="A11" s="7"/>
      <c r="B11" s="227" t="s">
        <v>19</v>
      </c>
      <c r="C11" s="228"/>
      <c r="D11" s="61" t="str">
        <f>'REKOD PRESTASI MURID'!D7</f>
        <v>TINGKATAN 1 USAHA</v>
      </c>
      <c r="E11" s="62"/>
      <c r="F11" s="18"/>
      <c r="G11" s="7"/>
      <c r="H11" s="54">
        <v>5</v>
      </c>
      <c r="I11" s="54">
        <f>'REKOD PRESTASI MURID'!B16</f>
        <v>0</v>
      </c>
      <c r="J11" s="54" t="str">
        <f t="shared" si="0"/>
        <v/>
      </c>
    </row>
    <row r="12" spans="1:11">
      <c r="A12" s="7"/>
      <c r="B12" s="57" t="s">
        <v>20</v>
      </c>
      <c r="C12" s="58"/>
      <c r="D12" s="61" t="str">
        <f>'REKOD PRESTASI MURID'!$D$6</f>
        <v>PN. SUZILA MOHAMED</v>
      </c>
      <c r="E12" s="62"/>
      <c r="F12" s="18"/>
      <c r="G12" s="7"/>
      <c r="H12" s="54">
        <v>6</v>
      </c>
      <c r="I12" s="54">
        <f>'REKOD PRESTASI MURID'!B17</f>
        <v>0</v>
      </c>
      <c r="J12" s="54" t="str">
        <f t="shared" si="0"/>
        <v/>
      </c>
      <c r="K12" s="87"/>
    </row>
    <row r="13" spans="1:11">
      <c r="A13" s="7"/>
      <c r="B13" s="229" t="s">
        <v>21</v>
      </c>
      <c r="C13" s="230"/>
      <c r="D13" s="142">
        <f>B4</f>
        <v>43253</v>
      </c>
      <c r="E13" s="63"/>
      <c r="F13" s="18"/>
      <c r="G13" s="7"/>
      <c r="H13" s="54">
        <v>7</v>
      </c>
      <c r="I13" s="54">
        <f>'REKOD PRESTASI MURID'!B18</f>
        <v>0</v>
      </c>
      <c r="J13" s="54" t="str">
        <f t="shared" si="0"/>
        <v/>
      </c>
    </row>
    <row r="14" spans="1:11">
      <c r="A14" s="7"/>
      <c r="B14" s="18"/>
      <c r="C14" s="18"/>
      <c r="D14" s="18"/>
      <c r="E14" s="64"/>
      <c r="F14" s="18"/>
      <c r="G14" s="7"/>
      <c r="H14" s="54">
        <v>8</v>
      </c>
      <c r="I14" s="54">
        <f>'REKOD PRESTASI MURID'!B19</f>
        <v>0</v>
      </c>
      <c r="J14" s="54" t="str">
        <f t="shared" si="0"/>
        <v/>
      </c>
    </row>
    <row r="15" spans="1:11" ht="22.5" customHeight="1">
      <c r="A15" s="7"/>
      <c r="B15" s="241" t="s">
        <v>22</v>
      </c>
      <c r="C15" s="241"/>
      <c r="D15" s="241"/>
      <c r="E15" s="233">
        <f>IF(K7=1,"",VLOOKUP($I$6,'REKOD PRESTASI MURID'!$A$12:$AD$65,30))</f>
        <v>0</v>
      </c>
      <c r="F15" s="239" t="str">
        <f>UPPER(IF(K7=1,K8,K9))</f>
        <v>PENTAKSIRAN AKHIR TAHUN</v>
      </c>
      <c r="G15" s="7"/>
      <c r="H15" s="54">
        <v>9</v>
      </c>
      <c r="I15" s="54">
        <f>'REKOD PRESTASI MURID'!B20</f>
        <v>0</v>
      </c>
      <c r="J15" s="54" t="str">
        <f t="shared" si="0"/>
        <v/>
      </c>
    </row>
    <row r="16" spans="1:11" ht="22.5" customHeight="1">
      <c r="A16" s="7"/>
      <c r="B16" s="242"/>
      <c r="C16" s="242"/>
      <c r="D16" s="242"/>
      <c r="E16" s="233"/>
      <c r="F16" s="240"/>
      <c r="G16" s="7"/>
      <c r="H16" s="54">
        <v>10</v>
      </c>
      <c r="I16" s="54">
        <f>'REKOD PRESTASI MURID'!B21</f>
        <v>0</v>
      </c>
      <c r="J16" s="54" t="str">
        <f t="shared" si="0"/>
        <v/>
      </c>
    </row>
    <row r="17" spans="1:10" ht="99.75" customHeight="1">
      <c r="A17" s="7"/>
      <c r="B17" s="231" t="s">
        <v>23</v>
      </c>
      <c r="C17" s="231"/>
      <c r="D17" s="232"/>
      <c r="E17" s="234" t="e">
        <f>IF(E15="","Tahap Penguasaan Keseluruhan hanya dilaporkan pada pentaksiran akhir tahun sahaja",VLOOKUP(E15,'DATA PERNYATAAN TAHAP PGUASAAN '!A204:B209,2))</f>
        <v>#N/A</v>
      </c>
      <c r="F17" s="235"/>
      <c r="G17" s="7"/>
      <c r="H17" s="54">
        <v>11</v>
      </c>
      <c r="I17" s="54">
        <f>'REKOD PRESTASI MURID'!B22</f>
        <v>0</v>
      </c>
      <c r="J17" s="54" t="str">
        <f t="shared" si="0"/>
        <v/>
      </c>
    </row>
    <row r="18" spans="1:10">
      <c r="A18" s="7"/>
      <c r="B18" s="6"/>
      <c r="C18" s="6"/>
      <c r="D18" s="6"/>
      <c r="E18" s="6"/>
      <c r="F18" s="6"/>
      <c r="G18" s="7"/>
      <c r="H18" s="54">
        <v>12</v>
      </c>
      <c r="I18" s="54">
        <f>'REKOD PRESTASI MURID'!B23</f>
        <v>0</v>
      </c>
      <c r="J18" s="54" t="str">
        <f t="shared" si="0"/>
        <v/>
      </c>
    </row>
    <row r="19" spans="1:10" ht="40.5" customHeight="1">
      <c r="A19" s="7"/>
      <c r="B19" s="236" t="s">
        <v>4</v>
      </c>
      <c r="C19" s="236"/>
      <c r="D19" s="65" t="s">
        <v>24</v>
      </c>
      <c r="E19" s="66" t="s">
        <v>25</v>
      </c>
      <c r="F19" s="67" t="s">
        <v>26</v>
      </c>
      <c r="G19" s="7"/>
      <c r="H19" s="54">
        <v>13</v>
      </c>
      <c r="I19" s="54">
        <f>'REKOD PRESTASI MURID'!B24</f>
        <v>0</v>
      </c>
      <c r="J19" s="54" t="str">
        <f t="shared" si="0"/>
        <v/>
      </c>
    </row>
    <row r="20" spans="1:10" ht="41.25" customHeight="1">
      <c r="A20" s="7"/>
      <c r="B20" s="246" t="str">
        <f>B6</f>
        <v>MATEMATIK</v>
      </c>
      <c r="C20" s="246"/>
      <c r="D20" s="68" t="str">
        <f>'REKOD PRESTASI MURID'!$E$11</f>
        <v>Nombor Nisbah</v>
      </c>
      <c r="E20" s="69">
        <f>VLOOKUP($I$6,'REKOD PRESTASI MURID'!$A$12:$AE$65,5)</f>
        <v>0</v>
      </c>
      <c r="F20" s="70" t="e">
        <f>VLOOKUP(E20,'DATA PERNYATAAN TAHAP PGUASAAN '!A4:B9,2)</f>
        <v>#N/A</v>
      </c>
      <c r="G20" s="7"/>
      <c r="H20" s="54">
        <v>14</v>
      </c>
      <c r="I20" s="54">
        <f>'REKOD PRESTASI MURID'!B25</f>
        <v>0</v>
      </c>
      <c r="J20" s="54" t="str">
        <f t="shared" si="0"/>
        <v/>
      </c>
    </row>
    <row r="21" spans="1:10" ht="41.25" customHeight="1">
      <c r="A21" s="7"/>
      <c r="B21" s="246"/>
      <c r="C21" s="246"/>
      <c r="D21" s="68" t="str">
        <f>'REKOD PRESTASI MURID'!$F$11</f>
        <v>Faktor dan Gandaan</v>
      </c>
      <c r="E21" s="69">
        <f>VLOOKUP($I$6,'REKOD PRESTASI MURID'!$A$12:$AE$65,6)</f>
        <v>0</v>
      </c>
      <c r="F21" s="70" t="e">
        <f>VLOOKUP(E21,'DATA PERNYATAAN TAHAP PGUASAAN '!A12:B17,2)</f>
        <v>#N/A</v>
      </c>
      <c r="G21" s="7"/>
      <c r="H21" s="54">
        <v>15</v>
      </c>
      <c r="I21" s="54">
        <f>'REKOD PRESTASI MURID'!B26</f>
        <v>0</v>
      </c>
      <c r="J21" s="54" t="str">
        <f t="shared" si="0"/>
        <v/>
      </c>
    </row>
    <row r="22" spans="1:10" ht="52.5" customHeight="1">
      <c r="A22" s="7"/>
      <c r="B22" s="246"/>
      <c r="C22" s="246"/>
      <c r="D22" s="68" t="str">
        <f>'REKOD PRESTASI MURID'!$G$11</f>
        <v>Kuasa 2, Punca Kuasa 2, Kuasa 3 dan Punca Kuasa 3</v>
      </c>
      <c r="E22" s="69">
        <f>VLOOKUP($I$6,'REKOD PRESTASI MURID'!$A$12:$AE$65,7)</f>
        <v>0</v>
      </c>
      <c r="F22" s="70" t="e">
        <f>VLOOKUP(E22,'DATA PERNYATAAN TAHAP PGUASAAN '!A20:B25,2)</f>
        <v>#N/A</v>
      </c>
      <c r="G22" s="7"/>
      <c r="H22" s="54">
        <v>16</v>
      </c>
      <c r="I22" s="54">
        <f>'REKOD PRESTASI MURID'!B27</f>
        <v>0</v>
      </c>
      <c r="J22" s="54" t="str">
        <f t="shared" si="0"/>
        <v/>
      </c>
    </row>
    <row r="23" spans="1:10" ht="41.25" customHeight="1">
      <c r="A23" s="7"/>
      <c r="B23" s="246"/>
      <c r="C23" s="246"/>
      <c r="D23" s="68" t="str">
        <f>'REKOD PRESTASI MURID'!$H$11</f>
        <v>Nisbah, Kadar dan Kadaran</v>
      </c>
      <c r="E23" s="69">
        <f>VLOOKUP($I$6,'REKOD PRESTASI MURID'!$A$12:$AE$65,8)</f>
        <v>0</v>
      </c>
      <c r="F23" s="70" t="e">
        <f>VLOOKUP(E23,'DATA PERNYATAAN TAHAP PGUASAAN '!A28:B33,2)</f>
        <v>#N/A</v>
      </c>
      <c r="G23" s="7"/>
      <c r="H23" s="54">
        <v>17</v>
      </c>
      <c r="I23" s="54">
        <f>'REKOD PRESTASI MURID'!B28</f>
        <v>0</v>
      </c>
      <c r="J23" s="54" t="str">
        <f t="shared" si="0"/>
        <v/>
      </c>
    </row>
    <row r="24" spans="1:10" ht="41.25" customHeight="1">
      <c r="A24" s="7"/>
      <c r="B24" s="246"/>
      <c r="C24" s="246"/>
      <c r="D24" s="68" t="str">
        <f>'REKOD PRESTASI MURID'!$I$11</f>
        <v>Ungkapan Algebra</v>
      </c>
      <c r="E24" s="69">
        <f>VLOOKUP($I$6,'REKOD PRESTASI MURID'!$A$12:$AE$65,9)</f>
        <v>0</v>
      </c>
      <c r="F24" s="70" t="e">
        <f>VLOOKUP(E24,'DATA PERNYATAAN TAHAP PGUASAAN '!A36:B41,2)</f>
        <v>#N/A</v>
      </c>
      <c r="G24" s="7"/>
      <c r="H24" s="54">
        <v>18</v>
      </c>
      <c r="I24" s="54">
        <f>'REKOD PRESTASI MURID'!B29</f>
        <v>0</v>
      </c>
      <c r="J24" s="54" t="str">
        <f t="shared" si="0"/>
        <v/>
      </c>
    </row>
    <row r="25" spans="1:10" ht="41.25" customHeight="1">
      <c r="A25" s="7"/>
      <c r="B25" s="246"/>
      <c r="C25" s="246"/>
      <c r="D25" s="68" t="str">
        <f>'REKOD PRESTASI MURID'!$J$11</f>
        <v>Persamaan Linear</v>
      </c>
      <c r="E25" s="69">
        <f>VLOOKUP($I$6,'REKOD PRESTASI MURID'!$A$12:$AE$65,10)</f>
        <v>0</v>
      </c>
      <c r="F25" s="70" t="e">
        <f>VLOOKUP(E25,'DATA PERNYATAAN TAHAP PGUASAAN '!A44:B49,2)</f>
        <v>#N/A</v>
      </c>
      <c r="G25" s="7"/>
      <c r="H25" s="54">
        <v>19</v>
      </c>
      <c r="I25" s="54">
        <f>'REKOD PRESTASI MURID'!B30</f>
        <v>0</v>
      </c>
      <c r="J25" s="54" t="str">
        <f t="shared" ref="J25:J30" si="1">IF(I25=0,"",H25&amp;"  "&amp;I25)</f>
        <v/>
      </c>
    </row>
    <row r="26" spans="1:10" ht="41.25" customHeight="1">
      <c r="A26" s="7"/>
      <c r="B26" s="246"/>
      <c r="C26" s="246"/>
      <c r="D26" s="68" t="str">
        <f>'REKOD PRESTASI MURID'!$K$11</f>
        <v>Ketaksamaan Linear</v>
      </c>
      <c r="E26" s="69">
        <f>VLOOKUP($I$6,'REKOD PRESTASI MURID'!$A$12:$AE$65,11)</f>
        <v>0</v>
      </c>
      <c r="F26" s="70" t="e">
        <f>VLOOKUP(E26,'DATA PERNYATAAN TAHAP PGUASAAN '!A52:B57,2)</f>
        <v>#N/A</v>
      </c>
      <c r="G26" s="7"/>
      <c r="H26" s="54">
        <v>20</v>
      </c>
      <c r="I26" s="54">
        <f>'REKOD PRESTASI MURID'!B31</f>
        <v>0</v>
      </c>
      <c r="J26" s="54" t="str">
        <f t="shared" si="1"/>
        <v/>
      </c>
    </row>
    <row r="27" spans="1:10" ht="41.25" customHeight="1">
      <c r="A27" s="7"/>
      <c r="B27" s="246"/>
      <c r="C27" s="246"/>
      <c r="D27" s="68" t="str">
        <f>'REKOD PRESTASI MURID'!$L$11</f>
        <v>Garis dan Sudut</v>
      </c>
      <c r="E27" s="69">
        <f>VLOOKUP($I$6,'REKOD PRESTASI MURID'!$A$12:$AE$65,12)</f>
        <v>0</v>
      </c>
      <c r="F27" s="70" t="e">
        <f>VLOOKUP(E27,'DATA PERNYATAAN TAHAP PGUASAAN '!A60:B65,2)</f>
        <v>#N/A</v>
      </c>
      <c r="G27" s="7"/>
      <c r="H27" s="54">
        <v>21</v>
      </c>
      <c r="I27" s="54">
        <f>'REKOD PRESTASI MURID'!B32</f>
        <v>0</v>
      </c>
      <c r="J27" s="54" t="str">
        <f t="shared" si="1"/>
        <v/>
      </c>
    </row>
    <row r="28" spans="1:10" ht="41.25" customHeight="1">
      <c r="A28" s="7"/>
      <c r="B28" s="246"/>
      <c r="C28" s="246"/>
      <c r="D28" s="68" t="str">
        <f>'REKOD PRESTASI MURID'!$M$11</f>
        <v>Poligon Asas</v>
      </c>
      <c r="E28" s="69">
        <f>VLOOKUP($I$6,'REKOD PRESTASI MURID'!$A$12:$AE$65,13)</f>
        <v>0</v>
      </c>
      <c r="F28" s="70" t="e">
        <f>VLOOKUP(E28,'DATA PERNYATAAN TAHAP PGUASAAN '!A68:B73,2)</f>
        <v>#N/A</v>
      </c>
      <c r="G28" s="7"/>
      <c r="H28" s="54">
        <v>22</v>
      </c>
      <c r="I28" s="54">
        <f>'REKOD PRESTASI MURID'!B33</f>
        <v>0</v>
      </c>
      <c r="J28" s="54" t="str">
        <f t="shared" si="1"/>
        <v/>
      </c>
    </row>
    <row r="29" spans="1:10">
      <c r="A29" s="7"/>
      <c r="B29" s="246"/>
      <c r="C29" s="246"/>
      <c r="D29" s="68" t="str">
        <f>'REKOD PRESTASI MURID'!$N$11</f>
        <v>Perimeter dan Luas</v>
      </c>
      <c r="E29" s="69">
        <f>VLOOKUP($I$6,'REKOD PRESTASI MURID'!$A$12:$AE$65,14)</f>
        <v>0</v>
      </c>
      <c r="F29" s="70" t="e">
        <f>VLOOKUP(E29,'DATA PERNYATAAN TAHAP PGUASAAN '!A76:B81,2)</f>
        <v>#N/A</v>
      </c>
      <c r="G29" s="7"/>
      <c r="H29" s="54">
        <v>23</v>
      </c>
      <c r="I29" s="54">
        <f>'REKOD PRESTASI MURID'!B34</f>
        <v>0</v>
      </c>
      <c r="J29" s="54" t="str">
        <f t="shared" si="1"/>
        <v/>
      </c>
    </row>
    <row r="30" spans="1:10" ht="41.25" customHeight="1">
      <c r="A30" s="7"/>
      <c r="B30" s="246"/>
      <c r="C30" s="246"/>
      <c r="D30" s="68" t="str">
        <f>'REKOD PRESTASI MURID'!$O$11</f>
        <v>Pengenalan Set</v>
      </c>
      <c r="E30" s="69">
        <f>VLOOKUP($I$6,'REKOD PRESTASI MURID'!$A$12:$AE$65,15)</f>
        <v>0</v>
      </c>
      <c r="F30" s="70" t="e">
        <f>VLOOKUP(E30,'DATA PERNYATAAN TAHAP PGUASAAN '!A84:B89,2)</f>
        <v>#N/A</v>
      </c>
      <c r="G30" s="7"/>
      <c r="H30" s="54">
        <v>24</v>
      </c>
      <c r="I30" s="54">
        <f>'REKOD PRESTASI MURID'!B35</f>
        <v>0</v>
      </c>
      <c r="J30" s="54" t="str">
        <f t="shared" si="1"/>
        <v/>
      </c>
    </row>
    <row r="31" spans="1:10" ht="41.25" customHeight="1">
      <c r="A31" s="7"/>
      <c r="B31" s="246"/>
      <c r="C31" s="246"/>
      <c r="D31" s="68" t="str">
        <f>'REKOD PRESTASI MURID'!$P$11</f>
        <v>Pengendalian Data</v>
      </c>
      <c r="E31" s="69">
        <f>VLOOKUP($I$6,'REKOD PRESTASI MURID'!$A$12:$AE$65,16)</f>
        <v>0</v>
      </c>
      <c r="F31" s="70" t="e">
        <f>VLOOKUP(E31,'DATA PERNYATAAN TAHAP PGUASAAN '!A92:B97,2)</f>
        <v>#N/A</v>
      </c>
      <c r="G31" s="7"/>
      <c r="H31" s="54">
        <v>25</v>
      </c>
      <c r="I31" s="54">
        <f>'REKOD PRESTASI MURID'!B36</f>
        <v>0</v>
      </c>
      <c r="J31" s="54" t="str">
        <f t="shared" ref="J31:J63" si="2">IF(I31=0,"",H31&amp;"  "&amp;I31)</f>
        <v/>
      </c>
    </row>
    <row r="32" spans="1:10" ht="41.25" customHeight="1">
      <c r="A32" s="7"/>
      <c r="B32" s="246"/>
      <c r="C32" s="246"/>
      <c r="D32" s="68" t="str">
        <f>'REKOD PRESTASI MURID'!Q$11</f>
        <v>Teorem Pythagoras</v>
      </c>
      <c r="E32" s="69">
        <f>VLOOKUP($I$6,'REKOD PRESTASI MURID'!$A$12:$AE$65,17)</f>
        <v>0</v>
      </c>
      <c r="F32" s="70" t="e">
        <f>VLOOKUP(E32,'DATA PERNYATAAN TAHAP PGUASAAN '!A100:B105,2)</f>
        <v>#N/A</v>
      </c>
      <c r="G32" s="7"/>
      <c r="H32" s="54">
        <v>26</v>
      </c>
      <c r="I32" s="54">
        <f>'REKOD PRESTASI MURID'!B37</f>
        <v>0</v>
      </c>
      <c r="J32" s="54" t="str">
        <f t="shared" si="2"/>
        <v/>
      </c>
    </row>
    <row r="33" spans="1:10" ht="33.75" customHeight="1">
      <c r="A33" s="7"/>
      <c r="B33" s="246"/>
      <c r="C33" s="246"/>
      <c r="D33" s="244" t="str">
        <f>'REKOD PRESTASI MURID'!$AE$9</f>
        <v>TAHAP PENGHAYATAN NILAI</v>
      </c>
      <c r="E33" s="245"/>
      <c r="F33" s="196">
        <f>VLOOKUP($I$6,'REKOD PRESTASI MURID'!$A$12:$AE$65,31)</f>
        <v>0</v>
      </c>
      <c r="G33" s="7"/>
      <c r="H33" s="54">
        <v>27</v>
      </c>
      <c r="I33" s="54">
        <f>'REKOD PRESTASI MURID'!B38</f>
        <v>0</v>
      </c>
      <c r="J33" s="54" t="str">
        <f t="shared" si="2"/>
        <v/>
      </c>
    </row>
    <row r="34" spans="1:10" hidden="1">
      <c r="A34" s="7"/>
      <c r="B34" s="71"/>
      <c r="C34" s="72"/>
      <c r="D34" s="68">
        <f>'REKOD PRESTASI MURID'!$S$11</f>
        <v>0</v>
      </c>
      <c r="E34" s="69">
        <f>VLOOKUP($I$6,'REKOD PRESTASI MURID'!$A$12:$AD$65,19)</f>
        <v>0</v>
      </c>
      <c r="F34" s="70" t="e">
        <f>VLOOKUP(E34,'DATA PERNYATAAN TAHAP PGUASAAN '!A116:B121,2)</f>
        <v>#N/A</v>
      </c>
      <c r="G34" s="7"/>
      <c r="H34" s="54">
        <v>28</v>
      </c>
      <c r="I34" s="54">
        <f>'REKOD PRESTASI MURID'!B39</f>
        <v>0</v>
      </c>
      <c r="J34" s="54" t="str">
        <f t="shared" si="2"/>
        <v/>
      </c>
    </row>
    <row r="35" spans="1:10" hidden="1">
      <c r="A35" s="7"/>
      <c r="B35" s="71"/>
      <c r="C35" s="72"/>
      <c r="D35" s="68">
        <f>'REKOD PRESTASI MURID'!$T$11</f>
        <v>0</v>
      </c>
      <c r="E35" s="69">
        <f>VLOOKUP($I$6,'REKOD PRESTASI MURID'!$A$12:$AD$65,20)</f>
        <v>0</v>
      </c>
      <c r="F35" s="70" t="e">
        <f>VLOOKUP(E35,'DATA PERNYATAAN TAHAP PGUASAAN '!A124:B129,2)</f>
        <v>#N/A</v>
      </c>
      <c r="G35" s="7"/>
      <c r="H35" s="54">
        <v>29</v>
      </c>
      <c r="I35" s="54">
        <f>'REKOD PRESTASI MURID'!B40</f>
        <v>0</v>
      </c>
      <c r="J35" s="54" t="str">
        <f t="shared" si="2"/>
        <v/>
      </c>
    </row>
    <row r="36" spans="1:10" hidden="1">
      <c r="A36" s="7"/>
      <c r="B36" s="71"/>
      <c r="C36" s="72"/>
      <c r="D36" s="68">
        <f>'REKOD PRESTASI MURID'!$U$11</f>
        <v>0</v>
      </c>
      <c r="E36" s="69">
        <f>VLOOKUP($I$6,'REKOD PRESTASI MURID'!$A$12:$AD$65,21)</f>
        <v>0</v>
      </c>
      <c r="F36" s="70" t="e">
        <f>VLOOKUP(E36,'DATA PERNYATAAN TAHAP PGUASAAN '!A132:B137,2)</f>
        <v>#N/A</v>
      </c>
      <c r="G36" s="7"/>
      <c r="H36" s="54">
        <v>30</v>
      </c>
      <c r="I36" s="54">
        <f>'REKOD PRESTASI MURID'!B41</f>
        <v>0</v>
      </c>
      <c r="J36" s="54" t="str">
        <f t="shared" si="2"/>
        <v/>
      </c>
    </row>
    <row r="37" spans="1:10" hidden="1">
      <c r="A37" s="7"/>
      <c r="B37" s="71"/>
      <c r="C37" s="72"/>
      <c r="D37" s="68">
        <f>'REKOD PRESTASI MURID'!$V$11</f>
        <v>0</v>
      </c>
      <c r="E37" s="69">
        <f>VLOOKUP($I$6,'REKOD PRESTASI MURID'!$A$12:$AD$65,22)</f>
        <v>0</v>
      </c>
      <c r="F37" s="70" t="e">
        <f>VLOOKUP(E37,'DATA PERNYATAAN TAHAP PGUASAAN '!A140:B145,2)</f>
        <v>#N/A</v>
      </c>
      <c r="G37" s="7"/>
      <c r="H37" s="54">
        <v>31</v>
      </c>
      <c r="I37" s="54">
        <f>'REKOD PRESTASI MURID'!B42</f>
        <v>0</v>
      </c>
      <c r="J37" s="54" t="str">
        <f t="shared" si="2"/>
        <v/>
      </c>
    </row>
    <row r="38" spans="1:10" hidden="1">
      <c r="A38" s="7"/>
      <c r="B38" s="71"/>
      <c r="C38" s="72"/>
      <c r="D38" s="68">
        <f>'REKOD PRESTASI MURID'!$W$11</f>
        <v>0</v>
      </c>
      <c r="E38" s="69">
        <f>VLOOKUP($I$6,'REKOD PRESTASI MURID'!$A$12:$AD$65,23)</f>
        <v>0</v>
      </c>
      <c r="F38" s="70" t="e">
        <f>VLOOKUP(E38,'DATA PERNYATAAN TAHAP PGUASAAN '!A148:B153,2)</f>
        <v>#N/A</v>
      </c>
      <c r="G38" s="7"/>
      <c r="H38" s="54">
        <v>32</v>
      </c>
      <c r="I38" s="54">
        <f>'REKOD PRESTASI MURID'!B43</f>
        <v>0</v>
      </c>
      <c r="J38" s="54" t="str">
        <f t="shared" si="2"/>
        <v/>
      </c>
    </row>
    <row r="39" spans="1:10" hidden="1">
      <c r="A39" s="7"/>
      <c r="B39" s="71"/>
      <c r="C39" s="72"/>
      <c r="D39" s="68">
        <f>'REKOD PRESTASI MURID'!$X$11</f>
        <v>0</v>
      </c>
      <c r="E39" s="69">
        <f>VLOOKUP($I$6,'REKOD PRESTASI MURID'!$A$12:$AD$65,24)</f>
        <v>0</v>
      </c>
      <c r="F39" s="70" t="e">
        <f>VLOOKUP(E39,'DATA PERNYATAAN TAHAP PGUASAAN '!A156:B161,2)</f>
        <v>#N/A</v>
      </c>
      <c r="G39" s="7"/>
      <c r="H39" s="54">
        <v>33</v>
      </c>
      <c r="I39" s="54">
        <f>'REKOD PRESTASI MURID'!B44</f>
        <v>0</v>
      </c>
      <c r="J39" s="54" t="str">
        <f t="shared" si="2"/>
        <v/>
      </c>
    </row>
    <row r="40" spans="1:10" hidden="1">
      <c r="A40" s="7"/>
      <c r="B40" s="71"/>
      <c r="C40" s="72"/>
      <c r="D40" s="68">
        <f>'REKOD PRESTASI MURID'!$Y$11</f>
        <v>0</v>
      </c>
      <c r="E40" s="69">
        <f>VLOOKUP($I$6,'REKOD PRESTASI MURID'!$A$12:$AD$65,25)</f>
        <v>0</v>
      </c>
      <c r="F40" s="70" t="e">
        <f>VLOOKUP(E40,'DATA PERNYATAAN TAHAP PGUASAAN '!A164:B169,2)</f>
        <v>#N/A</v>
      </c>
      <c r="G40" s="7"/>
      <c r="H40" s="54">
        <v>34</v>
      </c>
      <c r="I40" s="54">
        <f>'REKOD PRESTASI MURID'!B45</f>
        <v>0</v>
      </c>
      <c r="J40" s="54" t="str">
        <f t="shared" si="2"/>
        <v/>
      </c>
    </row>
    <row r="41" spans="1:10" hidden="1">
      <c r="A41" s="7"/>
      <c r="B41" s="71"/>
      <c r="C41" s="72"/>
      <c r="D41" s="68">
        <f>'REKOD PRESTASI MURID'!$Z$11</f>
        <v>0</v>
      </c>
      <c r="E41" s="69">
        <f>VLOOKUP($I$6,'REKOD PRESTASI MURID'!$A$12:$AD$65,26)</f>
        <v>0</v>
      </c>
      <c r="F41" s="70" t="e">
        <f>VLOOKUP(E41,'DATA PERNYATAAN TAHAP PGUASAAN '!A172:B177,2)</f>
        <v>#N/A</v>
      </c>
      <c r="G41" s="7"/>
      <c r="H41" s="54">
        <v>35</v>
      </c>
      <c r="I41" s="54">
        <f>'REKOD PRESTASI MURID'!B46</f>
        <v>0</v>
      </c>
      <c r="J41" s="54" t="str">
        <f t="shared" si="2"/>
        <v/>
      </c>
    </row>
    <row r="42" spans="1:10" hidden="1">
      <c r="A42" s="7"/>
      <c r="B42" s="71"/>
      <c r="C42" s="72"/>
      <c r="D42" s="68">
        <f>'REKOD PRESTASI MURID'!$AA$11</f>
        <v>0</v>
      </c>
      <c r="E42" s="69">
        <f>VLOOKUP($I$6,'REKOD PRESTASI MURID'!$A$12:$AD$65,27)</f>
        <v>0</v>
      </c>
      <c r="F42" s="70" t="e">
        <f>VLOOKUP(E42,'DATA PERNYATAAN TAHAP PGUASAAN '!A180:B185,2)</f>
        <v>#N/A</v>
      </c>
      <c r="G42" s="7"/>
      <c r="H42" s="54">
        <v>36</v>
      </c>
      <c r="I42" s="54">
        <f>'REKOD PRESTASI MURID'!B47</f>
        <v>0</v>
      </c>
      <c r="J42" s="54" t="str">
        <f t="shared" si="2"/>
        <v/>
      </c>
    </row>
    <row r="43" spans="1:10" hidden="1">
      <c r="A43" s="7"/>
      <c r="B43" s="71"/>
      <c r="C43" s="72"/>
      <c r="D43" s="68">
        <f>'REKOD PRESTASI MURID'!$AB$11</f>
        <v>0</v>
      </c>
      <c r="E43" s="69">
        <f>VLOOKUP($I$6,'REKOD PRESTASI MURID'!$A$12:$AD$65,28)</f>
        <v>0</v>
      </c>
      <c r="F43" s="70" t="e">
        <f>VLOOKUP(E43,'DATA PERNYATAAN TAHAP PGUASAAN '!A188:B193,2)</f>
        <v>#N/A</v>
      </c>
      <c r="G43" s="7"/>
      <c r="H43" s="54">
        <v>37</v>
      </c>
      <c r="I43" s="54">
        <f>'REKOD PRESTASI MURID'!B48</f>
        <v>0</v>
      </c>
      <c r="J43" s="54" t="str">
        <f t="shared" si="2"/>
        <v/>
      </c>
    </row>
    <row r="44" spans="1:10" hidden="1">
      <c r="A44" s="7"/>
      <c r="B44" s="73"/>
      <c r="C44" s="74"/>
      <c r="D44" s="68">
        <f>'REKOD PRESTASI MURID'!$AC$11</f>
        <v>0</v>
      </c>
      <c r="E44" s="69">
        <f>VLOOKUP($I$6,'REKOD PRESTASI MURID'!$A$12:$AD$65,29)</f>
        <v>0</v>
      </c>
      <c r="F44" s="70" t="e">
        <f>VLOOKUP(E44,'DATA PERNYATAAN TAHAP PGUASAAN '!A196:B201,2)</f>
        <v>#N/A</v>
      </c>
      <c r="G44" s="7"/>
      <c r="H44" s="54">
        <v>38</v>
      </c>
      <c r="I44" s="54">
        <f>'REKOD PRESTASI MURID'!B49</f>
        <v>0</v>
      </c>
      <c r="J44" s="54" t="str">
        <f t="shared" si="2"/>
        <v/>
      </c>
    </row>
    <row r="45" spans="1:10" s="46" customFormat="1" ht="18">
      <c r="A45" s="7"/>
      <c r="B45" s="75"/>
      <c r="C45" s="75"/>
      <c r="D45" s="76"/>
      <c r="E45" s="77"/>
      <c r="F45" s="78"/>
      <c r="G45" s="7"/>
      <c r="H45" s="54">
        <v>39</v>
      </c>
      <c r="I45" s="54">
        <f>'REKOD PRESTASI MURID'!B50</f>
        <v>0</v>
      </c>
      <c r="J45" s="54" t="str">
        <f t="shared" si="2"/>
        <v/>
      </c>
    </row>
    <row r="46" spans="1:10" s="46" customFormat="1" ht="21.75" customHeight="1">
      <c r="A46" s="79"/>
      <c r="B46" s="80"/>
      <c r="C46" s="80"/>
      <c r="D46" s="81"/>
      <c r="E46" s="82"/>
      <c r="F46" s="83"/>
      <c r="G46" s="79"/>
      <c r="H46" s="54">
        <v>40</v>
      </c>
      <c r="I46" s="54">
        <f>'REKOD PRESTASI MURID'!B51</f>
        <v>0</v>
      </c>
      <c r="J46" s="54" t="str">
        <f t="shared" si="2"/>
        <v/>
      </c>
    </row>
    <row r="47" spans="1:10" s="46" customFormat="1" ht="21.75" customHeight="1">
      <c r="A47" s="79"/>
      <c r="B47" s="80"/>
      <c r="C47" s="80"/>
      <c r="D47" s="243" t="s">
        <v>206</v>
      </c>
      <c r="E47" s="237"/>
      <c r="F47" s="237"/>
      <c r="G47" s="79"/>
      <c r="H47" s="54">
        <v>41</v>
      </c>
      <c r="I47" s="54">
        <f>'REKOD PRESTASI MURID'!B52</f>
        <v>0</v>
      </c>
      <c r="J47" s="54" t="str">
        <f t="shared" si="2"/>
        <v/>
      </c>
    </row>
    <row r="48" spans="1:10" s="47" customFormat="1" ht="22.5" customHeight="1">
      <c r="A48" s="79"/>
      <c r="B48" s="85"/>
      <c r="C48" s="85"/>
      <c r="D48" s="243"/>
      <c r="E48" s="238"/>
      <c r="F48" s="238"/>
      <c r="G48" s="79"/>
      <c r="H48" s="54">
        <v>42</v>
      </c>
      <c r="I48" s="54">
        <f>'REKOD PRESTASI MURID'!B53</f>
        <v>0</v>
      </c>
      <c r="J48" s="54" t="str">
        <f t="shared" si="2"/>
        <v/>
      </c>
    </row>
    <row r="49" spans="1:10" s="47" customFormat="1" ht="21" customHeight="1">
      <c r="A49" s="79"/>
      <c r="B49" s="85"/>
      <c r="C49" s="85"/>
      <c r="D49" s="84"/>
      <c r="E49" s="226"/>
      <c r="F49" s="226"/>
      <c r="G49" s="79"/>
      <c r="H49" s="54">
        <v>43</v>
      </c>
      <c r="I49" s="54">
        <f>'REKOD PRESTASI MURID'!B54</f>
        <v>0</v>
      </c>
      <c r="J49" s="54" t="str">
        <f t="shared" si="2"/>
        <v/>
      </c>
    </row>
    <row r="50" spans="1:10" s="47" customFormat="1" hidden="1">
      <c r="A50" s="79"/>
      <c r="B50" s="79"/>
      <c r="C50" s="79"/>
      <c r="D50" s="79"/>
      <c r="E50" s="79"/>
      <c r="F50" s="79"/>
      <c r="G50" s="79"/>
      <c r="H50" s="54">
        <v>44</v>
      </c>
      <c r="I50" s="54">
        <f>'REKOD PRESTASI MURID'!B55</f>
        <v>0</v>
      </c>
      <c r="J50" s="54" t="str">
        <f t="shared" si="2"/>
        <v/>
      </c>
    </row>
    <row r="51" spans="1:10" hidden="1">
      <c r="H51" s="54">
        <v>45</v>
      </c>
      <c r="I51" s="54">
        <f>'REKOD PRESTASI MURID'!B56</f>
        <v>0</v>
      </c>
      <c r="J51" s="54" t="str">
        <f t="shared" si="2"/>
        <v/>
      </c>
    </row>
    <row r="52" spans="1:10" hidden="1">
      <c r="H52" s="54">
        <v>46</v>
      </c>
      <c r="I52" s="54">
        <f>'REKOD PRESTASI MURID'!B57</f>
        <v>0</v>
      </c>
      <c r="J52" s="54" t="str">
        <f t="shared" si="2"/>
        <v/>
      </c>
    </row>
    <row r="53" spans="1:10">
      <c r="H53" s="54">
        <v>47</v>
      </c>
      <c r="I53" s="54">
        <f>'REKOD PRESTASI MURID'!B58</f>
        <v>0</v>
      </c>
      <c r="J53" s="54" t="str">
        <f t="shared" si="2"/>
        <v/>
      </c>
    </row>
    <row r="54" spans="1:10">
      <c r="H54" s="54">
        <v>48</v>
      </c>
      <c r="I54" s="54">
        <f>'REKOD PRESTASI MURID'!B59</f>
        <v>0</v>
      </c>
      <c r="J54" s="54" t="str">
        <f t="shared" si="2"/>
        <v/>
      </c>
    </row>
    <row r="55" spans="1:10">
      <c r="B55" s="46" t="s">
        <v>27</v>
      </c>
      <c r="F55" s="86" t="s">
        <v>27</v>
      </c>
      <c r="H55" s="54">
        <v>49</v>
      </c>
      <c r="I55" s="54">
        <f>'REKOD PRESTASI MURID'!B60</f>
        <v>0</v>
      </c>
      <c r="J55" s="54" t="str">
        <f t="shared" si="2"/>
        <v/>
      </c>
    </row>
    <row r="56" spans="1:10">
      <c r="B56" s="87" t="str">
        <f>'REKOD PRESTASI MURID'!$D$6</f>
        <v>PN. SUZILA MOHAMED</v>
      </c>
      <c r="C56" s="87"/>
      <c r="D56" s="87"/>
      <c r="E56" s="87"/>
      <c r="F56" s="143" t="str">
        <f>'REKOD PRESTASI MURID'!B70</f>
        <v>PN. SALMIAH BT KAMARUDIN</v>
      </c>
      <c r="H56" s="54">
        <v>50</v>
      </c>
      <c r="I56" s="54">
        <f>'REKOD PRESTASI MURID'!B61</f>
        <v>0</v>
      </c>
      <c r="J56" s="54" t="str">
        <f t="shared" si="2"/>
        <v/>
      </c>
    </row>
    <row r="57" spans="1:10">
      <c r="B57" s="46" t="s">
        <v>28</v>
      </c>
      <c r="F57" s="86" t="str">
        <f>'REKOD PRESTASI MURID'!$B$71</f>
        <v>GURU BESAR</v>
      </c>
      <c r="H57" s="54">
        <v>51</v>
      </c>
      <c r="I57" s="54">
        <f>'REKOD PRESTASI MURID'!B62</f>
        <v>0</v>
      </c>
      <c r="J57" s="54" t="str">
        <f t="shared" si="2"/>
        <v/>
      </c>
    </row>
    <row r="58" spans="1:10">
      <c r="B58" s="46" t="str">
        <f>'REKOD PRESTASI MURID'!$B$72</f>
        <v>SK SUNGAI SIPUT</v>
      </c>
      <c r="F58" s="86" t="str">
        <f>'REKOD PRESTASI MURID'!$B$72</f>
        <v>SK SUNGAI SIPUT</v>
      </c>
      <c r="H58" s="54">
        <v>52</v>
      </c>
      <c r="I58" s="54">
        <f>'REKOD PRESTASI MURID'!B63</f>
        <v>0</v>
      </c>
      <c r="J58" s="54" t="str">
        <f t="shared" si="2"/>
        <v/>
      </c>
    </row>
    <row r="59" spans="1:10">
      <c r="B59" s="86"/>
      <c r="C59" s="86"/>
      <c r="D59" s="86"/>
      <c r="E59" s="86"/>
      <c r="H59" s="54">
        <v>53</v>
      </c>
      <c r="I59" s="54">
        <f>'REKOD PRESTASI MURID'!B64</f>
        <v>0</v>
      </c>
      <c r="J59" s="54" t="str">
        <f t="shared" si="2"/>
        <v/>
      </c>
    </row>
    <row r="60" spans="1:10">
      <c r="H60" s="54">
        <v>54</v>
      </c>
      <c r="I60" s="54">
        <f>'REKOD PRESTASI MURID'!B65</f>
        <v>0</v>
      </c>
      <c r="J60" s="54" t="str">
        <f t="shared" si="2"/>
        <v/>
      </c>
    </row>
    <row r="61" spans="1:10" s="46" customFormat="1">
      <c r="G61" s="88"/>
      <c r="H61" s="54">
        <v>55</v>
      </c>
      <c r="I61" s="54">
        <f>'REKOD PRESTASI MURID'!B66</f>
        <v>0</v>
      </c>
      <c r="J61" s="54" t="str">
        <f t="shared" si="2"/>
        <v/>
      </c>
    </row>
    <row r="62" spans="1:10" s="46" customFormat="1">
      <c r="G62" s="88"/>
      <c r="H62" s="54">
        <v>56</v>
      </c>
      <c r="I62" s="54">
        <f>'REKOD PRESTASI MURID'!B67</f>
        <v>0</v>
      </c>
      <c r="J62" s="54" t="str">
        <f t="shared" si="2"/>
        <v/>
      </c>
    </row>
    <row r="63" spans="1:10" s="46" customFormat="1">
      <c r="G63" s="88"/>
      <c r="H63" s="54">
        <v>57</v>
      </c>
      <c r="I63" s="54">
        <f>'REKOD PRESTASI MURID'!B68</f>
        <v>0</v>
      </c>
      <c r="J63" s="54" t="str">
        <f t="shared" si="2"/>
        <v/>
      </c>
    </row>
    <row r="64" spans="1:10" s="46" customFormat="1">
      <c r="G64" s="88"/>
      <c r="H64" s="54">
        <v>58</v>
      </c>
      <c r="I64" s="54"/>
      <c r="J64" s="54"/>
    </row>
    <row r="65" spans="4:10" s="46" customFormat="1">
      <c r="G65" s="88"/>
      <c r="H65" s="54">
        <v>59</v>
      </c>
      <c r="I65" s="54"/>
      <c r="J65" s="54"/>
    </row>
    <row r="66" spans="4:10" s="46" customFormat="1">
      <c r="D66" s="87"/>
      <c r="E66" s="87"/>
      <c r="G66" s="88"/>
      <c r="H66" s="54">
        <v>60</v>
      </c>
      <c r="I66" s="54"/>
      <c r="J66" s="54"/>
    </row>
    <row r="67" spans="4:10" s="46" customFormat="1">
      <c r="G67" s="88"/>
      <c r="H67" s="54">
        <v>61</v>
      </c>
      <c r="I67" s="54"/>
      <c r="J67" s="54"/>
    </row>
    <row r="68" spans="4:10" s="46" customFormat="1">
      <c r="G68" s="88"/>
      <c r="H68" s="54">
        <v>62</v>
      </c>
      <c r="I68" s="54"/>
      <c r="J68" s="54"/>
    </row>
    <row r="69" spans="4:10" s="46" customFormat="1">
      <c r="G69" s="88"/>
      <c r="H69" s="54">
        <v>63</v>
      </c>
      <c r="I69" s="54"/>
      <c r="J69" s="54"/>
    </row>
    <row r="70" spans="4:10" s="46" customFormat="1">
      <c r="G70" s="88"/>
      <c r="H70" s="54">
        <v>64</v>
      </c>
      <c r="I70" s="54"/>
      <c r="J70" s="54"/>
    </row>
    <row r="71" spans="4:10" s="46" customFormat="1">
      <c r="G71" s="88"/>
      <c r="H71" s="54">
        <v>65</v>
      </c>
      <c r="I71" s="54"/>
      <c r="J71" s="54"/>
    </row>
    <row r="72" spans="4:10" s="46" customFormat="1">
      <c r="G72" s="88"/>
      <c r="H72" s="54">
        <v>66</v>
      </c>
      <c r="I72" s="54"/>
      <c r="J72" s="54"/>
    </row>
    <row r="73" spans="4:10">
      <c r="H73" s="54">
        <v>67</v>
      </c>
      <c r="I73" s="54"/>
      <c r="J73" s="54"/>
    </row>
    <row r="74" spans="4:10">
      <c r="H74" s="54">
        <v>68</v>
      </c>
      <c r="I74" s="54"/>
      <c r="J74" s="54"/>
    </row>
    <row r="75" spans="4:10">
      <c r="H75" s="54">
        <v>69</v>
      </c>
      <c r="I75" s="54"/>
      <c r="J75" s="54"/>
    </row>
    <row r="76" spans="4:10">
      <c r="H76" s="91"/>
      <c r="I76" s="92"/>
      <c r="J76" s="46"/>
    </row>
    <row r="77" spans="4:10">
      <c r="H77" s="91"/>
      <c r="I77" s="92"/>
      <c r="J77" s="46"/>
    </row>
    <row r="78" spans="4:10">
      <c r="H78" s="91"/>
      <c r="I78" s="92"/>
      <c r="J78" s="46"/>
    </row>
    <row r="79" spans="4:10">
      <c r="H79" s="91"/>
      <c r="I79" s="92"/>
      <c r="J79" s="46"/>
    </row>
    <row r="80" spans="4:10">
      <c r="H80" s="91"/>
      <c r="I80" s="92"/>
      <c r="J80" s="46"/>
    </row>
    <row r="81" spans="8:10">
      <c r="H81" s="91"/>
      <c r="I81" s="92"/>
      <c r="J81" s="46"/>
    </row>
    <row r="82" spans="8:10">
      <c r="H82" s="91"/>
      <c r="I82" s="92"/>
      <c r="J82" s="46"/>
    </row>
    <row r="83" spans="8:10">
      <c r="H83" s="91"/>
      <c r="I83" s="92"/>
      <c r="J83" s="46"/>
    </row>
    <row r="84" spans="8:10">
      <c r="H84" s="91"/>
      <c r="I84" s="92"/>
      <c r="J84" s="46"/>
    </row>
    <row r="85" spans="8:10">
      <c r="H85" s="91"/>
      <c r="I85" s="92"/>
      <c r="J85" s="46"/>
    </row>
    <row r="86" spans="8:10">
      <c r="H86" s="91"/>
      <c r="I86" s="46"/>
      <c r="J86" s="46"/>
    </row>
    <row r="87" spans="8:10">
      <c r="H87" s="91"/>
      <c r="I87" s="46"/>
      <c r="J87" s="46"/>
    </row>
  </sheetData>
  <sheetProtection algorithmName="SHA-512" hashValue="DgVBhaTXnsr7+QgtwQpDixSsPlbO4h5IN4UYTqJBuW7MHoOoRiQzUkMDB299Tx9qz2VNlA6WnvnLjf8aAfu0PA==" saltValue="pzUIrk9kZK23cr4ybSsOtg==" spinCount="100000" sheet="1" scenarios="1"/>
  <mergeCells count="22">
    <mergeCell ref="D33:E33"/>
    <mergeCell ref="B20:C33"/>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35433070866141736" bottom="0.35433070866141736"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30" zoomScale="80" zoomScaleNormal="80" zoomScaleSheetLayoutView="100" workbookViewId="0">
      <selection activeCell="B207" sqref="B207"/>
    </sheetView>
  </sheetViews>
  <sheetFormatPr defaultRowHeight="14.25" zeroHeight="1"/>
  <cols>
    <col min="1" max="1" width="20.85546875" style="30" customWidth="1"/>
    <col min="2" max="2" width="104.7109375" style="31" customWidth="1"/>
    <col min="3" max="4" width="9.140625" style="30" customWidth="1"/>
    <col min="5" max="5" width="9.140625" style="30" bestFit="1"/>
    <col min="6" max="16384" width="9.140625" style="30"/>
  </cols>
  <sheetData>
    <row r="1" spans="1:9" ht="46.5" customHeight="1">
      <c r="A1" s="32" t="s">
        <v>29</v>
      </c>
      <c r="B1" s="33"/>
    </row>
    <row r="2" spans="1:9">
      <c r="A2" s="34"/>
      <c r="B2" s="35"/>
    </row>
    <row r="3" spans="1:9" ht="30">
      <c r="A3" s="36" t="s">
        <v>25</v>
      </c>
      <c r="B3" s="186" t="s">
        <v>112</v>
      </c>
    </row>
    <row r="4" spans="1:9" ht="39" customHeight="1">
      <c r="A4" s="38">
        <v>1</v>
      </c>
      <c r="B4" s="187" t="s">
        <v>113</v>
      </c>
    </row>
    <row r="5" spans="1:9" ht="39" customHeight="1">
      <c r="A5" s="38">
        <v>2</v>
      </c>
      <c r="B5" s="187" t="s">
        <v>114</v>
      </c>
    </row>
    <row r="6" spans="1:9" ht="39" customHeight="1">
      <c r="A6" s="38">
        <v>3</v>
      </c>
      <c r="B6" s="187" t="s">
        <v>115</v>
      </c>
    </row>
    <row r="7" spans="1:9" ht="39" customHeight="1">
      <c r="A7" s="38">
        <v>4</v>
      </c>
      <c r="B7" s="187" t="s">
        <v>116</v>
      </c>
    </row>
    <row r="8" spans="1:9" ht="39" customHeight="1">
      <c r="A8" s="38">
        <v>5</v>
      </c>
      <c r="B8" s="187" t="s">
        <v>117</v>
      </c>
    </row>
    <row r="9" spans="1:9" ht="39" customHeight="1">
      <c r="A9" s="38">
        <v>6</v>
      </c>
      <c r="B9" s="187" t="s">
        <v>118</v>
      </c>
    </row>
    <row r="10" spans="1:9">
      <c r="A10" s="34"/>
      <c r="B10" s="188"/>
    </row>
    <row r="11" spans="1:9" ht="30">
      <c r="A11" s="39" t="s">
        <v>25</v>
      </c>
      <c r="B11" s="186" t="s">
        <v>119</v>
      </c>
    </row>
    <row r="12" spans="1:9" ht="31.5" customHeight="1">
      <c r="A12" s="38">
        <v>1</v>
      </c>
      <c r="B12" s="187" t="s">
        <v>120</v>
      </c>
    </row>
    <row r="13" spans="1:9" ht="31.5" customHeight="1">
      <c r="A13" s="38">
        <v>2</v>
      </c>
      <c r="B13" s="187" t="s">
        <v>121</v>
      </c>
    </row>
    <row r="14" spans="1:9" ht="31.5" customHeight="1">
      <c r="A14" s="38">
        <v>3</v>
      </c>
      <c r="B14" s="187" t="s">
        <v>122</v>
      </c>
    </row>
    <row r="15" spans="1:9" ht="31.5" customHeight="1">
      <c r="A15" s="38">
        <v>4</v>
      </c>
      <c r="B15" s="187" t="s">
        <v>123</v>
      </c>
      <c r="I15" s="40"/>
    </row>
    <row r="16" spans="1:9" ht="31.5" customHeight="1">
      <c r="A16" s="38">
        <v>5</v>
      </c>
      <c r="B16" s="187" t="s">
        <v>124</v>
      </c>
    </row>
    <row r="17" spans="1:2" ht="31.5" customHeight="1">
      <c r="A17" s="38">
        <v>6</v>
      </c>
      <c r="B17" s="187" t="s">
        <v>125</v>
      </c>
    </row>
    <row r="18" spans="1:2">
      <c r="A18" s="34"/>
      <c r="B18" s="188"/>
    </row>
    <row r="19" spans="1:2" ht="30">
      <c r="A19" s="39" t="s">
        <v>25</v>
      </c>
      <c r="B19" s="186" t="s">
        <v>126</v>
      </c>
    </row>
    <row r="20" spans="1:2" ht="39.75" customHeight="1">
      <c r="A20" s="38">
        <v>1</v>
      </c>
      <c r="B20" s="187" t="s">
        <v>127</v>
      </c>
    </row>
    <row r="21" spans="1:2" ht="39.75" customHeight="1">
      <c r="A21" s="38">
        <v>2</v>
      </c>
      <c r="B21" s="187" t="s">
        <v>128</v>
      </c>
    </row>
    <row r="22" spans="1:2" ht="39.75" customHeight="1">
      <c r="A22" s="38">
        <v>3</v>
      </c>
      <c r="B22" s="187" t="s">
        <v>129</v>
      </c>
    </row>
    <row r="23" spans="1:2" ht="39.75" customHeight="1">
      <c r="A23" s="38">
        <v>4</v>
      </c>
      <c r="B23" s="187" t="s">
        <v>130</v>
      </c>
    </row>
    <row r="24" spans="1:2" ht="39.75" customHeight="1">
      <c r="A24" s="38">
        <v>5</v>
      </c>
      <c r="B24" s="187" t="s">
        <v>131</v>
      </c>
    </row>
    <row r="25" spans="1:2" ht="39.75" customHeight="1">
      <c r="A25" s="38">
        <v>6</v>
      </c>
      <c r="B25" s="187" t="s">
        <v>132</v>
      </c>
    </row>
    <row r="26" spans="1:2">
      <c r="B26" s="189"/>
    </row>
    <row r="27" spans="1:2" ht="30">
      <c r="A27" s="39" t="s">
        <v>25</v>
      </c>
      <c r="B27" s="186" t="s">
        <v>133</v>
      </c>
    </row>
    <row r="28" spans="1:2" ht="38.25" customHeight="1">
      <c r="A28" s="38">
        <v>1</v>
      </c>
      <c r="B28" s="187" t="s">
        <v>134</v>
      </c>
    </row>
    <row r="29" spans="1:2" ht="38.25" customHeight="1">
      <c r="A29" s="38">
        <v>2</v>
      </c>
      <c r="B29" s="187" t="s">
        <v>135</v>
      </c>
    </row>
    <row r="30" spans="1:2" ht="38.25" customHeight="1">
      <c r="A30" s="38">
        <v>3</v>
      </c>
      <c r="B30" s="187" t="s">
        <v>136</v>
      </c>
    </row>
    <row r="31" spans="1:2" ht="38.25" customHeight="1">
      <c r="A31" s="38">
        <v>4</v>
      </c>
      <c r="B31" s="187" t="s">
        <v>137</v>
      </c>
    </row>
    <row r="32" spans="1:2" ht="38.25" customHeight="1">
      <c r="A32" s="38">
        <v>5</v>
      </c>
      <c r="B32" s="187" t="s">
        <v>138</v>
      </c>
    </row>
    <row r="33" spans="1:2" ht="38.25" customHeight="1">
      <c r="A33" s="38">
        <v>6</v>
      </c>
      <c r="B33" s="187" t="s">
        <v>139</v>
      </c>
    </row>
    <row r="34" spans="1:2">
      <c r="B34" s="189"/>
    </row>
    <row r="35" spans="1:2" ht="30">
      <c r="A35" s="39" t="s">
        <v>25</v>
      </c>
      <c r="B35" s="186" t="s">
        <v>140</v>
      </c>
    </row>
    <row r="36" spans="1:2" ht="25.5" customHeight="1">
      <c r="A36" s="38">
        <v>1</v>
      </c>
      <c r="B36" s="187" t="s">
        <v>141</v>
      </c>
    </row>
    <row r="37" spans="1:2" ht="25.5" customHeight="1">
      <c r="A37" s="38">
        <v>2</v>
      </c>
      <c r="B37" s="187" t="s">
        <v>142</v>
      </c>
    </row>
    <row r="38" spans="1:2" ht="25.5" customHeight="1">
      <c r="A38" s="38">
        <v>3</v>
      </c>
      <c r="B38" s="187" t="s">
        <v>143</v>
      </c>
    </row>
    <row r="39" spans="1:2" ht="25.5" customHeight="1">
      <c r="A39" s="38">
        <v>4</v>
      </c>
      <c r="B39" s="187"/>
    </row>
    <row r="40" spans="1:2" ht="25.5" customHeight="1">
      <c r="A40" s="38">
        <v>5</v>
      </c>
      <c r="B40" s="187"/>
    </row>
    <row r="41" spans="1:2" ht="25.5" customHeight="1">
      <c r="A41" s="38">
        <v>6</v>
      </c>
      <c r="B41" s="187"/>
    </row>
    <row r="42" spans="1:2">
      <c r="B42" s="189"/>
    </row>
    <row r="43" spans="1:2" ht="30">
      <c r="A43" s="39" t="s">
        <v>25</v>
      </c>
      <c r="B43" s="186" t="s">
        <v>144</v>
      </c>
    </row>
    <row r="44" spans="1:2" ht="36" customHeight="1">
      <c r="A44" s="38">
        <v>1</v>
      </c>
      <c r="B44" s="187" t="s">
        <v>145</v>
      </c>
    </row>
    <row r="45" spans="1:2" ht="36" customHeight="1">
      <c r="A45" s="38">
        <v>2</v>
      </c>
      <c r="B45" s="187" t="s">
        <v>146</v>
      </c>
    </row>
    <row r="46" spans="1:2" ht="36" customHeight="1">
      <c r="A46" s="38">
        <v>3</v>
      </c>
      <c r="B46" s="187" t="s">
        <v>147</v>
      </c>
    </row>
    <row r="47" spans="1:2" ht="36" customHeight="1">
      <c r="A47" s="38">
        <v>4</v>
      </c>
      <c r="B47" s="187" t="s">
        <v>148</v>
      </c>
    </row>
    <row r="48" spans="1:2" ht="36" customHeight="1">
      <c r="A48" s="38">
        <v>5</v>
      </c>
      <c r="B48" s="187" t="s">
        <v>149</v>
      </c>
    </row>
    <row r="49" spans="1:2" ht="36" customHeight="1">
      <c r="A49" s="178">
        <v>6</v>
      </c>
      <c r="B49" s="187" t="s">
        <v>150</v>
      </c>
    </row>
    <row r="50" spans="1:2" ht="21.75" customHeight="1">
      <c r="B50" s="189"/>
    </row>
    <row r="51" spans="1:2" ht="30">
      <c r="A51" s="177" t="s">
        <v>25</v>
      </c>
      <c r="B51" s="186" t="s">
        <v>151</v>
      </c>
    </row>
    <row r="52" spans="1:2" ht="38.25" customHeight="1">
      <c r="A52" s="38">
        <v>1</v>
      </c>
      <c r="B52" s="187" t="s">
        <v>152</v>
      </c>
    </row>
    <row r="53" spans="1:2" ht="38.25" customHeight="1">
      <c r="A53" s="38">
        <v>2</v>
      </c>
      <c r="B53" s="187" t="s">
        <v>153</v>
      </c>
    </row>
    <row r="54" spans="1:2" ht="38.25" customHeight="1">
      <c r="A54" s="38">
        <v>3</v>
      </c>
      <c r="B54" s="187" t="s">
        <v>154</v>
      </c>
    </row>
    <row r="55" spans="1:2" ht="38.25" customHeight="1">
      <c r="A55" s="38">
        <v>4</v>
      </c>
      <c r="B55" s="187" t="s">
        <v>155</v>
      </c>
    </row>
    <row r="56" spans="1:2" ht="38.25" customHeight="1">
      <c r="A56" s="38">
        <v>5</v>
      </c>
      <c r="B56" s="187" t="s">
        <v>156</v>
      </c>
    </row>
    <row r="57" spans="1:2" ht="38.25" customHeight="1">
      <c r="A57" s="38">
        <v>6</v>
      </c>
      <c r="B57" s="187" t="s">
        <v>157</v>
      </c>
    </row>
    <row r="58" spans="1:2">
      <c r="B58" s="189"/>
    </row>
    <row r="59" spans="1:2" ht="30">
      <c r="A59" s="39" t="s">
        <v>25</v>
      </c>
      <c r="B59" s="186" t="s">
        <v>158</v>
      </c>
    </row>
    <row r="60" spans="1:2" ht="36" customHeight="1">
      <c r="A60" s="38">
        <v>1</v>
      </c>
      <c r="B60" s="187" t="s">
        <v>159</v>
      </c>
    </row>
    <row r="61" spans="1:2" ht="36" customHeight="1">
      <c r="A61" s="38">
        <v>2</v>
      </c>
      <c r="B61" s="187" t="s">
        <v>160</v>
      </c>
    </row>
    <row r="62" spans="1:2" ht="36" customHeight="1">
      <c r="A62" s="38">
        <v>3</v>
      </c>
      <c r="B62" s="187" t="s">
        <v>161</v>
      </c>
    </row>
    <row r="63" spans="1:2" ht="36" customHeight="1">
      <c r="A63" s="38">
        <v>4</v>
      </c>
      <c r="B63" s="187" t="s">
        <v>162</v>
      </c>
    </row>
    <row r="64" spans="1:2" ht="36" customHeight="1">
      <c r="A64" s="38">
        <v>5</v>
      </c>
      <c r="B64" s="187" t="s">
        <v>163</v>
      </c>
    </row>
    <row r="65" spans="1:2" ht="36" customHeight="1">
      <c r="A65" s="38">
        <v>6</v>
      </c>
      <c r="B65" s="187" t="s">
        <v>164</v>
      </c>
    </row>
    <row r="66" spans="1:2">
      <c r="B66" s="189"/>
    </row>
    <row r="67" spans="1:2" ht="30">
      <c r="A67" s="39" t="s">
        <v>25</v>
      </c>
      <c r="B67" s="186" t="s">
        <v>165</v>
      </c>
    </row>
    <row r="68" spans="1:2" ht="39" customHeight="1">
      <c r="A68" s="38">
        <v>1</v>
      </c>
      <c r="B68" s="187" t="s">
        <v>166</v>
      </c>
    </row>
    <row r="69" spans="1:2" ht="39" customHeight="1">
      <c r="A69" s="38">
        <v>2</v>
      </c>
      <c r="B69" s="187" t="s">
        <v>167</v>
      </c>
    </row>
    <row r="70" spans="1:2" ht="39" customHeight="1">
      <c r="A70" s="38">
        <v>3</v>
      </c>
      <c r="B70" s="187" t="s">
        <v>168</v>
      </c>
    </row>
    <row r="71" spans="1:2" ht="39" customHeight="1">
      <c r="A71" s="38">
        <v>4</v>
      </c>
      <c r="B71" s="187" t="s">
        <v>169</v>
      </c>
    </row>
    <row r="72" spans="1:2" ht="39" customHeight="1">
      <c r="A72" s="38">
        <v>5</v>
      </c>
      <c r="B72" s="187" t="s">
        <v>170</v>
      </c>
    </row>
    <row r="73" spans="1:2" ht="39" customHeight="1">
      <c r="A73" s="38">
        <v>6</v>
      </c>
      <c r="B73" s="187" t="s">
        <v>171</v>
      </c>
    </row>
    <row r="74" spans="1:2">
      <c r="B74" s="189"/>
    </row>
    <row r="75" spans="1:2" ht="30">
      <c r="A75" s="39" t="s">
        <v>25</v>
      </c>
      <c r="B75" s="186" t="s">
        <v>172</v>
      </c>
    </row>
    <row r="76" spans="1:2">
      <c r="A76" s="38">
        <v>1</v>
      </c>
      <c r="B76" s="187" t="s">
        <v>173</v>
      </c>
    </row>
    <row r="77" spans="1:2" ht="15.75" customHeight="1">
      <c r="A77" s="38">
        <v>2</v>
      </c>
      <c r="B77" s="187" t="s">
        <v>174</v>
      </c>
    </row>
    <row r="78" spans="1:2">
      <c r="A78" s="38">
        <v>3</v>
      </c>
      <c r="B78" s="187" t="s">
        <v>175</v>
      </c>
    </row>
    <row r="79" spans="1:2" ht="28.5">
      <c r="A79" s="38">
        <v>4</v>
      </c>
      <c r="B79" s="187" t="s">
        <v>176</v>
      </c>
    </row>
    <row r="80" spans="1:2" ht="28.5">
      <c r="A80" s="38">
        <v>5</v>
      </c>
      <c r="B80" s="187" t="s">
        <v>177</v>
      </c>
    </row>
    <row r="81" spans="1:2" ht="28.5">
      <c r="A81" s="38">
        <v>6</v>
      </c>
      <c r="B81" s="187" t="s">
        <v>178</v>
      </c>
    </row>
    <row r="82" spans="1:2">
      <c r="B82" s="189"/>
    </row>
    <row r="83" spans="1:2" ht="30">
      <c r="A83" s="39" t="s">
        <v>25</v>
      </c>
      <c r="B83" s="186" t="s">
        <v>179</v>
      </c>
    </row>
    <row r="84" spans="1:2" ht="24.75" customHeight="1">
      <c r="A84" s="38">
        <v>1</v>
      </c>
      <c r="B84" s="187" t="s">
        <v>180</v>
      </c>
    </row>
    <row r="85" spans="1:2" ht="24.75" customHeight="1">
      <c r="A85" s="38">
        <v>2</v>
      </c>
      <c r="B85" s="187" t="s">
        <v>181</v>
      </c>
    </row>
    <row r="86" spans="1:2" ht="24.75" customHeight="1">
      <c r="A86" s="38">
        <v>3</v>
      </c>
      <c r="B86" s="187" t="s">
        <v>182</v>
      </c>
    </row>
    <row r="87" spans="1:2" ht="24.75" customHeight="1">
      <c r="A87" s="38">
        <v>4</v>
      </c>
      <c r="B87" s="187"/>
    </row>
    <row r="88" spans="1:2" ht="24.75" customHeight="1">
      <c r="A88" s="38">
        <v>5</v>
      </c>
      <c r="B88" s="187"/>
    </row>
    <row r="89" spans="1:2" ht="24.75" customHeight="1">
      <c r="A89" s="38">
        <v>6</v>
      </c>
      <c r="B89" s="187"/>
    </row>
    <row r="90" spans="1:2">
      <c r="B90" s="189"/>
    </row>
    <row r="91" spans="1:2" ht="30">
      <c r="A91" s="39" t="s">
        <v>25</v>
      </c>
      <c r="B91" s="186" t="s">
        <v>183</v>
      </c>
    </row>
    <row r="92" spans="1:2" ht="35.25" customHeight="1">
      <c r="A92" s="38">
        <v>1</v>
      </c>
      <c r="B92" s="187" t="s">
        <v>184</v>
      </c>
    </row>
    <row r="93" spans="1:2" ht="35.25" customHeight="1">
      <c r="A93" s="38">
        <v>2</v>
      </c>
      <c r="B93" s="187" t="s">
        <v>185</v>
      </c>
    </row>
    <row r="94" spans="1:2" ht="35.25" customHeight="1">
      <c r="A94" s="38">
        <v>3</v>
      </c>
      <c r="B94" s="187" t="s">
        <v>186</v>
      </c>
    </row>
    <row r="95" spans="1:2" ht="35.25" customHeight="1">
      <c r="A95" s="38">
        <v>4</v>
      </c>
      <c r="B95" s="187" t="s">
        <v>187</v>
      </c>
    </row>
    <row r="96" spans="1:2" ht="35.25" customHeight="1">
      <c r="A96" s="38">
        <v>5</v>
      </c>
      <c r="B96" s="187" t="s">
        <v>188</v>
      </c>
    </row>
    <row r="97" spans="1:2" ht="35.25" customHeight="1">
      <c r="A97" s="38">
        <v>6</v>
      </c>
      <c r="B97" s="187" t="s">
        <v>189</v>
      </c>
    </row>
    <row r="98" spans="1:2">
      <c r="B98" s="190"/>
    </row>
    <row r="99" spans="1:2" ht="30">
      <c r="A99" s="39" t="s">
        <v>25</v>
      </c>
      <c r="B99" s="186" t="s">
        <v>190</v>
      </c>
    </row>
    <row r="100" spans="1:2" ht="34.5" customHeight="1">
      <c r="A100" s="38">
        <v>1</v>
      </c>
      <c r="B100" s="187" t="s">
        <v>191</v>
      </c>
    </row>
    <row r="101" spans="1:2" ht="34.5" customHeight="1">
      <c r="A101" s="38">
        <v>2</v>
      </c>
      <c r="B101" s="187" t="s">
        <v>192</v>
      </c>
    </row>
    <row r="102" spans="1:2" ht="34.5" customHeight="1">
      <c r="A102" s="38">
        <v>3</v>
      </c>
      <c r="B102" s="187" t="s">
        <v>193</v>
      </c>
    </row>
    <row r="103" spans="1:2" ht="34.5" customHeight="1">
      <c r="A103" s="38">
        <v>4</v>
      </c>
      <c r="B103" s="187" t="s">
        <v>194</v>
      </c>
    </row>
    <row r="104" spans="1:2" ht="34.5" customHeight="1">
      <c r="A104" s="38">
        <v>5</v>
      </c>
      <c r="B104" s="187" t="s">
        <v>195</v>
      </c>
    </row>
    <row r="105" spans="1:2" ht="34.5" customHeight="1">
      <c r="A105" s="38">
        <v>6</v>
      </c>
      <c r="B105" s="187" t="s">
        <v>196</v>
      </c>
    </row>
    <row r="106" spans="1:2" hidden="1">
      <c r="B106" s="41"/>
    </row>
    <row r="107" spans="1:2" ht="30" hidden="1">
      <c r="A107" s="39" t="s">
        <v>25</v>
      </c>
      <c r="B107" s="42"/>
    </row>
    <row r="108" spans="1:2" hidden="1">
      <c r="A108" s="38">
        <v>1</v>
      </c>
      <c r="B108" s="43"/>
    </row>
    <row r="109" spans="1:2" hidden="1">
      <c r="A109" s="38">
        <v>2</v>
      </c>
      <c r="B109" s="43"/>
    </row>
    <row r="110" spans="1:2" hidden="1">
      <c r="A110" s="38">
        <v>3</v>
      </c>
      <c r="B110" s="43"/>
    </row>
    <row r="111" spans="1:2" hidden="1">
      <c r="A111" s="38">
        <v>4</v>
      </c>
      <c r="B111" s="43"/>
    </row>
    <row r="112" spans="1:2" hidden="1">
      <c r="A112" s="38">
        <v>5</v>
      </c>
      <c r="B112" s="43"/>
    </row>
    <row r="113" spans="1:2" hidden="1">
      <c r="A113" s="38">
        <v>6</v>
      </c>
      <c r="B113" s="43"/>
    </row>
    <row r="114" spans="1:2" hidden="1">
      <c r="B114" s="41"/>
    </row>
    <row r="115" spans="1:2" ht="30" hidden="1">
      <c r="A115" s="39" t="s">
        <v>25</v>
      </c>
      <c r="B115" s="42"/>
    </row>
    <row r="116" spans="1:2" hidden="1">
      <c r="A116" s="38">
        <v>1</v>
      </c>
      <c r="B116" s="43"/>
    </row>
    <row r="117" spans="1:2" hidden="1">
      <c r="A117" s="38">
        <v>2</v>
      </c>
      <c r="B117" s="43"/>
    </row>
    <row r="118" spans="1:2" hidden="1">
      <c r="A118" s="38">
        <v>3</v>
      </c>
      <c r="B118" s="43"/>
    </row>
    <row r="119" spans="1:2" hidden="1">
      <c r="A119" s="38">
        <v>4</v>
      </c>
      <c r="B119" s="43"/>
    </row>
    <row r="120" spans="1:2" hidden="1">
      <c r="A120" s="38">
        <v>5</v>
      </c>
      <c r="B120" s="43"/>
    </row>
    <row r="121" spans="1:2" hidden="1">
      <c r="A121" s="38">
        <v>6</v>
      </c>
      <c r="B121" s="43"/>
    </row>
    <row r="122" spans="1:2" hidden="1">
      <c r="B122" s="41"/>
    </row>
    <row r="123" spans="1:2" ht="30" hidden="1">
      <c r="A123" s="39" t="s">
        <v>25</v>
      </c>
      <c r="B123" s="42"/>
    </row>
    <row r="124" spans="1:2" hidden="1">
      <c r="A124" s="38">
        <v>1</v>
      </c>
      <c r="B124" s="43"/>
    </row>
    <row r="125" spans="1:2" hidden="1">
      <c r="A125" s="38">
        <v>2</v>
      </c>
      <c r="B125" s="43"/>
    </row>
    <row r="126" spans="1:2" hidden="1">
      <c r="A126" s="38">
        <v>3</v>
      </c>
      <c r="B126" s="43"/>
    </row>
    <row r="127" spans="1:2" hidden="1">
      <c r="A127" s="38">
        <v>4</v>
      </c>
      <c r="B127" s="43"/>
    </row>
    <row r="128" spans="1:2" hidden="1">
      <c r="A128" s="38">
        <v>5</v>
      </c>
      <c r="B128" s="43"/>
    </row>
    <row r="129" spans="1:2" hidden="1">
      <c r="A129" s="38">
        <v>6</v>
      </c>
      <c r="B129" s="43"/>
    </row>
    <row r="130" spans="1:2" hidden="1">
      <c r="B130" s="41"/>
    </row>
    <row r="131" spans="1:2" ht="30" hidden="1">
      <c r="A131" s="39" t="s">
        <v>25</v>
      </c>
      <c r="B131" s="42"/>
    </row>
    <row r="132" spans="1:2" hidden="1">
      <c r="A132" s="38">
        <v>1</v>
      </c>
      <c r="B132" s="43"/>
    </row>
    <row r="133" spans="1:2" hidden="1">
      <c r="A133" s="38">
        <v>2</v>
      </c>
      <c r="B133" s="43"/>
    </row>
    <row r="134" spans="1:2" hidden="1">
      <c r="A134" s="38">
        <v>3</v>
      </c>
      <c r="B134" s="43"/>
    </row>
    <row r="135" spans="1:2" hidden="1">
      <c r="A135" s="38">
        <v>4</v>
      </c>
      <c r="B135" s="43"/>
    </row>
    <row r="136" spans="1:2" hidden="1">
      <c r="A136" s="38">
        <v>5</v>
      </c>
      <c r="B136" s="43"/>
    </row>
    <row r="137" spans="1:2" hidden="1">
      <c r="A137" s="38">
        <v>6</v>
      </c>
      <c r="B137" s="43"/>
    </row>
    <row r="138" spans="1:2" hidden="1">
      <c r="B138" s="41"/>
    </row>
    <row r="139" spans="1:2" ht="30" hidden="1">
      <c r="A139" s="39" t="s">
        <v>25</v>
      </c>
      <c r="B139" s="42"/>
    </row>
    <row r="140" spans="1:2" hidden="1">
      <c r="A140" s="38">
        <v>1</v>
      </c>
      <c r="B140" s="43"/>
    </row>
    <row r="141" spans="1:2" hidden="1">
      <c r="A141" s="38">
        <v>2</v>
      </c>
      <c r="B141" s="43"/>
    </row>
    <row r="142" spans="1:2" hidden="1">
      <c r="A142" s="38">
        <v>3</v>
      </c>
      <c r="B142" s="43"/>
    </row>
    <row r="143" spans="1:2" hidden="1">
      <c r="A143" s="38">
        <v>4</v>
      </c>
      <c r="B143" s="43"/>
    </row>
    <row r="144" spans="1:2" hidden="1">
      <c r="A144" s="38">
        <v>5</v>
      </c>
      <c r="B144" s="43"/>
    </row>
    <row r="145" spans="1:2" hidden="1">
      <c r="A145" s="38">
        <v>6</v>
      </c>
      <c r="B145" s="43"/>
    </row>
    <row r="146" spans="1:2" hidden="1">
      <c r="B146" s="41"/>
    </row>
    <row r="147" spans="1:2" ht="30" hidden="1">
      <c r="A147" s="39" t="s">
        <v>25</v>
      </c>
      <c r="B147" s="37"/>
    </row>
    <row r="148" spans="1:2" ht="15.75" hidden="1">
      <c r="A148" s="38">
        <v>1</v>
      </c>
      <c r="B148" s="175"/>
    </row>
    <row r="149" spans="1:2" ht="15.75" hidden="1">
      <c r="A149" s="38">
        <v>2</v>
      </c>
      <c r="B149" s="175"/>
    </row>
    <row r="150" spans="1:2" ht="15.75" hidden="1">
      <c r="A150" s="38">
        <v>3</v>
      </c>
      <c r="B150" s="175"/>
    </row>
    <row r="151" spans="1:2" ht="15.75" hidden="1">
      <c r="A151" s="38">
        <v>4</v>
      </c>
      <c r="B151" s="175"/>
    </row>
    <row r="152" spans="1:2" ht="15.75" hidden="1">
      <c r="A152" s="38">
        <v>5</v>
      </c>
      <c r="B152" s="175"/>
    </row>
    <row r="153" spans="1:2" ht="15.75" hidden="1">
      <c r="A153" s="38">
        <v>6</v>
      </c>
      <c r="B153" s="175"/>
    </row>
    <row r="154" spans="1:2" hidden="1">
      <c r="B154" s="41"/>
    </row>
    <row r="155" spans="1:2" ht="30" hidden="1">
      <c r="A155" s="39" t="s">
        <v>25</v>
      </c>
      <c r="B155" s="37"/>
    </row>
    <row r="156" spans="1:2" ht="15.75" hidden="1">
      <c r="A156" s="38">
        <v>1</v>
      </c>
      <c r="B156" s="176"/>
    </row>
    <row r="157" spans="1:2" ht="15.75" hidden="1">
      <c r="A157" s="38">
        <v>2</v>
      </c>
      <c r="B157" s="176"/>
    </row>
    <row r="158" spans="1:2" ht="15.75" hidden="1">
      <c r="A158" s="38">
        <v>3</v>
      </c>
      <c r="B158" s="176"/>
    </row>
    <row r="159" spans="1:2" ht="15.75" hidden="1">
      <c r="A159" s="38">
        <v>4</v>
      </c>
      <c r="B159" s="176"/>
    </row>
    <row r="160" spans="1:2" ht="15.75" hidden="1">
      <c r="A160" s="38">
        <v>5</v>
      </c>
      <c r="B160" s="176"/>
    </row>
    <row r="161" spans="1:2" ht="15.75" hidden="1">
      <c r="A161" s="38">
        <v>6</v>
      </c>
      <c r="B161" s="176"/>
    </row>
    <row r="162" spans="1:2" hidden="1">
      <c r="B162" s="41"/>
    </row>
    <row r="163" spans="1:2" ht="15" hidden="1">
      <c r="A163" s="44" t="s">
        <v>25</v>
      </c>
      <c r="B163" s="42"/>
    </row>
    <row r="164" spans="1:2" hidden="1">
      <c r="A164" s="38">
        <v>1</v>
      </c>
      <c r="B164" s="43"/>
    </row>
    <row r="165" spans="1:2" hidden="1">
      <c r="A165" s="38">
        <v>2</v>
      </c>
      <c r="B165" s="43"/>
    </row>
    <row r="166" spans="1:2" hidden="1">
      <c r="A166" s="38">
        <v>3</v>
      </c>
      <c r="B166" s="43"/>
    </row>
    <row r="167" spans="1:2" hidden="1">
      <c r="A167" s="38">
        <v>4</v>
      </c>
      <c r="B167" s="43"/>
    </row>
    <row r="168" spans="1:2" hidden="1">
      <c r="A168" s="38">
        <v>5</v>
      </c>
      <c r="B168" s="43"/>
    </row>
    <row r="169" spans="1:2" hidden="1">
      <c r="A169" s="38">
        <v>6</v>
      </c>
      <c r="B169" s="43"/>
    </row>
    <row r="170" spans="1:2" hidden="1">
      <c r="B170" s="41"/>
    </row>
    <row r="171" spans="1:2" ht="15" hidden="1">
      <c r="A171" s="44" t="s">
        <v>25</v>
      </c>
      <c r="B171" s="42"/>
    </row>
    <row r="172" spans="1:2" hidden="1">
      <c r="A172" s="38">
        <v>1</v>
      </c>
      <c r="B172" s="43"/>
    </row>
    <row r="173" spans="1:2" hidden="1">
      <c r="A173" s="38">
        <v>2</v>
      </c>
      <c r="B173" s="43"/>
    </row>
    <row r="174" spans="1:2" hidden="1">
      <c r="A174" s="38">
        <v>3</v>
      </c>
      <c r="B174" s="43"/>
    </row>
    <row r="175" spans="1:2" hidden="1">
      <c r="A175" s="38">
        <v>4</v>
      </c>
      <c r="B175" s="43"/>
    </row>
    <row r="176" spans="1:2" hidden="1">
      <c r="A176" s="38">
        <v>5</v>
      </c>
      <c r="B176" s="43"/>
    </row>
    <row r="177" spans="1:2" hidden="1">
      <c r="A177" s="38">
        <v>6</v>
      </c>
      <c r="B177" s="43"/>
    </row>
    <row r="178" spans="1:2" hidden="1">
      <c r="B178" s="41"/>
    </row>
    <row r="179" spans="1:2" ht="15" hidden="1">
      <c r="A179" s="44" t="s">
        <v>25</v>
      </c>
      <c r="B179" s="42"/>
    </row>
    <row r="180" spans="1:2" hidden="1">
      <c r="A180" s="38">
        <v>1</v>
      </c>
      <c r="B180" s="43"/>
    </row>
    <row r="181" spans="1:2" hidden="1">
      <c r="A181" s="38">
        <v>2</v>
      </c>
      <c r="B181" s="43"/>
    </row>
    <row r="182" spans="1:2" hidden="1">
      <c r="A182" s="38">
        <v>3</v>
      </c>
      <c r="B182" s="43"/>
    </row>
    <row r="183" spans="1:2" hidden="1">
      <c r="A183" s="38">
        <v>4</v>
      </c>
      <c r="B183" s="43"/>
    </row>
    <row r="184" spans="1:2" hidden="1">
      <c r="A184" s="38">
        <v>5</v>
      </c>
      <c r="B184" s="43"/>
    </row>
    <row r="185" spans="1:2" hidden="1">
      <c r="A185" s="38">
        <v>6</v>
      </c>
      <c r="B185" s="43"/>
    </row>
    <row r="186" spans="1:2" hidden="1">
      <c r="B186" s="41"/>
    </row>
    <row r="187" spans="1:2" ht="15" hidden="1">
      <c r="A187" s="44" t="s">
        <v>25</v>
      </c>
      <c r="B187" s="42"/>
    </row>
    <row r="188" spans="1:2" hidden="1">
      <c r="A188" s="38">
        <v>1</v>
      </c>
      <c r="B188" s="43"/>
    </row>
    <row r="189" spans="1:2" hidden="1">
      <c r="A189" s="38">
        <v>2</v>
      </c>
      <c r="B189" s="43"/>
    </row>
    <row r="190" spans="1:2" hidden="1">
      <c r="A190" s="38">
        <v>3</v>
      </c>
      <c r="B190" s="43"/>
    </row>
    <row r="191" spans="1:2" hidden="1">
      <c r="A191" s="38">
        <v>4</v>
      </c>
      <c r="B191" s="43"/>
    </row>
    <row r="192" spans="1:2" hidden="1">
      <c r="A192" s="38">
        <v>5</v>
      </c>
      <c r="B192" s="43"/>
    </row>
    <row r="193" spans="1:2" hidden="1">
      <c r="A193" s="38">
        <v>6</v>
      </c>
      <c r="B193" s="43"/>
    </row>
    <row r="194" spans="1:2" hidden="1"/>
    <row r="195" spans="1:2" ht="15" hidden="1">
      <c r="A195" s="44" t="s">
        <v>25</v>
      </c>
      <c r="B195" s="42"/>
    </row>
    <row r="196" spans="1:2" hidden="1">
      <c r="A196" s="38">
        <v>1</v>
      </c>
      <c r="B196" s="43"/>
    </row>
    <row r="197" spans="1:2" hidden="1">
      <c r="A197" s="38">
        <v>2</v>
      </c>
      <c r="B197" s="43"/>
    </row>
    <row r="198" spans="1:2" hidden="1">
      <c r="A198" s="38">
        <v>3</v>
      </c>
      <c r="B198" s="43"/>
    </row>
    <row r="199" spans="1:2" hidden="1">
      <c r="A199" s="38">
        <v>4</v>
      </c>
      <c r="B199" s="43"/>
    </row>
    <row r="200" spans="1:2" hidden="1">
      <c r="A200" s="38">
        <v>5</v>
      </c>
      <c r="B200" s="43"/>
    </row>
    <row r="201" spans="1:2" hidden="1">
      <c r="A201" s="38">
        <v>6</v>
      </c>
      <c r="B201" s="43"/>
    </row>
    <row r="202" spans="1:2"/>
    <row r="203" spans="1:2" ht="30">
      <c r="A203" s="39" t="s">
        <v>25</v>
      </c>
      <c r="B203" s="166" t="s">
        <v>45</v>
      </c>
    </row>
    <row r="204" spans="1:2" ht="80.25" customHeight="1">
      <c r="A204" s="38">
        <v>1</v>
      </c>
      <c r="B204" s="191" t="s">
        <v>197</v>
      </c>
    </row>
    <row r="205" spans="1:2" ht="80.25" customHeight="1">
      <c r="A205" s="38">
        <v>2</v>
      </c>
      <c r="B205" s="191" t="s">
        <v>198</v>
      </c>
    </row>
    <row r="206" spans="1:2" ht="80.25" customHeight="1">
      <c r="A206" s="38">
        <v>3</v>
      </c>
      <c r="B206" s="191" t="s">
        <v>199</v>
      </c>
    </row>
    <row r="207" spans="1:2" ht="80.25" customHeight="1">
      <c r="A207" s="38">
        <v>4</v>
      </c>
      <c r="B207" s="191" t="s">
        <v>200</v>
      </c>
    </row>
    <row r="208" spans="1:2" ht="112.5" customHeight="1">
      <c r="A208" s="38">
        <v>5</v>
      </c>
      <c r="B208" s="191" t="s">
        <v>201</v>
      </c>
    </row>
    <row r="209" spans="1:2" ht="112.5" customHeight="1">
      <c r="A209" s="38">
        <v>6</v>
      </c>
      <c r="B209" s="191" t="s">
        <v>202</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H1cMfDgb730uI2nDDaBkZdptBodk2WBhaTgTOaj8RFQX4YgDNS5vvYtrpbRnXQlrmq5HELhibocip0yhLC/atg==" saltValue="PPsGy+pFkhKxKvs2DbvwAw=="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85" zoomScale="80" zoomScaleNormal="80" zoomScaleSheetLayoutView="70" workbookViewId="0">
      <selection activeCell="M133" sqref="M133"/>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9" t="str">
        <f>'REKOD PRESTASI MURID'!A7</f>
        <v>MATEMATIK</v>
      </c>
      <c r="B1" s="249"/>
      <c r="C1" s="249"/>
      <c r="D1" s="249"/>
      <c r="E1" s="249"/>
      <c r="F1" s="249"/>
      <c r="G1" s="249"/>
      <c r="H1" s="249"/>
      <c r="I1" s="249"/>
      <c r="J1" s="249"/>
      <c r="K1" s="249"/>
      <c r="L1" s="249"/>
      <c r="M1" s="249"/>
      <c r="N1" s="249"/>
      <c r="O1" s="249"/>
      <c r="P1" s="249"/>
      <c r="Q1" s="249"/>
    </row>
    <row r="2" spans="1:23" ht="15.95" customHeight="1">
      <c r="A2" s="249"/>
      <c r="B2" s="249"/>
      <c r="C2" s="249"/>
      <c r="D2" s="249"/>
      <c r="E2" s="249"/>
      <c r="F2" s="249"/>
      <c r="G2" s="249"/>
      <c r="H2" s="249"/>
      <c r="I2" s="249"/>
      <c r="J2" s="249"/>
      <c r="K2" s="249"/>
      <c r="L2" s="249"/>
      <c r="M2" s="249"/>
      <c r="N2" s="249"/>
      <c r="O2" s="249"/>
      <c r="P2" s="249"/>
      <c r="Q2" s="249"/>
    </row>
    <row r="3" spans="1:23" ht="15.95" customHeight="1">
      <c r="A3" s="163"/>
      <c r="B3" s="163"/>
      <c r="C3" s="163"/>
      <c r="D3" s="163"/>
      <c r="E3" s="163"/>
      <c r="F3" s="163"/>
      <c r="G3" s="165" t="s">
        <v>75</v>
      </c>
      <c r="H3" s="164" t="str">
        <f>'REKOD PRESTASI MURID'!D1</f>
        <v>SK SUNGAI SIPUT</v>
      </c>
      <c r="I3" s="164"/>
      <c r="J3" s="163"/>
      <c r="K3" s="163"/>
      <c r="L3" s="165" t="s">
        <v>76</v>
      </c>
      <c r="M3" s="164" t="str">
        <f>'REKOD PRESTASI MURID'!D6</f>
        <v>PN. SUZILA MOHAMED</v>
      </c>
      <c r="N3" s="163"/>
      <c r="O3" s="163"/>
      <c r="P3" s="163"/>
      <c r="Q3" s="163"/>
    </row>
    <row r="4" spans="1:23" ht="15.95" customHeight="1">
      <c r="A4" s="163"/>
      <c r="B4" s="163"/>
      <c r="C4" s="163"/>
      <c r="D4" s="163"/>
      <c r="E4" s="163"/>
      <c r="F4" s="163"/>
      <c r="G4" s="165" t="s">
        <v>90</v>
      </c>
      <c r="H4" s="164" t="str">
        <f>'REKOD PRESTASI MURID'!D7</f>
        <v>TINGKATAN 1 USAHA</v>
      </c>
      <c r="I4" s="164"/>
      <c r="J4" s="163"/>
      <c r="K4" s="163"/>
      <c r="L4" s="163"/>
      <c r="M4" s="163"/>
      <c r="N4" s="163"/>
      <c r="O4" s="163"/>
      <c r="P4" s="163"/>
      <c r="Q4" s="163"/>
    </row>
    <row r="5" spans="1:23" ht="15.95" customHeight="1">
      <c r="A5" s="2"/>
      <c r="B5" s="2"/>
      <c r="C5" s="2"/>
      <c r="D5" s="2"/>
      <c r="E5" s="2"/>
      <c r="F5" s="2"/>
      <c r="G5" s="2"/>
      <c r="H5" s="3"/>
      <c r="I5" s="3"/>
      <c r="J5" s="2"/>
      <c r="K5" s="2"/>
      <c r="L5" s="2"/>
      <c r="M5" s="2"/>
      <c r="N5" s="2"/>
      <c r="O5" s="21"/>
      <c r="P5" s="21"/>
      <c r="Q5" s="21"/>
    </row>
    <row r="6" spans="1:23" ht="18.75">
      <c r="A6" s="4"/>
      <c r="B6" s="5" t="str">
        <f>'REKOD PRESTASI MURID'!E11</f>
        <v>Nombor Nisbah</v>
      </c>
      <c r="C6" s="6"/>
      <c r="D6" s="6"/>
      <c r="E6" s="6"/>
      <c r="F6" s="6"/>
      <c r="G6" s="6"/>
      <c r="H6" s="7"/>
      <c r="I6" s="4"/>
      <c r="J6" s="5" t="str">
        <f>'REKOD PRESTASI MURID'!F11</f>
        <v>Faktor dan Gandaan</v>
      </c>
      <c r="K6" s="6"/>
      <c r="L6" s="6"/>
      <c r="M6" s="6"/>
      <c r="N6" s="6"/>
      <c r="O6" s="6"/>
      <c r="P6" s="7"/>
      <c r="Q6" s="6"/>
    </row>
    <row r="7" spans="1:23">
      <c r="A7" s="8"/>
      <c r="B7" s="9" t="s">
        <v>25</v>
      </c>
      <c r="C7" s="10" t="s">
        <v>30</v>
      </c>
      <c r="D7" s="10" t="s">
        <v>31</v>
      </c>
      <c r="E7" s="10" t="s">
        <v>32</v>
      </c>
      <c r="F7" s="10" t="s">
        <v>72</v>
      </c>
      <c r="G7" s="10" t="s">
        <v>73</v>
      </c>
      <c r="H7" s="10" t="s">
        <v>74</v>
      </c>
      <c r="I7" s="8"/>
      <c r="J7" s="9" t="s">
        <v>25</v>
      </c>
      <c r="K7" s="10" t="s">
        <v>30</v>
      </c>
      <c r="L7" s="10" t="s">
        <v>31</v>
      </c>
      <c r="M7" s="10" t="s">
        <v>32</v>
      </c>
      <c r="N7" s="10" t="s">
        <v>72</v>
      </c>
      <c r="O7" s="10" t="s">
        <v>73</v>
      </c>
      <c r="P7" s="10" t="s">
        <v>74</v>
      </c>
      <c r="Q7" s="8"/>
    </row>
    <row r="8" spans="1:23">
      <c r="A8" s="8"/>
      <c r="B8" s="11" t="s">
        <v>36</v>
      </c>
      <c r="C8" s="11">
        <f>COUNTIF('REKOD PRESTASI MURID'!$E$12:$E$65,1)</f>
        <v>0</v>
      </c>
      <c r="D8" s="11">
        <f>COUNTIF('REKOD PRESTASI MURID'!$E$12:$E$65,2)</f>
        <v>0</v>
      </c>
      <c r="E8" s="11">
        <f>COUNTIF('REKOD PRESTASI MURID'!$E$12:$E$65,3)</f>
        <v>0</v>
      </c>
      <c r="F8" s="11">
        <f>COUNTIF('REKOD PRESTASI MURID'!$E$12:$E$65,4)</f>
        <v>0</v>
      </c>
      <c r="G8" s="11">
        <f>COUNTIF('REKOD PRESTASI MURID'!$E$12:$E$65,5)</f>
        <v>0</v>
      </c>
      <c r="H8" s="11">
        <f>COUNTIF('REKOD PRESTASI MURID'!$E$12:$E$65,6)</f>
        <v>0</v>
      </c>
      <c r="I8" s="8"/>
      <c r="J8" s="11" t="s">
        <v>36</v>
      </c>
      <c r="K8" s="11">
        <f>COUNTIF('REKOD PRESTASI MURID'!$F$12:$F$65,1)</f>
        <v>0</v>
      </c>
      <c r="L8" s="11">
        <f>COUNTIF('REKOD PRESTASI MURID'!$F$12:$F$65,2)</f>
        <v>0</v>
      </c>
      <c r="M8" s="11">
        <f>COUNTIF('REKOD PRESTASI MURID'!$F$12:$F$65,3)</f>
        <v>0</v>
      </c>
      <c r="N8" s="11">
        <f>COUNTIF('REKOD PRESTASI MURID'!$F$12:$F$65,4)</f>
        <v>0</v>
      </c>
      <c r="O8" s="11">
        <f>COUNTIF('REKOD PRESTASI MURID'!$F$12:$F$65,5)</f>
        <v>0</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37</v>
      </c>
      <c r="G21" s="16">
        <f>SUM(C8:H8)</f>
        <v>0</v>
      </c>
      <c r="H21" s="15" t="s">
        <v>38</v>
      </c>
      <c r="I21" s="8"/>
      <c r="J21" s="8"/>
      <c r="K21" s="8"/>
      <c r="L21" s="8"/>
      <c r="M21" s="8"/>
      <c r="N21" s="15" t="s">
        <v>37</v>
      </c>
      <c r="O21" s="16">
        <f>SUM(K8:P8)</f>
        <v>0</v>
      </c>
      <c r="P21" s="15" t="s">
        <v>38</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Kuasa 2, Punca Kuasa 2, Kuasa 3 dan Punca Kuasa 3</v>
      </c>
      <c r="C24" s="18"/>
      <c r="D24" s="18"/>
      <c r="E24" s="18"/>
      <c r="F24" s="18"/>
      <c r="G24" s="18"/>
      <c r="H24" s="7"/>
      <c r="I24" s="4"/>
      <c r="J24" s="5" t="str">
        <f>'REKOD PRESTASI MURID'!H11</f>
        <v>Nisbah, Kadar dan Kadaran</v>
      </c>
      <c r="K24" s="18"/>
      <c r="L24" s="18"/>
      <c r="M24" s="18"/>
      <c r="N24" s="18"/>
      <c r="O24" s="18"/>
      <c r="P24" s="7"/>
      <c r="Q24" s="6"/>
    </row>
    <row r="25" spans="1:17">
      <c r="A25" s="8"/>
      <c r="B25" s="9" t="s">
        <v>25</v>
      </c>
      <c r="C25" s="10" t="s">
        <v>30</v>
      </c>
      <c r="D25" s="10" t="s">
        <v>31</v>
      </c>
      <c r="E25" s="10" t="s">
        <v>32</v>
      </c>
      <c r="F25" s="10" t="s">
        <v>72</v>
      </c>
      <c r="G25" s="10" t="s">
        <v>73</v>
      </c>
      <c r="H25" s="10" t="s">
        <v>74</v>
      </c>
      <c r="I25" s="8"/>
      <c r="J25" s="9" t="s">
        <v>25</v>
      </c>
      <c r="K25" s="10" t="s">
        <v>30</v>
      </c>
      <c r="L25" s="10" t="s">
        <v>31</v>
      </c>
      <c r="M25" s="10" t="s">
        <v>32</v>
      </c>
      <c r="N25" s="10" t="s">
        <v>72</v>
      </c>
      <c r="O25" s="10" t="s">
        <v>73</v>
      </c>
      <c r="P25" s="10" t="s">
        <v>74</v>
      </c>
      <c r="Q25" s="8"/>
    </row>
    <row r="26" spans="1:17">
      <c r="A26" s="8"/>
      <c r="B26" s="11" t="s">
        <v>36</v>
      </c>
      <c r="C26" s="11">
        <f>COUNTIF('REKOD PRESTASI MURID'!$G$12:$G$65,1)</f>
        <v>0</v>
      </c>
      <c r="D26" s="11">
        <f>COUNTIF('REKOD PRESTASI MURID'!$G$12:$G$65,2)</f>
        <v>0</v>
      </c>
      <c r="E26" s="11">
        <f>COUNTIF('REKOD PRESTASI MURID'!$G$12:$G$65,3)</f>
        <v>0</v>
      </c>
      <c r="F26" s="11">
        <f>COUNTIF('REKOD PRESTASI MURID'!$G$12:$G$65,4)</f>
        <v>0</v>
      </c>
      <c r="G26" s="11">
        <f>COUNTIF('REKOD PRESTASI MURID'!$G$12:$G$65,5)</f>
        <v>0</v>
      </c>
      <c r="H26" s="11">
        <f>COUNTIF('REKOD PRESTASI MURID'!$G$12:$G$65,6)</f>
        <v>0</v>
      </c>
      <c r="I26" s="8"/>
      <c r="J26" s="11" t="s">
        <v>36</v>
      </c>
      <c r="K26" s="11">
        <f>COUNTIF('REKOD PRESTASI MURID'!$H$12:$H$65,1)</f>
        <v>0</v>
      </c>
      <c r="L26" s="11">
        <f>COUNTIF('REKOD PRESTASI MURID'!$H$12:$H$65,2)</f>
        <v>0</v>
      </c>
      <c r="M26" s="11">
        <f>COUNTIF('REKOD PRESTASI MURID'!$H$12:$H$65,3)</f>
        <v>0</v>
      </c>
      <c r="N26" s="11">
        <f>COUNTIF('REKOD PRESTASI MURID'!$H$12:$H$65,4)</f>
        <v>0</v>
      </c>
      <c r="O26" s="11">
        <f>COUNTIF('REKOD PRESTASI MURID'!$H$12:$H$65,5)</f>
        <v>0</v>
      </c>
      <c r="P26" s="11">
        <f>COUNTIF('REKOD PRESTASI MURID'!$H$12:$H$65,6)</f>
        <v>0</v>
      </c>
      <c r="Q26" s="8"/>
    </row>
    <row r="27" spans="1:17">
      <c r="A27" s="8"/>
      <c r="B27" s="19"/>
      <c r="C27" s="19"/>
      <c r="D27" s="19"/>
      <c r="E27" s="19"/>
      <c r="F27" s="19"/>
      <c r="G27" s="19"/>
      <c r="H27" s="19"/>
      <c r="I27" s="8"/>
      <c r="J27" s="160"/>
      <c r="K27" s="19"/>
      <c r="L27" s="19"/>
      <c r="M27" s="19"/>
      <c r="N27" s="19"/>
      <c r="O27" s="19"/>
      <c r="P27" s="161"/>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37</v>
      </c>
      <c r="G39" s="16">
        <f>SUM(C26:H26)</f>
        <v>0</v>
      </c>
      <c r="H39" s="15" t="s">
        <v>38</v>
      </c>
      <c r="I39" s="14"/>
      <c r="J39" s="19"/>
      <c r="K39" s="19"/>
      <c r="L39" s="19"/>
      <c r="M39" s="19"/>
      <c r="N39" s="15" t="s">
        <v>37</v>
      </c>
      <c r="O39" s="16">
        <f>SUM(K26:P26)</f>
        <v>0</v>
      </c>
      <c r="P39" s="15" t="s">
        <v>38</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Ungkapan Algebra</v>
      </c>
      <c r="C41" s="6"/>
      <c r="D41" s="6"/>
      <c r="E41" s="6"/>
      <c r="F41" s="6"/>
      <c r="G41" s="6"/>
      <c r="H41" s="7"/>
      <c r="I41" s="4"/>
      <c r="J41" s="5" t="str">
        <f>'REKOD PRESTASI MURID'!J11</f>
        <v>Persamaan Linear</v>
      </c>
      <c r="K41" s="6"/>
      <c r="L41" s="6"/>
      <c r="M41" s="6"/>
      <c r="N41" s="6"/>
      <c r="O41" s="6"/>
      <c r="P41" s="7"/>
      <c r="Q41" s="8"/>
    </row>
    <row r="42" spans="1:17">
      <c r="A42" s="8"/>
      <c r="B42" s="9" t="s">
        <v>25</v>
      </c>
      <c r="C42" s="10" t="s">
        <v>30</v>
      </c>
      <c r="D42" s="10" t="s">
        <v>31</v>
      </c>
      <c r="E42" s="10" t="s">
        <v>32</v>
      </c>
      <c r="F42" s="10" t="s">
        <v>72</v>
      </c>
      <c r="G42" s="10" t="s">
        <v>73</v>
      </c>
      <c r="H42" s="10" t="s">
        <v>74</v>
      </c>
      <c r="I42" s="8"/>
      <c r="J42" s="9" t="s">
        <v>25</v>
      </c>
      <c r="K42" s="10" t="s">
        <v>30</v>
      </c>
      <c r="L42" s="10" t="s">
        <v>31</v>
      </c>
      <c r="M42" s="10" t="s">
        <v>32</v>
      </c>
      <c r="N42" s="10" t="s">
        <v>72</v>
      </c>
      <c r="O42" s="10" t="s">
        <v>73</v>
      </c>
      <c r="P42" s="10" t="s">
        <v>74</v>
      </c>
      <c r="Q42" s="8"/>
    </row>
    <row r="43" spans="1:17">
      <c r="A43" s="8"/>
      <c r="B43" s="11" t="s">
        <v>36</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36</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37</v>
      </c>
      <c r="G56" s="16">
        <f>SUM(C43:H43)</f>
        <v>0</v>
      </c>
      <c r="H56" s="15" t="s">
        <v>38</v>
      </c>
      <c r="I56" s="8"/>
      <c r="J56" s="8"/>
      <c r="K56" s="8"/>
      <c r="L56" s="8"/>
      <c r="M56" s="8"/>
      <c r="N56" s="15" t="s">
        <v>37</v>
      </c>
      <c r="O56" s="16">
        <f>SUM(K43:P43)</f>
        <v>0</v>
      </c>
      <c r="P56" s="15" t="s">
        <v>38</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c r="A59" s="8"/>
      <c r="B59" s="5" t="str">
        <f>'REKOD PRESTASI MURID'!K11</f>
        <v>Ketaksamaan Linear</v>
      </c>
      <c r="C59" s="18"/>
      <c r="D59" s="18"/>
      <c r="E59" s="18"/>
      <c r="F59" s="18"/>
      <c r="G59" s="18"/>
      <c r="H59" s="7"/>
      <c r="I59" s="4"/>
      <c r="J59" s="5" t="str">
        <f>'REKOD PRESTASI MURID'!L11</f>
        <v>Garis dan Sudut</v>
      </c>
      <c r="K59" s="18"/>
      <c r="L59" s="18"/>
      <c r="M59" s="18"/>
      <c r="N59" s="18"/>
      <c r="O59" s="18"/>
      <c r="P59" s="7"/>
      <c r="Q59" s="8"/>
    </row>
    <row r="60" spans="1:17">
      <c r="A60" s="8"/>
      <c r="B60" s="9" t="s">
        <v>25</v>
      </c>
      <c r="C60" s="10" t="s">
        <v>30</v>
      </c>
      <c r="D60" s="10" t="s">
        <v>31</v>
      </c>
      <c r="E60" s="10" t="s">
        <v>32</v>
      </c>
      <c r="F60" s="10" t="s">
        <v>33</v>
      </c>
      <c r="G60" s="10" t="s">
        <v>34</v>
      </c>
      <c r="H60" s="10" t="s">
        <v>35</v>
      </c>
      <c r="I60" s="8"/>
      <c r="J60" s="9" t="s">
        <v>25</v>
      </c>
      <c r="K60" s="10" t="s">
        <v>30</v>
      </c>
      <c r="L60" s="10" t="s">
        <v>31</v>
      </c>
      <c r="M60" s="10" t="s">
        <v>32</v>
      </c>
      <c r="N60" s="10" t="s">
        <v>33</v>
      </c>
      <c r="O60" s="10" t="s">
        <v>34</v>
      </c>
      <c r="P60" s="10" t="s">
        <v>35</v>
      </c>
      <c r="Q60" s="8"/>
    </row>
    <row r="61" spans="1:17">
      <c r="A61" s="8"/>
      <c r="B61" s="11" t="s">
        <v>36</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36</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c r="A62" s="8"/>
      <c r="B62" s="19"/>
      <c r="C62" s="19"/>
      <c r="D62" s="19"/>
      <c r="E62" s="19"/>
      <c r="F62" s="19"/>
      <c r="G62" s="19"/>
      <c r="H62" s="19"/>
      <c r="I62" s="8"/>
      <c r="J62" s="19"/>
      <c r="K62" s="19"/>
      <c r="L62" s="19"/>
      <c r="M62" s="19"/>
      <c r="N62" s="19"/>
      <c r="O62" s="19"/>
      <c r="P62" s="19"/>
      <c r="Q62" s="8"/>
    </row>
    <row r="63" spans="1:17">
      <c r="A63" s="8"/>
      <c r="B63" s="19"/>
      <c r="C63" s="19"/>
      <c r="D63" s="19"/>
      <c r="E63" s="19"/>
      <c r="F63" s="19"/>
      <c r="G63" s="19"/>
      <c r="H63" s="19"/>
      <c r="I63" s="8"/>
      <c r="J63" s="19"/>
      <c r="K63" s="19"/>
      <c r="L63" s="19"/>
      <c r="M63" s="19"/>
      <c r="N63" s="19"/>
      <c r="O63" s="19"/>
      <c r="P63" s="19"/>
      <c r="Q63" s="8"/>
    </row>
    <row r="64" spans="1:17">
      <c r="A64" s="8"/>
      <c r="B64" s="19"/>
      <c r="C64" s="19"/>
      <c r="D64" s="19"/>
      <c r="E64" s="19"/>
      <c r="F64" s="19"/>
      <c r="G64" s="19"/>
      <c r="H64" s="19"/>
      <c r="I64" s="8"/>
      <c r="J64" s="19"/>
      <c r="K64" s="19"/>
      <c r="L64" s="19"/>
      <c r="M64" s="19"/>
      <c r="N64" s="19"/>
      <c r="O64" s="19"/>
      <c r="P64" s="19"/>
      <c r="Q64" s="8"/>
    </row>
    <row r="65" spans="1:17">
      <c r="A65" s="8"/>
      <c r="B65" s="19"/>
      <c r="C65" s="19"/>
      <c r="D65" s="19"/>
      <c r="E65" s="19"/>
      <c r="F65" s="19"/>
      <c r="G65" s="19"/>
      <c r="H65" s="19"/>
      <c r="I65" s="8"/>
      <c r="J65" s="19"/>
      <c r="K65" s="19"/>
      <c r="L65" s="19"/>
      <c r="M65" s="19"/>
      <c r="N65" s="19"/>
      <c r="O65" s="19"/>
      <c r="P65" s="19"/>
      <c r="Q65" s="8"/>
    </row>
    <row r="66" spans="1:17">
      <c r="A66" s="8"/>
      <c r="B66" s="19"/>
      <c r="C66" s="19"/>
      <c r="D66" s="19"/>
      <c r="E66" s="19"/>
      <c r="F66" s="19"/>
      <c r="G66" s="19"/>
      <c r="H66" s="19"/>
      <c r="I66" s="8"/>
      <c r="J66" s="19"/>
      <c r="K66" s="19"/>
      <c r="L66" s="19"/>
      <c r="M66" s="19"/>
      <c r="N66" s="19"/>
      <c r="O66" s="19"/>
      <c r="P66" s="19"/>
      <c r="Q66" s="8"/>
    </row>
    <row r="67" spans="1:17">
      <c r="A67" s="8"/>
      <c r="B67" s="19"/>
      <c r="C67" s="19"/>
      <c r="D67" s="19"/>
      <c r="E67" s="19"/>
      <c r="F67" s="19"/>
      <c r="G67" s="19"/>
      <c r="H67" s="19"/>
      <c r="I67" s="8"/>
      <c r="J67" s="19"/>
      <c r="K67" s="19"/>
      <c r="L67" s="19"/>
      <c r="M67" s="19"/>
      <c r="N67" s="19"/>
      <c r="O67" s="19"/>
      <c r="P67" s="19"/>
      <c r="Q67" s="8"/>
    </row>
    <row r="68" spans="1:17">
      <c r="A68" s="8"/>
      <c r="B68" s="19"/>
      <c r="C68" s="19"/>
      <c r="D68" s="19"/>
      <c r="E68" s="19"/>
      <c r="F68" s="19"/>
      <c r="G68" s="19"/>
      <c r="H68" s="19"/>
      <c r="I68" s="8"/>
      <c r="J68" s="19"/>
      <c r="K68" s="19"/>
      <c r="L68" s="19"/>
      <c r="M68" s="19"/>
      <c r="N68" s="19"/>
      <c r="O68" s="19"/>
      <c r="P68" s="19"/>
      <c r="Q68" s="8"/>
    </row>
    <row r="69" spans="1:17">
      <c r="A69" s="8"/>
      <c r="B69" s="19"/>
      <c r="C69" s="19"/>
      <c r="D69" s="19"/>
      <c r="E69" s="19"/>
      <c r="F69" s="19"/>
      <c r="G69" s="19"/>
      <c r="H69" s="19"/>
      <c r="I69" s="8"/>
      <c r="J69" s="19"/>
      <c r="K69" s="19"/>
      <c r="L69" s="19"/>
      <c r="M69" s="19"/>
      <c r="N69" s="19"/>
      <c r="O69" s="19"/>
      <c r="P69" s="19"/>
      <c r="Q69" s="8"/>
    </row>
    <row r="70" spans="1:17">
      <c r="A70" s="8"/>
      <c r="B70" s="19"/>
      <c r="C70" s="19"/>
      <c r="D70" s="19"/>
      <c r="E70" s="19"/>
      <c r="F70" s="19"/>
      <c r="G70" s="19"/>
      <c r="H70" s="19"/>
      <c r="I70" s="8"/>
      <c r="J70" s="19"/>
      <c r="K70" s="19"/>
      <c r="L70" s="19"/>
      <c r="M70" s="19"/>
      <c r="N70" s="19"/>
      <c r="O70" s="19"/>
      <c r="P70" s="19"/>
      <c r="Q70" s="8"/>
    </row>
    <row r="71" spans="1:17">
      <c r="A71" s="8"/>
      <c r="B71" s="19"/>
      <c r="C71" s="19"/>
      <c r="D71" s="19"/>
      <c r="E71" s="19"/>
      <c r="F71" s="19"/>
      <c r="G71" s="19"/>
      <c r="H71" s="19"/>
      <c r="I71" s="8"/>
      <c r="J71" s="19"/>
      <c r="K71" s="19"/>
      <c r="L71" s="19"/>
      <c r="M71" s="19"/>
      <c r="N71" s="19"/>
      <c r="O71" s="19"/>
      <c r="P71" s="19"/>
      <c r="Q71" s="8"/>
    </row>
    <row r="72" spans="1:17">
      <c r="A72" s="8"/>
      <c r="B72" s="19"/>
      <c r="C72" s="19"/>
      <c r="D72" s="19"/>
      <c r="E72" s="19"/>
      <c r="F72" s="19"/>
      <c r="G72" s="19"/>
      <c r="H72" s="19"/>
      <c r="I72" s="8"/>
      <c r="J72" s="19"/>
      <c r="K72" s="19"/>
      <c r="L72" s="19"/>
      <c r="M72" s="19"/>
      <c r="N72" s="19"/>
      <c r="O72" s="19"/>
      <c r="P72" s="19"/>
      <c r="Q72" s="8"/>
    </row>
    <row r="73" spans="1:17">
      <c r="A73" s="8"/>
      <c r="B73" s="19"/>
      <c r="C73" s="19"/>
      <c r="D73" s="19"/>
      <c r="E73" s="19"/>
      <c r="F73" s="19"/>
      <c r="G73" s="19"/>
      <c r="H73" s="19"/>
      <c r="I73" s="8"/>
      <c r="J73" s="19"/>
      <c r="K73" s="19"/>
      <c r="L73" s="19"/>
      <c r="M73" s="19"/>
      <c r="N73" s="19"/>
      <c r="O73" s="19"/>
      <c r="P73" s="19"/>
      <c r="Q73" s="8"/>
    </row>
    <row r="74" spans="1:17">
      <c r="A74" s="8"/>
      <c r="B74" s="19"/>
      <c r="C74" s="19"/>
      <c r="D74" s="19"/>
      <c r="E74" s="19"/>
      <c r="F74" s="15" t="s">
        <v>37</v>
      </c>
      <c r="G74" s="16">
        <f>SUM(C61:H61)</f>
        <v>0</v>
      </c>
      <c r="H74" s="15" t="s">
        <v>38</v>
      </c>
      <c r="I74" s="14"/>
      <c r="J74" s="19"/>
      <c r="K74" s="19"/>
      <c r="L74" s="19"/>
      <c r="M74" s="19"/>
      <c r="N74" s="15" t="s">
        <v>37</v>
      </c>
      <c r="O74" s="16">
        <f>SUM(K61:P61)</f>
        <v>0</v>
      </c>
      <c r="P74" s="15" t="s">
        <v>38</v>
      </c>
      <c r="Q74" s="8"/>
    </row>
    <row r="75" spans="1:17">
      <c r="A75" s="8"/>
      <c r="B75" s="8"/>
      <c r="C75" s="8"/>
      <c r="D75" s="8"/>
      <c r="E75" s="8"/>
      <c r="F75" s="8"/>
      <c r="G75" s="14"/>
      <c r="H75" s="20"/>
      <c r="I75" s="14"/>
      <c r="J75" s="8"/>
      <c r="K75" s="8"/>
      <c r="L75" s="8"/>
      <c r="M75" s="8"/>
      <c r="N75" s="8"/>
      <c r="O75" s="14"/>
      <c r="P75" s="20"/>
      <c r="Q75" s="8"/>
    </row>
    <row r="76" spans="1:17" ht="18.75">
      <c r="A76" s="8"/>
      <c r="B76" s="5" t="str">
        <f>'REKOD PRESTASI MURID'!M11</f>
        <v>Poligon Asas</v>
      </c>
      <c r="C76" s="6"/>
      <c r="D76" s="6"/>
      <c r="E76" s="6"/>
      <c r="F76" s="6"/>
      <c r="G76" s="6"/>
      <c r="H76" s="7"/>
      <c r="I76" s="4"/>
      <c r="J76" s="5" t="str">
        <f>'REKOD PRESTASI MURID'!N11</f>
        <v>Perimeter dan Luas</v>
      </c>
      <c r="K76" s="6"/>
      <c r="L76" s="6"/>
      <c r="M76" s="6"/>
      <c r="N76" s="6"/>
      <c r="O76" s="6"/>
      <c r="P76" s="7"/>
      <c r="Q76" s="8"/>
    </row>
    <row r="77" spans="1:17">
      <c r="A77" s="8"/>
      <c r="B77" s="9" t="s">
        <v>25</v>
      </c>
      <c r="C77" s="10" t="s">
        <v>30</v>
      </c>
      <c r="D77" s="10" t="s">
        <v>31</v>
      </c>
      <c r="E77" s="10" t="s">
        <v>32</v>
      </c>
      <c r="F77" s="10" t="s">
        <v>33</v>
      </c>
      <c r="G77" s="10" t="s">
        <v>34</v>
      </c>
      <c r="H77" s="10" t="s">
        <v>35</v>
      </c>
      <c r="I77" s="8"/>
      <c r="J77" s="9" t="s">
        <v>25</v>
      </c>
      <c r="K77" s="10" t="s">
        <v>30</v>
      </c>
      <c r="L77" s="10" t="s">
        <v>31</v>
      </c>
      <c r="M77" s="10" t="s">
        <v>32</v>
      </c>
      <c r="N77" s="10" t="s">
        <v>33</v>
      </c>
      <c r="O77" s="10" t="s">
        <v>34</v>
      </c>
      <c r="P77" s="10" t="s">
        <v>35</v>
      </c>
      <c r="Q77" s="8"/>
    </row>
    <row r="78" spans="1:17">
      <c r="A78" s="8"/>
      <c r="B78" s="11" t="s">
        <v>36</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36</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37</v>
      </c>
      <c r="G91" s="16">
        <f>SUM(C78:H78)</f>
        <v>0</v>
      </c>
      <c r="H91" s="15" t="s">
        <v>38</v>
      </c>
      <c r="I91" s="8"/>
      <c r="J91" s="8"/>
      <c r="K91" s="8"/>
      <c r="L91" s="8"/>
      <c r="M91" s="8"/>
      <c r="N91" s="15" t="s">
        <v>37</v>
      </c>
      <c r="O91" s="16">
        <f>SUM(K78:P78)</f>
        <v>0</v>
      </c>
      <c r="P91" s="15" t="s">
        <v>38</v>
      </c>
      <c r="Q91" s="8"/>
    </row>
    <row r="92" spans="1:17">
      <c r="A92" s="8"/>
      <c r="B92" s="6"/>
      <c r="C92" s="6"/>
      <c r="D92" s="6"/>
      <c r="E92" s="6"/>
      <c r="F92" s="4"/>
      <c r="G92" s="6"/>
      <c r="H92" s="6"/>
      <c r="I92" s="4"/>
      <c r="J92" s="4"/>
      <c r="K92" s="4"/>
      <c r="L92" s="4"/>
      <c r="M92" s="4"/>
      <c r="N92" s="4"/>
      <c r="O92" s="18"/>
      <c r="P92" s="6"/>
      <c r="Q92" s="8"/>
    </row>
    <row r="93" spans="1:17">
      <c r="A93" s="8"/>
      <c r="B93" s="4"/>
      <c r="C93" s="4"/>
      <c r="D93" s="4"/>
      <c r="E93" s="4"/>
      <c r="F93" s="4"/>
      <c r="G93" s="6"/>
      <c r="H93" s="17"/>
      <c r="I93" s="4"/>
      <c r="J93" s="4"/>
      <c r="K93" s="4"/>
      <c r="L93" s="4"/>
      <c r="M93" s="4"/>
      <c r="N93" s="4"/>
      <c r="O93" s="6"/>
      <c r="P93" s="17"/>
      <c r="Q93" s="8"/>
    </row>
    <row r="94" spans="1:17" ht="18.75">
      <c r="A94" s="8"/>
      <c r="B94" s="5" t="str">
        <f>'REKOD PRESTASI MURID'!O11</f>
        <v>Pengenalan Set</v>
      </c>
      <c r="C94" s="18"/>
      <c r="D94" s="18"/>
      <c r="E94" s="18"/>
      <c r="F94" s="18"/>
      <c r="G94" s="18"/>
      <c r="H94" s="7"/>
      <c r="I94" s="4"/>
      <c r="J94" s="5" t="str">
        <f>'REKOD PRESTASI MURID'!P11</f>
        <v>Pengendalian Data</v>
      </c>
      <c r="K94" s="5"/>
      <c r="L94" s="5"/>
      <c r="M94" s="5"/>
      <c r="N94" s="5"/>
      <c r="O94" s="5"/>
      <c r="P94" s="5"/>
      <c r="Q94" s="8"/>
    </row>
    <row r="95" spans="1:17">
      <c r="A95" s="8"/>
      <c r="B95" s="9" t="s">
        <v>25</v>
      </c>
      <c r="C95" s="10" t="s">
        <v>30</v>
      </c>
      <c r="D95" s="10" t="s">
        <v>31</v>
      </c>
      <c r="E95" s="10" t="s">
        <v>32</v>
      </c>
      <c r="F95" s="10" t="s">
        <v>33</v>
      </c>
      <c r="G95" s="10" t="s">
        <v>34</v>
      </c>
      <c r="H95" s="10" t="s">
        <v>35</v>
      </c>
      <c r="I95" s="8"/>
      <c r="J95" s="9" t="s">
        <v>25</v>
      </c>
      <c r="K95" s="10" t="s">
        <v>30</v>
      </c>
      <c r="L95" s="10" t="s">
        <v>31</v>
      </c>
      <c r="M95" s="10" t="s">
        <v>32</v>
      </c>
      <c r="N95" s="10" t="s">
        <v>33</v>
      </c>
      <c r="O95" s="10" t="s">
        <v>34</v>
      </c>
      <c r="P95" s="10" t="s">
        <v>35</v>
      </c>
      <c r="Q95" s="8"/>
    </row>
    <row r="96" spans="1:17">
      <c r="A96" s="8"/>
      <c r="B96" s="11" t="s">
        <v>36</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36</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c r="A97" s="8"/>
      <c r="B97" s="19"/>
      <c r="C97" s="19"/>
      <c r="D97" s="19"/>
      <c r="E97" s="19"/>
      <c r="F97" s="19"/>
      <c r="G97" s="19"/>
      <c r="H97" s="19"/>
      <c r="I97" s="8"/>
      <c r="J97" s="19"/>
      <c r="K97" s="19"/>
      <c r="L97" s="19"/>
      <c r="M97" s="19"/>
      <c r="N97" s="19"/>
      <c r="O97" s="19"/>
      <c r="P97" s="19"/>
      <c r="Q97" s="8"/>
    </row>
    <row r="98" spans="1:17">
      <c r="A98" s="8"/>
      <c r="B98" s="19"/>
      <c r="C98" s="19"/>
      <c r="D98" s="19"/>
      <c r="E98" s="19"/>
      <c r="F98" s="19"/>
      <c r="G98" s="19"/>
      <c r="H98" s="19"/>
      <c r="I98" s="8"/>
      <c r="J98" s="19"/>
      <c r="K98" s="19"/>
      <c r="L98" s="19"/>
      <c r="M98" s="19"/>
      <c r="N98" s="19"/>
      <c r="O98" s="19"/>
      <c r="P98" s="19"/>
      <c r="Q98" s="8"/>
    </row>
    <row r="99" spans="1:17">
      <c r="A99" s="8"/>
      <c r="B99" s="19"/>
      <c r="C99" s="19"/>
      <c r="D99" s="19"/>
      <c r="E99" s="19"/>
      <c r="F99" s="19"/>
      <c r="G99" s="19"/>
      <c r="H99" s="19"/>
      <c r="I99" s="8"/>
      <c r="J99" s="19"/>
      <c r="K99" s="19"/>
      <c r="L99" s="19"/>
      <c r="M99" s="19"/>
      <c r="N99" s="19"/>
      <c r="O99" s="19"/>
      <c r="P99" s="19"/>
      <c r="Q99" s="8"/>
    </row>
    <row r="100" spans="1:17">
      <c r="A100" s="8"/>
      <c r="B100" s="19"/>
      <c r="C100" s="19"/>
      <c r="D100" s="19"/>
      <c r="E100" s="19"/>
      <c r="F100" s="19"/>
      <c r="G100" s="19"/>
      <c r="H100" s="19"/>
      <c r="I100" s="8"/>
      <c r="J100" s="19"/>
      <c r="K100" s="19"/>
      <c r="L100" s="19"/>
      <c r="M100" s="19"/>
      <c r="N100" s="19"/>
      <c r="O100" s="19"/>
      <c r="P100" s="19"/>
      <c r="Q100" s="8"/>
    </row>
    <row r="101" spans="1:17">
      <c r="A101" s="8"/>
      <c r="B101" s="19"/>
      <c r="C101" s="19"/>
      <c r="D101" s="19"/>
      <c r="E101" s="19"/>
      <c r="F101" s="19"/>
      <c r="G101" s="19"/>
      <c r="H101" s="19"/>
      <c r="I101" s="8"/>
      <c r="J101" s="19"/>
      <c r="K101" s="19"/>
      <c r="L101" s="19"/>
      <c r="M101" s="19"/>
      <c r="N101" s="19"/>
      <c r="O101" s="19"/>
      <c r="P101" s="19"/>
      <c r="Q101" s="8"/>
    </row>
    <row r="102" spans="1:17">
      <c r="A102" s="8"/>
      <c r="B102" s="19"/>
      <c r="C102" s="19"/>
      <c r="D102" s="19"/>
      <c r="E102" s="19"/>
      <c r="F102" s="19"/>
      <c r="G102" s="19"/>
      <c r="H102" s="19"/>
      <c r="I102" s="8"/>
      <c r="J102" s="19"/>
      <c r="K102" s="19"/>
      <c r="L102" s="19"/>
      <c r="M102" s="19"/>
      <c r="N102" s="19"/>
      <c r="O102" s="19"/>
      <c r="P102" s="19"/>
      <c r="Q102" s="8"/>
    </row>
    <row r="103" spans="1:17">
      <c r="A103" s="8"/>
      <c r="B103" s="19"/>
      <c r="C103" s="19"/>
      <c r="D103" s="19"/>
      <c r="E103" s="19"/>
      <c r="F103" s="19"/>
      <c r="G103" s="19"/>
      <c r="H103" s="19"/>
      <c r="I103" s="8"/>
      <c r="J103" s="19"/>
      <c r="K103" s="19"/>
      <c r="L103" s="19"/>
      <c r="M103" s="19"/>
      <c r="N103" s="19"/>
      <c r="O103" s="19"/>
      <c r="P103" s="19"/>
      <c r="Q103" s="8"/>
    </row>
    <row r="104" spans="1:17">
      <c r="A104" s="8"/>
      <c r="B104" s="19"/>
      <c r="C104" s="19"/>
      <c r="D104" s="19"/>
      <c r="E104" s="19"/>
      <c r="F104" s="19"/>
      <c r="G104" s="19"/>
      <c r="H104" s="19"/>
      <c r="I104" s="8"/>
      <c r="J104" s="19"/>
      <c r="K104" s="19"/>
      <c r="L104" s="19"/>
      <c r="M104" s="19"/>
      <c r="N104" s="19"/>
      <c r="O104" s="19"/>
      <c r="P104" s="19"/>
      <c r="Q104" s="8"/>
    </row>
    <row r="105" spans="1:17">
      <c r="A105" s="8"/>
      <c r="B105" s="19"/>
      <c r="C105" s="19"/>
      <c r="D105" s="19"/>
      <c r="E105" s="19"/>
      <c r="F105" s="19"/>
      <c r="G105" s="19"/>
      <c r="H105" s="19"/>
      <c r="I105" s="8"/>
      <c r="J105" s="19"/>
      <c r="K105" s="19"/>
      <c r="L105" s="19"/>
      <c r="M105" s="19"/>
      <c r="N105" s="19"/>
      <c r="O105" s="19"/>
      <c r="P105" s="19"/>
      <c r="Q105" s="8"/>
    </row>
    <row r="106" spans="1:17">
      <c r="A106" s="8"/>
      <c r="B106" s="19"/>
      <c r="C106" s="19"/>
      <c r="D106" s="19"/>
      <c r="E106" s="19"/>
      <c r="F106" s="19"/>
      <c r="G106" s="19"/>
      <c r="H106" s="19"/>
      <c r="I106" s="8"/>
      <c r="J106" s="19"/>
      <c r="K106" s="19"/>
      <c r="L106" s="19"/>
      <c r="M106" s="19"/>
      <c r="N106" s="19"/>
      <c r="O106" s="19"/>
      <c r="P106" s="19"/>
      <c r="Q106" s="8"/>
    </row>
    <row r="107" spans="1:17">
      <c r="A107" s="8"/>
      <c r="B107" s="19"/>
      <c r="C107" s="19"/>
      <c r="D107" s="19"/>
      <c r="E107" s="19"/>
      <c r="F107" s="19"/>
      <c r="G107" s="19"/>
      <c r="H107" s="19"/>
      <c r="I107" s="8"/>
      <c r="J107" s="19"/>
      <c r="K107" s="19"/>
      <c r="L107" s="19"/>
      <c r="M107" s="19"/>
      <c r="N107" s="19"/>
      <c r="O107" s="19"/>
      <c r="P107" s="19"/>
      <c r="Q107" s="8"/>
    </row>
    <row r="108" spans="1:17">
      <c r="A108" s="8"/>
      <c r="B108" s="19"/>
      <c r="C108" s="19"/>
      <c r="D108" s="19"/>
      <c r="E108" s="19"/>
      <c r="F108" s="19"/>
      <c r="G108" s="19"/>
      <c r="H108" s="19"/>
      <c r="I108" s="8"/>
      <c r="J108" s="19"/>
      <c r="K108" s="19"/>
      <c r="L108" s="19"/>
      <c r="M108" s="19"/>
      <c r="N108" s="19"/>
      <c r="O108" s="19"/>
      <c r="P108" s="19"/>
      <c r="Q108" s="8"/>
    </row>
    <row r="109" spans="1:17">
      <c r="A109" s="8"/>
      <c r="B109" s="19"/>
      <c r="C109" s="19"/>
      <c r="D109" s="19"/>
      <c r="E109" s="19"/>
      <c r="F109" s="15" t="s">
        <v>37</v>
      </c>
      <c r="G109" s="16">
        <f>SUM(C96:H96)</f>
        <v>0</v>
      </c>
      <c r="H109" s="15" t="s">
        <v>38</v>
      </c>
      <c r="I109" s="14"/>
      <c r="J109" s="19"/>
      <c r="K109" s="19"/>
      <c r="L109" s="19"/>
      <c r="M109" s="19"/>
      <c r="N109" s="15" t="s">
        <v>37</v>
      </c>
      <c r="O109" s="16">
        <f>SUM(K96:P96)</f>
        <v>0</v>
      </c>
      <c r="P109" s="15" t="s">
        <v>38</v>
      </c>
      <c r="Q109" s="8"/>
    </row>
    <row r="110" spans="1:17">
      <c r="A110" s="8"/>
      <c r="B110" s="8"/>
      <c r="C110" s="8"/>
      <c r="D110" s="8"/>
      <c r="E110" s="8"/>
      <c r="F110" s="8"/>
      <c r="G110" s="14"/>
      <c r="H110" s="20"/>
      <c r="I110" s="14"/>
      <c r="J110" s="8"/>
      <c r="K110" s="8"/>
      <c r="L110" s="8"/>
      <c r="M110" s="8"/>
      <c r="N110" s="8"/>
      <c r="O110" s="14"/>
      <c r="P110" s="20"/>
      <c r="Q110" s="8"/>
    </row>
    <row r="111" spans="1:17" ht="18.75">
      <c r="A111" s="8"/>
      <c r="B111" s="5" t="str">
        <f>'REKOD PRESTASI MURID'!Q11</f>
        <v>Teorem Pythagoras</v>
      </c>
      <c r="C111" s="6"/>
      <c r="D111" s="6"/>
      <c r="E111" s="6"/>
      <c r="F111" s="6"/>
      <c r="G111" s="6"/>
      <c r="H111" s="7"/>
      <c r="I111" s="4"/>
      <c r="J111" s="5" t="str">
        <f>'REKOD PRESTASI MURID'!AE9</f>
        <v>TAHAP PENGHAYATAN NILAI</v>
      </c>
      <c r="K111" s="6"/>
      <c r="L111" s="6"/>
      <c r="M111" s="6"/>
      <c r="N111" s="6"/>
      <c r="O111" s="6"/>
      <c r="P111" s="7"/>
      <c r="Q111" s="8"/>
    </row>
    <row r="112" spans="1:17">
      <c r="A112" s="8"/>
      <c r="B112" s="9" t="s">
        <v>25</v>
      </c>
      <c r="C112" s="10" t="s">
        <v>30</v>
      </c>
      <c r="D112" s="10" t="s">
        <v>31</v>
      </c>
      <c r="E112" s="10" t="s">
        <v>32</v>
      </c>
      <c r="F112" s="10" t="s">
        <v>33</v>
      </c>
      <c r="G112" s="10" t="s">
        <v>34</v>
      </c>
      <c r="H112" s="10" t="s">
        <v>35</v>
      </c>
      <c r="I112" s="8"/>
      <c r="J112" s="9" t="s">
        <v>25</v>
      </c>
      <c r="K112" s="197" t="s">
        <v>203</v>
      </c>
      <c r="L112" s="197" t="s">
        <v>204</v>
      </c>
      <c r="M112" s="197" t="s">
        <v>205</v>
      </c>
      <c r="N112" s="6"/>
      <c r="O112" s="6"/>
      <c r="P112" s="7"/>
      <c r="Q112" s="8"/>
    </row>
    <row r="113" spans="1:17">
      <c r="A113" s="8"/>
      <c r="B113" s="11" t="s">
        <v>36</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36</v>
      </c>
      <c r="K113" s="11">
        <f>COUNTIF('REKOD PRESTASI MURID'!$AE$12:$AE$65,'GRAF PELAPORAN'!K112)</f>
        <v>0</v>
      </c>
      <c r="L113" s="11">
        <f>COUNTIF('REKOD PRESTASI MURID'!$AE$12:$AE$65,'GRAF PELAPORAN'!L112)</f>
        <v>0</v>
      </c>
      <c r="M113" s="11">
        <f>COUNTIF('REKOD PRESTASI MURID'!$AE$12:$AE$65,'GRAF PELAPORAN'!M112)</f>
        <v>0</v>
      </c>
      <c r="N113" s="6"/>
      <c r="O113" s="6"/>
      <c r="P113" s="7"/>
      <c r="Q113" s="8"/>
    </row>
    <row r="114" spans="1:17">
      <c r="A114" s="8"/>
      <c r="B114" s="8"/>
      <c r="C114" s="8"/>
      <c r="D114" s="8"/>
      <c r="E114" s="8"/>
      <c r="F114" s="8"/>
      <c r="G114" s="8"/>
      <c r="H114" s="8"/>
      <c r="I114" s="8"/>
      <c r="J114" s="8"/>
      <c r="K114" s="8"/>
      <c r="L114" s="8"/>
      <c r="M114" s="8"/>
      <c r="N114" s="8"/>
      <c r="O114" s="8"/>
      <c r="P114" s="8"/>
      <c r="Q114" s="8"/>
    </row>
    <row r="115" spans="1:17">
      <c r="A115" s="8"/>
      <c r="B115" s="8"/>
      <c r="C115" s="8"/>
      <c r="D115" s="8"/>
      <c r="E115" s="8"/>
      <c r="F115" s="17"/>
      <c r="G115" s="17"/>
      <c r="H115" s="17"/>
      <c r="I115" s="17"/>
      <c r="J115" s="17"/>
      <c r="K115" s="17"/>
      <c r="L115" s="17"/>
      <c r="M115" s="17"/>
      <c r="N115" s="17"/>
      <c r="O115" s="17"/>
      <c r="P115" s="17"/>
      <c r="Q115" s="17"/>
    </row>
    <row r="116" spans="1:17">
      <c r="A116" s="8"/>
      <c r="B116" s="8"/>
      <c r="C116" s="8"/>
      <c r="D116" s="8"/>
      <c r="E116" s="8"/>
      <c r="F116" s="17"/>
      <c r="G116" s="17"/>
      <c r="H116" s="17"/>
      <c r="I116" s="17"/>
      <c r="J116" s="17"/>
      <c r="K116" s="17"/>
      <c r="L116" s="17"/>
      <c r="M116" s="17"/>
      <c r="N116" s="17"/>
      <c r="O116" s="17"/>
      <c r="P116" s="17"/>
      <c r="Q116" s="17"/>
    </row>
    <row r="117" spans="1:17">
      <c r="A117" s="8"/>
      <c r="B117" s="8"/>
      <c r="C117" s="8"/>
      <c r="D117" s="8"/>
      <c r="E117" s="8"/>
      <c r="F117" s="17"/>
      <c r="G117" s="17"/>
      <c r="H117" s="17"/>
      <c r="I117" s="17"/>
      <c r="J117" s="17"/>
      <c r="K117" s="17"/>
      <c r="L117" s="17"/>
      <c r="M117" s="17"/>
      <c r="N117" s="17"/>
      <c r="O117" s="17"/>
      <c r="P117" s="17"/>
      <c r="Q117" s="17"/>
    </row>
    <row r="118" spans="1:17">
      <c r="A118" s="8"/>
      <c r="B118" s="8"/>
      <c r="C118" s="8"/>
      <c r="D118" s="8"/>
      <c r="E118" s="8"/>
      <c r="F118" s="17"/>
      <c r="G118" s="17"/>
      <c r="H118" s="17"/>
      <c r="I118" s="17"/>
      <c r="J118" s="17"/>
      <c r="K118" s="17"/>
      <c r="L118" s="17"/>
      <c r="M118" s="17"/>
      <c r="N118" s="17"/>
      <c r="O118" s="17"/>
      <c r="P118" s="17"/>
      <c r="Q118" s="17"/>
    </row>
    <row r="119" spans="1:17">
      <c r="A119" s="8"/>
      <c r="B119" s="8"/>
      <c r="C119" s="8"/>
      <c r="D119" s="8"/>
      <c r="E119" s="8"/>
      <c r="F119" s="17"/>
      <c r="G119" s="17"/>
      <c r="H119" s="17"/>
      <c r="I119" s="17"/>
      <c r="J119" s="17"/>
      <c r="K119" s="17"/>
      <c r="L119" s="17"/>
      <c r="M119" s="17"/>
      <c r="N119" s="17"/>
      <c r="O119" s="17"/>
      <c r="P119" s="17"/>
      <c r="Q119" s="17"/>
    </row>
    <row r="120" spans="1:17">
      <c r="A120" s="8"/>
      <c r="B120" s="8"/>
      <c r="C120" s="8"/>
      <c r="D120" s="8"/>
      <c r="E120" s="8"/>
      <c r="F120" s="17"/>
      <c r="G120" s="17"/>
      <c r="H120" s="17"/>
      <c r="I120" s="17"/>
      <c r="J120" s="17"/>
      <c r="K120" s="17"/>
      <c r="L120" s="17"/>
      <c r="M120" s="17"/>
      <c r="N120" s="17"/>
      <c r="O120" s="17"/>
      <c r="P120" s="17"/>
      <c r="Q120" s="17"/>
    </row>
    <row r="121" spans="1:17">
      <c r="A121" s="8"/>
      <c r="B121" s="8"/>
      <c r="C121" s="8"/>
      <c r="D121" s="8"/>
      <c r="E121" s="8"/>
      <c r="F121" s="17"/>
      <c r="G121" s="17"/>
      <c r="H121" s="17"/>
      <c r="I121" s="17"/>
      <c r="J121" s="17"/>
      <c r="K121" s="17"/>
      <c r="L121" s="17"/>
      <c r="M121" s="17"/>
      <c r="N121" s="17"/>
      <c r="O121" s="17"/>
      <c r="P121" s="17"/>
      <c r="Q121" s="17"/>
    </row>
    <row r="122" spans="1:17">
      <c r="A122" s="8"/>
      <c r="B122" s="8"/>
      <c r="C122" s="8"/>
      <c r="D122" s="8"/>
      <c r="E122" s="8"/>
      <c r="F122" s="8"/>
      <c r="G122" s="8"/>
      <c r="H122" s="8"/>
      <c r="I122" s="8"/>
      <c r="J122" s="8"/>
      <c r="K122" s="8"/>
      <c r="L122" s="8"/>
      <c r="M122" s="8"/>
      <c r="N122" s="17"/>
      <c r="O122" s="17"/>
      <c r="P122" s="17"/>
      <c r="Q122" s="8"/>
    </row>
    <row r="123" spans="1:17">
      <c r="A123" s="8"/>
      <c r="B123" s="8"/>
      <c r="C123" s="8"/>
      <c r="D123" s="8"/>
      <c r="E123" s="8"/>
      <c r="F123" s="8"/>
      <c r="G123" s="8"/>
      <c r="H123" s="8"/>
      <c r="I123" s="8"/>
      <c r="J123" s="8"/>
      <c r="K123" s="8"/>
      <c r="L123" s="8"/>
      <c r="M123" s="8"/>
      <c r="N123" s="17"/>
      <c r="O123" s="17"/>
      <c r="P123" s="17"/>
      <c r="Q123" s="8"/>
    </row>
    <row r="124" spans="1:17">
      <c r="A124" s="8"/>
      <c r="B124" s="8"/>
      <c r="C124" s="8"/>
      <c r="D124" s="8"/>
      <c r="E124" s="8"/>
      <c r="F124" s="8"/>
      <c r="G124" s="8"/>
      <c r="H124" s="8"/>
      <c r="I124" s="8"/>
      <c r="J124" s="8"/>
      <c r="K124" s="8"/>
      <c r="L124" s="8"/>
      <c r="M124" s="8"/>
      <c r="N124" s="17"/>
      <c r="O124" s="17"/>
      <c r="P124" s="17"/>
      <c r="Q124" s="8"/>
    </row>
    <row r="125" spans="1:17">
      <c r="A125" s="8"/>
      <c r="B125" s="8"/>
      <c r="C125" s="8"/>
      <c r="D125" s="8"/>
      <c r="E125" s="8"/>
      <c r="F125" s="8"/>
      <c r="G125" s="8"/>
      <c r="H125" s="8"/>
      <c r="I125" s="8"/>
      <c r="J125" s="8"/>
      <c r="K125" s="8"/>
      <c r="L125" s="8"/>
      <c r="M125" s="8"/>
      <c r="N125" s="17"/>
      <c r="O125" s="17"/>
      <c r="P125" s="17"/>
      <c r="Q125" s="8"/>
    </row>
    <row r="126" spans="1:17">
      <c r="A126" s="8"/>
      <c r="B126" s="12"/>
      <c r="C126" s="13"/>
      <c r="D126" s="14"/>
      <c r="E126" s="14"/>
      <c r="F126" s="15" t="s">
        <v>37</v>
      </c>
      <c r="G126" s="16">
        <f>SUM(C113:H113)</f>
        <v>0</v>
      </c>
      <c r="H126" s="15" t="s">
        <v>38</v>
      </c>
      <c r="I126" s="8"/>
      <c r="J126" s="8"/>
      <c r="K126" s="8"/>
      <c r="L126" s="8"/>
      <c r="M126" s="8"/>
      <c r="N126" s="15" t="s">
        <v>37</v>
      </c>
      <c r="O126" s="16">
        <f>SUM(K113:M113)</f>
        <v>0</v>
      </c>
      <c r="P126" s="15" t="s">
        <v>38</v>
      </c>
      <c r="Q126" s="8"/>
    </row>
    <row r="127" spans="1:17">
      <c r="A127" s="8"/>
      <c r="B127" s="6"/>
      <c r="C127" s="6"/>
      <c r="D127" s="6"/>
      <c r="E127" s="6"/>
      <c r="F127" s="4"/>
      <c r="G127" s="6"/>
      <c r="H127" s="6"/>
      <c r="I127" s="4"/>
      <c r="J127" s="4"/>
      <c r="K127" s="4"/>
      <c r="L127" s="4"/>
      <c r="M127" s="4"/>
      <c r="N127" s="4"/>
      <c r="O127" s="18"/>
      <c r="P127" s="6"/>
      <c r="Q127" s="8"/>
    </row>
    <row r="128" spans="1:17">
      <c r="A128" s="8"/>
      <c r="B128" s="4"/>
      <c r="C128" s="4"/>
      <c r="D128" s="4"/>
      <c r="E128" s="4"/>
      <c r="F128" s="4"/>
      <c r="G128" s="6"/>
      <c r="H128" s="17"/>
      <c r="I128" s="4"/>
      <c r="J128" s="4"/>
      <c r="K128" s="4"/>
      <c r="L128" s="4"/>
      <c r="M128" s="4"/>
      <c r="N128" s="4"/>
      <c r="O128" s="6"/>
      <c r="P128" s="17"/>
      <c r="Q128" s="8"/>
    </row>
    <row r="129" spans="1:17" ht="18.75">
      <c r="A129" s="8"/>
      <c r="B129" s="27" t="s">
        <v>11</v>
      </c>
      <c r="C129" s="28"/>
      <c r="D129" s="28"/>
      <c r="E129" s="28"/>
      <c r="F129" s="28"/>
      <c r="G129" s="28"/>
      <c r="H129" s="29"/>
      <c r="I129" s="4"/>
      <c r="J129" s="4"/>
      <c r="K129" s="4"/>
      <c r="L129" s="4"/>
      <c r="M129" s="4"/>
      <c r="N129" s="4"/>
      <c r="O129" s="6"/>
      <c r="P129" s="17"/>
      <c r="Q129" s="8"/>
    </row>
    <row r="130" spans="1:17">
      <c r="A130" s="8"/>
      <c r="B130" s="9" t="s">
        <v>25</v>
      </c>
      <c r="C130" s="10" t="s">
        <v>30</v>
      </c>
      <c r="D130" s="10" t="s">
        <v>31</v>
      </c>
      <c r="E130" s="10" t="s">
        <v>32</v>
      </c>
      <c r="F130" s="10" t="s">
        <v>33</v>
      </c>
      <c r="G130" s="10" t="s">
        <v>34</v>
      </c>
      <c r="H130" s="10" t="s">
        <v>35</v>
      </c>
      <c r="I130" s="8"/>
      <c r="J130" s="4"/>
      <c r="K130" s="4"/>
      <c r="L130" s="4"/>
      <c r="M130" s="4"/>
      <c r="N130" s="4"/>
      <c r="O130" s="6"/>
      <c r="P130" s="17"/>
      <c r="Q130" s="8"/>
    </row>
    <row r="131" spans="1:17">
      <c r="A131" s="8"/>
      <c r="B131" s="11" t="s">
        <v>36</v>
      </c>
      <c r="C131" s="11">
        <f>COUNTIF('REKOD PRESTASI MURID'!$AD$12:$AD$65,1)</f>
        <v>0</v>
      </c>
      <c r="D131" s="11">
        <f>COUNTIF('REKOD PRESTASI MURID'!$AD$12:$AD$65,2)</f>
        <v>0</v>
      </c>
      <c r="E131" s="11">
        <f>COUNTIF('REKOD PRESTASI MURID'!$AD$12:$AD$65,3)</f>
        <v>0</v>
      </c>
      <c r="F131" s="11">
        <f>COUNTIF('REKOD PRESTASI MURID'!$AD$12:$AD$65,4)</f>
        <v>0</v>
      </c>
      <c r="G131" s="11">
        <f>COUNTIF('REKOD PRESTASI MURID'!$AD$12:$AD$65,5)</f>
        <v>0</v>
      </c>
      <c r="H131" s="11">
        <f>COUNTIF('REKOD PRESTASI MURID'!$AD$12:$AD$65,6)</f>
        <v>0</v>
      </c>
      <c r="I131" s="8"/>
      <c r="J131" s="4"/>
      <c r="K131" s="4"/>
      <c r="L131" s="4"/>
      <c r="M131" s="4"/>
      <c r="N131" s="4"/>
      <c r="O131" s="6"/>
      <c r="P131" s="17"/>
      <c r="Q131" s="8"/>
    </row>
    <row r="132" spans="1:17">
      <c r="A132" s="8"/>
      <c r="B132" s="19"/>
      <c r="C132" s="19"/>
      <c r="D132" s="19"/>
      <c r="E132" s="19"/>
      <c r="F132" s="19"/>
      <c r="G132" s="19"/>
      <c r="H132" s="19"/>
      <c r="I132" s="8"/>
      <c r="J132" s="19"/>
      <c r="K132" s="19"/>
      <c r="L132" s="19"/>
      <c r="M132" s="19"/>
      <c r="N132" s="19"/>
      <c r="O132" s="19"/>
      <c r="P132" s="19"/>
      <c r="Q132" s="8"/>
    </row>
    <row r="133" spans="1:17">
      <c r="A133" s="8"/>
      <c r="B133" s="19"/>
      <c r="C133" s="19"/>
      <c r="D133" s="19"/>
      <c r="E133" s="19"/>
      <c r="F133" s="19"/>
      <c r="G133" s="19"/>
      <c r="H133" s="19"/>
      <c r="I133" s="8"/>
      <c r="J133" s="19"/>
      <c r="K133" s="19"/>
      <c r="L133" s="19"/>
      <c r="M133" s="19"/>
      <c r="N133" s="19"/>
      <c r="O133" s="19"/>
      <c r="P133" s="19"/>
      <c r="Q133" s="8"/>
    </row>
    <row r="134" spans="1:17">
      <c r="A134" s="8"/>
      <c r="B134" s="19"/>
      <c r="C134" s="19"/>
      <c r="D134" s="19"/>
      <c r="E134" s="19"/>
      <c r="F134" s="19"/>
      <c r="G134" s="19"/>
      <c r="H134" s="19"/>
      <c r="I134" s="8"/>
      <c r="J134" s="19"/>
      <c r="K134" s="19"/>
      <c r="L134" s="19"/>
      <c r="M134" s="19"/>
      <c r="N134" s="19"/>
      <c r="O134" s="19"/>
      <c r="P134" s="19"/>
      <c r="Q134" s="8"/>
    </row>
    <row r="135" spans="1:17">
      <c r="A135" s="8"/>
      <c r="B135" s="19"/>
      <c r="C135" s="19"/>
      <c r="D135" s="19"/>
      <c r="E135" s="19"/>
      <c r="F135" s="19"/>
      <c r="G135" s="19"/>
      <c r="H135" s="19"/>
      <c r="I135" s="8"/>
      <c r="J135" s="19"/>
      <c r="K135" s="19"/>
      <c r="L135" s="19"/>
      <c r="M135" s="19"/>
      <c r="N135" s="19"/>
      <c r="O135" s="19"/>
      <c r="P135" s="19"/>
      <c r="Q135" s="8"/>
    </row>
    <row r="136" spans="1:17">
      <c r="A136" s="8"/>
      <c r="B136" s="19"/>
      <c r="C136" s="19"/>
      <c r="D136" s="19"/>
      <c r="E136" s="19"/>
      <c r="F136" s="19"/>
      <c r="G136" s="19"/>
      <c r="H136" s="19"/>
      <c r="I136" s="8"/>
      <c r="J136" s="19"/>
      <c r="K136" s="19"/>
      <c r="L136" s="19"/>
      <c r="M136" s="19"/>
      <c r="N136" s="19"/>
      <c r="O136" s="19"/>
      <c r="P136" s="19"/>
      <c r="Q136" s="8"/>
    </row>
    <row r="137" spans="1:17">
      <c r="A137" s="8"/>
      <c r="B137" s="19"/>
      <c r="C137" s="19"/>
      <c r="D137" s="19"/>
      <c r="E137" s="19"/>
      <c r="F137" s="19"/>
      <c r="G137" s="19"/>
      <c r="H137" s="19"/>
      <c r="I137" s="8"/>
      <c r="J137" s="19"/>
      <c r="K137" s="19"/>
      <c r="L137" s="19"/>
      <c r="M137" s="19"/>
      <c r="N137" s="19"/>
      <c r="O137" s="19"/>
      <c r="P137" s="19"/>
      <c r="Q137" s="8"/>
    </row>
    <row r="138" spans="1:17">
      <c r="A138" s="8"/>
      <c r="B138" s="19"/>
      <c r="C138" s="19"/>
      <c r="D138" s="19"/>
      <c r="E138" s="19"/>
      <c r="F138" s="19"/>
      <c r="G138" s="19"/>
      <c r="H138" s="19"/>
      <c r="I138" s="8"/>
      <c r="J138" s="19"/>
      <c r="K138" s="19"/>
      <c r="L138" s="19"/>
      <c r="M138" s="19"/>
      <c r="N138" s="19"/>
      <c r="O138" s="19"/>
      <c r="P138" s="19"/>
      <c r="Q138" s="8"/>
    </row>
    <row r="139" spans="1:17">
      <c r="A139" s="8"/>
      <c r="B139" s="19"/>
      <c r="C139" s="19"/>
      <c r="D139" s="19"/>
      <c r="E139" s="19"/>
      <c r="F139" s="19"/>
      <c r="G139" s="19"/>
      <c r="H139" s="19"/>
      <c r="I139" s="8"/>
      <c r="J139" s="19"/>
      <c r="K139" s="19"/>
      <c r="L139" s="19"/>
      <c r="M139" s="19"/>
      <c r="N139" s="19"/>
      <c r="O139" s="19"/>
      <c r="P139" s="19"/>
      <c r="Q139" s="8"/>
    </row>
    <row r="140" spans="1:17">
      <c r="A140" s="8"/>
      <c r="B140" s="19"/>
      <c r="C140" s="19"/>
      <c r="D140" s="19"/>
      <c r="E140" s="19"/>
      <c r="F140" s="19"/>
      <c r="G140" s="19"/>
      <c r="H140" s="19"/>
      <c r="I140" s="8"/>
      <c r="J140" s="19"/>
      <c r="K140" s="19"/>
      <c r="L140" s="19"/>
      <c r="M140" s="19"/>
      <c r="N140" s="19"/>
      <c r="O140" s="19"/>
      <c r="P140" s="19"/>
      <c r="Q140" s="8"/>
    </row>
    <row r="141" spans="1:17">
      <c r="A141" s="8"/>
      <c r="B141" s="19"/>
      <c r="C141" s="19"/>
      <c r="D141" s="19"/>
      <c r="E141" s="19"/>
      <c r="F141" s="19"/>
      <c r="G141" s="19"/>
      <c r="H141" s="19"/>
      <c r="I141" s="8"/>
      <c r="J141" s="19"/>
      <c r="K141" s="19"/>
      <c r="L141" s="19"/>
      <c r="M141" s="19"/>
      <c r="N141" s="19"/>
      <c r="O141" s="19"/>
      <c r="P141" s="19"/>
      <c r="Q141" s="8"/>
    </row>
    <row r="142" spans="1:17">
      <c r="A142" s="8"/>
      <c r="B142" s="19"/>
      <c r="C142" s="19"/>
      <c r="D142" s="19"/>
      <c r="E142" s="19"/>
      <c r="F142" s="19"/>
      <c r="G142" s="19"/>
      <c r="H142" s="19"/>
      <c r="I142" s="8"/>
      <c r="J142" s="19"/>
      <c r="K142" s="19"/>
      <c r="L142" s="19"/>
      <c r="M142" s="19"/>
      <c r="N142" s="19"/>
      <c r="O142" s="19"/>
      <c r="P142" s="19"/>
      <c r="Q142" s="8"/>
    </row>
    <row r="143" spans="1:17">
      <c r="A143" s="8"/>
      <c r="B143" s="19"/>
      <c r="C143" s="19"/>
      <c r="D143" s="19"/>
      <c r="E143" s="19"/>
      <c r="F143" s="19"/>
      <c r="G143" s="19"/>
      <c r="H143" s="19"/>
      <c r="I143" s="8"/>
      <c r="J143" s="19"/>
      <c r="K143" s="19"/>
      <c r="L143" s="19"/>
      <c r="M143" s="19"/>
      <c r="N143" s="19"/>
      <c r="O143" s="19"/>
      <c r="P143" s="19"/>
      <c r="Q143" s="8"/>
    </row>
    <row r="144" spans="1:17">
      <c r="A144" s="8"/>
      <c r="B144" s="19"/>
      <c r="C144" s="19"/>
      <c r="D144" s="19"/>
      <c r="E144" s="19"/>
      <c r="F144" s="15" t="s">
        <v>37</v>
      </c>
      <c r="G144" s="16">
        <f>SUM(C131:H131)</f>
        <v>0</v>
      </c>
      <c r="H144" s="15" t="s">
        <v>38</v>
      </c>
      <c r="I144" s="14"/>
      <c r="J144" s="19"/>
      <c r="K144" s="19"/>
      <c r="L144" s="19"/>
      <c r="M144" s="19"/>
      <c r="N144" s="19"/>
      <c r="O144" s="19"/>
      <c r="P144" s="19"/>
      <c r="Q144" s="8"/>
    </row>
    <row r="145" spans="1:17">
      <c r="A145" s="8"/>
      <c r="B145" s="8"/>
      <c r="C145" s="8"/>
      <c r="D145" s="8"/>
      <c r="E145" s="8"/>
      <c r="F145" s="8"/>
      <c r="G145" s="14"/>
      <c r="H145" s="20"/>
      <c r="I145" s="14"/>
      <c r="J145" s="8"/>
      <c r="K145" s="8"/>
      <c r="L145" s="8"/>
      <c r="M145" s="8"/>
      <c r="N145" s="8"/>
      <c r="O145" s="14"/>
      <c r="P145" s="20"/>
      <c r="Q145" s="8"/>
    </row>
    <row r="146" spans="1:17">
      <c r="A146" s="8"/>
      <c r="B146" s="8"/>
      <c r="C146" s="8"/>
      <c r="D146" s="8"/>
      <c r="E146" s="8"/>
      <c r="F146" s="8"/>
      <c r="G146" s="14"/>
      <c r="H146" s="20"/>
      <c r="I146" s="14"/>
      <c r="J146" s="8"/>
      <c r="K146" s="8"/>
      <c r="L146" s="8"/>
      <c r="M146" s="8"/>
      <c r="N146" s="8"/>
      <c r="O146" s="14"/>
      <c r="P146" s="20"/>
      <c r="Q146" s="8"/>
    </row>
    <row r="147" spans="1:17" ht="18.75">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c r="A148" s="8"/>
      <c r="B148" s="9" t="s">
        <v>25</v>
      </c>
      <c r="C148" s="10" t="s">
        <v>30</v>
      </c>
      <c r="D148" s="10" t="s">
        <v>31</v>
      </c>
      <c r="E148" s="10" t="s">
        <v>32</v>
      </c>
      <c r="F148" s="10" t="s">
        <v>33</v>
      </c>
      <c r="G148" s="10" t="s">
        <v>34</v>
      </c>
      <c r="H148" s="10" t="s">
        <v>35</v>
      </c>
      <c r="I148" s="8"/>
      <c r="J148" s="9" t="s">
        <v>25</v>
      </c>
      <c r="K148" s="10" t="s">
        <v>30</v>
      </c>
      <c r="L148" s="10" t="s">
        <v>31</v>
      </c>
      <c r="M148" s="10" t="s">
        <v>32</v>
      </c>
      <c r="N148" s="10" t="s">
        <v>33</v>
      </c>
      <c r="O148" s="10" t="s">
        <v>34</v>
      </c>
      <c r="P148" s="10" t="s">
        <v>35</v>
      </c>
      <c r="Q148" s="8"/>
    </row>
    <row r="149" spans="1:17">
      <c r="A149" s="8"/>
      <c r="B149" s="11" t="s">
        <v>36</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36</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c r="A150" s="8"/>
      <c r="B150" s="8"/>
      <c r="C150" s="8"/>
      <c r="D150" s="8"/>
      <c r="E150" s="6"/>
      <c r="F150" s="8"/>
      <c r="G150" s="8"/>
      <c r="H150" s="8"/>
      <c r="I150" s="8"/>
      <c r="J150" s="8"/>
      <c r="K150" s="8"/>
      <c r="L150" s="8"/>
      <c r="M150" s="8"/>
      <c r="N150" s="8"/>
      <c r="O150" s="8"/>
      <c r="P150" s="8"/>
      <c r="Q150" s="8"/>
    </row>
    <row r="151" spans="1:17">
      <c r="A151" s="8"/>
      <c r="B151" s="8"/>
      <c r="C151" s="8"/>
      <c r="D151" s="8"/>
      <c r="E151" s="8"/>
      <c r="F151" s="6"/>
      <c r="G151" s="6"/>
      <c r="H151" s="6"/>
      <c r="I151" s="8"/>
      <c r="J151" s="8"/>
      <c r="K151" s="8"/>
      <c r="L151" s="8"/>
      <c r="M151" s="8"/>
      <c r="N151" s="8"/>
      <c r="O151" s="8"/>
      <c r="P151" s="8"/>
      <c r="Q151" s="8"/>
    </row>
    <row r="152" spans="1:17">
      <c r="A152" s="8"/>
      <c r="B152" s="8"/>
      <c r="C152" s="8"/>
      <c r="D152" s="8"/>
      <c r="E152" s="8"/>
      <c r="F152" s="6"/>
      <c r="G152" s="6"/>
      <c r="H152" s="6"/>
      <c r="I152" s="8"/>
      <c r="J152" s="8"/>
      <c r="K152" s="8"/>
      <c r="L152" s="8"/>
      <c r="M152" s="8"/>
      <c r="N152" s="8"/>
      <c r="O152" s="8"/>
      <c r="P152" s="8"/>
      <c r="Q152" s="8"/>
    </row>
    <row r="153" spans="1:17">
      <c r="A153" s="8"/>
      <c r="B153" s="8"/>
      <c r="C153" s="8"/>
      <c r="D153" s="8"/>
      <c r="E153" s="8"/>
      <c r="F153" s="6"/>
      <c r="G153" s="6"/>
      <c r="H153" s="6"/>
      <c r="I153" s="8"/>
      <c r="J153" s="8"/>
      <c r="K153" s="8"/>
      <c r="L153" s="8"/>
      <c r="M153" s="8"/>
      <c r="N153" s="8"/>
      <c r="O153" s="8"/>
      <c r="P153" s="8"/>
      <c r="Q153" s="8"/>
    </row>
    <row r="154" spans="1:17">
      <c r="A154" s="8"/>
      <c r="B154" s="8"/>
      <c r="C154" s="8"/>
      <c r="D154" s="8"/>
      <c r="E154" s="8"/>
      <c r="F154" s="6"/>
      <c r="G154" s="6"/>
      <c r="H154" s="6"/>
      <c r="I154" s="8"/>
      <c r="J154" s="8"/>
      <c r="K154" s="8"/>
      <c r="L154" s="8"/>
      <c r="M154" s="8"/>
      <c r="N154" s="8"/>
      <c r="O154" s="8"/>
      <c r="P154" s="8"/>
      <c r="Q154" s="8"/>
    </row>
    <row r="155" spans="1:17">
      <c r="A155" s="8"/>
      <c r="B155" s="8"/>
      <c r="C155" s="8"/>
      <c r="D155" s="8"/>
      <c r="E155" s="8"/>
      <c r="F155" s="6"/>
      <c r="G155" s="6"/>
      <c r="H155" s="6"/>
      <c r="I155" s="8"/>
      <c r="J155" s="8"/>
      <c r="K155" s="8"/>
      <c r="L155" s="8"/>
      <c r="M155" s="8"/>
      <c r="N155" s="8"/>
      <c r="O155" s="8"/>
      <c r="P155" s="8"/>
      <c r="Q155" s="8"/>
    </row>
    <row r="156" spans="1:17">
      <c r="A156" s="8"/>
      <c r="B156" s="8"/>
      <c r="C156" s="8"/>
      <c r="D156" s="8"/>
      <c r="E156" s="8"/>
      <c r="F156" s="6"/>
      <c r="G156" s="6"/>
      <c r="H156" s="6"/>
      <c r="I156" s="6"/>
      <c r="J156" s="8"/>
      <c r="K156" s="8"/>
      <c r="L156" s="8"/>
      <c r="M156" s="8"/>
      <c r="N156" s="23"/>
      <c r="O156" s="23"/>
      <c r="P156" s="23"/>
      <c r="Q156" s="8"/>
    </row>
    <row r="157" spans="1:17">
      <c r="A157" s="8"/>
      <c r="B157" s="8"/>
      <c r="C157" s="8"/>
      <c r="D157" s="8"/>
      <c r="E157" s="8"/>
      <c r="F157" s="23"/>
      <c r="G157" s="23"/>
      <c r="H157" s="23"/>
      <c r="I157" s="8"/>
      <c r="J157" s="8"/>
      <c r="K157" s="8"/>
      <c r="L157" s="8"/>
      <c r="M157" s="8"/>
      <c r="N157" s="23"/>
      <c r="O157" s="23"/>
      <c r="P157" s="23"/>
      <c r="Q157" s="8"/>
    </row>
    <row r="158" spans="1:17">
      <c r="A158" s="8"/>
      <c r="B158" s="8"/>
      <c r="C158" s="8"/>
      <c r="D158" s="8"/>
      <c r="E158" s="8"/>
      <c r="F158" s="8"/>
      <c r="G158" s="8"/>
      <c r="H158" s="8"/>
      <c r="I158" s="8"/>
      <c r="J158" s="8"/>
      <c r="K158" s="8"/>
      <c r="L158" s="8"/>
      <c r="M158" s="8"/>
      <c r="N158" s="23"/>
      <c r="O158" s="23"/>
      <c r="P158" s="23"/>
      <c r="Q158" s="8"/>
    </row>
    <row r="159" spans="1:17">
      <c r="A159" s="8"/>
      <c r="B159" s="8"/>
      <c r="C159" s="8"/>
      <c r="D159" s="8"/>
      <c r="E159" s="8"/>
      <c r="F159" s="8"/>
      <c r="G159" s="8"/>
      <c r="H159" s="8"/>
      <c r="I159" s="8"/>
      <c r="J159" s="8"/>
      <c r="K159" s="8"/>
      <c r="L159" s="8"/>
      <c r="M159" s="8"/>
      <c r="N159" s="8"/>
      <c r="O159" s="8"/>
      <c r="P159" s="8"/>
      <c r="Q159" s="8"/>
    </row>
    <row r="160" spans="1:17">
      <c r="A160" s="8"/>
      <c r="B160" s="8"/>
      <c r="C160" s="8"/>
      <c r="D160" s="8"/>
      <c r="E160" s="8"/>
      <c r="F160" s="8"/>
      <c r="G160" s="8"/>
      <c r="H160" s="8"/>
      <c r="I160" s="8"/>
      <c r="J160" s="8"/>
      <c r="K160" s="8"/>
      <c r="L160" s="8"/>
      <c r="M160" s="8"/>
      <c r="N160" s="8"/>
      <c r="O160" s="8"/>
      <c r="P160" s="8"/>
      <c r="Q160" s="8"/>
    </row>
    <row r="161" spans="1:17">
      <c r="A161" s="8"/>
      <c r="B161" s="8"/>
      <c r="C161" s="8"/>
      <c r="D161" s="8"/>
      <c r="E161" s="8"/>
      <c r="F161" s="8"/>
      <c r="G161" s="8"/>
      <c r="H161" s="8"/>
      <c r="I161" s="8"/>
      <c r="J161" s="8"/>
      <c r="K161" s="8"/>
      <c r="L161" s="8"/>
      <c r="M161" s="8"/>
      <c r="N161" s="8"/>
      <c r="O161" s="8"/>
      <c r="P161" s="8"/>
      <c r="Q161" s="8"/>
    </row>
    <row r="162" spans="1:17">
      <c r="A162" s="8"/>
      <c r="B162" s="12"/>
      <c r="C162" s="13"/>
      <c r="D162" s="14"/>
      <c r="E162" s="14"/>
      <c r="F162" s="15" t="s">
        <v>37</v>
      </c>
      <c r="G162" s="16">
        <f>SUM(C149:H149)</f>
        <v>0</v>
      </c>
      <c r="H162" s="15" t="s">
        <v>38</v>
      </c>
      <c r="I162" s="8"/>
      <c r="J162" s="8"/>
      <c r="K162" s="8"/>
      <c r="L162" s="8"/>
      <c r="M162" s="8"/>
      <c r="N162" s="15" t="s">
        <v>37</v>
      </c>
      <c r="O162" s="16">
        <f>SUM(K149:P149)</f>
        <v>0</v>
      </c>
      <c r="P162" s="15" t="s">
        <v>38</v>
      </c>
      <c r="Q162" s="8"/>
    </row>
    <row r="163" spans="1:17">
      <c r="A163" s="8"/>
      <c r="B163" s="6"/>
      <c r="C163" s="6"/>
      <c r="D163" s="6"/>
      <c r="E163" s="6"/>
      <c r="F163" s="4"/>
      <c r="G163" s="6"/>
      <c r="H163" s="6"/>
      <c r="I163" s="4"/>
      <c r="J163" s="4"/>
      <c r="K163" s="4"/>
      <c r="L163" s="4"/>
      <c r="M163" s="4"/>
      <c r="N163" s="4"/>
      <c r="O163" s="18"/>
      <c r="P163" s="6"/>
      <c r="Q163" s="8"/>
    </row>
    <row r="164" spans="1:17">
      <c r="A164" s="8"/>
      <c r="B164" s="4"/>
      <c r="C164" s="4"/>
      <c r="D164" s="4"/>
      <c r="E164" s="4"/>
      <c r="F164" s="4"/>
      <c r="G164" s="6"/>
      <c r="H164" s="17"/>
      <c r="I164" s="6"/>
      <c r="J164" s="4"/>
      <c r="K164" s="4"/>
      <c r="L164" s="4"/>
      <c r="M164" s="4"/>
      <c r="N164" s="4"/>
      <c r="O164" s="6"/>
      <c r="P164" s="17"/>
      <c r="Q164" s="8"/>
    </row>
    <row r="165" spans="1:17" ht="18.75">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c r="A166" s="8"/>
      <c r="B166" s="9" t="s">
        <v>25</v>
      </c>
      <c r="C166" s="10" t="s">
        <v>30</v>
      </c>
      <c r="D166" s="10" t="s">
        <v>31</v>
      </c>
      <c r="E166" s="10" t="s">
        <v>32</v>
      </c>
      <c r="F166" s="10" t="s">
        <v>33</v>
      </c>
      <c r="G166" s="10" t="s">
        <v>34</v>
      </c>
      <c r="H166" s="10" t="s">
        <v>35</v>
      </c>
      <c r="I166" s="8"/>
      <c r="J166" s="9" t="s">
        <v>25</v>
      </c>
      <c r="K166" s="10" t="s">
        <v>30</v>
      </c>
      <c r="L166" s="10" t="s">
        <v>31</v>
      </c>
      <c r="M166" s="10" t="s">
        <v>32</v>
      </c>
      <c r="N166" s="10" t="s">
        <v>33</v>
      </c>
      <c r="O166" s="10" t="s">
        <v>34</v>
      </c>
      <c r="P166" s="10" t="s">
        <v>35</v>
      </c>
      <c r="Q166" s="8"/>
    </row>
    <row r="167" spans="1:17">
      <c r="A167" s="8"/>
      <c r="B167" s="11" t="s">
        <v>36</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36</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c r="A168" s="8"/>
      <c r="B168" s="19"/>
      <c r="C168" s="19"/>
      <c r="D168" s="19"/>
      <c r="E168" s="19"/>
      <c r="F168" s="19"/>
      <c r="G168" s="19"/>
      <c r="H168" s="19"/>
      <c r="I168" s="8"/>
      <c r="J168" s="19"/>
      <c r="K168" s="19"/>
      <c r="L168" s="19"/>
      <c r="M168" s="19"/>
      <c r="N168" s="19"/>
      <c r="O168" s="19"/>
      <c r="P168" s="19"/>
      <c r="Q168" s="8"/>
    </row>
    <row r="169" spans="1:17">
      <c r="A169" s="8"/>
      <c r="B169" s="19"/>
      <c r="C169" s="19"/>
      <c r="D169" s="19"/>
      <c r="E169" s="19"/>
      <c r="F169" s="19"/>
      <c r="G169" s="19"/>
      <c r="H169" s="19"/>
      <c r="I169" s="8"/>
      <c r="J169" s="19"/>
      <c r="K169" s="19"/>
      <c r="L169" s="19"/>
      <c r="M169" s="19"/>
      <c r="N169" s="19"/>
      <c r="O169" s="19"/>
      <c r="P169" s="19"/>
      <c r="Q169" s="8"/>
    </row>
    <row r="170" spans="1:17">
      <c r="A170" s="8"/>
      <c r="B170" s="19"/>
      <c r="C170" s="19"/>
      <c r="D170" s="19"/>
      <c r="E170" s="19"/>
      <c r="F170" s="19"/>
      <c r="G170" s="19"/>
      <c r="H170" s="19"/>
      <c r="I170" s="8"/>
      <c r="J170" s="19"/>
      <c r="K170" s="19"/>
      <c r="L170" s="19"/>
      <c r="M170" s="19"/>
      <c r="N170" s="19"/>
      <c r="O170" s="19"/>
      <c r="P170" s="19"/>
      <c r="Q170" s="8"/>
    </row>
    <row r="171" spans="1:17">
      <c r="A171" s="8"/>
      <c r="B171" s="19"/>
      <c r="C171" s="19"/>
      <c r="D171" s="19"/>
      <c r="E171" s="19"/>
      <c r="F171" s="19"/>
      <c r="G171" s="19"/>
      <c r="H171" s="19"/>
      <c r="I171" s="8"/>
      <c r="J171" s="19"/>
      <c r="K171" s="19"/>
      <c r="L171" s="19"/>
      <c r="M171" s="19"/>
      <c r="N171" s="19"/>
      <c r="O171" s="19"/>
      <c r="P171" s="19"/>
      <c r="Q171" s="8"/>
    </row>
    <row r="172" spans="1:17">
      <c r="A172" s="8"/>
      <c r="B172" s="19"/>
      <c r="C172" s="19"/>
      <c r="D172" s="19"/>
      <c r="E172" s="19"/>
      <c r="F172" s="19"/>
      <c r="G172" s="19"/>
      <c r="H172" s="19"/>
      <c r="I172" s="8"/>
      <c r="J172" s="19"/>
      <c r="K172" s="19"/>
      <c r="L172" s="19"/>
      <c r="M172" s="19"/>
      <c r="N172" s="19"/>
      <c r="O172" s="19"/>
      <c r="P172" s="19"/>
      <c r="Q172" s="8"/>
    </row>
    <row r="173" spans="1:17">
      <c r="A173" s="8"/>
      <c r="B173" s="19"/>
      <c r="C173" s="19"/>
      <c r="D173" s="19"/>
      <c r="E173" s="19"/>
      <c r="F173" s="19"/>
      <c r="G173" s="19"/>
      <c r="H173" s="19"/>
      <c r="I173" s="8"/>
      <c r="J173" s="19"/>
      <c r="K173" s="19"/>
      <c r="L173" s="19"/>
      <c r="M173" s="19"/>
      <c r="N173" s="19"/>
      <c r="O173" s="19"/>
      <c r="P173" s="19"/>
      <c r="Q173" s="8"/>
    </row>
    <row r="174" spans="1:17">
      <c r="A174" s="8"/>
      <c r="B174" s="19"/>
      <c r="C174" s="19"/>
      <c r="D174" s="19"/>
      <c r="E174" s="19"/>
      <c r="F174" s="19"/>
      <c r="G174" s="19"/>
      <c r="H174" s="19"/>
      <c r="I174" s="8"/>
      <c r="J174" s="19"/>
      <c r="K174" s="19"/>
      <c r="L174" s="19"/>
      <c r="M174" s="19"/>
      <c r="N174" s="19"/>
      <c r="O174" s="19"/>
      <c r="P174" s="19"/>
      <c r="Q174" s="8"/>
    </row>
    <row r="175" spans="1:17">
      <c r="A175" s="8"/>
      <c r="B175" s="19"/>
      <c r="C175" s="19"/>
      <c r="D175" s="19"/>
      <c r="E175" s="19"/>
      <c r="F175" s="19"/>
      <c r="G175" s="19"/>
      <c r="H175" s="19"/>
      <c r="I175" s="8"/>
      <c r="J175" s="19"/>
      <c r="K175" s="19"/>
      <c r="L175" s="19"/>
      <c r="M175" s="19"/>
      <c r="N175" s="19"/>
      <c r="O175" s="19"/>
      <c r="P175" s="19"/>
      <c r="Q175" s="8"/>
    </row>
    <row r="176" spans="1:17">
      <c r="A176" s="8"/>
      <c r="B176" s="19"/>
      <c r="C176" s="19"/>
      <c r="D176" s="19"/>
      <c r="E176" s="19"/>
      <c r="F176" s="19"/>
      <c r="G176" s="19"/>
      <c r="H176" s="19"/>
      <c r="I176" s="8"/>
      <c r="J176" s="19"/>
      <c r="K176" s="19"/>
      <c r="L176" s="19"/>
      <c r="M176" s="19"/>
      <c r="N176" s="19"/>
      <c r="O176" s="19"/>
      <c r="P176" s="19"/>
      <c r="Q176" s="8"/>
    </row>
    <row r="177" spans="1:17">
      <c r="A177" s="8"/>
      <c r="B177" s="19"/>
      <c r="C177" s="19"/>
      <c r="D177" s="19"/>
      <c r="E177" s="19"/>
      <c r="F177" s="19"/>
      <c r="G177" s="19"/>
      <c r="H177" s="19"/>
      <c r="I177" s="8"/>
      <c r="J177" s="19"/>
      <c r="K177" s="19"/>
      <c r="L177" s="19"/>
      <c r="M177" s="19"/>
      <c r="N177" s="19"/>
      <c r="O177" s="19"/>
      <c r="P177" s="19"/>
      <c r="Q177" s="8"/>
    </row>
    <row r="178" spans="1:17">
      <c r="A178" s="8"/>
      <c r="B178" s="19"/>
      <c r="C178" s="19"/>
      <c r="D178" s="19"/>
      <c r="E178" s="19"/>
      <c r="F178" s="19"/>
      <c r="G178" s="19"/>
      <c r="H178" s="19"/>
      <c r="I178" s="8"/>
      <c r="J178" s="19"/>
      <c r="K178" s="19"/>
      <c r="L178" s="19"/>
      <c r="M178" s="19"/>
      <c r="N178" s="19"/>
      <c r="O178" s="19"/>
      <c r="P178" s="19"/>
      <c r="Q178" s="8"/>
    </row>
    <row r="179" spans="1:17">
      <c r="A179" s="8"/>
      <c r="B179" s="19"/>
      <c r="C179" s="19"/>
      <c r="D179" s="19"/>
      <c r="E179" s="19"/>
      <c r="F179" s="19"/>
      <c r="G179" s="19"/>
      <c r="H179" s="19"/>
      <c r="I179" s="8"/>
      <c r="J179" s="19"/>
      <c r="K179" s="19"/>
      <c r="L179" s="19"/>
      <c r="M179" s="19"/>
      <c r="N179" s="19"/>
      <c r="O179" s="19"/>
      <c r="P179" s="19"/>
      <c r="Q179" s="8"/>
    </row>
    <row r="180" spans="1:17">
      <c r="A180" s="8"/>
      <c r="B180" s="19"/>
      <c r="C180" s="19"/>
      <c r="D180" s="19"/>
      <c r="E180" s="19"/>
      <c r="F180" s="15" t="s">
        <v>37</v>
      </c>
      <c r="G180" s="16">
        <f>SUM(C167:H167)</f>
        <v>0</v>
      </c>
      <c r="H180" s="15" t="s">
        <v>38</v>
      </c>
      <c r="I180" s="14"/>
      <c r="J180" s="19"/>
      <c r="K180" s="19"/>
      <c r="L180" s="19"/>
      <c r="M180" s="19"/>
      <c r="N180" s="15" t="s">
        <v>37</v>
      </c>
      <c r="O180" s="16">
        <f>SUM(K167:P167)</f>
        <v>0</v>
      </c>
      <c r="P180" s="15" t="s">
        <v>38</v>
      </c>
      <c r="Q180" s="8"/>
    </row>
    <row r="181" spans="1:17">
      <c r="A181" s="8"/>
      <c r="B181" s="8"/>
      <c r="C181" s="8"/>
      <c r="D181" s="8"/>
      <c r="E181" s="8"/>
      <c r="F181" s="8"/>
      <c r="G181" s="14"/>
      <c r="H181" s="20"/>
      <c r="I181" s="14"/>
      <c r="J181" s="8"/>
      <c r="K181" s="8"/>
      <c r="L181" s="8"/>
      <c r="M181" s="8"/>
      <c r="N181" s="8"/>
      <c r="O181" s="14"/>
      <c r="P181" s="20"/>
      <c r="Q181" s="8"/>
    </row>
    <row r="182" spans="1:17">
      <c r="A182" s="8"/>
      <c r="B182" s="8"/>
      <c r="C182" s="8"/>
      <c r="D182" s="8"/>
      <c r="E182" s="8"/>
      <c r="F182" s="8"/>
      <c r="G182" s="14"/>
      <c r="H182" s="20"/>
      <c r="I182" s="14"/>
      <c r="J182" s="8"/>
      <c r="K182" s="8"/>
      <c r="L182" s="8"/>
      <c r="M182" s="8"/>
      <c r="N182" s="8"/>
      <c r="O182" s="14"/>
      <c r="P182" s="20"/>
      <c r="Q182" s="8"/>
    </row>
    <row r="183" spans="1:17" ht="18.75">
      <c r="A183" s="8"/>
      <c r="B183" s="24">
        <f>'REKOD PRESTASI MURID'!Y11</f>
        <v>0</v>
      </c>
      <c r="C183" s="24" t="s">
        <v>43</v>
      </c>
      <c r="D183" s="24"/>
      <c r="E183" s="24"/>
      <c r="F183" s="24"/>
      <c r="G183" s="24"/>
      <c r="H183" s="24"/>
      <c r="I183" s="14"/>
      <c r="J183" s="5">
        <f>'REKOD PRESTASI MURID'!Z11</f>
        <v>0</v>
      </c>
      <c r="K183" s="18" t="s">
        <v>44</v>
      </c>
      <c r="L183" s="18"/>
      <c r="M183" s="18"/>
      <c r="N183" s="25"/>
      <c r="O183" s="26"/>
      <c r="P183" s="12"/>
      <c r="Q183" s="8"/>
    </row>
    <row r="184" spans="1:17">
      <c r="A184" s="8"/>
      <c r="B184" s="9" t="s">
        <v>25</v>
      </c>
      <c r="C184" s="10" t="s">
        <v>30</v>
      </c>
      <c r="D184" s="10" t="s">
        <v>31</v>
      </c>
      <c r="E184" s="10" t="s">
        <v>32</v>
      </c>
      <c r="F184" s="10" t="s">
        <v>33</v>
      </c>
      <c r="G184" s="10" t="s">
        <v>34</v>
      </c>
      <c r="H184" s="10" t="s">
        <v>35</v>
      </c>
      <c r="I184" s="8"/>
      <c r="J184" s="9" t="s">
        <v>25</v>
      </c>
      <c r="K184" s="10" t="s">
        <v>30</v>
      </c>
      <c r="L184" s="10" t="s">
        <v>31</v>
      </c>
      <c r="M184" s="10" t="s">
        <v>32</v>
      </c>
      <c r="N184" s="10" t="s">
        <v>33</v>
      </c>
      <c r="O184" s="10" t="s">
        <v>34</v>
      </c>
      <c r="P184" s="10" t="s">
        <v>35</v>
      </c>
      <c r="Q184" s="8"/>
    </row>
    <row r="185" spans="1:17">
      <c r="A185" s="8"/>
      <c r="B185" s="11" t="s">
        <v>36</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36</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c r="A186" s="8"/>
      <c r="B186" s="19"/>
      <c r="C186" s="19"/>
      <c r="D186" s="19"/>
      <c r="E186" s="19"/>
      <c r="F186" s="19"/>
      <c r="G186" s="19"/>
      <c r="H186" s="19"/>
      <c r="I186" s="8"/>
      <c r="J186" s="19"/>
      <c r="K186" s="19"/>
      <c r="L186" s="19"/>
      <c r="M186" s="19"/>
      <c r="N186" s="19"/>
      <c r="O186" s="19"/>
      <c r="P186" s="19"/>
      <c r="Q186" s="8"/>
    </row>
    <row r="187" spans="1:17">
      <c r="A187" s="8"/>
      <c r="B187" s="19"/>
      <c r="C187" s="19"/>
      <c r="D187" s="19"/>
      <c r="E187" s="19"/>
      <c r="F187" s="19"/>
      <c r="G187" s="19"/>
      <c r="H187" s="19"/>
      <c r="I187" s="8"/>
      <c r="J187" s="19"/>
      <c r="K187" s="19"/>
      <c r="L187" s="19"/>
      <c r="M187" s="19"/>
      <c r="N187" s="19"/>
      <c r="O187" s="19"/>
      <c r="P187" s="19"/>
      <c r="Q187" s="8"/>
    </row>
    <row r="188" spans="1:17">
      <c r="A188" s="8"/>
      <c r="B188" s="19"/>
      <c r="C188" s="19"/>
      <c r="D188" s="19"/>
      <c r="E188" s="19"/>
      <c r="F188" s="19"/>
      <c r="G188" s="19"/>
      <c r="H188" s="19"/>
      <c r="I188" s="8"/>
      <c r="J188" s="19"/>
      <c r="K188" s="19"/>
      <c r="L188" s="19"/>
      <c r="M188" s="19"/>
      <c r="N188" s="19"/>
      <c r="O188" s="19"/>
      <c r="P188" s="19"/>
      <c r="Q188" s="8"/>
    </row>
    <row r="189" spans="1:17">
      <c r="A189" s="8"/>
      <c r="B189" s="19"/>
      <c r="C189" s="19"/>
      <c r="D189" s="19"/>
      <c r="E189" s="19"/>
      <c r="F189" s="19"/>
      <c r="G189" s="19"/>
      <c r="H189" s="19"/>
      <c r="I189" s="8"/>
      <c r="J189" s="19"/>
      <c r="K189" s="19"/>
      <c r="L189" s="19"/>
      <c r="M189" s="19"/>
      <c r="N189" s="19"/>
      <c r="O189" s="19"/>
      <c r="P189" s="19"/>
      <c r="Q189" s="8"/>
    </row>
    <row r="190" spans="1:17">
      <c r="A190" s="8"/>
      <c r="B190" s="19"/>
      <c r="C190" s="19"/>
      <c r="D190" s="19"/>
      <c r="E190" s="19"/>
      <c r="F190" s="19"/>
      <c r="G190" s="19"/>
      <c r="H190" s="19"/>
      <c r="I190" s="8"/>
      <c r="J190" s="19"/>
      <c r="K190" s="19"/>
      <c r="L190" s="19"/>
      <c r="M190" s="19"/>
      <c r="N190" s="19"/>
      <c r="O190" s="19"/>
      <c r="P190" s="19"/>
      <c r="Q190" s="8"/>
    </row>
    <row r="191" spans="1:17">
      <c r="A191" s="8"/>
      <c r="B191" s="19"/>
      <c r="C191" s="19"/>
      <c r="D191" s="19"/>
      <c r="E191" s="19"/>
      <c r="F191" s="19"/>
      <c r="G191" s="19"/>
      <c r="H191" s="19"/>
      <c r="I191" s="8"/>
      <c r="J191" s="19"/>
      <c r="K191" s="19"/>
      <c r="L191" s="19"/>
      <c r="M191" s="19"/>
      <c r="N191" s="19"/>
      <c r="O191" s="19"/>
      <c r="P191" s="19"/>
      <c r="Q191" s="8"/>
    </row>
    <row r="192" spans="1:17">
      <c r="A192" s="8"/>
      <c r="B192" s="19"/>
      <c r="C192" s="19"/>
      <c r="D192" s="19"/>
      <c r="E192" s="19"/>
      <c r="F192" s="19"/>
      <c r="G192" s="19"/>
      <c r="H192" s="19"/>
      <c r="I192" s="8"/>
      <c r="J192" s="19"/>
      <c r="K192" s="19"/>
      <c r="L192" s="19"/>
      <c r="M192" s="19"/>
      <c r="N192" s="19"/>
      <c r="O192" s="19"/>
      <c r="P192" s="19"/>
      <c r="Q192" s="8"/>
    </row>
    <row r="193" spans="1:17">
      <c r="A193" s="8"/>
      <c r="B193" s="19"/>
      <c r="C193" s="19"/>
      <c r="D193" s="19"/>
      <c r="E193" s="19"/>
      <c r="F193" s="19"/>
      <c r="G193" s="19"/>
      <c r="H193" s="19"/>
      <c r="I193" s="8"/>
      <c r="J193" s="19"/>
      <c r="K193" s="19"/>
      <c r="L193" s="19"/>
      <c r="M193" s="19"/>
      <c r="N193" s="19"/>
      <c r="O193" s="19"/>
      <c r="P193" s="19"/>
      <c r="Q193" s="8"/>
    </row>
    <row r="194" spans="1:17">
      <c r="A194" s="8"/>
      <c r="B194" s="19"/>
      <c r="C194" s="19"/>
      <c r="D194" s="19"/>
      <c r="E194" s="19"/>
      <c r="F194" s="19"/>
      <c r="G194" s="19"/>
      <c r="H194" s="19"/>
      <c r="I194" s="8"/>
      <c r="J194" s="19"/>
      <c r="K194" s="19"/>
      <c r="L194" s="19"/>
      <c r="M194" s="19"/>
      <c r="N194" s="19"/>
      <c r="O194" s="19"/>
      <c r="P194" s="19"/>
      <c r="Q194" s="8"/>
    </row>
    <row r="195" spans="1:17">
      <c r="A195" s="8"/>
      <c r="B195" s="19"/>
      <c r="C195" s="19"/>
      <c r="D195" s="19"/>
      <c r="E195" s="19"/>
      <c r="F195" s="19"/>
      <c r="G195" s="19"/>
      <c r="H195" s="19"/>
      <c r="I195" s="8"/>
      <c r="J195" s="19"/>
      <c r="K195" s="19"/>
      <c r="L195" s="19"/>
      <c r="M195" s="19"/>
      <c r="N195" s="19"/>
      <c r="O195" s="19"/>
      <c r="P195" s="19"/>
      <c r="Q195" s="8"/>
    </row>
    <row r="196" spans="1:17">
      <c r="A196" s="8"/>
      <c r="B196" s="19"/>
      <c r="C196" s="19"/>
      <c r="D196" s="19"/>
      <c r="E196" s="19"/>
      <c r="F196" s="19"/>
      <c r="G196" s="19"/>
      <c r="H196" s="19"/>
      <c r="I196" s="8"/>
      <c r="J196" s="19"/>
      <c r="K196" s="19"/>
      <c r="L196" s="19"/>
      <c r="M196" s="19"/>
      <c r="N196" s="19"/>
      <c r="O196" s="19"/>
      <c r="P196" s="19"/>
      <c r="Q196" s="8"/>
    </row>
    <row r="197" spans="1:17">
      <c r="A197" s="8"/>
      <c r="B197" s="19"/>
      <c r="C197" s="19"/>
      <c r="D197" s="19"/>
      <c r="E197" s="19"/>
      <c r="F197" s="19"/>
      <c r="G197" s="19"/>
      <c r="H197" s="19"/>
      <c r="I197" s="8"/>
      <c r="J197" s="19"/>
      <c r="K197" s="19"/>
      <c r="L197" s="19"/>
      <c r="M197" s="19"/>
      <c r="N197" s="19"/>
      <c r="O197" s="19"/>
      <c r="P197" s="19"/>
      <c r="Q197" s="8"/>
    </row>
    <row r="198" spans="1:17">
      <c r="A198" s="8"/>
      <c r="B198" s="19"/>
      <c r="C198" s="19"/>
      <c r="D198" s="19"/>
      <c r="E198" s="19"/>
      <c r="F198" s="15" t="s">
        <v>37</v>
      </c>
      <c r="G198" s="16">
        <f>SUM(C185:H185)</f>
        <v>0</v>
      </c>
      <c r="H198" s="15" t="s">
        <v>38</v>
      </c>
      <c r="I198" s="14"/>
      <c r="J198" s="19"/>
      <c r="K198" s="19"/>
      <c r="L198" s="19"/>
      <c r="M198" s="19"/>
      <c r="N198" s="15" t="s">
        <v>37</v>
      </c>
      <c r="O198" s="16">
        <f>SUM(K185:P185)</f>
        <v>0</v>
      </c>
      <c r="P198" s="15" t="s">
        <v>38</v>
      </c>
      <c r="Q198" s="14"/>
    </row>
    <row r="199" spans="1:17">
      <c r="A199" s="8"/>
      <c r="B199" s="8"/>
      <c r="C199" s="8"/>
      <c r="D199" s="8"/>
      <c r="E199" s="8"/>
      <c r="F199" s="8"/>
      <c r="G199" s="14"/>
      <c r="H199" s="159"/>
      <c r="I199" s="14"/>
      <c r="J199" s="8"/>
      <c r="K199" s="8"/>
      <c r="L199" s="8"/>
      <c r="M199" s="8"/>
      <c r="N199" s="8"/>
      <c r="O199" s="14"/>
      <c r="P199" s="159"/>
      <c r="Q199" s="14"/>
    </row>
    <row r="200" spans="1:17">
      <c r="A200" s="8"/>
      <c r="B200" s="8"/>
      <c r="C200" s="8"/>
      <c r="D200" s="8"/>
      <c r="E200" s="8"/>
      <c r="F200" s="8"/>
      <c r="G200" s="8"/>
      <c r="H200" s="8"/>
      <c r="I200" s="8"/>
      <c r="J200" s="8"/>
      <c r="K200" s="8"/>
      <c r="L200" s="8"/>
      <c r="M200" s="8"/>
      <c r="N200" s="8"/>
      <c r="O200" s="8"/>
      <c r="P200" s="8"/>
      <c r="Q200" s="8"/>
    </row>
    <row r="201" spans="1:17" ht="18.75">
      <c r="A201" s="8"/>
      <c r="B201" s="27" t="s">
        <v>11</v>
      </c>
      <c r="C201" s="28"/>
      <c r="D201" s="28"/>
      <c r="E201" s="28"/>
      <c r="F201" s="28"/>
      <c r="G201" s="28"/>
      <c r="H201" s="29"/>
      <c r="I201" s="8"/>
      <c r="J201" s="8"/>
      <c r="K201" s="8"/>
      <c r="L201" s="8"/>
      <c r="M201" s="8"/>
      <c r="N201" s="8"/>
      <c r="O201" s="8"/>
      <c r="P201" s="8"/>
      <c r="Q201" s="8"/>
    </row>
    <row r="202" spans="1:17">
      <c r="A202" s="8"/>
      <c r="B202" s="9" t="s">
        <v>25</v>
      </c>
      <c r="C202" s="10" t="s">
        <v>30</v>
      </c>
      <c r="D202" s="10" t="s">
        <v>31</v>
      </c>
      <c r="E202" s="10" t="s">
        <v>32</v>
      </c>
      <c r="F202" s="10" t="s">
        <v>33</v>
      </c>
      <c r="G202" s="10" t="s">
        <v>34</v>
      </c>
      <c r="H202" s="10" t="s">
        <v>35</v>
      </c>
      <c r="I202" s="8"/>
      <c r="J202" s="8"/>
      <c r="K202" s="8"/>
      <c r="L202" s="8"/>
      <c r="M202" s="8"/>
      <c r="N202" s="8"/>
      <c r="O202" s="8"/>
      <c r="P202" s="8"/>
      <c r="Q202" s="8"/>
    </row>
    <row r="203" spans="1:17">
      <c r="A203" s="8"/>
      <c r="B203" s="11" t="s">
        <v>36</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37</v>
      </c>
      <c r="G216" s="16">
        <f>SUM(C203:H203)</f>
        <v>0</v>
      </c>
      <c r="H216" s="15" t="s">
        <v>38</v>
      </c>
      <c r="I216" s="8"/>
      <c r="J216" s="8"/>
      <c r="K216" s="8"/>
      <c r="L216" s="8"/>
      <c r="M216" s="8"/>
      <c r="N216" s="8"/>
      <c r="O216" s="8"/>
      <c r="P216" s="8"/>
      <c r="Q216" s="8"/>
    </row>
  </sheetData>
  <sheetProtection algorithmName="SHA-512" hashValue="6yQo19LueMBie/gI8n3khsIo/rc7e4gdC+2xb1IZxKy68C+RunpclLO6UvLwxeEDSQB8CAEysr7QJ2CRLtGSkQ==" saltValue="4etD8I/JMTJJC25vlieem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2018-01-19T08:09:56Z</cp:lastPrinted>
  <dcterms:created xsi:type="dcterms:W3CDTF">2016-04-25T12:26:07Z</dcterms:created>
  <dcterms:modified xsi:type="dcterms:W3CDTF">2018-05-16T06:20:03Z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