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sudiman.musa\Desktop\TEMPLAT TINGKATAN 1\Pembetulan\"/>
    </mc:Choice>
  </mc:AlternateContent>
  <bookViews>
    <workbookView xWindow="0" yWindow="0" windowWidth="24000" windowHeight="9630" tabRatio="842" activeTab="1"/>
  </bookViews>
  <sheets>
    <sheet name="PANDUAN" sheetId="5" r:id="rId1"/>
    <sheet name="REKOD PRESTASI MURID" sheetId="1" r:id="rId2"/>
    <sheet name="LAPORAN MURID (INDIVIDU)" sheetId="2" r:id="rId3"/>
    <sheet name="DATA PERNYATAAN TAHAP PGUASAAN " sheetId="3" r:id="rId4"/>
    <sheet name="KERJA PROJEK" sheetId="6" r:id="rId5"/>
    <sheet name="KERJA PROJEK (2)" sheetId="7" r:id="rId6"/>
    <sheet name="GRAF PELAPORAN" sheetId="4" r:id="rId7"/>
  </sheets>
  <definedNames>
    <definedName name="_xlnm.Print_Area" localSheetId="3">'DATA PERNYATAAN TAHAP PGUASAAN '!$A$1:$B$210</definedName>
    <definedName name="_xlnm.Print_Area" localSheetId="6">'GRAF PELAPORAN'!$A$1:$Q$216</definedName>
    <definedName name="_xlnm.Print_Area" localSheetId="2">'LAPORAN MURID (INDIVIDU)'!$A$1:$G$59</definedName>
    <definedName name="_xlnm.Print_Area" localSheetId="0">PANDUAN!$A$1:$K$52</definedName>
    <definedName name="_xlnm.Print_Area" localSheetId="1">'REKOD PRESTASI MURID'!$A$1:$AD$78</definedName>
    <definedName name="_xlnm.Print_Titles" localSheetId="3">'DATA PERNYATAAN TAHAP PGUASAAN '!$1:$2</definedName>
    <definedName name="_xlnm.Print_Titles" localSheetId="6">'GRAF PELAPORAN'!$1:$4</definedName>
    <definedName name="_xlnm.Print_Titles" localSheetId="1">'REKOD PRESTASI MURID'!$11:$11</definedName>
  </definedNames>
  <calcPr calcId="162913"/>
</workbook>
</file>

<file path=xl/calcChain.xml><?xml version="1.0" encoding="utf-8"?>
<calcChain xmlns="http://schemas.openxmlformats.org/spreadsheetml/2006/main">
  <c r="P43" i="4" l="1"/>
  <c r="O43" i="4"/>
  <c r="N43" i="4"/>
  <c r="M43" i="4"/>
  <c r="L43" i="4"/>
  <c r="K43" i="4"/>
  <c r="P26" i="4"/>
  <c r="O26" i="4"/>
  <c r="N26" i="4"/>
  <c r="M26" i="4"/>
  <c r="L26" i="4"/>
  <c r="K26" i="4"/>
  <c r="P78" i="4" l="1"/>
  <c r="O78" i="4"/>
  <c r="N78" i="4"/>
  <c r="M78" i="4"/>
  <c r="L78" i="4"/>
  <c r="K78" i="4"/>
  <c r="B67" i="7"/>
  <c r="L60" i="7"/>
  <c r="L59" i="7"/>
  <c r="L58" i="7"/>
  <c r="L57" i="7"/>
  <c r="L56" i="7"/>
  <c r="K56" i="7"/>
  <c r="L55" i="7"/>
  <c r="L54" i="7"/>
  <c r="K54" i="7"/>
  <c r="L53" i="7"/>
  <c r="L52" i="7"/>
  <c r="L51" i="7"/>
  <c r="L50" i="7"/>
  <c r="L49" i="7"/>
  <c r="L48" i="7"/>
  <c r="L47" i="7"/>
  <c r="K46" i="7"/>
  <c r="K45" i="7"/>
  <c r="L45" i="7"/>
  <c r="L44" i="7"/>
  <c r="L43" i="7"/>
  <c r="L42" i="7"/>
  <c r="L41" i="7"/>
  <c r="L40" i="7"/>
  <c r="L39" i="7"/>
  <c r="K38" i="7"/>
  <c r="L37" i="7"/>
  <c r="L36" i="7"/>
  <c r="L35" i="7"/>
  <c r="K35" i="7"/>
  <c r="L34" i="7"/>
  <c r="K34" i="7"/>
  <c r="L33" i="7"/>
  <c r="K33" i="7"/>
  <c r="L32" i="7"/>
  <c r="K32" i="7"/>
  <c r="L31" i="7"/>
  <c r="K31" i="7"/>
  <c r="L30" i="7"/>
  <c r="K30" i="7"/>
  <c r="L29" i="7"/>
  <c r="K29" i="7"/>
  <c r="L28" i="7"/>
  <c r="K28" i="7"/>
  <c r="L27" i="7"/>
  <c r="K27" i="7"/>
  <c r="L26" i="7"/>
  <c r="K26" i="7"/>
  <c r="L25" i="7"/>
  <c r="K25" i="7"/>
  <c r="L24" i="7"/>
  <c r="K24" i="7"/>
  <c r="L23" i="7"/>
  <c r="K23" i="7"/>
  <c r="L22" i="7"/>
  <c r="K22" i="7"/>
  <c r="L21" i="7"/>
  <c r="K21" i="7"/>
  <c r="L20" i="7"/>
  <c r="K20" i="7"/>
  <c r="L19" i="7"/>
  <c r="K19" i="7"/>
  <c r="L18" i="7"/>
  <c r="K18" i="7"/>
  <c r="L17" i="7"/>
  <c r="K17" i="7"/>
  <c r="L16" i="7"/>
  <c r="K16" i="7"/>
  <c r="L15" i="7"/>
  <c r="K15" i="7"/>
  <c r="L14" i="7"/>
  <c r="K14" i="7"/>
  <c r="L13" i="7"/>
  <c r="K13" i="7"/>
  <c r="L12" i="7"/>
  <c r="K12" i="7"/>
  <c r="L11" i="7"/>
  <c r="K11" i="7"/>
  <c r="L10" i="7"/>
  <c r="K10" i="7"/>
  <c r="L9" i="7"/>
  <c r="K9" i="7"/>
  <c r="L8" i="7"/>
  <c r="K8" i="7"/>
  <c r="L7" i="7"/>
  <c r="K7" i="7"/>
  <c r="B67" i="6"/>
  <c r="L60" i="6"/>
  <c r="L59" i="6"/>
  <c r="K58" i="6"/>
  <c r="L58" i="6"/>
  <c r="L57" i="6"/>
  <c r="K56" i="6"/>
  <c r="L56" i="6"/>
  <c r="K55" i="6"/>
  <c r="L55" i="6"/>
  <c r="L54" i="6"/>
  <c r="K53" i="6"/>
  <c r="L53" i="6"/>
  <c r="L52" i="6"/>
  <c r="K51" i="6"/>
  <c r="L51" i="6"/>
  <c r="L50" i="6"/>
  <c r="L49" i="6"/>
  <c r="L48" i="6"/>
  <c r="L47" i="6"/>
  <c r="L46" i="6"/>
  <c r="L45" i="6"/>
  <c r="L44" i="6"/>
  <c r="L43" i="6"/>
  <c r="K42" i="6"/>
  <c r="L42" i="6"/>
  <c r="L41" i="6"/>
  <c r="K40" i="6"/>
  <c r="L40" i="6"/>
  <c r="K39" i="6"/>
  <c r="L39" i="6"/>
  <c r="L38" i="6"/>
  <c r="K37" i="6"/>
  <c r="L37" i="6"/>
  <c r="L36" i="6"/>
  <c r="L35" i="6"/>
  <c r="K35" i="6"/>
  <c r="L34" i="6"/>
  <c r="K34" i="6"/>
  <c r="L33" i="6"/>
  <c r="K33" i="6"/>
  <c r="L32" i="6"/>
  <c r="K32" i="6"/>
  <c r="L31" i="6"/>
  <c r="K31" i="6"/>
  <c r="L30" i="6"/>
  <c r="K30" i="6"/>
  <c r="L29" i="6"/>
  <c r="K29" i="6"/>
  <c r="L28" i="6"/>
  <c r="K28" i="6"/>
  <c r="L27" i="6"/>
  <c r="K27" i="6"/>
  <c r="L26" i="6"/>
  <c r="K26" i="6"/>
  <c r="L25" i="6"/>
  <c r="K25" i="6"/>
  <c r="L24" i="6"/>
  <c r="K24" i="6"/>
  <c r="L23" i="6"/>
  <c r="K23" i="6"/>
  <c r="L22" i="6"/>
  <c r="K22" i="6"/>
  <c r="L21" i="6"/>
  <c r="K21" i="6"/>
  <c r="L20" i="6"/>
  <c r="K20" i="6"/>
  <c r="L19" i="6"/>
  <c r="K19" i="6"/>
  <c r="L18" i="6"/>
  <c r="K18" i="6"/>
  <c r="L17" i="6"/>
  <c r="K17" i="6"/>
  <c r="L16" i="6"/>
  <c r="K16" i="6"/>
  <c r="L15" i="6"/>
  <c r="K15" i="6"/>
  <c r="L14" i="6"/>
  <c r="K14" i="6"/>
  <c r="L13" i="6"/>
  <c r="K13" i="6"/>
  <c r="L12" i="6"/>
  <c r="K12" i="6"/>
  <c r="L11" i="6"/>
  <c r="K11" i="6"/>
  <c r="L10" i="6"/>
  <c r="K10" i="6"/>
  <c r="L9" i="6"/>
  <c r="K9" i="6"/>
  <c r="L8" i="6"/>
  <c r="K8" i="6"/>
  <c r="L7" i="6"/>
  <c r="K7" i="6"/>
  <c r="K37" i="7" l="1"/>
  <c r="K43" i="7"/>
  <c r="K53" i="7"/>
  <c r="K48" i="7"/>
  <c r="L46" i="7"/>
  <c r="K59" i="7"/>
  <c r="K40" i="7"/>
  <c r="L38" i="7"/>
  <c r="K51" i="7"/>
  <c r="K43" i="6"/>
  <c r="K45" i="6"/>
  <c r="K47" i="6"/>
  <c r="K59" i="6"/>
  <c r="K48" i="6"/>
  <c r="K50" i="6"/>
  <c r="K36" i="6"/>
  <c r="K44" i="6"/>
  <c r="K52" i="6"/>
  <c r="K60" i="6"/>
  <c r="K42" i="7"/>
  <c r="K50" i="7"/>
  <c r="K58" i="7"/>
  <c r="K41" i="6"/>
  <c r="K49" i="6"/>
  <c r="K57" i="6"/>
  <c r="K39" i="7"/>
  <c r="K47" i="7"/>
  <c r="K55" i="7"/>
  <c r="K38" i="6"/>
  <c r="K46" i="6"/>
  <c r="K54" i="6"/>
  <c r="K36" i="7"/>
  <c r="K44" i="7"/>
  <c r="K52" i="7"/>
  <c r="K60" i="7"/>
  <c r="K41" i="7"/>
  <c r="K49" i="7"/>
  <c r="K57" i="7"/>
  <c r="F56" i="2"/>
  <c r="H43" i="4" l="1"/>
  <c r="G43" i="4"/>
  <c r="F43" i="4"/>
  <c r="H26" i="4"/>
  <c r="G26" i="4"/>
  <c r="F26" i="4"/>
  <c r="P8" i="4"/>
  <c r="O8" i="4"/>
  <c r="N8" i="4"/>
  <c r="H8" i="4"/>
  <c r="G8" i="4"/>
  <c r="F8" i="4"/>
  <c r="M3" i="4" l="1"/>
  <c r="H4" i="4"/>
  <c r="H3" i="4"/>
  <c r="J41" i="4" l="1"/>
  <c r="J24" i="4"/>
  <c r="K9" i="2" l="1"/>
  <c r="K8" i="2"/>
  <c r="K7" i="2"/>
  <c r="E15" i="2" s="1"/>
  <c r="E17" i="2" s="1"/>
  <c r="F15" i="2" l="1"/>
  <c r="D11" i="2"/>
  <c r="A1" i="4"/>
  <c r="B6" i="4"/>
  <c r="J6" i="4"/>
  <c r="C8" i="4"/>
  <c r="D8" i="4"/>
  <c r="E8" i="4"/>
  <c r="K8" i="4"/>
  <c r="L8" i="4"/>
  <c r="M8" i="4"/>
  <c r="B24" i="4"/>
  <c r="C26" i="4"/>
  <c r="D26" i="4"/>
  <c r="E26" i="4"/>
  <c r="B41" i="4"/>
  <c r="C43" i="4"/>
  <c r="D43" i="4"/>
  <c r="E43" i="4"/>
  <c r="B59" i="4"/>
  <c r="J59" i="4"/>
  <c r="C61" i="4"/>
  <c r="D61" i="4"/>
  <c r="E61" i="4"/>
  <c r="F61" i="4"/>
  <c r="G61" i="4"/>
  <c r="H61" i="4"/>
  <c r="K61" i="4"/>
  <c r="L61" i="4"/>
  <c r="M61" i="4"/>
  <c r="N61" i="4"/>
  <c r="O61" i="4"/>
  <c r="P61" i="4"/>
  <c r="B76" i="4"/>
  <c r="C78" i="4"/>
  <c r="D78" i="4"/>
  <c r="E78" i="4"/>
  <c r="F78" i="4"/>
  <c r="G78" i="4"/>
  <c r="H78" i="4"/>
  <c r="B94" i="4"/>
  <c r="J94" i="4"/>
  <c r="C96" i="4"/>
  <c r="D96" i="4"/>
  <c r="E96" i="4"/>
  <c r="F96" i="4"/>
  <c r="G96" i="4"/>
  <c r="H96" i="4"/>
  <c r="K96" i="4"/>
  <c r="L96" i="4"/>
  <c r="M96" i="4"/>
  <c r="N96" i="4"/>
  <c r="O96" i="4"/>
  <c r="P96" i="4"/>
  <c r="B111" i="4"/>
  <c r="J111" i="4"/>
  <c r="C113" i="4"/>
  <c r="D113" i="4"/>
  <c r="E113" i="4"/>
  <c r="F113" i="4"/>
  <c r="G113" i="4"/>
  <c r="H113" i="4"/>
  <c r="K113" i="4"/>
  <c r="L113" i="4"/>
  <c r="M113" i="4"/>
  <c r="N113" i="4"/>
  <c r="O113" i="4"/>
  <c r="P113" i="4"/>
  <c r="B129" i="4"/>
  <c r="J129" i="4"/>
  <c r="C131" i="4"/>
  <c r="D131" i="4"/>
  <c r="E131" i="4"/>
  <c r="F131" i="4"/>
  <c r="G131" i="4"/>
  <c r="H131" i="4"/>
  <c r="K131" i="4"/>
  <c r="L131" i="4"/>
  <c r="M131" i="4"/>
  <c r="N131" i="4"/>
  <c r="O131" i="4"/>
  <c r="P131" i="4"/>
  <c r="B147" i="4"/>
  <c r="J147" i="4"/>
  <c r="C149" i="4"/>
  <c r="D149" i="4"/>
  <c r="E149" i="4"/>
  <c r="F149" i="4"/>
  <c r="G149" i="4"/>
  <c r="H149" i="4"/>
  <c r="K149" i="4"/>
  <c r="L149" i="4"/>
  <c r="M149" i="4"/>
  <c r="N149" i="4"/>
  <c r="O149" i="4"/>
  <c r="P149" i="4"/>
  <c r="B165" i="4"/>
  <c r="J165" i="4"/>
  <c r="C167" i="4"/>
  <c r="D167" i="4"/>
  <c r="E167" i="4"/>
  <c r="F167" i="4"/>
  <c r="G167" i="4"/>
  <c r="H167" i="4"/>
  <c r="K167" i="4"/>
  <c r="L167" i="4"/>
  <c r="M167" i="4"/>
  <c r="N167" i="4"/>
  <c r="O167" i="4"/>
  <c r="P167" i="4"/>
  <c r="B183" i="4"/>
  <c r="J183" i="4"/>
  <c r="C185" i="4"/>
  <c r="D185" i="4"/>
  <c r="E185" i="4"/>
  <c r="F185" i="4"/>
  <c r="G185" i="4"/>
  <c r="H185" i="4"/>
  <c r="K185" i="4"/>
  <c r="L185" i="4"/>
  <c r="M185" i="4"/>
  <c r="N185" i="4"/>
  <c r="O185" i="4"/>
  <c r="P185" i="4"/>
  <c r="C203" i="4"/>
  <c r="D203" i="4"/>
  <c r="E203" i="4"/>
  <c r="F203" i="4"/>
  <c r="G203" i="4"/>
  <c r="H203" i="4"/>
  <c r="B1" i="2"/>
  <c r="B2" i="2"/>
  <c r="B3" i="2"/>
  <c r="B4" i="2"/>
  <c r="D13" i="2" s="1"/>
  <c r="B6" i="2"/>
  <c r="B20" i="2" s="1"/>
  <c r="I7" i="2"/>
  <c r="J7" i="2" s="1"/>
  <c r="I8" i="2"/>
  <c r="J8" i="2" s="1"/>
  <c r="D9" i="2"/>
  <c r="I9" i="2"/>
  <c r="J9" i="2" s="1"/>
  <c r="I10" i="2"/>
  <c r="J10" i="2" s="1"/>
  <c r="I11" i="2"/>
  <c r="J11" i="2" s="1"/>
  <c r="D12" i="2"/>
  <c r="I12" i="2"/>
  <c r="J12" i="2" s="1"/>
  <c r="I13" i="2"/>
  <c r="J13" i="2" s="1"/>
  <c r="I14" i="2"/>
  <c r="J14" i="2" s="1"/>
  <c r="I15" i="2"/>
  <c r="J15" i="2" s="1"/>
  <c r="I16" i="2"/>
  <c r="J16" i="2" s="1"/>
  <c r="I17" i="2"/>
  <c r="J17" i="2" s="1"/>
  <c r="I18" i="2"/>
  <c r="J18" i="2" s="1"/>
  <c r="I19" i="2"/>
  <c r="J19" i="2" s="1"/>
  <c r="D20" i="2"/>
  <c r="E20" i="2"/>
  <c r="F20" i="2" s="1"/>
  <c r="I20" i="2"/>
  <c r="J20" i="2" s="1"/>
  <c r="D21" i="2"/>
  <c r="E21" i="2"/>
  <c r="F21" i="2" s="1"/>
  <c r="I21" i="2"/>
  <c r="J21" i="2" s="1"/>
  <c r="D22" i="2"/>
  <c r="E22" i="2"/>
  <c r="F22" i="2" s="1"/>
  <c r="I22" i="2"/>
  <c r="J22" i="2" s="1"/>
  <c r="D23" i="2"/>
  <c r="E23" i="2"/>
  <c r="F23" i="2" s="1"/>
  <c r="I23" i="2"/>
  <c r="J23" i="2" s="1"/>
  <c r="D24" i="2"/>
  <c r="E24" i="2"/>
  <c r="F24" i="2" s="1"/>
  <c r="I24" i="2"/>
  <c r="J24" i="2" s="1"/>
  <c r="D25" i="2"/>
  <c r="E25" i="2"/>
  <c r="F25" i="2" s="1"/>
  <c r="I25" i="2"/>
  <c r="J25" i="2" s="1"/>
  <c r="D26" i="2"/>
  <c r="E26" i="2"/>
  <c r="F26" i="2" s="1"/>
  <c r="I26" i="2"/>
  <c r="J26" i="2" s="1"/>
  <c r="D27" i="2"/>
  <c r="E27" i="2"/>
  <c r="F27" i="2" s="1"/>
  <c r="I27" i="2"/>
  <c r="J27" i="2" s="1"/>
  <c r="D28" i="2"/>
  <c r="E28" i="2"/>
  <c r="F28" i="2" s="1"/>
  <c r="I28" i="2"/>
  <c r="J28" i="2" s="1"/>
  <c r="D29" i="2"/>
  <c r="E29" i="2"/>
  <c r="F29" i="2" s="1"/>
  <c r="I29" i="2"/>
  <c r="J29" i="2" s="1"/>
  <c r="D30" i="2"/>
  <c r="E30" i="2"/>
  <c r="F30" i="2" s="1"/>
  <c r="I30" i="2"/>
  <c r="J30" i="2" s="1"/>
  <c r="D31" i="2"/>
  <c r="E31" i="2"/>
  <c r="F31" i="2" s="1"/>
  <c r="I31" i="2"/>
  <c r="J31" i="2" s="1"/>
  <c r="D32" i="2"/>
  <c r="E32" i="2"/>
  <c r="F32" i="2" s="1"/>
  <c r="I32" i="2"/>
  <c r="J32" i="2" s="1"/>
  <c r="D33" i="2"/>
  <c r="E33" i="2"/>
  <c r="F33" i="2" s="1"/>
  <c r="I33" i="2"/>
  <c r="J33" i="2" s="1"/>
  <c r="D34" i="2"/>
  <c r="E34" i="2"/>
  <c r="F34" i="2" s="1"/>
  <c r="I34" i="2"/>
  <c r="J34" i="2" s="1"/>
  <c r="D35" i="2"/>
  <c r="E35" i="2"/>
  <c r="F35" i="2" s="1"/>
  <c r="I35" i="2"/>
  <c r="J35" i="2" s="1"/>
  <c r="D36" i="2"/>
  <c r="E36" i="2"/>
  <c r="F36" i="2" s="1"/>
  <c r="I36" i="2"/>
  <c r="J36" i="2" s="1"/>
  <c r="D37" i="2"/>
  <c r="E37" i="2"/>
  <c r="F37" i="2" s="1"/>
  <c r="I37" i="2"/>
  <c r="J37" i="2" s="1"/>
  <c r="D38" i="2"/>
  <c r="E38" i="2"/>
  <c r="F38" i="2" s="1"/>
  <c r="I38" i="2"/>
  <c r="J38" i="2" s="1"/>
  <c r="D39" i="2"/>
  <c r="E39" i="2"/>
  <c r="F39" i="2" s="1"/>
  <c r="I39" i="2"/>
  <c r="J39" i="2" s="1"/>
  <c r="D40" i="2"/>
  <c r="E40" i="2"/>
  <c r="F40" i="2" s="1"/>
  <c r="I40" i="2"/>
  <c r="J40" i="2" s="1"/>
  <c r="D41" i="2"/>
  <c r="E41" i="2"/>
  <c r="F41" i="2" s="1"/>
  <c r="I41" i="2"/>
  <c r="J41" i="2" s="1"/>
  <c r="D42" i="2"/>
  <c r="E42" i="2"/>
  <c r="F42" i="2" s="1"/>
  <c r="I42" i="2"/>
  <c r="J42" i="2" s="1"/>
  <c r="D43" i="2"/>
  <c r="E43" i="2"/>
  <c r="F43" i="2" s="1"/>
  <c r="I43" i="2"/>
  <c r="J43" i="2" s="1"/>
  <c r="D44" i="2"/>
  <c r="E44" i="2"/>
  <c r="F44" i="2" s="1"/>
  <c r="I44" i="2"/>
  <c r="J44" i="2" s="1"/>
  <c r="I45" i="2"/>
  <c r="J45" i="2" s="1"/>
  <c r="I46" i="2"/>
  <c r="J46" i="2" s="1"/>
  <c r="I47" i="2"/>
  <c r="J47" i="2" s="1"/>
  <c r="I48" i="2"/>
  <c r="J48" i="2" s="1"/>
  <c r="I49" i="2"/>
  <c r="J49" i="2" s="1"/>
  <c r="I50" i="2"/>
  <c r="J50" i="2" s="1"/>
  <c r="I51" i="2"/>
  <c r="J51" i="2" s="1"/>
  <c r="I52" i="2"/>
  <c r="J52" i="2" s="1"/>
  <c r="I53" i="2"/>
  <c r="J53" i="2" s="1"/>
  <c r="I54" i="2"/>
  <c r="J54" i="2" s="1"/>
  <c r="I55" i="2"/>
  <c r="J55" i="2" s="1"/>
  <c r="B56" i="2"/>
  <c r="I56" i="2"/>
  <c r="J56" i="2" s="1"/>
  <c r="F57" i="2"/>
  <c r="I57" i="2"/>
  <c r="J57" i="2" s="1"/>
  <c r="I58" i="2"/>
  <c r="J58" i="2" s="1"/>
  <c r="I59" i="2"/>
  <c r="J59" i="2" s="1"/>
  <c r="I60" i="2"/>
  <c r="J60" i="2" s="1"/>
  <c r="I61" i="2"/>
  <c r="J61" i="2" s="1"/>
  <c r="I62" i="2"/>
  <c r="J62" i="2" s="1"/>
  <c r="I63" i="2"/>
  <c r="J63" i="2" s="1"/>
  <c r="B72" i="1"/>
  <c r="B58" i="2" s="1"/>
  <c r="D10" i="2"/>
  <c r="F58" i="2" l="1"/>
  <c r="D8" i="2"/>
  <c r="O109" i="4"/>
  <c r="G39" i="4"/>
  <c r="O198" i="4"/>
  <c r="O144" i="4"/>
  <c r="G144" i="4"/>
  <c r="O126" i="4"/>
  <c r="O91" i="4"/>
  <c r="G91" i="4"/>
  <c r="O74" i="4"/>
  <c r="G74" i="4"/>
  <c r="O21" i="4"/>
  <c r="G21" i="4"/>
  <c r="G56" i="4"/>
  <c r="O39" i="4"/>
  <c r="O56" i="4"/>
  <c r="G198" i="4"/>
  <c r="O180" i="4"/>
  <c r="G180" i="4"/>
  <c r="O162" i="4"/>
  <c r="G162" i="4"/>
  <c r="G126" i="4"/>
  <c r="G216" i="4"/>
  <c r="G109" i="4"/>
</calcChain>
</file>

<file path=xl/comments1.xml><?xml version="1.0" encoding="utf-8"?>
<comments xmlns="http://schemas.openxmlformats.org/spreadsheetml/2006/main">
  <authors>
    <author>Windows User</author>
  </authors>
  <commentList>
    <comment ref="AD9" authorId="0" shapeId="0">
      <text>
        <r>
          <rPr>
            <b/>
            <u/>
            <sz val="9"/>
            <color indexed="81"/>
            <rFont val="Tahoma"/>
            <family val="2"/>
          </rPr>
          <t xml:space="preserve">TP keseluruhan
</t>
        </r>
        <r>
          <rPr>
            <sz val="9"/>
            <color indexed="81"/>
            <rFont val="Tahoma"/>
            <family val="2"/>
          </rPr>
          <t>Hanya dilaporkan untuk Pentaksiran Akhir Tahun sahaja</t>
        </r>
        <r>
          <rPr>
            <b/>
            <sz val="9"/>
            <color indexed="81"/>
            <rFont val="Tahoma"/>
            <family val="2"/>
          </rPr>
          <t>.</t>
        </r>
        <r>
          <rPr>
            <b/>
            <u/>
            <sz val="9"/>
            <color indexed="81"/>
            <rFont val="Tahoma"/>
            <family val="2"/>
          </rPr>
          <t xml:space="preserve">
</t>
        </r>
      </text>
    </comment>
  </commentList>
</comments>
</file>

<file path=xl/sharedStrings.xml><?xml version="1.0" encoding="utf-8"?>
<sst xmlns="http://schemas.openxmlformats.org/spreadsheetml/2006/main" count="681" uniqueCount="200">
  <si>
    <t>SEKOLAH :</t>
  </si>
  <si>
    <t>ALAMAT :</t>
  </si>
  <si>
    <t>:</t>
  </si>
  <si>
    <t xml:space="preserve"> </t>
  </si>
  <si>
    <t>MATA PELAJARAN</t>
  </si>
  <si>
    <t>NAMA GURU MATA PELAJARAN:</t>
  </si>
  <si>
    <t>KELAS:</t>
  </si>
  <si>
    <t>BIL.</t>
  </si>
  <si>
    <t xml:space="preserve"> NAMA MURID</t>
  </si>
  <si>
    <t>NO. MY KID / NO. KAD PENGENALAN</t>
  </si>
  <si>
    <t>JANTINA</t>
  </si>
  <si>
    <t>TAHAP PENGUASAAN KESELURUHAN</t>
  </si>
  <si>
    <t>P</t>
  </si>
  <si>
    <t>L</t>
  </si>
  <si>
    <t>…………………………………………………</t>
  </si>
  <si>
    <t>NOTA : JANGAN PADAM DATA INI!</t>
  </si>
  <si>
    <t>Nama Murid</t>
  </si>
  <si>
    <t>No. MY KID</t>
  </si>
  <si>
    <t>Jantina</t>
  </si>
  <si>
    <t>Kelas</t>
  </si>
  <si>
    <t>Nama Guru</t>
  </si>
  <si>
    <t>Tarikh Pelaporan</t>
  </si>
  <si>
    <t>Tahap Penguasaan Keseluruhan</t>
  </si>
  <si>
    <t>Berikut adalah pernyataan bagi 
Tahap Penguasaan keseluruhan</t>
  </si>
  <si>
    <t>KEMAHIRAN</t>
  </si>
  <si>
    <t>TAHAP PENGUASAAN</t>
  </si>
  <si>
    <t>TAFSIRAN</t>
  </si>
  <si>
    <t>…………………………………………………………………………</t>
  </si>
  <si>
    <t>GURU MATA PELAJARAN</t>
  </si>
  <si>
    <t>DATA PERNYATAAN STANDARD PRESTASI</t>
  </si>
  <si>
    <t>TP 1</t>
  </si>
  <si>
    <t>TP 2</t>
  </si>
  <si>
    <t xml:space="preserve"> TP 3</t>
  </si>
  <si>
    <t>TP 4</t>
  </si>
  <si>
    <t>TP  5</t>
  </si>
  <si>
    <t>TP 6</t>
  </si>
  <si>
    <t>BIL. MURID</t>
  </si>
  <si>
    <t>JUMLAH</t>
  </si>
  <si>
    <t>MURID</t>
  </si>
  <si>
    <t>S</t>
  </si>
  <si>
    <t>T</t>
  </si>
  <si>
    <t>U</t>
  </si>
  <si>
    <t>V</t>
  </si>
  <si>
    <t>W</t>
  </si>
  <si>
    <t>X</t>
  </si>
  <si>
    <t>Y</t>
  </si>
  <si>
    <t>Z</t>
  </si>
  <si>
    <t>KESELURUHAN</t>
  </si>
  <si>
    <t>GURU BESAR</t>
  </si>
  <si>
    <t>PENTAKSIRAN BILIK DARJAH (PBD)</t>
  </si>
  <si>
    <t>PENGENALAN</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</si>
  <si>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</si>
  <si>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</si>
  <si>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</si>
  <si>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</si>
  <si>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</si>
  <si>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4. DATA PERNYATAAN TAHAP PENGUASAAN</t>
  </si>
  <si>
    <t>5. GRAF PELAPORAN</t>
  </si>
  <si>
    <t>A</t>
  </si>
  <si>
    <t>B</t>
  </si>
  <si>
    <t>PENGGUNAAN TEMPLAT</t>
  </si>
  <si>
    <t>Maklumat yang perlu dilengkapkan adalah:</t>
  </si>
  <si>
    <t>1. Nama dan Alamat Sekolah</t>
  </si>
  <si>
    <t>TARIKH PELAPORAN :</t>
  </si>
  <si>
    <t>2. Nama Guru dan Nama Kelas</t>
  </si>
  <si>
    <t>PANDUAN PENGGUNAAN TEMPLAT</t>
  </si>
  <si>
    <t>4. Nama Pentadbir</t>
  </si>
  <si>
    <t>5. Jawatan Pentadbir (Guru Besar/ Pengetua)</t>
  </si>
  <si>
    <t>C</t>
  </si>
  <si>
    <t>D</t>
  </si>
  <si>
    <t xml:space="preserve">3. Senarai Nama Murid, Nombor Kad Pengenalan dan Jantina </t>
  </si>
  <si>
    <t>Pentaksiran Akhir tahun</t>
  </si>
  <si>
    <t>Sila tentukan peringkat pentaksiran</t>
  </si>
  <si>
    <t>Pentaksiran Pertengahan Tahun</t>
  </si>
  <si>
    <t xml:space="preserve"> TP 4</t>
  </si>
  <si>
    <t xml:space="preserve"> TP 5</t>
  </si>
  <si>
    <t xml:space="preserve"> TP 6</t>
  </si>
  <si>
    <t>Sekolah:</t>
  </si>
  <si>
    <t>Guru Mata Pelajaran:</t>
  </si>
  <si>
    <t>Pentaksiran perlu dilakukan sepanjang masa dan tahap penguasaan murid dipantau secara berterusan. Tahap penguasaan ini boleh dicatat di dalam buku rekod, atau lain-lain tempat catatan; tetapi untuk tujuan pelaporan kepada ibu bapa, ia boleh direkod di dalam templat yang dibekalkan ini dan dilaporkan dua kali setahun iaitu pada pertengahan tahun dan akhir tahun.</t>
  </si>
  <si>
    <t>Pentaksiran Bilik Darjah (PBD) adalah sebahagian daripada komponen didalam Pentaksiran Berasaskan Sekolah (PBS). Pelaksanaannya telah bermula sejak tahun 2011 berdasarkan Surat Siaran Lembaga Peperiksaan Bil. 3 Tahun 2011. PBD sebelum ini dikenali sebagai PS (Pentaksiran Sekolah) di mana ia dilaksanakan secara formatif dan sumatif dengan pelbagai pendekatan dan kaedah bagi mengenalpasti perkembangan pembelajaran murid secara keseluruhan.</t>
  </si>
  <si>
    <r>
      <t xml:space="preserve">Guru hendaklah melengkapkan maklumat asas pada templat ini di halaman </t>
    </r>
    <r>
      <rPr>
        <b/>
        <i/>
        <sz val="11"/>
        <color indexed="8"/>
        <rFont val="Calibri"/>
        <family val="2"/>
      </rPr>
      <t>REKOD PRESTASI MURID</t>
    </r>
    <r>
      <rPr>
        <sz val="11"/>
        <color indexed="8"/>
        <rFont val="Calibri"/>
        <family val="2"/>
      </rPr>
      <t>.</t>
    </r>
  </si>
  <si>
    <r>
      <t xml:space="preserve">Tahap Penguasaan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(Pertengahan / Akhir Tahun). Guru hanya perlu merekodkan Tahap Penguasaan ini di halaman </t>
    </r>
    <r>
      <rPr>
        <b/>
        <i/>
        <sz val="11"/>
        <color indexed="8"/>
        <rFont val="Calibri"/>
        <family val="2"/>
      </rPr>
      <t>REKOD PRESTASI MURID</t>
    </r>
    <r>
      <rPr>
        <sz val="11"/>
        <color indexed="8"/>
        <rFont val="Calibri"/>
        <family val="2"/>
      </rPr>
      <t xml:space="preserve"> sahaja dan seterusnya pelaporan individu murid akan dijana secara automatik di halaman </t>
    </r>
    <r>
      <rPr>
        <b/>
        <i/>
        <sz val="11"/>
        <color indexed="8"/>
        <rFont val="Calibri"/>
        <family val="2"/>
      </rPr>
      <t>LAPORAN MURID (INDIVIDU)</t>
    </r>
    <r>
      <rPr>
        <sz val="11"/>
        <color indexed="8"/>
        <rFont val="Calibri"/>
        <family val="2"/>
      </rPr>
      <t xml:space="preserve"> untuk cetakan. Tahap Penguasaan (TP) bagi tujuan analisis kelas dijana secara automatik di halaman </t>
    </r>
    <r>
      <rPr>
        <b/>
        <i/>
        <sz val="11"/>
        <color indexed="8"/>
        <rFont val="Calibri"/>
        <family val="2"/>
      </rPr>
      <t>GRAF PELAPORAN</t>
    </r>
    <r>
      <rPr>
        <sz val="11"/>
        <color indexed="8"/>
        <rFont val="Calibri"/>
        <family val="2"/>
      </rPr>
      <t>.</t>
    </r>
  </si>
  <si>
    <t>AHMAD ADLI BIN ALI</t>
  </si>
  <si>
    <t>AHMAD ISWAZIR BIN KAMARUDDIN ALI</t>
  </si>
  <si>
    <t>ARINA ARISSA BINTI MUSA</t>
  </si>
  <si>
    <t>AZALI BIN MOHD GHAZI</t>
  </si>
  <si>
    <t>AZWAN BIN MUSAHAR</t>
  </si>
  <si>
    <t>CHAN KOK MENG</t>
  </si>
  <si>
    <t>CHONG WEY LOON</t>
  </si>
  <si>
    <t>DANIAL IRISH BIN DANIAL RUDIN</t>
  </si>
  <si>
    <t>FARIDAH BINTI RAMLAN</t>
  </si>
  <si>
    <t>HAFIZ BIN BAHAROM</t>
  </si>
  <si>
    <t>HALIM BIN HARUN</t>
  </si>
  <si>
    <t>HARLENI  BINTI  ARIF</t>
  </si>
  <si>
    <t>HARLINA BINTI SARIP</t>
  </si>
  <si>
    <t>HAYATI BINTI MUSA</t>
  </si>
  <si>
    <t>IRWAN HASHIM BIN MOHD SUHAILY</t>
  </si>
  <si>
    <t>ISMAIL ALIFF BIN AZIZ</t>
  </si>
  <si>
    <t>JAMIL BIN JAMALUDIN</t>
  </si>
  <si>
    <t>KAMARIAH BINTI YASSIN</t>
  </si>
  <si>
    <t>KARIM DANISH BIN ABU BAKAR</t>
  </si>
  <si>
    <t>KHARIL YUSRI BIN TAHUR</t>
  </si>
  <si>
    <t xml:space="preserve">LAILATUL QARI BINTI KARIM </t>
  </si>
  <si>
    <t>LIZA BINTI OTHMAN</t>
  </si>
  <si>
    <t>MOHD ESWARAN BIN EZWAN</t>
  </si>
  <si>
    <t>MOHD SHAZA BIN ABD. JALIL</t>
  </si>
  <si>
    <t>MUHD. NIZAM BIN KARIM JUNIOR</t>
  </si>
  <si>
    <t>NADIA BINTI HASHIM</t>
  </si>
  <si>
    <t>NAGENDRAN A/L MAGENDREN</t>
  </si>
  <si>
    <t>NAWI BIN RAZMAN</t>
  </si>
  <si>
    <t>NINA QISTINA BINTI BAHAR</t>
  </si>
  <si>
    <t>NUR QURSIAH BINTI HARIS</t>
  </si>
  <si>
    <r>
      <t>Templat pelaporan ini terdiri daripada 11</t>
    </r>
    <r>
      <rPr>
        <sz val="11"/>
        <color indexed="10"/>
        <rFont val="Calibri"/>
        <family val="2"/>
      </rPr>
      <t xml:space="preserve"> </t>
    </r>
    <r>
      <rPr>
        <sz val="11"/>
        <color indexed="8"/>
        <rFont val="Calibri"/>
        <family val="2"/>
      </rPr>
      <t>lajur yang dibina berdasarkan konstruk bidang/ tema/ kemahiran/ kelompok</t>
    </r>
    <r>
      <rPr>
        <sz val="11"/>
        <color indexed="10"/>
        <rFont val="Calibri"/>
        <family val="2"/>
      </rPr>
      <t>.</t>
    </r>
  </si>
  <si>
    <t>Guru hendaklah memilih option di sebelah kanan bahagian atas halaman Rekod Prestasi Murid untuk  membuat pelaporan di dalam templat ini.</t>
  </si>
  <si>
    <t>Pelaporan bagi 4 bidang/ kemahiran akan dilakukan pada pertengahan tahun, manakala pelaporan bagi 6 lajur  bidang/  kemahiran pula dilakukan pada akhir tahun.</t>
  </si>
  <si>
    <t>ATAU</t>
  </si>
  <si>
    <t>Pelaporan bagi bidang/kemahiran akan dilakukan pada pertengahan tahun dan akhir tahun.</t>
  </si>
  <si>
    <r>
      <t xml:space="preserve">Tahap Penguasaan diberikan berdasarkan setiap rubrik mengikut konstruk bidang/ tema/ kemahiran/ kelompok </t>
    </r>
    <r>
      <rPr>
        <sz val="11"/>
        <color indexed="10"/>
        <rFont val="Calibri"/>
        <family val="2"/>
      </rPr>
      <t xml:space="preserve">(sila nyatakan) </t>
    </r>
    <r>
      <rPr>
        <sz val="11"/>
        <color indexed="8"/>
        <rFont val="Calibri"/>
        <family val="2"/>
      </rPr>
      <t xml:space="preserve">tersebut seperti di halaman </t>
    </r>
    <r>
      <rPr>
        <b/>
        <sz val="11"/>
        <color indexed="8"/>
        <rFont val="Calibri"/>
        <family val="2"/>
      </rPr>
      <t>Data Peryataan Tahap Penguasaan.</t>
    </r>
  </si>
  <si>
    <r>
      <t>(</t>
    </r>
    <r>
      <rPr>
        <b/>
        <sz val="11"/>
        <color indexed="60"/>
        <rFont val="Calibri"/>
        <family val="2"/>
      </rPr>
      <t>Nota</t>
    </r>
    <r>
      <rPr>
        <sz val="11"/>
        <color indexed="60"/>
        <rFont val="Calibri"/>
        <family val="2"/>
      </rPr>
      <t>: Pegawai mata pelajaran boleh menambah teks lain di dalam ruang ini tetapi 5 perkara di atas hendaklah dikekalkan)</t>
    </r>
  </si>
  <si>
    <t>EN. AHMAD HASHIM MOKTAR</t>
  </si>
  <si>
    <t>PN. SALMIAH BT KAMARUDIN</t>
  </si>
  <si>
    <t>SMK TAMAN ANTARABANGSA</t>
  </si>
  <si>
    <t>BUKIT ANTARABANGSA</t>
  </si>
  <si>
    <t>KUALA LUMPUR</t>
  </si>
  <si>
    <t>Kelas:</t>
  </si>
  <si>
    <t>SAINS</t>
  </si>
  <si>
    <t>PENENTUAN TAHAP PENGUASAAN</t>
  </si>
  <si>
    <t>KAEDAH SAINTIFIK</t>
  </si>
  <si>
    <t>PENYELENGGARAAN DAN KESINAMBUNGAN HIDUP</t>
  </si>
  <si>
    <t>PENEROKAAN UNSUR DALAM ALAM</t>
  </si>
  <si>
    <t>TENAGA DAN KELESTARIAN HIDUP</t>
  </si>
  <si>
    <t>PENEROKAAN  BUMI DAN ANGKASA</t>
  </si>
  <si>
    <t>PENGGAL PERTAMA</t>
  </si>
  <si>
    <t>PENGGAL KEDUA</t>
  </si>
  <si>
    <t>DOMAIN PENGETAHUAN</t>
  </si>
  <si>
    <t xml:space="preserve">DOMAIN PENYIASATAN  SAINTIFIK </t>
  </si>
  <si>
    <t>DOMAIN KEMAHIRAN SAINTIFIK DAN NILAI MURNI</t>
  </si>
  <si>
    <t>TINGKATAN 1</t>
  </si>
  <si>
    <t xml:space="preserve">Mengingat kembali pengetahuan dan kemahiran sains mengenai definisi Sains, makmal sains, kuantiti fizik dan unitnya, penggunaan alat pengukur, ketumpatan dan langkah dalam penyiasatan saintifik. </t>
  </si>
  <si>
    <t xml:space="preserve">Memahami definisi Sains, makmal sains, kuantiti fizik dan unitnya, penggunaan alat pengukur, ketumpatan dan langkah dalam penyiasatan saintifik serta dapat menjelaskan kefahaman tersebut. </t>
  </si>
  <si>
    <t>Mengaplikasikan definisi Sains, makmal sains, kuantiti fizik dan unitnya, penggunaan alat pengukur, ketumpatan dan langkah dalam penyiasatan saintifik untuk melaksanakan tugasan mudah.</t>
  </si>
  <si>
    <t xml:space="preserve">Menganalisis pengetahuan mengenai definisi Sains, makmal sains, kuantiti fizik dan unitnya, penggunaan alat pengukur, ketumpatan dan langkah dalam penyiasatan saintifik dalam konteks penyelesaian masalah mengenai kejadian atau fenomena alam. </t>
  </si>
  <si>
    <t xml:space="preserve">Menilai keseluruhan proses penyiasatan saintifik yang telah dilaksanakan untuk menentukan langkah yang boleh ditambahbaik ke atas definisi Sains, makmal sains, kuantiti fizik dan unitnya, penggunaan alat pengukur, ketumpatan dan langkah dalam konteks penyelesaian masalah dan membuat keputusan untuk melaksanakan satu tugasan. </t>
  </si>
  <si>
    <t xml:space="preserve">Merekacipta persembahan menggunakan multimedia/ visual/ folio/ poster/ main peranan/ drama dengan cara kreatif dan inovatif menggunkan pengetahuan dan kemahiran saintifik ke atas definisi Sains, makmal sains, kuantiti fizik dan unitnya, penggunaan alat pengukur, ketumpatan dan langkah dalam penyiasatan saintifik dalam konteks penyelesaian masalah dan membuat keputusan dengan mengambil kira nilai sosial/ekonomi/budaya masyarakat. </t>
  </si>
  <si>
    <t xml:space="preserve">Mengingat kembali pengetahuan dan kemahiran sains mengenai sel sebagai unit asas kehidupan/koordinasi/ gerakbalas/pembiakan. </t>
  </si>
  <si>
    <t xml:space="preserve">Memahami sel sebagai unit asas kehidupan/koordinasi / gerakbalas/pembiakan serta dapat menjelaskan kefahaman tersebut. </t>
  </si>
  <si>
    <t xml:space="preserve">Menganalisis pengetahuan mengenai mengenai sel sebagai unit asas kehidupan/koordinasi/ gerakbalas/pembiakan dalam konteks penyelesaian masalah mengenai kejadian atau fenomena alam. </t>
  </si>
  <si>
    <t xml:space="preserve">Menilai pengetahuan mengenai sel sebagai unit asas kehidupan/koordinasi/ gerakbalas/pembiakan dalam konteks penyelesaian masalah dan membuat keputusan untuk melaksanakan satu tugasan. </t>
  </si>
  <si>
    <t xml:space="preserve">Merekabentuk persembahan pelbagai media/visual/folio/poster/main peranan/drama secara kreatif dan inovatif dengan menggunakan pengetahuan dan kemahiran sains mengenai sel sebagai unit asas kehidupan/koordinasi/ gerakbalas/pembiakan dalam konteks penyelesaian masalah dan membuat keputusan dengan mengambil kira nilai sosial/ekonomi/budaya masyarakat. </t>
  </si>
  <si>
    <t xml:space="preserve">Mengingat kembali pengetahuan dan kemahiran sains mengenai jirim/jadual berkala/udara. </t>
  </si>
  <si>
    <t xml:space="preserve">Memahami jirim/jadual berkala/udara serta dapat menjelaskan kefahaman tersebut. </t>
  </si>
  <si>
    <t xml:space="preserve">Mengaplikasikan pengetahuan jirim/jadual berkala/udara untuk menerangkan kejadian atau fenomena alam dan dapat melaksanakan tugasan mudah. </t>
  </si>
  <si>
    <t xml:space="preserve">Menganalisis pengetahuan mengenai struktur jirim/jadual berkala/udara dalam konteks penyelesaian masalah mengenai kejadian atau fenomena alam. </t>
  </si>
  <si>
    <t xml:space="preserve">Menilai pengetahuan mengenai jirim/jadual berkala/udara konteks penyelesaian masalah dan membuat keputusan untuk melaksanakan satu tugasan. </t>
  </si>
  <si>
    <t xml:space="preserve">Merekabentuk persembahan pelbagai media/visual/folio/poster/main peranan/drama secara kreatif dan inovatif dengan menggunakan pengetahuan dan kemahiran sains mengenai jirim/jadual berkala/udara dalam konteks penyelesaian masalah dan membuat keputusan dengan mengambil kira nilai sosial/ekonomi/budaya masyarakat. </t>
  </si>
  <si>
    <t xml:space="preserve">Mengingat kembali pengetahuan dan kemahiran sains mengenai penggunaan cermin/ ciri cahaya/ pantulan cahaya/pembiasan cahaya/penyebaran cahaya/penyerakan cahaya/penambahan dan penolakan cahaya. </t>
  </si>
  <si>
    <t xml:space="preserve">Memahami penggunaan cermin/ ciri cahaya/ pantulan cahaya/pembiasan cahaya/penyebaran cahaya/penyerakan cahaya/penambahan dan penolakan cahaya serta dapat menjelaskan kefahaman tersebut. </t>
  </si>
  <si>
    <t>Mengaplikasikan penggunaan cermin/ ciri cahaya/ pantulan cahaya/pembiasan cahaya/penyebaran cahaya/penyerakan cahaya/penambahan dan penolakan cahaya untuk melaksanakan tugasan mudah.</t>
  </si>
  <si>
    <t xml:space="preserve">Menganalisis pengetahuan mengenai penggunaan cermin/ ciri cahaya/ pantulan cahaya/pembiasan cahaya/penyebaran cahaya/penyerakan cahaya/penambahan dan penolakan cahaya dalam konteks penyelesaian masalah mengenai kejadian atau fenomena alam. </t>
  </si>
  <si>
    <t>Menilai kesesuaian penggunaan cermin/ ciri cahaya/ pantulan cahaya/pembiasan cahaya/penyebaran cahaya/penyerakan cahaya/penambahan dan penolakan cahaya dalam dalam konteks penyelesaian masalah dan membuat keputusan untuk melaksanakan satu tugasan.</t>
  </si>
  <si>
    <t xml:space="preserve">Mengingat kembali pengetahuan dan kemahiran sains mengenai struktur bumi/geobencana/sumber Bumi. </t>
  </si>
  <si>
    <t xml:space="preserve">Memahami struktur bumi/geobencana/sumber Bumi serta dapat menjelaskan kefahaman tersebut. </t>
  </si>
  <si>
    <t xml:space="preserve">Mengaplikasikan pengetahuan dan kemahiran sains mengenai struktur bumi/geobencana/sumber Bumi untuk melaksanakan tugasan mudah. </t>
  </si>
  <si>
    <t xml:space="preserve">Menganalisis pengetahuan mengenai struktur bumi/geobencana/sumber Bumi dalam konteks penyelesaian masalah mengenai kejadian atau fenomena alam. </t>
  </si>
  <si>
    <t xml:space="preserve">Menilai pengetahuan mengenai struktur bumi/geobencana/sumber Bumi dalam konteks penyelesaian masalah dan membuat keputusan untuk melaksanakan satu tugasan. </t>
  </si>
  <si>
    <t xml:space="preserve">Merekabentuk persembahan pelbagai media/visual/folio/poster/main peranan/drama secara kreatif dan inovatif dengan menggunakan pengetahuan dan kemahiran sains mengenai struktur bumi/geobencana/sumber Bumi dalam konteks penyelesaian masalah dan membuat keputusan dengan mengambil kira nilai sosial/ekonomi/budaya masyarakat. </t>
  </si>
  <si>
    <t xml:space="preserve">• Merancang strategi dan prosedur yang kurang tepat dalam penyiasatan saintifik.
• Menggunakan bahan dan peralatan sains yang kurang sesuai untuk menjalankan penyiasatan saintifik. 
• Tiada data dikumpul dan direkodkan.
• Tiada penerangan atau penerangan sukar difahami.
</t>
  </si>
  <si>
    <t>Murid belum berkebolehan untuk.
• Menyatakan cara bagaimana sains digunakan untuk menyelesaikan masalah.
• Menyatakan implikasi menggunakan sains untuk menyelesaikan sesuatu masalah atau isu tertentu
• Menggunakan bahasa saintifik untuk berkomunikasi.
• Mendokumentasikan sumber maklumat yang digunakan.</t>
  </si>
  <si>
    <t>Murid kurang berkebolehan untuk: 
• Menyatakan cara bagaimana sains digunakan untuk menyelesaikan masalah.
• Menyatakan implikasi menggunakan sains untuk menyelesaikan sesuatu masalah atau isu tertentu
• Menggunakan bahasa saintifik untuk berkomunikasi.
• Mendokumentasikan sumber maklumat yang digunakan.</t>
  </si>
  <si>
    <t>Murid berkebolehan: 
• Menyatakan cara bagaimana sains digunakan untuk menyelesaikan masalah.
• Menyatakan implikasi menggunakan sains untuk menyelesaikan sesuatu masalah atau isu tertentu
• Menggunakan bahasa saintifik yang terhad untuk berkomunikasi.
• Mendokumentasikan sedikit sumber maklumat yang digunakan.</t>
  </si>
  <si>
    <t>Murid berkebolehan: 
• Menentukan bagaimana sains digunakan untuk menangani masalah atau isu tertentu.
• Menentukan implikasi menggunakan sains untuk menyelesaikan sesuatu masalah atau isu tertentu.
• Selalu menggunakan bahasa saintifik yang mencukupi untuk berkomunikasi.
• Mendokumentasikan sebahagian daripada sumber maklumat yang digunakan.</t>
  </si>
  <si>
    <t>Murid berkebolehan:
• Merumuskan bagaimana sains digunakan untuk menangani masalah atau isu tertentu.
• Merumus implikasi sesuatu masalah atau isu tertentu
• Sentiasa menggunakan bahasa saintifik untuk berkomunikasi dengan baik.
• Mendokumentasikan hampir kesemua  sumber maklumat yang digunakan.</t>
  </si>
  <si>
    <t>Murid berkebolehan:
• Merumuskan bagaimana sains digunakan untuk menangani masalah atau isu tertentu.
• Membincang dan menganalisis  implikasi sains untuk menyelesaikan sesuatu masalah atau isu tertentu
• Sentiasa menggunakan bahasa saintifik secara konsisten untuk berkomunikasi dengan jelas dan tepat
• Mendokumentasikan sumber maklumat dengan lengkap.
• Menjadi ‘role model’ kepada pelajar lain.</t>
  </si>
  <si>
    <t>• Merancang strategi dan prosedur yang kurang tepat dalam penyiasatan saintifik.
• Menggunakan bahan dan peralatan sains yang kurang sesuai untuk menjalankan penyiasatan saintifik. 
• Tiada data dikumpul dan direkodkan.
• Tiada penerangan atau penerangan sukar difahami.</t>
  </si>
  <si>
    <t>• Merancang strategi dan prosedur yang betul dalam penyiasatan saintifik dengan bimbingan.
• Menggunakan bahan dan peralatan sains yang sesuai.
• Mengumpul dan merekod data yang tidak lengkap atau tidak relevan.
• Membuat interpretasi dan kesimpulan yang tidak bersandar kepada data yang dikumpul.</t>
  </si>
  <si>
    <t>• Merancang dan melaksanakan strategi dan prosedur yang betul dalam penyiasatan saintifik dengan bimbingan.
• Menggunakan bahan dan peralatan sains yang sesuai dan betul.
• Mengumpul dan merekodkan data yang relevan.
• Mengorganisasikan data dalam bentuk numerikal atau visual dengan sedikit ralat.
• Membuat interpretasi dan kesimpulan yang bersandar kepada data yang dikumpul.
• Menulis laporan penyiasatan saintifik yang kurang lengkap.</t>
  </si>
  <si>
    <t>• Merancang dan melaksanakan strategi dan prosedur yang betul dalam penyiasatan saintifik.
• Mengendali dan menggunakan bahan dan peralatan sains yang sesuai dan betul untuk mendapatkan keputusan yang jitu.
• Mengumpul data yang relevan dan merekodkan dalam format yang sesuai.
• Mengorganisasikan data dalam bentuk numerikal atau visual dengan tiada ralat.
• Membuat interpretasi data dan kesimpulan yang tepat dengan tujuan penyiasatan.
• Menulis laporan penyiasatan saintifik yang lengkap.</t>
  </si>
  <si>
    <t>• Menjalankan penyiasatan saintifik dan menulis laporan yang lengkap.
• Mengumpul, mengorganisasikan dan mempersembahkan data dalam bentuk numerikal atau visual dengan baik.
• Menginterpretasi data dan kesimpulan yang tepat dengan penaakulan saintifik.
• Mengenal pasti trend, pola dan hubungan data.</t>
  </si>
  <si>
    <t>• Menjustifikasikan dapatan penyiasatan dengan mengaitkan teori, prinsip dan hukum sains dalam membuat pelaporan.
• Menilai dan mencadangkan penambahbaikan kepada kaedah penyiasatan dan kaedah inkuiri lanjutan apabila perlu.
• Membincangkan kesahan data dan mencadangkan penambahbaikan kaedah pengumpulan data.</t>
  </si>
  <si>
    <t>Mengaplikasikan pengetahuan dan kemahiran sains mengenai sel sebagai unit asas kehidupan/koordinasi/ gerakbalas/pembiakan untuk melaksanakan tugasan mudah.</t>
  </si>
  <si>
    <t>Merekabentuk persembahan pelbagai media/visual/folio/poster/main peranan/drama secara kreatif dan inovatif dengan menggunakan pengetahuan dan kemahiran sains penggunaan cermin/ ciri cahaya/ pantulan cahaya/pembiasan cahaya/penyebaran cahaya/penyerakan cahaya/penambahan dan penolakan cahaya dalam konteks penyelesaian masalah dan membuat keputusan dengan mengambil kira nilai sosial/ekonomi/budaya masyarakat.</t>
  </si>
  <si>
    <t>Lemah</t>
  </si>
  <si>
    <t>Sederhana</t>
  </si>
  <si>
    <t>Memuaskan</t>
  </si>
  <si>
    <t>Baik</t>
  </si>
  <si>
    <t>Cemerlang</t>
  </si>
  <si>
    <t>Sangat cemerlang</t>
  </si>
  <si>
    <t>KUMPULAN</t>
  </si>
  <si>
    <t>KRITERIA</t>
  </si>
  <si>
    <r>
      <rPr>
        <b/>
        <sz val="12"/>
        <rFont val="Arial Narrow"/>
        <family val="2"/>
      </rPr>
      <t>REKABENTUK</t>
    </r>
    <r>
      <rPr>
        <sz val="12"/>
        <rFont val="Arial Narrow"/>
        <family val="2"/>
      </rPr>
      <t xml:space="preserve">
Adakah murid merancang projek secara terperinci dengan tujuan yang jelas?</t>
    </r>
  </si>
  <si>
    <r>
      <rPr>
        <b/>
        <sz val="12"/>
        <rFont val="Arial Narrow"/>
        <family val="2"/>
      </rPr>
      <t>PROSES</t>
    </r>
    <r>
      <rPr>
        <sz val="12"/>
        <rFont val="Arial Narrow"/>
        <family val="2"/>
      </rPr>
      <t xml:space="preserve">
Adakah murid melaksanakan langkah yang betul  dalam melengkapkan projek?</t>
    </r>
  </si>
  <si>
    <r>
      <rPr>
        <b/>
        <sz val="12"/>
        <rFont val="Arial Narrow"/>
        <family val="2"/>
      </rPr>
      <t>APLIKASI</t>
    </r>
    <r>
      <rPr>
        <sz val="12"/>
        <rFont val="Arial Narrow"/>
        <family val="2"/>
      </rPr>
      <t xml:space="preserve">
Adakah murid menggunakan pelbagai kemahiran dan strategi untuk mengaplikasikan pengetahuan kepada masalah dalam projek?</t>
    </r>
  </si>
  <si>
    <r>
      <rPr>
        <b/>
        <sz val="12"/>
        <rFont val="Arial Narrow"/>
        <family val="2"/>
      </rPr>
      <t>PERSEMBAHAN</t>
    </r>
    <r>
      <rPr>
        <sz val="12"/>
        <rFont val="Arial Narrow"/>
        <family val="2"/>
      </rPr>
      <t xml:space="preserve">
Adakah murid berjaya berkomunikasi secara efektif mengenai idea utama dalam projek?</t>
    </r>
  </si>
  <si>
    <r>
      <rPr>
        <b/>
        <sz val="12"/>
        <rFont val="Arial Narrow"/>
        <family val="2"/>
      </rPr>
      <t xml:space="preserve"> PENGETAHUAN</t>
    </r>
    <r>
      <rPr>
        <sz val="12"/>
        <rFont val="Arial Narrow"/>
        <family val="2"/>
      </rPr>
      <t xml:space="preserve">
Adakah murid menunjukkan pemahaman idea melalui kaedah inkuiri, kajian, analisis atau pengalaman?</t>
    </r>
  </si>
  <si>
    <t>20% DARIPADA JUMLAH MARKAH</t>
  </si>
  <si>
    <t>PN. ROZITA BT AHMAD</t>
  </si>
  <si>
    <t>PENGETUA</t>
  </si>
  <si>
    <t/>
  </si>
  <si>
    <t>ULASAN TAMBAHAN (Jika ada)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</si>
</sst>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54">
    <font>
      <sz val="11"/>
      <color indexed="8"/>
      <name val="Calibri"/>
    </font>
    <font>
      <sz val="11"/>
      <color theme="1"/>
      <name val="Calibri"/>
      <family val="2"/>
      <scheme val="minor"/>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b/>
      <sz val="11"/>
      <color theme="1" tint="0.499984740745262"/>
      <name val="Arial Narrow"/>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b/>
      <i/>
      <sz val="11"/>
      <color indexed="8"/>
      <name val="Calibri"/>
      <family val="2"/>
    </font>
    <font>
      <sz val="10"/>
      <color indexed="8"/>
      <name val="Arial Narrow"/>
      <family val="2"/>
    </font>
    <font>
      <sz val="9"/>
      <color indexed="81"/>
      <name val="Tahoma"/>
      <family val="2"/>
    </font>
    <font>
      <b/>
      <sz val="9"/>
      <color indexed="81"/>
      <name val="Tahoma"/>
      <family val="2"/>
    </font>
    <font>
      <b/>
      <u/>
      <sz val="9"/>
      <color indexed="81"/>
      <name val="Tahoma"/>
      <family val="2"/>
    </font>
    <font>
      <sz val="12"/>
      <color theme="1"/>
      <name val="Arial Narrow"/>
      <family val="2"/>
    </font>
    <font>
      <sz val="12"/>
      <color rgb="FF000000"/>
      <name val="Arial Narrow"/>
      <family val="2"/>
    </font>
    <font>
      <sz val="11"/>
      <color indexed="10"/>
      <name val="Calibri"/>
      <family val="2"/>
    </font>
    <font>
      <sz val="11"/>
      <name val="Calibri"/>
      <family val="2"/>
    </font>
    <font>
      <b/>
      <sz val="11"/>
      <color indexed="60"/>
      <name val="Calibri"/>
      <family val="2"/>
    </font>
    <font>
      <sz val="11"/>
      <color indexed="60"/>
      <name val="Calibri"/>
      <family val="2"/>
    </font>
    <font>
      <b/>
      <sz val="16"/>
      <color rgb="FFFF0000"/>
      <name val="Calibri"/>
      <family val="2"/>
    </font>
    <font>
      <b/>
      <sz val="12"/>
      <color theme="0"/>
      <name val="Arial Narrow"/>
      <family val="2"/>
    </font>
    <font>
      <b/>
      <sz val="16"/>
      <name val="Arial Narrow"/>
      <family val="2"/>
    </font>
    <font>
      <b/>
      <sz val="14"/>
      <color theme="0"/>
      <name val="Calibri"/>
      <family val="2"/>
      <scheme val="minor"/>
    </font>
    <font>
      <b/>
      <sz val="12"/>
      <color theme="1"/>
      <name val="Arial Narrow"/>
      <family val="2"/>
    </font>
  </fonts>
  <fills count="23">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4" tint="0.39997558519241921"/>
        <bgColor indexed="64"/>
      </patternFill>
    </fill>
    <fill>
      <patternFill patternType="solid">
        <fgColor rgb="FFFFFF66"/>
        <bgColor indexed="64"/>
      </patternFill>
    </fill>
    <fill>
      <patternFill patternType="solid">
        <fgColor theme="0" tint="-0.499984740745262"/>
        <bgColor indexed="64"/>
      </patternFill>
    </fill>
    <fill>
      <patternFill patternType="solid">
        <fgColor theme="2" tint="-0.249977111117893"/>
        <bgColor indexed="64"/>
      </patternFill>
    </fill>
  </fills>
  <borders count="38">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8"/>
      </right>
      <top/>
      <bottom/>
      <diagonal/>
    </border>
    <border>
      <left style="thin">
        <color indexed="64"/>
      </left>
      <right/>
      <top style="thin">
        <color indexed="8"/>
      </top>
      <bottom/>
      <diagonal/>
    </border>
    <border>
      <left/>
      <right style="thin">
        <color indexed="64"/>
      </right>
      <top style="thin">
        <color indexed="8"/>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4">
    <xf numFmtId="0" fontId="0" fillId="0" borderId="0">
      <alignment vertical="center"/>
    </xf>
    <xf numFmtId="0" fontId="1" fillId="0" borderId="0"/>
    <xf numFmtId="0" fontId="32" fillId="0" borderId="0">
      <alignment vertical="center"/>
    </xf>
    <xf numFmtId="9" fontId="32" fillId="0" borderId="0" applyFont="0" applyFill="0" applyBorder="0" applyAlignment="0" applyProtection="0"/>
  </cellStyleXfs>
  <cellXfs count="303">
    <xf numFmtId="0" fontId="0" fillId="0" borderId="0" xfId="0" applyAlignment="1"/>
    <xf numFmtId="0" fontId="2" fillId="0" borderId="0" xfId="0" applyFont="1" applyAlignment="1"/>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xf numFmtId="0" fontId="7" fillId="2" borderId="0" xfId="0" applyFont="1" applyFill="1" applyBorder="1" applyAlignment="1">
      <alignment horizontal="left"/>
    </xf>
    <xf numFmtId="0" fontId="6" fillId="2" borderId="0" xfId="0" applyFont="1" applyFill="1" applyBorder="1" applyAlignment="1"/>
    <xf numFmtId="0" fontId="6" fillId="2" borderId="0" xfId="0" applyFont="1" applyFill="1" applyBorder="1" applyAlignment="1">
      <alignment horizontal="center"/>
    </xf>
    <xf numFmtId="0" fontId="2" fillId="2" borderId="0" xfId="0" applyFont="1" applyFill="1" applyAlignment="1"/>
    <xf numFmtId="0" fontId="8" fillId="3" borderId="1" xfId="0" applyFont="1" applyFill="1" applyBorder="1" applyAlignment="1">
      <alignment horizontal="center"/>
    </xf>
    <xf numFmtId="0" fontId="9" fillId="3" borderId="1" xfId="0" applyFont="1" applyFill="1" applyBorder="1" applyAlignment="1">
      <alignment horizontal="center" vertical="center"/>
    </xf>
    <xf numFmtId="0" fontId="2" fillId="4" borderId="1" xfId="0" applyFont="1" applyFill="1" applyBorder="1" applyAlignment="1">
      <alignment horizontal="center"/>
    </xf>
    <xf numFmtId="0" fontId="10" fillId="2" borderId="0" xfId="0" applyFont="1" applyFill="1" applyBorder="1" applyAlignment="1">
      <alignment horizontal="center"/>
    </xf>
    <xf numFmtId="0" fontId="11" fillId="2" borderId="0" xfId="0" applyFont="1" applyFill="1" applyBorder="1" applyAlignment="1">
      <alignment horizontal="center"/>
    </xf>
    <xf numFmtId="0" fontId="10" fillId="2" borderId="0" xfId="0" applyFont="1" applyFill="1" applyBorder="1" applyAlignment="1"/>
    <xf numFmtId="0" fontId="2" fillId="5" borderId="1" xfId="0" applyFont="1" applyFill="1" applyBorder="1" applyAlignment="1">
      <alignment horizontal="center"/>
    </xf>
    <xf numFmtId="0" fontId="12" fillId="4" borderId="1" xfId="0" applyFont="1" applyFill="1" applyBorder="1" applyAlignment="1">
      <alignment horizontal="center"/>
    </xf>
    <xf numFmtId="0" fontId="6" fillId="2" borderId="0" xfId="0" applyFont="1" applyFill="1" applyBorder="1" applyAlignment="1">
      <alignment horizontal="center" vertical="center" wrapText="1"/>
    </xf>
    <xf numFmtId="0" fontId="9" fillId="2" borderId="0" xfId="0" applyFont="1" applyFill="1" applyBorder="1" applyAlignment="1"/>
    <xf numFmtId="0" fontId="2" fillId="2" borderId="0" xfId="0" applyFont="1" applyFill="1" applyAlignment="1">
      <alignment horizontal="center"/>
    </xf>
    <xf numFmtId="0" fontId="10" fillId="2" borderId="0" xfId="0" applyFont="1" applyFill="1" applyBorder="1" applyAlignment="1">
      <alignment vertical="center" wrapText="1"/>
    </xf>
    <xf numFmtId="0" fontId="5" fillId="2" borderId="0" xfId="0" applyFont="1" applyFill="1" applyBorder="1" applyAlignment="1">
      <alignment horizontal="center" vertical="center"/>
    </xf>
    <xf numFmtId="0" fontId="6" fillId="0" borderId="0" xfId="0" applyFont="1" applyAlignment="1"/>
    <xf numFmtId="0" fontId="2" fillId="6" borderId="0" xfId="0" applyFont="1" applyFill="1" applyAlignment="1">
      <alignment horizontal="center"/>
    </xf>
    <xf numFmtId="0" fontId="2" fillId="6" borderId="0" xfId="0" applyFont="1" applyFill="1" applyAlignment="1"/>
    <xf numFmtId="0" fontId="7" fillId="2" borderId="2" xfId="0" applyFont="1" applyFill="1" applyBorder="1" applyAlignment="1">
      <alignment wrapText="1"/>
    </xf>
    <xf numFmtId="0" fontId="13" fillId="2" borderId="0" xfId="0" applyFont="1" applyFill="1" applyBorder="1" applyAlignment="1"/>
    <xf numFmtId="0" fontId="11" fillId="2" borderId="0" xfId="0" applyFont="1" applyFill="1" applyBorder="1" applyAlignment="1"/>
    <xf numFmtId="0" fontId="14" fillId="7" borderId="0" xfId="0" applyFont="1" applyFill="1" applyBorder="1" applyAlignment="1">
      <alignment horizontal="left"/>
    </xf>
    <xf numFmtId="0" fontId="9" fillId="7" borderId="0" xfId="0" applyFont="1" applyFill="1" applyBorder="1" applyAlignment="1"/>
    <xf numFmtId="0" fontId="6" fillId="7" borderId="0" xfId="0" applyFont="1" applyFill="1" applyBorder="1" applyAlignment="1">
      <alignment horizontal="center"/>
    </xf>
    <xf numFmtId="0" fontId="15" fillId="0" borderId="0" xfId="0" applyFont="1" applyAlignment="1">
      <alignment vertical="center"/>
    </xf>
    <xf numFmtId="0" fontId="15" fillId="0" borderId="0" xfId="0" applyFont="1" applyAlignment="1">
      <alignment horizontal="left" vertical="center" wrapText="1" indent="1"/>
    </xf>
    <xf numFmtId="0" fontId="16" fillId="5" borderId="0" xfId="0" applyFont="1" applyFill="1" applyBorder="1" applyAlignment="1">
      <alignment horizontal="left" vertical="center" indent="1"/>
    </xf>
    <xf numFmtId="0" fontId="16" fillId="5" borderId="0" xfId="0" applyFont="1" applyFill="1" applyBorder="1" applyAlignment="1">
      <alignment horizontal="left" vertical="center" wrapText="1" indent="1"/>
    </xf>
    <xf numFmtId="0" fontId="15" fillId="4" borderId="0" xfId="0" applyFont="1" applyFill="1" applyAlignment="1">
      <alignment vertical="center"/>
    </xf>
    <xf numFmtId="0" fontId="15" fillId="4" borderId="0" xfId="0" applyFont="1" applyFill="1" applyAlignment="1">
      <alignment horizontal="left" vertical="center" wrapText="1" indent="1"/>
    </xf>
    <xf numFmtId="0" fontId="17" fillId="6" borderId="3" xfId="0" applyFont="1" applyFill="1" applyBorder="1" applyAlignment="1">
      <alignment horizontal="center" vertical="center" wrapText="1"/>
    </xf>
    <xf numFmtId="0" fontId="17" fillId="6" borderId="3" xfId="0" applyFont="1" applyFill="1" applyBorder="1" applyAlignment="1">
      <alignment horizontal="left" vertical="center" wrapText="1" indent="1"/>
    </xf>
    <xf numFmtId="0" fontId="15" fillId="5" borderId="1" xfId="0" applyFont="1" applyFill="1" applyBorder="1" applyAlignment="1">
      <alignment horizontal="center" vertical="center"/>
    </xf>
    <xf numFmtId="0" fontId="15" fillId="0" borderId="1" xfId="0" applyFont="1" applyBorder="1" applyAlignment="1">
      <alignment horizontal="left" vertical="center" wrapText="1" indent="1"/>
    </xf>
    <xf numFmtId="0" fontId="17" fillId="6" borderId="1" xfId="0" applyFont="1" applyFill="1" applyBorder="1" applyAlignment="1">
      <alignment horizontal="center" vertical="center" wrapText="1"/>
    </xf>
    <xf numFmtId="0" fontId="15" fillId="0" borderId="0" xfId="0" applyFont="1" applyAlignment="1">
      <alignment vertical="top"/>
    </xf>
    <xf numFmtId="0" fontId="15" fillId="0" borderId="0" xfId="0" applyFont="1" applyAlignment="1">
      <alignment horizontal="left" vertical="center" wrapText="1"/>
    </xf>
    <xf numFmtId="0" fontId="17" fillId="6" borderId="3" xfId="0" applyFont="1" applyFill="1" applyBorder="1" applyAlignment="1">
      <alignment horizontal="left" vertical="center" wrapText="1"/>
    </xf>
    <xf numFmtId="0" fontId="15" fillId="0" borderId="1" xfId="0" applyFont="1" applyBorder="1" applyAlignment="1">
      <alignment horizontal="left" vertical="center" wrapText="1"/>
    </xf>
    <xf numFmtId="0" fontId="17" fillId="6" borderId="1" xfId="0" applyFont="1" applyFill="1" applyBorder="1" applyAlignment="1">
      <alignment horizontal="center" vertical="center"/>
    </xf>
    <xf numFmtId="0" fontId="2" fillId="0" borderId="0" xfId="0" applyFont="1" applyAlignment="1">
      <alignment vertical="center"/>
    </xf>
    <xf numFmtId="0" fontId="2" fillId="0" borderId="0" xfId="0" applyFont="1" applyBorder="1" applyAlignment="1"/>
    <xf numFmtId="0" fontId="2" fillId="0" borderId="0" xfId="0" applyFont="1" applyFill="1" applyAlignment="1"/>
    <xf numFmtId="0" fontId="2" fillId="4" borderId="0" xfId="0" applyFont="1" applyFill="1" applyAlignment="1"/>
    <xf numFmtId="0" fontId="2" fillId="0" borderId="0" xfId="0" applyFont="1" applyAlignment="1">
      <alignment horizontal="center" vertical="center"/>
    </xf>
    <xf numFmtId="0" fontId="18" fillId="5" borderId="0" xfId="0" applyFont="1" applyFill="1" applyBorder="1" applyAlignment="1">
      <alignment horizontal="center" vertical="center"/>
    </xf>
    <xf numFmtId="0" fontId="19" fillId="5" borderId="0" xfId="0" applyFont="1" applyFill="1" applyBorder="1" applyAlignment="1">
      <alignment horizontal="center" vertical="center"/>
    </xf>
    <xf numFmtId="0" fontId="2" fillId="9" borderId="0" xfId="0" applyFont="1" applyFill="1" applyAlignment="1">
      <alignment horizontal="center" vertical="center"/>
    </xf>
    <xf numFmtId="0" fontId="22" fillId="2" borderId="0" xfId="0" applyFont="1" applyFill="1" applyBorder="1" applyAlignment="1">
      <alignment horizontal="left"/>
    </xf>
    <xf numFmtId="0" fontId="2" fillId="0" borderId="1" xfId="0" applyFont="1" applyBorder="1" applyAlignment="1">
      <alignment horizontal="left"/>
    </xf>
    <xf numFmtId="0" fontId="12" fillId="4" borderId="4" xfId="0" applyFont="1" applyFill="1" applyBorder="1" applyAlignment="1"/>
    <xf numFmtId="0" fontId="12" fillId="4" borderId="5" xfId="0" applyFont="1" applyFill="1" applyBorder="1" applyAlignment="1"/>
    <xf numFmtId="0" fontId="9" fillId="5" borderId="6" xfId="0" applyFont="1" applyFill="1" applyBorder="1" applyAlignment="1">
      <alignment horizontal="left"/>
    </xf>
    <xf numFmtId="0" fontId="9" fillId="5" borderId="0" xfId="0" applyFont="1" applyFill="1" applyBorder="1" applyAlignment="1">
      <alignment horizontal="left"/>
    </xf>
    <xf numFmtId="164" fontId="9" fillId="4" borderId="4" xfId="0" applyNumberFormat="1" applyFont="1" applyFill="1" applyBorder="1" applyAlignment="1">
      <alignment horizontal="left"/>
    </xf>
    <xf numFmtId="164" fontId="9" fillId="4" borderId="5" xfId="0" applyNumberFormat="1" applyFont="1" applyFill="1" applyBorder="1" applyAlignment="1"/>
    <xf numFmtId="0" fontId="9" fillId="4" borderId="4" xfId="0" applyFont="1" applyFill="1" applyBorder="1" applyAlignment="1"/>
    <xf numFmtId="0" fontId="9" fillId="4" borderId="5" xfId="0" applyFont="1" applyFill="1" applyBorder="1" applyAlignment="1"/>
    <xf numFmtId="0" fontId="9" fillId="4" borderId="5" xfId="0" applyNumberFormat="1" applyFont="1" applyFill="1" applyBorder="1" applyAlignment="1"/>
    <xf numFmtId="0" fontId="9" fillId="2" borderId="0" xfId="0" applyFont="1" applyFill="1" applyBorder="1" applyAlignment="1">
      <alignment horizontal="right"/>
    </xf>
    <xf numFmtId="0" fontId="13" fillId="6" borderId="4" xfId="0" applyFont="1" applyFill="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25" fillId="10" borderId="9" xfId="0" applyFont="1" applyFill="1" applyBorder="1" applyAlignment="1">
      <alignment horizontal="center" vertical="center" wrapText="1"/>
    </xf>
    <xf numFmtId="0" fontId="26" fillId="2" borderId="1" xfId="0" applyFont="1" applyFill="1" applyBorder="1" applyAlignment="1">
      <alignment horizontal="center" vertical="center"/>
    </xf>
    <xf numFmtId="0" fontId="25" fillId="2" borderId="1" xfId="0" applyFont="1" applyFill="1" applyBorder="1" applyAlignment="1" applyProtection="1">
      <alignment horizontal="left" vertical="center" wrapText="1" indent="1"/>
      <protection hidden="1"/>
    </xf>
    <xf numFmtId="0" fontId="24" fillId="2" borderId="6" xfId="0" applyFont="1" applyFill="1" applyBorder="1" applyAlignment="1">
      <alignment vertical="center" textRotation="90" wrapText="1"/>
    </xf>
    <xf numFmtId="0" fontId="14" fillId="2" borderId="10" xfId="0" applyFont="1" applyFill="1" applyBorder="1" applyAlignment="1">
      <alignment vertical="center" textRotation="90" wrapText="1"/>
    </xf>
    <xf numFmtId="0" fontId="24" fillId="2" borderId="11" xfId="0" applyFont="1" applyFill="1" applyBorder="1" applyAlignment="1">
      <alignment vertical="center" textRotation="90" wrapText="1"/>
    </xf>
    <xf numFmtId="0" fontId="14" fillId="2" borderId="12" xfId="0" applyFont="1" applyFill="1" applyBorder="1" applyAlignment="1">
      <alignment vertical="center" textRotation="90" wrapText="1"/>
    </xf>
    <xf numFmtId="0" fontId="14" fillId="2" borderId="0" xfId="0" applyFont="1" applyFill="1" applyBorder="1" applyAlignment="1">
      <alignment vertical="center" wrapText="1"/>
    </xf>
    <xf numFmtId="0" fontId="25" fillId="2" borderId="0" xfId="0" applyFont="1" applyFill="1" applyBorder="1" applyAlignment="1">
      <alignment horizontal="center" vertical="center" wrapText="1"/>
    </xf>
    <xf numFmtId="0" fontId="26" fillId="2" borderId="0" xfId="0" applyFont="1" applyFill="1" applyBorder="1" applyAlignment="1">
      <alignment horizontal="center" vertical="center"/>
    </xf>
    <xf numFmtId="0" fontId="25" fillId="2" borderId="0" xfId="0" applyFont="1" applyFill="1" applyBorder="1" applyAlignment="1" applyProtection="1">
      <alignment vertical="center" wrapText="1"/>
      <protection hidden="1"/>
    </xf>
    <xf numFmtId="0" fontId="6" fillId="0" borderId="0" xfId="0" applyFont="1" applyFill="1" applyBorder="1" applyAlignment="1">
      <alignment horizontal="center"/>
    </xf>
    <xf numFmtId="0" fontId="14" fillId="0" borderId="0" xfId="0" applyFont="1" applyFill="1" applyBorder="1" applyAlignment="1">
      <alignment vertical="center" wrapText="1"/>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25" fillId="0" borderId="0" xfId="0" applyFont="1" applyFill="1" applyBorder="1" applyAlignment="1" applyProtection="1">
      <alignment vertical="center" wrapText="1"/>
      <protection hidden="1"/>
    </xf>
    <xf numFmtId="0" fontId="25" fillId="0" borderId="0" xfId="0" applyFont="1" applyFill="1" applyBorder="1" applyAlignment="1">
      <alignment horizontal="center" vertical="center"/>
    </xf>
    <xf numFmtId="0" fontId="23" fillId="0" borderId="0" xfId="0" applyFont="1" applyFill="1" applyBorder="1" applyAlignment="1">
      <alignment vertical="center"/>
    </xf>
    <xf numFmtId="0" fontId="2" fillId="0" borderId="0" xfId="0" applyFont="1" applyBorder="1" applyAlignment="1">
      <alignment horizontal="center"/>
    </xf>
    <xf numFmtId="0" fontId="12" fillId="0" borderId="0" xfId="0" applyFont="1" applyBorder="1" applyAlignment="1"/>
    <xf numFmtId="0" fontId="2" fillId="4" borderId="0" xfId="0" applyFont="1" applyFill="1" applyBorder="1" applyAlignment="1"/>
    <xf numFmtId="0" fontId="2" fillId="9" borderId="0" xfId="0" applyFont="1" applyFill="1" applyAlignment="1"/>
    <xf numFmtId="0" fontId="2" fillId="9" borderId="0" xfId="0" applyFont="1" applyFill="1" applyAlignment="1" applyProtection="1">
      <protection locked="0"/>
    </xf>
    <xf numFmtId="0" fontId="2" fillId="0" borderId="0" xfId="0" applyFont="1" applyBorder="1" applyAlignment="1">
      <alignment horizontal="center" vertical="center"/>
    </xf>
    <xf numFmtId="0" fontId="2" fillId="0" borderId="0" xfId="0" applyFont="1" applyBorder="1" applyAlignment="1">
      <alignment horizontal="left"/>
    </xf>
    <xf numFmtId="0" fontId="27" fillId="4" borderId="0" xfId="0" applyFont="1" applyFill="1" applyAlignment="1"/>
    <xf numFmtId="0" fontId="25" fillId="0" borderId="0" xfId="0" applyFont="1" applyAlignment="1">
      <alignment vertical="center"/>
    </xf>
    <xf numFmtId="0" fontId="25" fillId="0" borderId="0" xfId="0" applyFont="1" applyAlignment="1"/>
    <xf numFmtId="0" fontId="25" fillId="0" borderId="0" xfId="0" applyFont="1" applyAlignment="1">
      <alignment horizontal="center"/>
    </xf>
    <xf numFmtId="0" fontId="27" fillId="5" borderId="0" xfId="0" applyFont="1" applyFill="1" applyAlignment="1"/>
    <xf numFmtId="0" fontId="28" fillId="5" borderId="0" xfId="0" applyFont="1" applyFill="1" applyAlignment="1" applyProtection="1">
      <protection locked="0"/>
    </xf>
    <xf numFmtId="0" fontId="29" fillId="5" borderId="0" xfId="0" applyFont="1" applyFill="1" applyAlignment="1">
      <alignment horizontal="right" vertical="center"/>
    </xf>
    <xf numFmtId="0" fontId="23" fillId="5" borderId="0" xfId="0" applyFont="1" applyFill="1" applyBorder="1" applyAlignment="1" applyProtection="1">
      <alignment vertical="center"/>
      <protection locked="0"/>
    </xf>
    <xf numFmtId="0" fontId="28" fillId="5" borderId="0" xfId="0" applyFont="1" applyFill="1" applyAlignment="1"/>
    <xf numFmtId="0" fontId="25" fillId="2" borderId="0" xfId="0" applyFont="1" applyFill="1" applyAlignment="1"/>
    <xf numFmtId="0" fontId="25" fillId="2" borderId="0" xfId="0" applyFont="1" applyFill="1" applyAlignment="1">
      <alignment horizontal="center"/>
    </xf>
    <xf numFmtId="0" fontId="8" fillId="2" borderId="0" xfId="0" applyFont="1" applyFill="1" applyAlignment="1">
      <alignment horizontal="left" vertical="center" indent="1"/>
    </xf>
    <xf numFmtId="0" fontId="23" fillId="2" borderId="0" xfId="0" applyFont="1" applyFill="1" applyAlignment="1">
      <alignment horizontal="right" vertical="center"/>
    </xf>
    <xf numFmtId="0" fontId="8" fillId="2" borderId="0" xfId="0" applyFont="1" applyFill="1" applyAlignment="1">
      <alignment vertical="center"/>
    </xf>
    <xf numFmtId="0" fontId="25" fillId="2" borderId="0" xfId="0" applyFont="1" applyFill="1" applyAlignment="1">
      <alignment vertical="center"/>
    </xf>
    <xf numFmtId="0" fontId="25" fillId="2" borderId="0" xfId="0" applyFont="1" applyFill="1" applyAlignment="1">
      <alignment horizontal="center" vertical="center"/>
    </xf>
    <xf numFmtId="0" fontId="23" fillId="2" borderId="0" xfId="0" applyFont="1" applyFill="1" applyAlignment="1">
      <alignment horizontal="center" vertical="center"/>
    </xf>
    <xf numFmtId="0" fontId="8" fillId="10" borderId="14" xfId="0" applyFont="1" applyFill="1" applyBorder="1" applyAlignment="1">
      <alignment horizontal="center" vertical="center" wrapText="1"/>
    </xf>
    <xf numFmtId="0" fontId="25" fillId="0" borderId="1" xfId="0" applyFont="1" applyBorder="1" applyAlignment="1" applyProtection="1">
      <alignment horizontal="center" vertical="center"/>
      <protection locked="0"/>
    </xf>
    <xf numFmtId="0" fontId="25" fillId="0" borderId="1" xfId="0" applyFont="1" applyBorder="1" applyAlignment="1" applyProtection="1">
      <alignment vertical="center"/>
      <protection locked="0"/>
    </xf>
    <xf numFmtId="164" fontId="25" fillId="0" borderId="1" xfId="0" applyNumberFormat="1" applyFont="1" applyBorder="1" applyAlignment="1" applyProtection="1">
      <alignment horizontal="center" vertical="center"/>
      <protection locked="0"/>
    </xf>
    <xf numFmtId="0" fontId="28" fillId="2" borderId="8" xfId="0" applyFont="1" applyFill="1" applyBorder="1" applyAlignment="1">
      <alignment vertical="center"/>
    </xf>
    <xf numFmtId="0" fontId="8" fillId="2" borderId="12" xfId="0" applyFont="1" applyFill="1" applyBorder="1" applyAlignment="1">
      <alignment vertical="center"/>
    </xf>
    <xf numFmtId="0" fontId="28" fillId="5" borderId="0" xfId="0" applyFont="1" applyFill="1" applyAlignment="1" applyProtection="1">
      <alignment horizontal="center"/>
      <protection locked="0"/>
    </xf>
    <xf numFmtId="0" fontId="28" fillId="5" borderId="0" xfId="0" applyFont="1" applyFill="1" applyAlignment="1">
      <alignment horizontal="center"/>
    </xf>
    <xf numFmtId="0" fontId="8" fillId="2" borderId="10" xfId="0" applyFont="1" applyFill="1" applyBorder="1" applyAlignment="1">
      <alignment vertical="center"/>
    </xf>
    <xf numFmtId="0" fontId="8" fillId="10" borderId="1" xfId="0" applyFont="1" applyFill="1" applyBorder="1" applyAlignment="1">
      <alignment horizontal="center" vertical="center" wrapText="1"/>
    </xf>
    <xf numFmtId="0" fontId="25" fillId="0" borderId="1" xfId="0" applyFont="1" applyBorder="1" applyAlignment="1">
      <alignment horizontal="center" vertical="center"/>
    </xf>
    <xf numFmtId="0" fontId="25" fillId="0" borderId="3" xfId="0" applyFont="1" applyBorder="1" applyAlignment="1">
      <alignment horizontal="center" vertical="center"/>
    </xf>
    <xf numFmtId="0" fontId="25" fillId="0" borderId="0" xfId="0" applyFont="1" applyBorder="1" applyAlignment="1">
      <alignment horizontal="center" vertical="center"/>
    </xf>
    <xf numFmtId="2" fontId="25" fillId="0" borderId="0" xfId="0" applyNumberFormat="1" applyFont="1" applyAlignment="1">
      <alignment vertical="center"/>
    </xf>
    <xf numFmtId="0" fontId="25" fillId="0" borderId="0" xfId="0" applyFont="1" applyBorder="1" applyAlignment="1">
      <alignment vertical="center"/>
    </xf>
    <xf numFmtId="0" fontId="25" fillId="4" borderId="7" xfId="0" applyFont="1" applyFill="1" applyBorder="1" applyAlignment="1"/>
    <xf numFmtId="0" fontId="25" fillId="4" borderId="13" xfId="0" applyFont="1" applyFill="1" applyBorder="1" applyAlignment="1"/>
    <xf numFmtId="0" fontId="25" fillId="4" borderId="13" xfId="0" applyFont="1" applyFill="1" applyBorder="1" applyAlignment="1">
      <alignment horizontal="center"/>
    </xf>
    <xf numFmtId="0" fontId="25" fillId="4" borderId="6" xfId="0" applyFont="1" applyFill="1" applyBorder="1" applyAlignment="1"/>
    <xf numFmtId="0" fontId="25" fillId="4" borderId="0" xfId="0" applyFont="1" applyFill="1" applyBorder="1" applyAlignment="1"/>
    <xf numFmtId="0" fontId="25" fillId="4" borderId="0" xfId="0" applyFont="1" applyFill="1" applyBorder="1" applyAlignment="1">
      <alignment horizontal="center"/>
    </xf>
    <xf numFmtId="0" fontId="25" fillId="4" borderId="0" xfId="0" applyFont="1" applyFill="1" applyBorder="1" applyAlignment="1" applyProtection="1">
      <alignment horizontal="center"/>
      <protection locked="0"/>
    </xf>
    <xf numFmtId="0" fontId="25" fillId="0" borderId="6" xfId="0" applyFont="1" applyBorder="1" applyAlignment="1"/>
    <xf numFmtId="0" fontId="26" fillId="0" borderId="0" xfId="0" applyFont="1" applyFill="1" applyBorder="1" applyAlignment="1" applyProtection="1">
      <protection locked="0"/>
    </xf>
    <xf numFmtId="0" fontId="26" fillId="0" borderId="0" xfId="0" applyFont="1" applyFill="1" applyBorder="1" applyAlignment="1" applyProtection="1">
      <alignment horizontal="center"/>
      <protection locked="0"/>
    </xf>
    <xf numFmtId="0" fontId="25" fillId="4" borderId="0" xfId="0" applyFont="1" applyFill="1" applyBorder="1" applyAlignment="1" applyProtection="1">
      <protection locked="0"/>
    </xf>
    <xf numFmtId="0" fontId="25" fillId="4" borderId="11" xfId="0" applyFont="1" applyFill="1" applyBorder="1" applyAlignment="1"/>
    <xf numFmtId="0" fontId="25" fillId="4" borderId="2" xfId="0" applyFont="1" applyFill="1" applyBorder="1" applyAlignment="1"/>
    <xf numFmtId="0" fontId="25" fillId="4" borderId="2" xfId="0" applyFont="1" applyFill="1" applyBorder="1" applyAlignment="1">
      <alignment horizontal="center"/>
    </xf>
    <xf numFmtId="0" fontId="25" fillId="4" borderId="8" xfId="0" applyFont="1" applyFill="1" applyBorder="1" applyAlignment="1">
      <alignment horizontal="center"/>
    </xf>
    <xf numFmtId="0" fontId="25" fillId="0" borderId="0" xfId="0" applyFont="1" applyBorder="1" applyAlignment="1"/>
    <xf numFmtId="0" fontId="25" fillId="4" borderId="10" xfId="0" applyFont="1" applyFill="1" applyBorder="1" applyAlignment="1">
      <alignment horizontal="center"/>
    </xf>
    <xf numFmtId="0" fontId="25" fillId="4" borderId="12" xfId="0" applyFont="1" applyFill="1" applyBorder="1" applyAlignment="1">
      <alignment horizontal="center"/>
    </xf>
    <xf numFmtId="0" fontId="8" fillId="2" borderId="0" xfId="0" applyFont="1" applyFill="1" applyAlignment="1" applyProtection="1">
      <alignment vertical="center"/>
      <protection locked="0"/>
    </xf>
    <xf numFmtId="11" fontId="25" fillId="0" borderId="1" xfId="0" applyNumberFormat="1" applyFont="1" applyBorder="1" applyAlignment="1" applyProtection="1">
      <alignment vertical="center"/>
      <protection locked="0"/>
    </xf>
    <xf numFmtId="166" fontId="23" fillId="5" borderId="0" xfId="0" applyNumberFormat="1" applyFont="1" applyFill="1" applyBorder="1" applyAlignment="1" applyProtection="1">
      <alignment horizontal="left" vertical="center"/>
      <protection locked="0"/>
    </xf>
    <xf numFmtId="165" fontId="9" fillId="4" borderId="4" xfId="0" applyNumberFormat="1" applyFont="1" applyFill="1" applyBorder="1" applyAlignment="1">
      <alignment horizontal="left"/>
    </xf>
    <xf numFmtId="0" fontId="32" fillId="0" borderId="0" xfId="0" applyFont="1" applyAlignment="1"/>
    <xf numFmtId="0" fontId="33" fillId="0" borderId="0" xfId="0" applyFont="1" applyAlignment="1"/>
    <xf numFmtId="0" fontId="0" fillId="12" borderId="0" xfId="0" applyFill="1" applyAlignment="1"/>
    <xf numFmtId="0" fontId="34" fillId="13" borderId="0" xfId="0" applyFont="1" applyFill="1" applyAlignment="1"/>
    <xf numFmtId="0" fontId="31" fillId="13" borderId="0" xfId="0" applyFont="1" applyFill="1" applyAlignment="1"/>
    <xf numFmtId="0" fontId="36" fillId="14" borderId="0" xfId="0" applyFont="1" applyFill="1" applyAlignment="1"/>
    <xf numFmtId="0" fontId="35" fillId="14" borderId="0" xfId="0" applyFont="1" applyFill="1" applyAlignment="1">
      <alignment vertical="center"/>
    </xf>
    <xf numFmtId="0" fontId="0" fillId="0" borderId="0" xfId="0" applyFill="1" applyBorder="1" applyAlignment="1"/>
    <xf numFmtId="0" fontId="0" fillId="0" borderId="0" xfId="0" applyBorder="1" applyAlignment="1"/>
    <xf numFmtId="0" fontId="33" fillId="12" borderId="0" xfId="0" applyFont="1" applyFill="1" applyAlignment="1"/>
    <xf numFmtId="0" fontId="0" fillId="12" borderId="0" xfId="0" applyFill="1" applyBorder="1" applyAlignment="1"/>
    <xf numFmtId="0" fontId="33" fillId="12" borderId="0" xfId="0" applyFont="1" applyFill="1" applyAlignment="1">
      <alignment horizontal="center"/>
    </xf>
    <xf numFmtId="0" fontId="33" fillId="12" borderId="0" xfId="0" applyFont="1" applyFill="1" applyBorder="1" applyAlignment="1"/>
    <xf numFmtId="0" fontId="25" fillId="4" borderId="0" xfId="0" applyFont="1" applyFill="1" applyBorder="1" applyAlignment="1" applyProtection="1"/>
    <xf numFmtId="0" fontId="25" fillId="0" borderId="0" xfId="0" applyFont="1" applyAlignment="1" applyProtection="1">
      <alignment vertical="center"/>
      <protection locked="0"/>
    </xf>
    <xf numFmtId="0" fontId="10" fillId="2" borderId="13" xfId="0" applyFont="1" applyFill="1" applyBorder="1" applyAlignment="1">
      <alignment horizontal="center" vertical="center" wrapText="1"/>
    </xf>
    <xf numFmtId="0" fontId="39" fillId="2" borderId="0" xfId="0" applyFont="1" applyFill="1" applyAlignment="1">
      <alignment horizontal="left" vertical="center"/>
    </xf>
    <xf numFmtId="0" fontId="6" fillId="2" borderId="0" xfId="0" applyFont="1" applyFill="1" applyAlignment="1">
      <alignment horizontal="right" vertical="center"/>
    </xf>
    <xf numFmtId="0" fontId="8" fillId="2" borderId="20" xfId="0" applyFont="1" applyFill="1" applyBorder="1" applyAlignment="1">
      <alignment vertical="center" wrapText="1"/>
    </xf>
    <xf numFmtId="0" fontId="8" fillId="2" borderId="21" xfId="0" applyFont="1" applyFill="1" applyBorder="1" applyAlignment="1">
      <alignment vertical="center" wrapText="1"/>
    </xf>
    <xf numFmtId="0" fontId="8" fillId="2" borderId="18" xfId="0" applyFont="1" applyFill="1" applyBorder="1" applyAlignment="1">
      <alignment vertical="center" wrapText="1"/>
    </xf>
    <xf numFmtId="0" fontId="8" fillId="2" borderId="19" xfId="0" applyFont="1" applyFill="1" applyBorder="1" applyAlignment="1">
      <alignment vertical="center" wrapText="1"/>
    </xf>
    <xf numFmtId="0" fontId="28" fillId="12" borderId="8" xfId="0" applyFont="1" applyFill="1" applyBorder="1" applyAlignment="1">
      <alignment vertical="center"/>
    </xf>
    <xf numFmtId="0" fontId="8" fillId="12" borderId="22" xfId="0" applyFont="1" applyFill="1" applyBorder="1" applyAlignment="1">
      <alignment vertical="center"/>
    </xf>
    <xf numFmtId="0" fontId="25" fillId="0" borderId="14" xfId="0" applyFont="1" applyBorder="1" applyAlignment="1" applyProtection="1">
      <alignment horizontal="center" vertical="center"/>
      <protection locked="0"/>
    </xf>
    <xf numFmtId="0" fontId="3" fillId="5" borderId="0" xfId="0" applyFont="1" applyFill="1" applyAlignment="1">
      <alignment vertical="center"/>
    </xf>
    <xf numFmtId="0" fontId="25" fillId="5" borderId="0" xfId="0" applyFont="1" applyFill="1" applyAlignment="1">
      <alignment horizontal="left" vertical="center"/>
    </xf>
    <xf numFmtId="0" fontId="25" fillId="5" borderId="0" xfId="0" applyFont="1" applyFill="1" applyAlignment="1">
      <alignment horizontal="right" vertical="center"/>
    </xf>
    <xf numFmtId="0" fontId="17" fillId="8" borderId="1" xfId="0" applyFont="1" applyFill="1" applyBorder="1" applyAlignment="1">
      <alignment horizontal="left" vertical="center" wrapText="1"/>
    </xf>
    <xf numFmtId="0" fontId="26" fillId="2" borderId="0" xfId="0" applyFont="1" applyFill="1" applyAlignment="1"/>
    <xf numFmtId="0" fontId="32" fillId="0" borderId="0" xfId="0" applyFont="1" applyAlignment="1">
      <alignment vertical="justify" wrapText="1"/>
    </xf>
    <xf numFmtId="0" fontId="0" fillId="0" borderId="0" xfId="0" applyFill="1" applyAlignment="1"/>
    <xf numFmtId="0" fontId="33" fillId="0" borderId="0" xfId="0" applyFont="1" applyFill="1" applyAlignment="1">
      <alignment horizontal="center"/>
    </xf>
    <xf numFmtId="0" fontId="33" fillId="0" borderId="0" xfId="0" applyFont="1" applyFill="1" applyAlignment="1"/>
    <xf numFmtId="0" fontId="0" fillId="0" borderId="0" xfId="0" applyFill="1" applyAlignment="1">
      <alignment vertical="top"/>
    </xf>
    <xf numFmtId="0" fontId="32" fillId="0" borderId="0" xfId="0" applyFont="1" applyFill="1" applyAlignment="1">
      <alignment vertical="justify"/>
    </xf>
    <xf numFmtId="0" fontId="0" fillId="0" borderId="0" xfId="0" applyFill="1" applyAlignment="1">
      <alignment vertical="justify"/>
    </xf>
    <xf numFmtId="0" fontId="43" fillId="0" borderId="26" xfId="1" applyFont="1" applyBorder="1" applyAlignment="1">
      <alignment vertical="center" wrapText="1"/>
    </xf>
    <xf numFmtId="0" fontId="43" fillId="15" borderId="26" xfId="1" applyFont="1" applyFill="1" applyBorder="1" applyAlignment="1" applyProtection="1">
      <alignment wrapText="1"/>
      <protection hidden="1"/>
    </xf>
    <xf numFmtId="0" fontId="44" fillId="0" borderId="26" xfId="1" applyFont="1" applyBorder="1" applyAlignment="1">
      <alignment vertical="center" wrapText="1"/>
    </xf>
    <xf numFmtId="0" fontId="44" fillId="0" borderId="26" xfId="1" applyFont="1" applyBorder="1" applyAlignment="1">
      <alignment wrapText="1"/>
    </xf>
    <xf numFmtId="0" fontId="23" fillId="10" borderId="27" xfId="0" applyFont="1" applyFill="1" applyBorder="1" applyAlignment="1">
      <alignment horizontal="center" vertical="center" wrapText="1"/>
    </xf>
    <xf numFmtId="0" fontId="23" fillId="10" borderId="15" xfId="0" applyFont="1" applyFill="1" applyBorder="1" applyAlignment="1">
      <alignment horizontal="center" vertical="center" wrapText="1"/>
    </xf>
    <xf numFmtId="0" fontId="15" fillId="0" borderId="0" xfId="0" applyFont="1" applyBorder="1" applyAlignment="1">
      <alignment wrapText="1"/>
    </xf>
    <xf numFmtId="0" fontId="17" fillId="6" borderId="4" xfId="0" applyFont="1" applyFill="1" applyBorder="1" applyAlignment="1">
      <alignment horizontal="center" vertical="center" wrapText="1"/>
    </xf>
    <xf numFmtId="0" fontId="17" fillId="6" borderId="26" xfId="0" applyFont="1" applyFill="1" applyBorder="1" applyAlignment="1">
      <alignment horizontal="left" vertical="center" wrapText="1" indent="1"/>
    </xf>
    <xf numFmtId="0" fontId="15" fillId="5" borderId="4" xfId="0" applyFont="1" applyFill="1" applyBorder="1" applyAlignment="1">
      <alignment horizontal="center" vertical="center"/>
    </xf>
    <xf numFmtId="0" fontId="0" fillId="0" borderId="0" xfId="0" applyAlignment="1">
      <alignment horizontal="center" vertical="center"/>
    </xf>
    <xf numFmtId="0" fontId="33" fillId="0" borderId="0" xfId="0" applyFont="1" applyAlignment="1">
      <alignment horizontal="justify" vertical="top" wrapText="1"/>
    </xf>
    <xf numFmtId="0" fontId="0" fillId="0" borderId="0" xfId="0" applyAlignment="1">
      <alignment vertical="top" wrapText="1"/>
    </xf>
    <xf numFmtId="0" fontId="49" fillId="13" borderId="0" xfId="0" applyFont="1" applyFill="1" applyAlignment="1">
      <alignment horizontal="right" vertical="center"/>
    </xf>
    <xf numFmtId="0" fontId="30" fillId="0" borderId="0" xfId="0" applyFont="1" applyBorder="1" applyAlignment="1" applyProtection="1">
      <alignment horizontal="center"/>
    </xf>
    <xf numFmtId="0" fontId="8" fillId="12" borderId="26" xfId="0" applyFont="1" applyFill="1" applyBorder="1" applyAlignment="1">
      <alignment vertical="center"/>
    </xf>
    <xf numFmtId="0" fontId="23" fillId="2" borderId="0" xfId="0" applyFont="1" applyFill="1" applyAlignment="1">
      <alignment horizontal="left" vertical="center" indent="1"/>
    </xf>
    <xf numFmtId="0" fontId="43" fillId="17" borderId="0" xfId="2" applyFont="1" applyFill="1" applyAlignment="1"/>
    <xf numFmtId="0" fontId="43" fillId="0" borderId="0" xfId="2" applyFont="1" applyAlignment="1"/>
    <xf numFmtId="0" fontId="8" fillId="17" borderId="0" xfId="2" applyFont="1" applyFill="1" applyAlignment="1">
      <alignment horizontal="left" vertical="center" indent="1"/>
    </xf>
    <xf numFmtId="0" fontId="8" fillId="17" borderId="0" xfId="2" applyFont="1" applyFill="1" applyAlignment="1">
      <alignment vertical="center"/>
    </xf>
    <xf numFmtId="0" fontId="43" fillId="0" borderId="0" xfId="2" applyFont="1" applyAlignment="1">
      <alignment vertical="center"/>
    </xf>
    <xf numFmtId="0" fontId="43" fillId="17" borderId="0" xfId="2" applyFont="1" applyFill="1" applyAlignment="1">
      <alignment horizontal="left" vertical="center" indent="1"/>
    </xf>
    <xf numFmtId="0" fontId="43" fillId="17" borderId="0" xfId="2" applyFont="1" applyFill="1" applyAlignment="1">
      <alignment vertical="center"/>
    </xf>
    <xf numFmtId="0" fontId="43" fillId="17" borderId="0" xfId="2" applyFont="1" applyFill="1" applyAlignment="1">
      <alignment horizontal="center" vertical="center"/>
    </xf>
    <xf numFmtId="0" fontId="23" fillId="17" borderId="0" xfId="2" applyFont="1" applyFill="1" applyAlignment="1">
      <alignment horizontal="center" vertical="center"/>
    </xf>
    <xf numFmtId="0" fontId="8" fillId="19" borderId="33" xfId="2" applyFont="1" applyFill="1" applyBorder="1" applyAlignment="1">
      <alignment vertical="center"/>
    </xf>
    <xf numFmtId="0" fontId="8" fillId="19" borderId="34" xfId="2" applyFont="1" applyFill="1" applyBorder="1" applyAlignment="1">
      <alignment vertical="center"/>
    </xf>
    <xf numFmtId="0" fontId="23" fillId="20" borderId="26" xfId="2" applyFont="1" applyFill="1" applyBorder="1" applyAlignment="1">
      <alignment horizontal="center" vertical="top" wrapText="1"/>
    </xf>
    <xf numFmtId="0" fontId="8" fillId="20" borderId="34" xfId="2" applyFont="1" applyFill="1" applyBorder="1" applyAlignment="1">
      <alignment horizontal="center" vertical="center"/>
    </xf>
    <xf numFmtId="9" fontId="23" fillId="22" borderId="34" xfId="3" applyFont="1" applyFill="1" applyBorder="1" applyAlignment="1">
      <alignment horizontal="center" vertical="center" wrapText="1"/>
    </xf>
    <xf numFmtId="9" fontId="23" fillId="22" borderId="26" xfId="3" applyFont="1" applyFill="1" applyBorder="1" applyAlignment="1">
      <alignment horizontal="center" vertical="center" wrapText="1"/>
    </xf>
    <xf numFmtId="0" fontId="43" fillId="0" borderId="26" xfId="2" applyFont="1" applyBorder="1" applyAlignment="1" applyProtection="1">
      <alignment horizontal="center" vertical="center"/>
      <protection hidden="1"/>
    </xf>
    <xf numFmtId="0" fontId="43" fillId="0" borderId="26" xfId="2" applyFont="1" applyBorder="1" applyAlignment="1" applyProtection="1">
      <alignment vertical="center"/>
      <protection hidden="1"/>
    </xf>
    <xf numFmtId="164" fontId="43" fillId="0" borderId="26" xfId="2" applyNumberFormat="1" applyFont="1" applyBorder="1" applyAlignment="1" applyProtection="1">
      <alignment horizontal="center" vertical="center"/>
      <protection hidden="1"/>
    </xf>
    <xf numFmtId="0" fontId="43" fillId="0" borderId="26" xfId="2" applyFont="1" applyBorder="1" applyAlignment="1" applyProtection="1">
      <alignment horizontal="center" vertical="center"/>
      <protection locked="0"/>
    </xf>
    <xf numFmtId="2" fontId="43" fillId="0" borderId="26" xfId="2" applyNumberFormat="1" applyFont="1" applyBorder="1" applyAlignment="1" applyProtection="1">
      <alignment horizontal="center" vertical="center"/>
      <protection hidden="1"/>
    </xf>
    <xf numFmtId="0" fontId="43" fillId="15" borderId="16" xfId="2" applyFont="1" applyFill="1" applyBorder="1" applyAlignment="1"/>
    <xf numFmtId="0" fontId="43" fillId="15" borderId="37" xfId="2" applyFont="1" applyFill="1" applyBorder="1" applyAlignment="1"/>
    <xf numFmtId="0" fontId="43" fillId="15" borderId="37" xfId="2" applyFont="1" applyFill="1" applyBorder="1" applyAlignment="1">
      <alignment horizontal="center"/>
    </xf>
    <xf numFmtId="0" fontId="43" fillId="15" borderId="18" xfId="2" applyFont="1" applyFill="1" applyBorder="1" applyAlignment="1"/>
    <xf numFmtId="0" fontId="43" fillId="15" borderId="0" xfId="2" applyFont="1" applyFill="1" applyBorder="1" applyAlignment="1"/>
    <xf numFmtId="0" fontId="43" fillId="15" borderId="0" xfId="2" applyFont="1" applyFill="1" applyBorder="1" applyAlignment="1">
      <alignment horizontal="center"/>
    </xf>
    <xf numFmtId="0" fontId="43" fillId="0" borderId="18" xfId="2" applyFont="1" applyBorder="1" applyAlignment="1"/>
    <xf numFmtId="0" fontId="53" fillId="0" borderId="0" xfId="2" applyFont="1" applyFill="1" applyBorder="1" applyAlignment="1" applyProtection="1">
      <protection locked="0"/>
    </xf>
    <xf numFmtId="0" fontId="53" fillId="0" borderId="0" xfId="2" applyFont="1" applyFill="1" applyBorder="1" applyAlignment="1" applyProtection="1">
      <alignment horizontal="center"/>
      <protection locked="0"/>
    </xf>
    <xf numFmtId="0" fontId="43" fillId="15" borderId="0" xfId="2" applyFont="1" applyFill="1" applyBorder="1" applyAlignment="1" applyProtection="1">
      <protection locked="0"/>
    </xf>
    <xf numFmtId="0" fontId="43" fillId="15" borderId="0" xfId="2" applyFont="1" applyFill="1" applyBorder="1" applyAlignment="1" applyProtection="1">
      <alignment horizontal="center"/>
      <protection locked="0"/>
    </xf>
    <xf numFmtId="0" fontId="43" fillId="15" borderId="20" xfId="2" applyFont="1" applyFill="1" applyBorder="1" applyAlignment="1"/>
    <xf numFmtId="0" fontId="43" fillId="15" borderId="30" xfId="2" applyFont="1" applyFill="1" applyBorder="1" applyAlignment="1"/>
    <xf numFmtId="0" fontId="43" fillId="15" borderId="30" xfId="2" applyFont="1" applyFill="1" applyBorder="1" applyAlignment="1">
      <alignment horizontal="center"/>
    </xf>
    <xf numFmtId="0" fontId="43" fillId="0" borderId="0" xfId="2" applyFont="1" applyAlignment="1">
      <alignment horizontal="center"/>
    </xf>
    <xf numFmtId="0" fontId="51" fillId="17" borderId="0" xfId="2" applyFont="1" applyFill="1" applyAlignment="1">
      <alignment horizontal="left" vertical="center"/>
    </xf>
    <xf numFmtId="0" fontId="32" fillId="0" borderId="0" xfId="0" applyFont="1" applyAlignment="1">
      <alignment horizontal="justify" vertical="justify" wrapText="1"/>
    </xf>
    <xf numFmtId="0" fontId="32" fillId="0" borderId="0" xfId="0" applyFont="1" applyAlignment="1">
      <alignment horizontal="justify" vertical="top" wrapText="1"/>
    </xf>
    <xf numFmtId="0" fontId="32" fillId="0" borderId="0" xfId="0" applyFont="1" applyFill="1" applyAlignment="1">
      <alignment horizontal="justify" vertical="justify" wrapText="1"/>
    </xf>
    <xf numFmtId="0" fontId="46" fillId="0" borderId="0" xfId="0" applyFont="1" applyAlignment="1">
      <alignment horizontal="left" vertical="top" wrapText="1"/>
    </xf>
    <xf numFmtId="0" fontId="32" fillId="0" borderId="0" xfId="0" applyFont="1" applyAlignment="1">
      <alignment horizontal="left" vertical="top" wrapText="1"/>
    </xf>
    <xf numFmtId="0" fontId="25" fillId="4" borderId="13" xfId="0" applyFont="1" applyFill="1" applyBorder="1" applyAlignment="1">
      <alignment horizontal="center"/>
    </xf>
    <xf numFmtId="0" fontId="25" fillId="4" borderId="0" xfId="0" applyFont="1" applyFill="1" applyBorder="1" applyAlignment="1" applyProtection="1">
      <alignment horizontal="center"/>
      <protection locked="0"/>
    </xf>
    <xf numFmtId="0" fontId="28" fillId="11" borderId="1" xfId="0" applyFont="1" applyFill="1" applyBorder="1" applyAlignment="1">
      <alignment horizontal="center" vertical="center"/>
    </xf>
    <xf numFmtId="0" fontId="28" fillId="11" borderId="4" xfId="0" applyFont="1" applyFill="1" applyBorder="1" applyAlignment="1">
      <alignment horizontal="center" vertical="center" wrapText="1"/>
    </xf>
    <xf numFmtId="0" fontId="28" fillId="11" borderId="23" xfId="0" applyFont="1" applyFill="1" applyBorder="1" applyAlignment="1">
      <alignment horizontal="center" vertical="center"/>
    </xf>
    <xf numFmtId="0" fontId="28" fillId="11" borderId="24" xfId="0" applyFont="1" applyFill="1" applyBorder="1" applyAlignment="1">
      <alignment horizontal="center" vertical="center"/>
    </xf>
    <xf numFmtId="0" fontId="28" fillId="11" borderId="25" xfId="0" applyFont="1" applyFill="1" applyBorder="1" applyAlignment="1">
      <alignment horizontal="center" vertical="center"/>
    </xf>
    <xf numFmtId="0" fontId="13" fillId="11" borderId="3" xfId="0" applyFont="1" applyFill="1" applyBorder="1" applyAlignment="1">
      <alignment horizontal="center" vertical="center" wrapText="1"/>
    </xf>
    <xf numFmtId="0" fontId="13" fillId="11" borderId="15" xfId="0" applyFont="1" applyFill="1" applyBorder="1" applyAlignment="1">
      <alignment horizontal="center" vertical="center" wrapText="1"/>
    </xf>
    <xf numFmtId="0" fontId="13" fillId="11" borderId="14" xfId="0" applyFont="1" applyFill="1" applyBorder="1" applyAlignment="1">
      <alignment horizontal="center" vertical="center" wrapText="1"/>
    </xf>
    <xf numFmtId="0" fontId="8" fillId="16" borderId="28" xfId="0" applyFont="1" applyFill="1" applyBorder="1" applyAlignment="1">
      <alignment horizontal="center" vertical="center" wrapText="1"/>
    </xf>
    <xf numFmtId="0" fontId="8" fillId="16" borderId="13" xfId="0" applyFont="1" applyFill="1" applyBorder="1" applyAlignment="1">
      <alignment horizontal="center" vertical="center" wrapText="1"/>
    </xf>
    <xf numFmtId="0" fontId="8" fillId="16" borderId="29" xfId="0" applyFont="1" applyFill="1" applyBorder="1" applyAlignment="1">
      <alignment horizontal="center" vertical="center" wrapText="1"/>
    </xf>
    <xf numFmtId="0" fontId="8" fillId="16" borderId="20" xfId="0" applyFont="1" applyFill="1" applyBorder="1" applyAlignment="1">
      <alignment horizontal="center" vertical="center" wrapText="1"/>
    </xf>
    <xf numFmtId="0" fontId="8" fillId="16" borderId="30" xfId="0" applyFont="1" applyFill="1" applyBorder="1" applyAlignment="1">
      <alignment horizontal="center" vertical="center" wrapText="1"/>
    </xf>
    <xf numFmtId="0" fontId="8" fillId="16" borderId="21" xfId="0" applyFont="1" applyFill="1" applyBorder="1" applyAlignment="1">
      <alignment horizontal="center" vertical="center" wrapText="1"/>
    </xf>
    <xf numFmtId="0" fontId="8" fillId="16" borderId="16" xfId="0" applyFont="1" applyFill="1" applyBorder="1" applyAlignment="1">
      <alignment horizontal="center" vertical="center" wrapText="1"/>
    </xf>
    <xf numFmtId="0" fontId="8" fillId="16" borderId="17" xfId="0" applyFont="1" applyFill="1" applyBorder="1" applyAlignment="1">
      <alignment horizontal="center" vertical="center" wrapText="1"/>
    </xf>
    <xf numFmtId="0" fontId="7" fillId="5" borderId="0" xfId="0" applyFont="1" applyFill="1" applyBorder="1" applyAlignment="1">
      <alignment horizontal="center" vertical="center"/>
    </xf>
    <xf numFmtId="165" fontId="20" fillId="5" borderId="0" xfId="0" applyNumberFormat="1" applyFont="1" applyFill="1" applyBorder="1" applyAlignment="1">
      <alignment horizontal="center" vertical="center"/>
    </xf>
    <xf numFmtId="0" fontId="21" fillId="9" borderId="0" xfId="0" applyFont="1" applyFill="1" applyAlignment="1">
      <alignment horizontal="center" vertical="center"/>
    </xf>
    <xf numFmtId="0" fontId="9" fillId="5" borderId="7" xfId="0" applyFont="1" applyFill="1" applyBorder="1" applyAlignment="1">
      <alignment horizontal="left"/>
    </xf>
    <xf numFmtId="0" fontId="9" fillId="5" borderId="13" xfId="0" applyFont="1" applyFill="1" applyBorder="1" applyAlignment="1">
      <alignment horizontal="left"/>
    </xf>
    <xf numFmtId="0" fontId="26" fillId="0" borderId="9" xfId="0" applyFont="1" applyFill="1" applyBorder="1" applyAlignment="1" applyProtection="1">
      <alignment horizontal="center" vertical="center"/>
      <protection locked="0"/>
    </xf>
    <xf numFmtId="0" fontId="9" fillId="5" borderId="6" xfId="0" applyFont="1" applyFill="1" applyBorder="1" applyAlignment="1">
      <alignment horizontal="left"/>
    </xf>
    <xf numFmtId="0" fontId="9" fillId="5" borderId="0" xfId="0" applyFont="1" applyFill="1" applyBorder="1" applyAlignment="1">
      <alignment horizontal="left"/>
    </xf>
    <xf numFmtId="0" fontId="9" fillId="5" borderId="11" xfId="0" applyFont="1" applyFill="1" applyBorder="1" applyAlignment="1">
      <alignment horizontal="left"/>
    </xf>
    <xf numFmtId="0" fontId="9" fillId="5" borderId="2" xfId="0" applyFont="1" applyFill="1" applyBorder="1" applyAlignment="1">
      <alignment horizontal="left"/>
    </xf>
    <xf numFmtId="0" fontId="8" fillId="2" borderId="1" xfId="0" applyFont="1" applyFill="1" applyBorder="1" applyAlignment="1">
      <alignment horizontal="left" vertical="center" wrapText="1"/>
    </xf>
    <xf numFmtId="0" fontId="8" fillId="2" borderId="4" xfId="0" applyFont="1" applyFill="1" applyBorder="1" applyAlignment="1">
      <alignment horizontal="left" vertical="center" wrapText="1"/>
    </xf>
    <xf numFmtId="0" fontId="3" fillId="2" borderId="0" xfId="0" applyFont="1" applyFill="1" applyBorder="1" applyAlignment="1">
      <alignment horizontal="center" vertical="center"/>
    </xf>
    <xf numFmtId="0" fontId="23" fillId="2" borderId="4" xfId="0" applyFont="1" applyFill="1" applyBorder="1" applyAlignment="1">
      <alignment horizontal="left" vertical="center" wrapText="1" indent="1"/>
    </xf>
    <xf numFmtId="0" fontId="23" fillId="2" borderId="5" xfId="0" applyFont="1" applyFill="1" applyBorder="1" applyAlignment="1">
      <alignment horizontal="left" vertical="center" wrapText="1" indent="1"/>
    </xf>
    <xf numFmtId="0" fontId="13" fillId="6" borderId="3" xfId="0" applyFont="1" applyFill="1" applyBorder="1" applyAlignment="1">
      <alignment horizontal="center" vertical="center" wrapText="1"/>
    </xf>
    <xf numFmtId="0" fontId="26" fillId="0" borderId="2" xfId="0" applyFont="1" applyFill="1" applyBorder="1" applyAlignment="1" applyProtection="1">
      <alignment horizontal="left" vertical="center"/>
      <protection locked="0"/>
    </xf>
    <xf numFmtId="0" fontId="7" fillId="2" borderId="0" xfId="0" applyFont="1" applyFill="1" applyBorder="1" applyAlignment="1">
      <alignment horizontal="right" vertical="center"/>
    </xf>
    <xf numFmtId="0" fontId="7" fillId="2" borderId="2" xfId="0" applyFont="1" applyFill="1" applyBorder="1" applyAlignment="1">
      <alignment horizontal="right" vertical="center"/>
    </xf>
    <xf numFmtId="0" fontId="8" fillId="2" borderId="0"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25" fillId="0" borderId="0" xfId="0" applyFont="1" applyFill="1" applyBorder="1" applyAlignment="1">
      <alignment horizontal="right" vertical="center" wrapText="1"/>
    </xf>
    <xf numFmtId="0" fontId="51" fillId="17" borderId="0" xfId="2" applyFont="1" applyFill="1" applyAlignment="1">
      <alignment horizontal="left" vertical="center"/>
    </xf>
    <xf numFmtId="0" fontId="50" fillId="18" borderId="26" xfId="2" applyFont="1" applyFill="1" applyBorder="1" applyAlignment="1">
      <alignment horizontal="center" vertical="center"/>
    </xf>
    <xf numFmtId="0" fontId="50" fillId="18" borderId="26" xfId="2" applyFont="1" applyFill="1" applyBorder="1" applyAlignment="1">
      <alignment horizontal="center" vertical="center" wrapText="1"/>
    </xf>
    <xf numFmtId="0" fontId="8" fillId="0" borderId="31" xfId="2" applyFont="1" applyFill="1" applyBorder="1" applyAlignment="1">
      <alignment horizontal="center" vertical="center"/>
    </xf>
    <xf numFmtId="0" fontId="8" fillId="0" borderId="35" xfId="2" applyFont="1" applyFill="1" applyBorder="1" applyAlignment="1">
      <alignment horizontal="center" vertical="center"/>
    </xf>
    <xf numFmtId="0" fontId="8" fillId="0" borderId="36" xfId="2" applyFont="1" applyFill="1" applyBorder="1" applyAlignment="1">
      <alignment horizontal="center" vertical="center"/>
    </xf>
    <xf numFmtId="0" fontId="8" fillId="19" borderId="32" xfId="2" applyFont="1" applyFill="1" applyBorder="1" applyAlignment="1">
      <alignment horizontal="center" vertical="center" wrapText="1"/>
    </xf>
    <xf numFmtId="0" fontId="8" fillId="19" borderId="33" xfId="2" applyFont="1" applyFill="1" applyBorder="1" applyAlignment="1">
      <alignment horizontal="center" vertical="center" wrapText="1"/>
    </xf>
    <xf numFmtId="0" fontId="52" fillId="21" borderId="31" xfId="2" applyFont="1" applyFill="1" applyBorder="1" applyAlignment="1">
      <alignment horizontal="center" vertical="center" wrapText="1"/>
    </xf>
    <xf numFmtId="0" fontId="52" fillId="21" borderId="36" xfId="2" applyFont="1" applyFill="1" applyBorder="1" applyAlignment="1">
      <alignment horizontal="center" vertical="center" wrapText="1"/>
    </xf>
    <xf numFmtId="0" fontId="43" fillId="15" borderId="37" xfId="2" applyFont="1" applyFill="1" applyBorder="1" applyAlignment="1">
      <alignment horizontal="center"/>
    </xf>
    <xf numFmtId="0" fontId="43" fillId="15" borderId="0" xfId="2" applyFont="1" applyFill="1" applyBorder="1" applyAlignment="1" applyProtection="1">
      <alignment horizontal="center"/>
      <protection locked="0"/>
    </xf>
    <xf numFmtId="0" fontId="3" fillId="5" borderId="0" xfId="0" applyFont="1" applyFill="1" applyAlignment="1">
      <alignment horizontal="center" vertic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PELAPORAN'!$K$8:$P$8</c:f>
              <c:numCache>
                <c:formatCode>General</c:formatCode>
                <c:ptCount val="6"/>
                <c:pt idx="0">
                  <c:v>0</c:v>
                </c:pt>
                <c:pt idx="1">
                  <c:v>0</c:v>
                </c:pt>
                <c:pt idx="2">
                  <c:v>5</c:v>
                </c:pt>
                <c:pt idx="3">
                  <c:v>15</c:v>
                </c:pt>
                <c:pt idx="4">
                  <c:v>5</c:v>
                </c:pt>
                <c:pt idx="5">
                  <c:v>5</c:v>
                </c:pt>
              </c:numCache>
            </c:numRef>
          </c:val>
          <c:extLs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146875704"/>
        <c:axId val="146876096"/>
      </c:barChart>
      <c:catAx>
        <c:axId val="1468757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096"/>
        <c:crosses val="autoZero"/>
        <c:auto val="1"/>
        <c:lblAlgn val="ctr"/>
        <c:lblOffset val="100"/>
        <c:tickLblSkip val="1"/>
        <c:tickMarkSkip val="1"/>
        <c:noMultiLvlLbl val="0"/>
      </c:catAx>
      <c:valAx>
        <c:axId val="146876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57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PELAPORAN'!$K$113:$P$113</c:f>
            </c:numRef>
          </c:val>
          <c:extLst>
            <c:ext xmlns:c16="http://schemas.microsoft.com/office/drawing/2014/chart" uri="{C3380CC4-5D6E-409C-BE32-E72D297353CC}">
              <c16:uniqueId val="{00000000-FC82-487B-8791-285C10AF89F4}"/>
            </c:ext>
          </c:extLst>
        </c:ser>
        <c:dLbls>
          <c:showLegendKey val="0"/>
          <c:showVal val="0"/>
          <c:showCatName val="0"/>
          <c:showSerName val="0"/>
          <c:showPercent val="0"/>
          <c:showBubbleSize val="0"/>
        </c:dLbls>
        <c:gapWidth val="150"/>
        <c:axId val="161737160"/>
        <c:axId val="161737552"/>
      </c:barChart>
      <c:catAx>
        <c:axId val="16173716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552"/>
        <c:crosses val="autoZero"/>
        <c:auto val="1"/>
        <c:lblAlgn val="ctr"/>
        <c:lblOffset val="100"/>
        <c:tickLblSkip val="1"/>
        <c:tickMarkSkip val="1"/>
        <c:noMultiLvlLbl val="0"/>
      </c:catAx>
      <c:valAx>
        <c:axId val="1617375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76831101644963E-2"/>
          <c:y val="0.10593220338983053"/>
          <c:w val="0.90143526936896079"/>
          <c:h val="0.71610169491525422"/>
        </c:manualLayout>
      </c:layout>
      <c:barChart>
        <c:barDir val="col"/>
        <c:grouping val="clustered"/>
        <c:varyColors val="0"/>
        <c:ser>
          <c:idx val="0"/>
          <c:order val="0"/>
          <c:tx>
            <c:strRef>
              <c:f>'GRAF PELAPORAN'!$J$131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PELAPORAN'!$K$25:$P$25</c:f>
              <c:strCache>
                <c:ptCount val="6"/>
                <c:pt idx="0">
                  <c:v>TP 1</c:v>
                </c:pt>
                <c:pt idx="1">
                  <c:v>TP 2</c:v>
                </c:pt>
                <c:pt idx="2">
                  <c:v> TP 3</c:v>
                </c:pt>
                <c:pt idx="3">
                  <c:v> TP 4</c:v>
                </c:pt>
                <c:pt idx="4">
                  <c:v> TP 5</c:v>
                </c:pt>
                <c:pt idx="5">
                  <c:v> TP 6</c:v>
                </c:pt>
              </c:strCache>
            </c:strRef>
          </c:cat>
          <c:val>
            <c:numRef>
              <c:f>'GRAF PELAPORAN'!$K$131:$P$131</c:f>
            </c:numRef>
          </c:val>
          <c:extLst>
            <c:ext xmlns:c16="http://schemas.microsoft.com/office/drawing/2014/chart" uri="{C3380CC4-5D6E-409C-BE32-E72D297353CC}">
              <c16:uniqueId val="{00000000-292C-441B-A29F-83CDF42F9695}"/>
            </c:ext>
          </c:extLst>
        </c:ser>
        <c:dLbls>
          <c:showLegendKey val="0"/>
          <c:showVal val="0"/>
          <c:showCatName val="0"/>
          <c:showSerName val="0"/>
          <c:showPercent val="0"/>
          <c:showBubbleSize val="0"/>
        </c:dLbls>
        <c:gapWidth val="150"/>
        <c:axId val="161685496"/>
        <c:axId val="161685888"/>
      </c:barChart>
      <c:catAx>
        <c:axId val="16168549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888"/>
        <c:crosses val="autoZero"/>
        <c:auto val="1"/>
        <c:lblAlgn val="ctr"/>
        <c:lblOffset val="100"/>
        <c:tickLblSkip val="1"/>
        <c:tickMarkSkip val="1"/>
        <c:noMultiLvlLbl val="0"/>
      </c:catAx>
      <c:valAx>
        <c:axId val="161685888"/>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49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PELAPORAN'!$C$113:$H$113</c:f>
            </c:numRef>
          </c:val>
          <c:extLst>
            <c:ext xmlns:c16="http://schemas.microsoft.com/office/drawing/2014/chart" uri="{C3380CC4-5D6E-409C-BE32-E72D297353CC}">
              <c16:uniqueId val="{00000000-F675-41B2-9EDF-6C5A37BBB3DB}"/>
            </c:ext>
          </c:extLst>
        </c:ser>
        <c:dLbls>
          <c:showLegendKey val="0"/>
          <c:showVal val="0"/>
          <c:showCatName val="0"/>
          <c:showSerName val="0"/>
          <c:showPercent val="0"/>
          <c:showBubbleSize val="0"/>
        </c:dLbls>
        <c:gapWidth val="150"/>
        <c:axId val="161686280"/>
        <c:axId val="161686672"/>
      </c:barChart>
      <c:catAx>
        <c:axId val="161686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672"/>
        <c:crosses val="autoZero"/>
        <c:auto val="1"/>
        <c:lblAlgn val="ctr"/>
        <c:lblOffset val="100"/>
        <c:tickLblSkip val="1"/>
        <c:tickMarkSkip val="1"/>
        <c:noMultiLvlLbl val="0"/>
      </c:catAx>
      <c:valAx>
        <c:axId val="161686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PELAPORAN'!$K$149:$P$149</c:f>
            </c:numRef>
          </c:val>
          <c:extLst>
            <c:ext xmlns:c16="http://schemas.microsoft.com/office/drawing/2014/chart" uri="{C3380CC4-5D6E-409C-BE32-E72D297353CC}">
              <c16:uniqueId val="{00000000-F6EE-4631-B227-462794882F7D}"/>
            </c:ext>
          </c:extLst>
        </c:ser>
        <c:dLbls>
          <c:showLegendKey val="0"/>
          <c:showVal val="0"/>
          <c:showCatName val="0"/>
          <c:showSerName val="0"/>
          <c:showPercent val="0"/>
          <c:showBubbleSize val="0"/>
        </c:dLbls>
        <c:gapWidth val="150"/>
        <c:axId val="161687456"/>
        <c:axId val="161687848"/>
      </c:barChart>
      <c:catAx>
        <c:axId val="161687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848"/>
        <c:crosses val="autoZero"/>
        <c:auto val="1"/>
        <c:lblAlgn val="ctr"/>
        <c:lblOffset val="100"/>
        <c:tickLblSkip val="1"/>
        <c:tickMarkSkip val="1"/>
        <c:noMultiLvlLbl val="0"/>
      </c:catAx>
      <c:valAx>
        <c:axId val="161687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PELAPORAN'!$C$149:$H$149</c:f>
            </c:numRef>
          </c:val>
          <c:extLst>
            <c:ext xmlns:c16="http://schemas.microsoft.com/office/drawing/2014/chart" uri="{C3380CC4-5D6E-409C-BE32-E72D297353CC}">
              <c16:uniqueId val="{00000000-7CAC-4931-B741-9A99A75B51D4}"/>
            </c:ext>
          </c:extLst>
        </c:ser>
        <c:dLbls>
          <c:showLegendKey val="0"/>
          <c:showVal val="0"/>
          <c:showCatName val="0"/>
          <c:showSerName val="0"/>
          <c:showPercent val="0"/>
          <c:showBubbleSize val="0"/>
        </c:dLbls>
        <c:gapWidth val="150"/>
        <c:axId val="161688632"/>
        <c:axId val="161689024"/>
      </c:barChart>
      <c:catAx>
        <c:axId val="1616886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024"/>
        <c:crosses val="autoZero"/>
        <c:auto val="1"/>
        <c:lblAlgn val="ctr"/>
        <c:lblOffset val="100"/>
        <c:tickLblSkip val="1"/>
        <c:tickMarkSkip val="1"/>
        <c:noMultiLvlLbl val="0"/>
      </c:catAx>
      <c:valAx>
        <c:axId val="1616890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86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PELAPORAN'!$J$26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PELAPORAN'!$K$26:$P$26</c:f>
              <c:numCache>
                <c:formatCode>General</c:formatCode>
                <c:ptCount val="6"/>
                <c:pt idx="0">
                  <c:v>0</c:v>
                </c:pt>
                <c:pt idx="1">
                  <c:v>0</c:v>
                </c:pt>
                <c:pt idx="2">
                  <c:v>0</c:v>
                </c:pt>
                <c:pt idx="3">
                  <c:v>30</c:v>
                </c:pt>
                <c:pt idx="4">
                  <c:v>0</c:v>
                </c:pt>
                <c:pt idx="5">
                  <c:v>0</c:v>
                </c:pt>
              </c:numCache>
            </c:numRef>
          </c:val>
          <c:extLst>
            <c:ext xmlns:c16="http://schemas.microsoft.com/office/drawing/2014/chart" uri="{C3380CC4-5D6E-409C-BE32-E72D297353CC}">
              <c16:uniqueId val="{00000000-1879-4D8E-AD54-499E5191EC1A}"/>
            </c:ext>
          </c:extLst>
        </c:ser>
        <c:dLbls>
          <c:showLegendKey val="0"/>
          <c:showVal val="0"/>
          <c:showCatName val="0"/>
          <c:showSerName val="0"/>
          <c:showPercent val="0"/>
          <c:showBubbleSize val="0"/>
        </c:dLbls>
        <c:gapWidth val="150"/>
        <c:axId val="161689808"/>
        <c:axId val="161690200"/>
      </c:barChart>
      <c:catAx>
        <c:axId val="1616898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200"/>
        <c:crosses val="autoZero"/>
        <c:auto val="1"/>
        <c:lblAlgn val="ctr"/>
        <c:lblOffset val="100"/>
        <c:tickLblSkip val="1"/>
        <c:tickMarkSkip val="1"/>
        <c:noMultiLvlLbl val="0"/>
      </c:catAx>
      <c:valAx>
        <c:axId val="1616902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'GRAF PELAPORAN'!$C$61:$H$61</c:f>
              <c:numCache>
                <c:formatCode>General</c:formatCode>
                <c:ptCount val="6"/>
                <c:pt idx="0">
                  <c:v>0</c:v>
                </c:pt>
                <c:pt idx="1">
                  <c:v>30</c:v>
                </c:pt>
                <c:pt idx="2">
                  <c:v>0</c:v>
                </c:pt>
                <c:pt idx="3">
                  <c:v>0</c:v>
                </c:pt>
                <c:pt idx="4">
                  <c:v>0</c:v>
                </c:pt>
                <c:pt idx="5">
                  <c:v>0</c:v>
                </c:pt>
              </c:numCache>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067F-4015-BA7E-4235842B8DAB}"/>
            </c:ext>
          </c:extLst>
        </c:ser>
        <c:dLbls>
          <c:showLegendKey val="0"/>
          <c:showVal val="0"/>
          <c:showCatName val="0"/>
          <c:showSerName val="0"/>
          <c:showPercent val="0"/>
          <c:showBubbleSize val="0"/>
        </c:dLbls>
        <c:gapWidth val="150"/>
        <c:axId val="161690984"/>
        <c:axId val="161691376"/>
      </c:barChart>
      <c:catAx>
        <c:axId val="16169098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1376"/>
        <c:crosses val="autoZero"/>
        <c:auto val="1"/>
        <c:lblAlgn val="ctr"/>
        <c:lblOffset val="100"/>
        <c:tickLblSkip val="1"/>
        <c:tickMarkSkip val="1"/>
        <c:noMultiLvlLbl val="0"/>
      </c:catAx>
      <c:valAx>
        <c:axId val="16169137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98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'GRAF PELAPORAN'!$K$61:$P$61</c:f>
              <c:numCache>
                <c:formatCode>General</c:formatCode>
                <c:ptCount val="6"/>
                <c:pt idx="0">
                  <c:v>0</c:v>
                </c:pt>
                <c:pt idx="1">
                  <c:v>30</c:v>
                </c:pt>
                <c:pt idx="2">
                  <c:v>0</c:v>
                </c:pt>
                <c:pt idx="3">
                  <c:v>0</c:v>
                </c:pt>
                <c:pt idx="4">
                  <c:v>0</c:v>
                </c:pt>
                <c:pt idx="5">
                  <c:v>0</c:v>
                </c:pt>
              </c:numCache>
            </c:numRef>
          </c:val>
          <c:extLst>
            <c:ext xmlns:c15="http://schemas.microsoft.com/office/drawing/2012/chart" uri="{02D57815-91ED-43cb-92C2-25804820EDAC}">
              <c15:filteredCategoryTitle>
                <c15:cat>
                  <c:strRef>
                    <c:extLst>
                      <c:ext uri="{02D57815-91ED-43cb-92C2-25804820EDAC}">
                        <c15:formulaRef>
                          <c15:sqref>'GRAF PELAPORAN'!$K$42:$P$42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5C0C-4450-836E-197C52337265}"/>
            </c:ext>
          </c:extLst>
        </c:ser>
        <c:dLbls>
          <c:showLegendKey val="0"/>
          <c:showVal val="0"/>
          <c:showCatName val="0"/>
          <c:showSerName val="0"/>
          <c:showPercent val="0"/>
          <c:showBubbleSize val="0"/>
        </c:dLbls>
        <c:gapWidth val="150"/>
        <c:axId val="161692160"/>
        <c:axId val="161692552"/>
      </c:barChart>
      <c:catAx>
        <c:axId val="16169216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552"/>
        <c:crosses val="autoZero"/>
        <c:auto val="1"/>
        <c:lblAlgn val="ctr"/>
        <c:lblOffset val="100"/>
        <c:tickLblSkip val="1"/>
        <c:tickMarkSkip val="1"/>
        <c:noMultiLvlLbl val="0"/>
      </c:catAx>
      <c:valAx>
        <c:axId val="16169255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PELAPORAN'!$C$96:$H$96</c:f>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F3C5-4D2D-9263-58A418BF93EF}"/>
            </c:ext>
          </c:extLst>
        </c:ser>
        <c:dLbls>
          <c:showLegendKey val="0"/>
          <c:showVal val="0"/>
          <c:showCatName val="0"/>
          <c:showSerName val="0"/>
          <c:showPercent val="0"/>
          <c:showBubbleSize val="0"/>
        </c:dLbls>
        <c:gapWidth val="150"/>
        <c:axId val="162004136"/>
        <c:axId val="162004528"/>
      </c:barChart>
      <c:catAx>
        <c:axId val="16200413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528"/>
        <c:crosses val="autoZero"/>
        <c:auto val="1"/>
        <c:lblAlgn val="ctr"/>
        <c:lblOffset val="100"/>
        <c:tickLblSkip val="1"/>
        <c:tickMarkSkip val="1"/>
        <c:noMultiLvlLbl val="0"/>
      </c:catAx>
      <c:valAx>
        <c:axId val="16200452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13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PELAPORAN'!$C$167:$H$167</c:f>
            </c:numRef>
          </c:val>
          <c:extLst>
            <c:ext xmlns:c16="http://schemas.microsoft.com/office/drawing/2014/chart" uri="{C3380CC4-5D6E-409C-BE32-E72D297353CC}">
              <c16:uniqueId val="{00000000-35ED-4633-8273-301C9DEC4CB1}"/>
            </c:ext>
          </c:extLst>
        </c:ser>
        <c:dLbls>
          <c:showLegendKey val="0"/>
          <c:showVal val="0"/>
          <c:showCatName val="0"/>
          <c:showSerName val="0"/>
          <c:showPercent val="0"/>
          <c:showBubbleSize val="0"/>
        </c:dLbls>
        <c:gapWidth val="150"/>
        <c:axId val="162005312"/>
        <c:axId val="162005704"/>
      </c:barChart>
      <c:catAx>
        <c:axId val="16200531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704"/>
        <c:crosses val="autoZero"/>
        <c:auto val="1"/>
        <c:lblAlgn val="ctr"/>
        <c:lblOffset val="100"/>
        <c:tickLblSkip val="1"/>
        <c:tickMarkSkip val="1"/>
        <c:noMultiLvlLbl val="0"/>
      </c:catAx>
      <c:valAx>
        <c:axId val="16200570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31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73465000699003"/>
          <c:w val="0.9024838321487012"/>
          <c:h val="0.72199316404864988"/>
        </c:manualLayout>
      </c:layout>
      <c:barChart>
        <c:barDir val="col"/>
        <c:grouping val="clustered"/>
        <c:varyColors val="0"/>
        <c:ser>
          <c:idx val="0"/>
          <c:order val="0"/>
          <c:tx>
            <c:strRef>
              <c:f>'GRAF PELAPORAN'!$J$96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PELAPORAN'!$K$96:$P$96</c:f>
            </c:numRef>
          </c:val>
          <c:extLst>
            <c:ext xmlns:c15="http://schemas.microsoft.com/office/drawing/2012/chart" uri="{02D57815-91ED-43cb-92C2-25804820EDAC}">
              <c15:filteredCategoryTitle>
                <c15:cat>
                  <c:multiLvlStrRef>
                    <c:extLst>
                      <c:ext uri="{02D57815-91ED-43cb-92C2-25804820EDAC}">
                        <c15:formulaRef>
                          <c15:sqref>'GRAF PELAPORAN'!$K$95:$P$95</c15:sqref>
                        </c15:formulaRef>
                      </c:ext>
                    </c:extLst>
                  </c:multiLvlStrRef>
                </c15:cat>
              </c15:filteredCategoryTitle>
            </c:ext>
            <c:ext xmlns:c16="http://schemas.microsoft.com/office/drawing/2014/chart" uri="{C3380CC4-5D6E-409C-BE32-E72D297353CC}">
              <c16:uniqueId val="{00000000-91C8-4D29-8B3D-F0554AE6508A}"/>
            </c:ext>
          </c:extLst>
        </c:ser>
        <c:dLbls>
          <c:showLegendKey val="0"/>
          <c:showVal val="0"/>
          <c:showCatName val="0"/>
          <c:showSerName val="0"/>
          <c:showPercent val="0"/>
          <c:showBubbleSize val="0"/>
        </c:dLbls>
        <c:gapWidth val="150"/>
        <c:axId val="146876880"/>
        <c:axId val="146877272"/>
      </c:barChart>
      <c:catAx>
        <c:axId val="14687688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7272"/>
        <c:crosses val="autoZero"/>
        <c:auto val="1"/>
        <c:lblAlgn val="ctr"/>
        <c:lblOffset val="100"/>
        <c:tickLblSkip val="1"/>
        <c:tickMarkSkip val="1"/>
        <c:noMultiLvlLbl val="0"/>
      </c:catAx>
      <c:valAx>
        <c:axId val="1468772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880"/>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PELAPORAN'!$K$167:$P$167</c:f>
            </c:numRef>
          </c:val>
          <c:extLst>
            <c:ext xmlns:c16="http://schemas.microsoft.com/office/drawing/2014/chart" uri="{C3380CC4-5D6E-409C-BE32-E72D297353CC}">
              <c16:uniqueId val="{00000000-D692-4173-A43C-52388CDE1DFA}"/>
            </c:ext>
          </c:extLst>
        </c:ser>
        <c:dLbls>
          <c:showLegendKey val="0"/>
          <c:showVal val="0"/>
          <c:showCatName val="0"/>
          <c:showSerName val="0"/>
          <c:showPercent val="0"/>
          <c:showBubbleSize val="0"/>
        </c:dLbls>
        <c:gapWidth val="150"/>
        <c:axId val="162006488"/>
        <c:axId val="162006880"/>
      </c:barChart>
      <c:catAx>
        <c:axId val="16200648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880"/>
        <c:crosses val="autoZero"/>
        <c:auto val="1"/>
        <c:lblAlgn val="ctr"/>
        <c:lblOffset val="100"/>
        <c:tickLblSkip val="1"/>
        <c:tickMarkSkip val="1"/>
        <c:noMultiLvlLbl val="0"/>
      </c:catAx>
      <c:valAx>
        <c:axId val="16200688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48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PELAPORAN'!$C$185:$H$185</c:f>
            </c:numRef>
          </c:val>
          <c:extLst>
            <c:ext xmlns:c16="http://schemas.microsoft.com/office/drawing/2014/chart" uri="{C3380CC4-5D6E-409C-BE32-E72D297353CC}">
              <c16:uniqueId val="{00000000-354D-433B-9AD7-366F0DDD2C84}"/>
            </c:ext>
          </c:extLst>
        </c:ser>
        <c:dLbls>
          <c:showLegendKey val="0"/>
          <c:showVal val="0"/>
          <c:showCatName val="0"/>
          <c:showSerName val="0"/>
          <c:showPercent val="0"/>
          <c:showBubbleSize val="0"/>
        </c:dLbls>
        <c:gapWidth val="150"/>
        <c:axId val="162007664"/>
        <c:axId val="162008056"/>
      </c:barChart>
      <c:catAx>
        <c:axId val="16200766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056"/>
        <c:crosses val="autoZero"/>
        <c:auto val="1"/>
        <c:lblAlgn val="ctr"/>
        <c:lblOffset val="100"/>
        <c:tickLblSkip val="1"/>
        <c:tickMarkSkip val="1"/>
        <c:noMultiLvlLbl val="0"/>
      </c:catAx>
      <c:valAx>
        <c:axId val="16200805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766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PELAPORAN'!$K$185:$P$185</c:f>
            </c:numRef>
          </c:val>
          <c:extLst>
            <c:ext xmlns:c16="http://schemas.microsoft.com/office/drawing/2014/chart" uri="{C3380CC4-5D6E-409C-BE32-E72D297353CC}">
              <c16:uniqueId val="{00000000-71A1-48B0-8555-0249AF9C4B52}"/>
            </c:ext>
          </c:extLst>
        </c:ser>
        <c:dLbls>
          <c:showLegendKey val="0"/>
          <c:showVal val="0"/>
          <c:showCatName val="0"/>
          <c:showSerName val="0"/>
          <c:showPercent val="0"/>
          <c:showBubbleSize val="0"/>
        </c:dLbls>
        <c:gapWidth val="150"/>
        <c:axId val="162008840"/>
        <c:axId val="162009232"/>
      </c:barChart>
      <c:catAx>
        <c:axId val="16200884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9232"/>
        <c:crosses val="autoZero"/>
        <c:auto val="1"/>
        <c:lblAlgn val="ctr"/>
        <c:lblOffset val="100"/>
        <c:tickLblSkip val="1"/>
        <c:tickMarkSkip val="1"/>
        <c:noMultiLvlLbl val="0"/>
      </c:catAx>
      <c:valAx>
        <c:axId val="16200923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84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PELAPORAN'!$C$26:$H$26</c:f>
              <c:numCache>
                <c:formatCode>General</c:formatCode>
                <c:ptCount val="6"/>
                <c:pt idx="0">
                  <c:v>0</c:v>
                </c:pt>
                <c:pt idx="1">
                  <c:v>0</c:v>
                </c:pt>
                <c:pt idx="2">
                  <c:v>5</c:v>
                </c:pt>
                <c:pt idx="3">
                  <c:v>4</c:v>
                </c:pt>
                <c:pt idx="4">
                  <c:v>16</c:v>
                </c:pt>
                <c:pt idx="5">
                  <c:v>5</c:v>
                </c:pt>
              </c:numCache>
            </c:numRef>
          </c:val>
          <c:extLs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162010016"/>
        <c:axId val="162010408"/>
      </c:barChart>
      <c:catAx>
        <c:axId val="1620100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408"/>
        <c:crosses val="autoZero"/>
        <c:auto val="1"/>
        <c:lblAlgn val="ctr"/>
        <c:lblOffset val="100"/>
        <c:tickLblSkip val="1"/>
        <c:tickMarkSkip val="1"/>
        <c:noMultiLvlLbl val="0"/>
      </c:catAx>
      <c:valAx>
        <c:axId val="1620104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01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PELAPORAN'!$C$8:$H$8</c:f>
              <c:numCache>
                <c:formatCode>General</c:formatCode>
                <c:ptCount val="6"/>
                <c:pt idx="0">
                  <c:v>0</c:v>
                </c:pt>
                <c:pt idx="1">
                  <c:v>0</c:v>
                </c:pt>
                <c:pt idx="2">
                  <c:v>0</c:v>
                </c:pt>
                <c:pt idx="3">
                  <c:v>0</c:v>
                </c:pt>
                <c:pt idx="4">
                  <c:v>6</c:v>
                </c:pt>
                <c:pt idx="5">
                  <c:v>24</c:v>
                </c:pt>
              </c:numCache>
            </c:numRef>
          </c:val>
          <c:extLs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161307032"/>
        <c:axId val="161307424"/>
      </c:barChart>
      <c:catAx>
        <c:axId val="1613070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424"/>
        <c:crosses val="autoZero"/>
        <c:auto val="1"/>
        <c:lblAlgn val="ctr"/>
        <c:lblOffset val="100"/>
        <c:tickLblSkip val="1"/>
        <c:tickMarkSkip val="1"/>
        <c:noMultiLvlLbl val="0"/>
      </c:catAx>
      <c:valAx>
        <c:axId val="1613074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0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'GRAF PELAPORAN'!$B$203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PELAPORAN'!$C$203:$H$203</c:f>
            </c:numRef>
          </c:val>
          <c:extLst>
            <c:ext xmlns:c16="http://schemas.microsoft.com/office/drawing/2014/chart" uri="{C3380CC4-5D6E-409C-BE32-E72D297353CC}">
              <c16:uniqueId val="{00000000-9A83-4872-A834-9A2F33B4C8C0}"/>
            </c:ext>
          </c:extLst>
        </c:ser>
        <c:dLbls>
          <c:showLegendKey val="0"/>
          <c:showVal val="0"/>
          <c:showCatName val="0"/>
          <c:showSerName val="0"/>
          <c:showPercent val="0"/>
          <c:showBubbleSize val="0"/>
        </c:dLbls>
        <c:gapWidth val="150"/>
        <c:axId val="161308208"/>
        <c:axId val="161308600"/>
      </c:barChart>
      <c:catAx>
        <c:axId val="1613082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600"/>
        <c:crosses val="autoZero"/>
        <c:auto val="1"/>
        <c:lblAlgn val="ctr"/>
        <c:lblOffset val="100"/>
        <c:tickMarkSkip val="1"/>
        <c:noMultiLvlLbl val="0"/>
      </c:catAx>
      <c:valAx>
        <c:axId val="1613086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208"/>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PELAPORAN'!$K$43:$P$43</c:f>
              <c:numCache>
                <c:formatCode>General</c:formatCode>
                <c:ptCount val="6"/>
                <c:pt idx="0">
                  <c:v>0</c:v>
                </c:pt>
                <c:pt idx="1">
                  <c:v>0</c:v>
                </c:pt>
                <c:pt idx="2">
                  <c:v>0</c:v>
                </c:pt>
                <c:pt idx="3">
                  <c:v>30</c:v>
                </c:pt>
                <c:pt idx="4">
                  <c:v>0</c:v>
                </c:pt>
                <c:pt idx="5">
                  <c:v>0</c:v>
                </c:pt>
              </c:numCache>
            </c:numRef>
          </c:val>
          <c:extLst>
            <c:ext xmlns:c16="http://schemas.microsoft.com/office/drawing/2014/chart" uri="{C3380CC4-5D6E-409C-BE32-E72D297353CC}">
              <c16:uniqueId val="{00000000-1F55-49CD-9712-47271D4E0F5B}"/>
            </c:ext>
          </c:extLst>
        </c:ser>
        <c:dLbls>
          <c:showLegendKey val="0"/>
          <c:showVal val="0"/>
          <c:showCatName val="0"/>
          <c:showSerName val="0"/>
          <c:showPercent val="0"/>
          <c:showBubbleSize val="0"/>
        </c:dLbls>
        <c:gapWidth val="150"/>
        <c:axId val="146880408"/>
        <c:axId val="161730496"/>
      </c:barChart>
      <c:catAx>
        <c:axId val="1468804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0496"/>
        <c:crosses val="autoZero"/>
        <c:auto val="1"/>
        <c:lblAlgn val="ctr"/>
        <c:lblOffset val="100"/>
        <c:tickLblSkip val="1"/>
        <c:tickMarkSkip val="1"/>
        <c:noMultiLvlLbl val="0"/>
      </c:catAx>
      <c:valAx>
        <c:axId val="1617304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804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'GRAF PELAPORAN'!$C$43:$H$43</c:f>
              <c:numCache>
                <c:formatCode>General</c:formatCode>
                <c:ptCount val="6"/>
                <c:pt idx="0">
                  <c:v>0</c:v>
                </c:pt>
                <c:pt idx="1">
                  <c:v>0</c:v>
                </c:pt>
                <c:pt idx="2">
                  <c:v>0</c:v>
                </c:pt>
                <c:pt idx="3">
                  <c:v>30</c:v>
                </c:pt>
                <c:pt idx="4">
                  <c:v>0</c:v>
                </c:pt>
                <c:pt idx="5">
                  <c:v>0</c:v>
                </c:pt>
              </c:numCache>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C83D-47AF-8135-FEFDDEAAF4EC}"/>
            </c:ext>
          </c:extLst>
        </c:ser>
        <c:dLbls>
          <c:showLegendKey val="0"/>
          <c:showVal val="0"/>
          <c:showCatName val="0"/>
          <c:showSerName val="0"/>
          <c:showPercent val="0"/>
          <c:showBubbleSize val="0"/>
        </c:dLbls>
        <c:gapWidth val="150"/>
        <c:axId val="161731280"/>
        <c:axId val="161731672"/>
      </c:barChart>
      <c:catAx>
        <c:axId val="161731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672"/>
        <c:crosses val="autoZero"/>
        <c:auto val="1"/>
        <c:lblAlgn val="ctr"/>
        <c:lblOffset val="100"/>
        <c:tickLblSkip val="1"/>
        <c:tickMarkSkip val="1"/>
        <c:noMultiLvlLbl val="0"/>
      </c:catAx>
      <c:valAx>
        <c:axId val="161731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PELAPORAN'!$K$78:$P$78</c:f>
              <c:numCache>
                <c:formatCode>General</c:formatCode>
                <c:ptCount val="6"/>
                <c:pt idx="0">
                  <c:v>0</c:v>
                </c:pt>
                <c:pt idx="1">
                  <c:v>0</c:v>
                </c:pt>
                <c:pt idx="2">
                  <c:v>0</c:v>
                </c:pt>
                <c:pt idx="3">
                  <c:v>5</c:v>
                </c:pt>
                <c:pt idx="4">
                  <c:v>19</c:v>
                </c:pt>
                <c:pt idx="5">
                  <c:v>6</c:v>
                </c:pt>
              </c:numCache>
            </c:numRef>
          </c:val>
          <c:extLst>
            <c:ext xmlns:c16="http://schemas.microsoft.com/office/drawing/2014/chart" uri="{C3380CC4-5D6E-409C-BE32-E72D297353CC}">
              <c16:uniqueId val="{00000000-D98B-42AD-8BDC-26419217B0A8}"/>
            </c:ext>
          </c:extLst>
        </c:ser>
        <c:dLbls>
          <c:showLegendKey val="0"/>
          <c:showVal val="0"/>
          <c:showCatName val="0"/>
          <c:showSerName val="0"/>
          <c:showPercent val="0"/>
          <c:showBubbleSize val="0"/>
        </c:dLbls>
        <c:gapWidth val="150"/>
        <c:axId val="161732456"/>
        <c:axId val="161732848"/>
      </c:barChart>
      <c:catAx>
        <c:axId val="161732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848"/>
        <c:crosses val="autoZero"/>
        <c:auto val="1"/>
        <c:lblAlgn val="ctr"/>
        <c:lblOffset val="100"/>
        <c:tickLblSkip val="1"/>
        <c:tickMarkSkip val="1"/>
        <c:noMultiLvlLbl val="0"/>
      </c:catAx>
      <c:valAx>
        <c:axId val="161732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PELAPORAN'!$C$78:$H$78</c:f>
              <c:numCache>
                <c:formatCode>General</c:formatCode>
                <c:ptCount val="6"/>
                <c:pt idx="0">
                  <c:v>0</c:v>
                </c:pt>
                <c:pt idx="1">
                  <c:v>0</c:v>
                </c:pt>
                <c:pt idx="2">
                  <c:v>30</c:v>
                </c:pt>
                <c:pt idx="3">
                  <c:v>0</c:v>
                </c:pt>
                <c:pt idx="4">
                  <c:v>0</c:v>
                </c:pt>
                <c:pt idx="5">
                  <c:v>0</c:v>
                </c:pt>
              </c:numCache>
            </c:numRef>
          </c:val>
          <c:extLst>
            <c:ext xmlns:c16="http://schemas.microsoft.com/office/drawing/2014/chart" uri="{C3380CC4-5D6E-409C-BE32-E72D297353CC}">
              <c16:uniqueId val="{00000000-5F85-486B-A0E6-FA18DE04743F}"/>
            </c:ext>
          </c:extLst>
        </c:ser>
        <c:dLbls>
          <c:showLegendKey val="0"/>
          <c:showVal val="0"/>
          <c:showCatName val="0"/>
          <c:showSerName val="0"/>
          <c:showPercent val="0"/>
          <c:showBubbleSize val="0"/>
        </c:dLbls>
        <c:gapWidth val="150"/>
        <c:axId val="161734808"/>
        <c:axId val="161735200"/>
      </c:barChart>
      <c:catAx>
        <c:axId val="1617348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200"/>
        <c:crosses val="autoZero"/>
        <c:auto val="1"/>
        <c:lblAlgn val="ctr"/>
        <c:lblOffset val="100"/>
        <c:tickLblSkip val="1"/>
        <c:tickMarkSkip val="1"/>
        <c:noMultiLvlLbl val="0"/>
      </c:catAx>
      <c:valAx>
        <c:axId val="1617352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4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66434394388174E-2"/>
          <c:y val="0.10373465000699003"/>
          <c:w val="0.90265564734482828"/>
          <c:h val="0.72199316404864988"/>
        </c:manualLayout>
      </c:layout>
      <c:barChart>
        <c:barDir val="col"/>
        <c:grouping val="clustered"/>
        <c:varyColors val="0"/>
        <c:ser>
          <c:idx val="0"/>
          <c:order val="0"/>
          <c:tx>
            <c:strRef>
              <c:f>'GRAF PELAPORAN'!$B$131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PELAPORAN'!$C$25:$H$25</c:f>
              <c:strCache>
                <c:ptCount val="6"/>
                <c:pt idx="0">
                  <c:v>TP 1</c:v>
                </c:pt>
                <c:pt idx="1">
                  <c:v>TP 2</c:v>
                </c:pt>
                <c:pt idx="2">
                  <c:v> TP 3</c:v>
                </c:pt>
                <c:pt idx="3">
                  <c:v> TP 4</c:v>
                </c:pt>
                <c:pt idx="4">
                  <c:v> TP 5</c:v>
                </c:pt>
                <c:pt idx="5">
                  <c:v> TP 6</c:v>
                </c:pt>
              </c:strCache>
            </c:strRef>
          </c:cat>
          <c:val>
            <c:numRef>
              <c:f>'GRAF PELAPORAN'!$C$131:$H$131</c:f>
            </c:numRef>
          </c:val>
          <c:extLst>
            <c:ext xmlns:c16="http://schemas.microsoft.com/office/drawing/2014/chart" uri="{C3380CC4-5D6E-409C-BE32-E72D297353CC}">
              <c16:uniqueId val="{00000000-206C-4724-AAEF-5E4A23713FC0}"/>
            </c:ext>
          </c:extLst>
        </c:ser>
        <c:dLbls>
          <c:showLegendKey val="0"/>
          <c:showVal val="0"/>
          <c:showCatName val="0"/>
          <c:showSerName val="0"/>
          <c:showPercent val="0"/>
          <c:showBubbleSize val="0"/>
        </c:dLbls>
        <c:gapWidth val="150"/>
        <c:axId val="161735984"/>
        <c:axId val="161736376"/>
      </c:barChart>
      <c:catAx>
        <c:axId val="16173598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6376"/>
        <c:crosses val="autoZero"/>
        <c:auto val="1"/>
        <c:lblAlgn val="ctr"/>
        <c:lblOffset val="100"/>
        <c:tickLblSkip val="1"/>
        <c:tickMarkSkip val="1"/>
        <c:noMultiLvlLbl val="0"/>
      </c:catAx>
      <c:valAx>
        <c:axId val="161736376"/>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984"/>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Radio" firstButton="1" fmlaLink="$AI$12" lockText="1"/>
</file>

<file path=xl/ctrlProps/ctrlProp2.xml><?xml version="1.0" encoding="utf-8"?>
<formControlPr xmlns="http://schemas.microsoft.com/office/spreadsheetml/2009/9/main" objectType="Radio" checked="Checked" lockText="1"/>
</file>

<file path=xl/ctrlProps/ctrlProp3.xml><?xml version="1.0" encoding="utf-8"?>
<formControlPr xmlns="http://schemas.microsoft.com/office/spreadsheetml/2009/9/main" objectType="Drop" dropStyle="combo" dx="16" fmlaLink="$I$6" fmlaRange="$J$7:$J$75" sel="1"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microsoft.com/office/2007/relationships/hdphoto" Target="../media/hdphoto3.wdp"/><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image" Target="../media/image3.png"/><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685800</xdr:colOff>
          <xdr:row>5</xdr:row>
          <xdr:rowOff>28575</xdr:rowOff>
        </xdr:from>
        <xdr:to>
          <xdr:col>12</xdr:col>
          <xdr:colOff>57150</xdr:colOff>
          <xdr:row>5</xdr:row>
          <xdr:rowOff>238125</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685800</xdr:colOff>
          <xdr:row>6</xdr:row>
          <xdr:rowOff>28575</xdr:rowOff>
        </xdr:from>
        <xdr:to>
          <xdr:col>12</xdr:col>
          <xdr:colOff>47625</xdr:colOff>
          <xdr:row>7</xdr:row>
          <xdr:rowOff>9525</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1672166</xdr:colOff>
      <xdr:row>1</xdr:row>
      <xdr:rowOff>232585</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2010833" cy="518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3429000</xdr:colOff>
          <xdr:row>7</xdr:row>
          <xdr:rowOff>66675</xdr:rowOff>
        </xdr:from>
        <xdr:to>
          <xdr:col>6</xdr:col>
          <xdr:colOff>57150</xdr:colOff>
          <xdr:row>8</xdr:row>
          <xdr:rowOff>133350</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47623</xdr:colOff>
      <xdr:row>0</xdr:row>
      <xdr:rowOff>11907</xdr:rowOff>
    </xdr:from>
    <xdr:to>
      <xdr:col>3</xdr:col>
      <xdr:colOff>1439288</xdr:colOff>
      <xdr:row>2</xdr:row>
      <xdr:rowOff>190500</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7623" y="11907"/>
          <a:ext cx="2725165" cy="702468"/>
        </a:xfrm>
        <a:prstGeom prst="rect">
          <a:avLst/>
        </a:prstGeom>
      </xdr:spPr>
    </xdr:pic>
    <xdr:clientData/>
  </xdr:twoCellAnchor>
  <xdr:twoCellAnchor>
    <xdr:from>
      <xdr:col>5</xdr:col>
      <xdr:colOff>4476750</xdr:colOff>
      <xdr:row>0</xdr:row>
      <xdr:rowOff>83344</xdr:rowOff>
    </xdr:from>
    <xdr:to>
      <xdr:col>5</xdr:col>
      <xdr:colOff>5667375</xdr:colOff>
      <xdr:row>3</xdr:row>
      <xdr:rowOff>226218</xdr:rowOff>
    </xdr:to>
    <xdr:sp macro="" textlink="">
      <xdr:nvSpPr>
        <xdr:cNvPr id="2" name="Rectangle 1"/>
        <xdr:cNvSpPr/>
      </xdr:nvSpPr>
      <xdr:spPr bwMode="auto">
        <a:xfrm>
          <a:off x="8096250" y="83344"/>
          <a:ext cx="1190625" cy="928687"/>
        </a:xfrm>
        <a:prstGeom prst="rect">
          <a:avLst/>
        </a:prstGeom>
        <a:noFill/>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ctr"/>
          <a:r>
            <a:rPr lang="en-MY" sz="1200">
              <a:solidFill>
                <a:schemeClr val="bg1">
                  <a:lumMod val="50000"/>
                </a:schemeClr>
              </a:solidFill>
              <a:latin typeface="Arial Black" panose="020B0A04020102020204" pitchFamily="34" charset="0"/>
            </a:rPr>
            <a:t>LOGO SEKOLAH</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5350669</xdr:colOff>
      <xdr:row>0</xdr:row>
      <xdr:rowOff>161926</xdr:rowOff>
    </xdr:from>
    <xdr:to>
      <xdr:col>1</xdr:col>
      <xdr:colOff>6903244</xdr:colOff>
      <xdr:row>0</xdr:row>
      <xdr:rowOff>562134</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43700" y="16192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96</xdr:row>
      <xdr:rowOff>171450</xdr:rowOff>
    </xdr:from>
    <xdr:to>
      <xdr:col>16</xdr:col>
      <xdr:colOff>0</xdr:colOff>
      <xdr:row>107</xdr:row>
      <xdr:rowOff>161925</xdr:rowOff>
    </xdr:to>
    <xdr:graphicFrame macro="">
      <xdr:nvGraphicFramePr>
        <xdr:cNvPr id="413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190499</xdr:colOff>
      <xdr:row>203</xdr:row>
      <xdr:rowOff>80962</xdr:rowOff>
    </xdr:from>
    <xdr:to>
      <xdr:col>7</xdr:col>
      <xdr:colOff>635793</xdr:colOff>
      <xdr:row>214</xdr:row>
      <xdr:rowOff>138112</xdr:rowOff>
    </xdr:to>
    <xdr:graphicFrame macro="">
      <xdr:nvGraphicFramePr>
        <xdr:cNvPr id="4146"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43</xdr:row>
      <xdr:rowOff>209550</xdr:rowOff>
    </xdr:from>
    <xdr:to>
      <xdr:col>16</xdr:col>
      <xdr:colOff>0</xdr:colOff>
      <xdr:row>54</xdr:row>
      <xdr:rowOff>152400</xdr:rowOff>
    </xdr:to>
    <xdr:graphicFrame macro="">
      <xdr:nvGraphicFramePr>
        <xdr:cNvPr id="4147"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38100</xdr:colOff>
      <xdr:row>43</xdr:row>
      <xdr:rowOff>180975</xdr:rowOff>
    </xdr:from>
    <xdr:to>
      <xdr:col>8</xdr:col>
      <xdr:colOff>9525</xdr:colOff>
      <xdr:row>54</xdr:row>
      <xdr:rowOff>142875</xdr:rowOff>
    </xdr:to>
    <xdr:graphicFrame macro="">
      <xdr:nvGraphicFramePr>
        <xdr:cNvPr id="4148"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78</xdr:row>
      <xdr:rowOff>209550</xdr:rowOff>
    </xdr:from>
    <xdr:to>
      <xdr:col>16</xdr:col>
      <xdr:colOff>0</xdr:colOff>
      <xdr:row>89</xdr:row>
      <xdr:rowOff>152400</xdr:rowOff>
    </xdr:to>
    <xdr:graphicFrame macro="">
      <xdr:nvGraphicFramePr>
        <xdr:cNvPr id="4149"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38100</xdr:colOff>
      <xdr:row>78</xdr:row>
      <xdr:rowOff>180975</xdr:rowOff>
    </xdr:from>
    <xdr:to>
      <xdr:col>8</xdr:col>
      <xdr:colOff>9525</xdr:colOff>
      <xdr:row>89</xdr:row>
      <xdr:rowOff>142875</xdr:rowOff>
    </xdr:to>
    <xdr:graphicFrame macro="">
      <xdr:nvGraphicFramePr>
        <xdr:cNvPr id="4151"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19050</xdr:colOff>
      <xdr:row>132</xdr:row>
      <xdr:rowOff>0</xdr:rowOff>
    </xdr:from>
    <xdr:to>
      <xdr:col>7</xdr:col>
      <xdr:colOff>647700</xdr:colOff>
      <xdr:row>142</xdr:row>
      <xdr:rowOff>200025</xdr:rowOff>
    </xdr:to>
    <xdr:graphicFrame macro="">
      <xdr:nvGraphicFramePr>
        <xdr:cNvPr id="4152"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0</xdr:colOff>
      <xdr:row>113</xdr:row>
      <xdr:rowOff>257175</xdr:rowOff>
    </xdr:from>
    <xdr:to>
      <xdr:col>16</xdr:col>
      <xdr:colOff>0</xdr:colOff>
      <xdr:row>124</xdr:row>
      <xdr:rowOff>190500</xdr:rowOff>
    </xdr:to>
    <xdr:graphicFrame macro="">
      <xdr:nvGraphicFramePr>
        <xdr:cNvPr id="4153"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19050</xdr:colOff>
      <xdr:row>132</xdr:row>
      <xdr:rowOff>38100</xdr:rowOff>
    </xdr:from>
    <xdr:to>
      <xdr:col>15</xdr:col>
      <xdr:colOff>581025</xdr:colOff>
      <xdr:row>142</xdr:row>
      <xdr:rowOff>190500</xdr:rowOff>
    </xdr:to>
    <xdr:graphicFrame macro="">
      <xdr:nvGraphicFramePr>
        <xdr:cNvPr id="4154"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38100</xdr:colOff>
      <xdr:row>113</xdr:row>
      <xdr:rowOff>219075</xdr:rowOff>
    </xdr:from>
    <xdr:to>
      <xdr:col>8</xdr:col>
      <xdr:colOff>9525</xdr:colOff>
      <xdr:row>124</xdr:row>
      <xdr:rowOff>171450</xdr:rowOff>
    </xdr:to>
    <xdr:graphicFrame macro="">
      <xdr:nvGraphicFramePr>
        <xdr:cNvPr id="4155"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149</xdr:row>
      <xdr:rowOff>257175</xdr:rowOff>
    </xdr:from>
    <xdr:to>
      <xdr:col>16</xdr:col>
      <xdr:colOff>0</xdr:colOff>
      <xdr:row>160</xdr:row>
      <xdr:rowOff>190500</xdr:rowOff>
    </xdr:to>
    <xdr:graphicFrame macro="">
      <xdr:nvGraphicFramePr>
        <xdr:cNvPr id="415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38100</xdr:colOff>
      <xdr:row>149</xdr:row>
      <xdr:rowOff>219075</xdr:rowOff>
    </xdr:from>
    <xdr:to>
      <xdr:col>8</xdr:col>
      <xdr:colOff>9525</xdr:colOff>
      <xdr:row>160</xdr:row>
      <xdr:rowOff>171450</xdr:rowOff>
    </xdr:to>
    <xdr:graphicFrame macro="">
      <xdr:nvGraphicFramePr>
        <xdr:cNvPr id="4157"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62</xdr:row>
      <xdr:rowOff>0</xdr:rowOff>
    </xdr:from>
    <xdr:to>
      <xdr:col>7</xdr:col>
      <xdr:colOff>619125</xdr:colOff>
      <xdr:row>72</xdr:row>
      <xdr:rowOff>171450</xdr:rowOff>
    </xdr:to>
    <xdr:graphicFrame macro="">
      <xdr:nvGraphicFramePr>
        <xdr:cNvPr id="4160"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0</xdr:colOff>
      <xdr:row>62</xdr:row>
      <xdr:rowOff>0</xdr:rowOff>
    </xdr:from>
    <xdr:to>
      <xdr:col>15</xdr:col>
      <xdr:colOff>619125</xdr:colOff>
      <xdr:row>72</xdr:row>
      <xdr:rowOff>171450</xdr:rowOff>
    </xdr:to>
    <xdr:graphicFrame macro="">
      <xdr:nvGraphicFramePr>
        <xdr:cNvPr id="4161"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0</xdr:colOff>
      <xdr:row>97</xdr:row>
      <xdr:rowOff>0</xdr:rowOff>
    </xdr:from>
    <xdr:to>
      <xdr:col>7</xdr:col>
      <xdr:colOff>619125</xdr:colOff>
      <xdr:row>107</xdr:row>
      <xdr:rowOff>171450</xdr:rowOff>
    </xdr:to>
    <xdr:graphicFrame macro="">
      <xdr:nvGraphicFramePr>
        <xdr:cNvPr id="4162"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168</xdr:row>
      <xdr:rowOff>0</xdr:rowOff>
    </xdr:from>
    <xdr:to>
      <xdr:col>7</xdr:col>
      <xdr:colOff>619125</xdr:colOff>
      <xdr:row>179</xdr:row>
      <xdr:rowOff>0</xdr:rowOff>
    </xdr:to>
    <xdr:graphicFrame macro="">
      <xdr:nvGraphicFramePr>
        <xdr:cNvPr id="4163"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0</xdr:colOff>
      <xdr:row>168</xdr:row>
      <xdr:rowOff>0</xdr:rowOff>
    </xdr:from>
    <xdr:to>
      <xdr:col>15</xdr:col>
      <xdr:colOff>619125</xdr:colOff>
      <xdr:row>179</xdr:row>
      <xdr:rowOff>0</xdr:rowOff>
    </xdr:to>
    <xdr:graphicFrame macro="">
      <xdr:nvGraphicFramePr>
        <xdr:cNvPr id="4164"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0</xdr:colOff>
      <xdr:row>186</xdr:row>
      <xdr:rowOff>0</xdr:rowOff>
    </xdr:from>
    <xdr:to>
      <xdr:col>7</xdr:col>
      <xdr:colOff>619125</xdr:colOff>
      <xdr:row>197</xdr:row>
      <xdr:rowOff>0</xdr:rowOff>
    </xdr:to>
    <xdr:graphicFrame macro="">
      <xdr:nvGraphicFramePr>
        <xdr:cNvPr id="4165"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0</xdr:colOff>
      <xdr:row>186</xdr:row>
      <xdr:rowOff>0</xdr:rowOff>
    </xdr:from>
    <xdr:to>
      <xdr:col>15</xdr:col>
      <xdr:colOff>619125</xdr:colOff>
      <xdr:row>197</xdr:row>
      <xdr:rowOff>0</xdr:rowOff>
    </xdr:to>
    <xdr:graphicFrame macro="">
      <xdr:nvGraphicFramePr>
        <xdr:cNvPr id="4166"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editAs="oneCell">
    <xdr:from>
      <xdr:col>0</xdr:col>
      <xdr:colOff>74839</xdr:colOff>
      <xdr:row>0</xdr:row>
      <xdr:rowOff>144575</xdr:rowOff>
    </xdr:from>
    <xdr:to>
      <xdr:col>3</xdr:col>
      <xdr:colOff>3953</xdr:colOff>
      <xdr:row>3</xdr:row>
      <xdr:rowOff>119061</xdr:rowOff>
    </xdr:to>
    <xdr:pic>
      <xdr:nvPicPr>
        <xdr:cNvPr id="38" name="Picture 37"/>
        <xdr:cNvPicPr>
          <a:picLocks noChangeAspect="1"/>
        </xdr:cNvPicPr>
      </xdr:nvPicPr>
      <xdr:blipFill>
        <a:blip xmlns:r="http://schemas.openxmlformats.org/officeDocument/2006/relationships" r:embed="rId24" cstate="print">
          <a:extLst>
            <a:ext uri="{BEBA8EAE-BF5A-486C-A8C5-ECC9F3942E4B}">
              <a14:imgProps xmlns:a14="http://schemas.microsoft.com/office/drawing/2010/main">
                <a14:imgLayer r:embed="rId25">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839" y="144575"/>
          <a:ext cx="2274645" cy="5817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54"/>
  <sheetViews>
    <sheetView showGridLines="0" zoomScaleNormal="100" zoomScaleSheetLayoutView="100" workbookViewId="0">
      <pane ySplit="2" topLeftCell="A33" activePane="bottomLeft" state="frozen"/>
      <selection pane="bottomLeft" activeCell="R28" sqref="R28"/>
    </sheetView>
  </sheetViews>
  <sheetFormatPr defaultColWidth="30" defaultRowHeight="15"/>
  <cols>
    <col min="1" max="1" width="3.85546875" customWidth="1"/>
    <col min="2" max="10" width="9.140625" customWidth="1"/>
    <col min="11" max="11" width="18.140625" customWidth="1"/>
    <col min="12" max="46" width="7.85546875" customWidth="1"/>
  </cols>
  <sheetData>
    <row r="1" spans="1:12" ht="24" customHeight="1">
      <c r="A1" s="155" t="s">
        <v>65</v>
      </c>
      <c r="B1" s="154"/>
      <c r="C1" s="154"/>
      <c r="D1" s="154"/>
      <c r="E1" s="154"/>
      <c r="F1" s="154"/>
      <c r="G1" s="154"/>
      <c r="H1" s="154"/>
      <c r="I1" s="154"/>
      <c r="J1" s="154"/>
      <c r="K1" s="154"/>
    </row>
    <row r="2" spans="1:12" ht="21">
      <c r="A2" s="152" t="s">
        <v>49</v>
      </c>
      <c r="B2" s="153"/>
      <c r="C2" s="153"/>
      <c r="D2" s="153"/>
      <c r="E2" s="153"/>
      <c r="F2" s="153"/>
      <c r="G2" s="153"/>
      <c r="H2" s="153"/>
      <c r="I2" s="153"/>
      <c r="J2" s="153"/>
      <c r="K2" s="199" t="s">
        <v>126</v>
      </c>
    </row>
    <row r="4" spans="1:12">
      <c r="A4" s="150" t="s">
        <v>50</v>
      </c>
    </row>
    <row r="5" spans="1:12">
      <c r="A5" s="239" t="s">
        <v>80</v>
      </c>
      <c r="B5" s="239"/>
      <c r="C5" s="239"/>
      <c r="D5" s="239"/>
      <c r="E5" s="239"/>
      <c r="F5" s="239"/>
      <c r="G5" s="239"/>
      <c r="H5" s="239"/>
      <c r="I5" s="239"/>
      <c r="J5" s="239"/>
      <c r="K5" s="239"/>
    </row>
    <row r="6" spans="1:12">
      <c r="A6" s="239"/>
      <c r="B6" s="239"/>
      <c r="C6" s="239"/>
      <c r="D6" s="239"/>
      <c r="E6" s="239"/>
      <c r="F6" s="239"/>
      <c r="G6" s="239"/>
      <c r="H6" s="239"/>
      <c r="I6" s="239"/>
      <c r="J6" s="239"/>
      <c r="K6" s="239"/>
    </row>
    <row r="7" spans="1:12">
      <c r="A7" s="239"/>
      <c r="B7" s="239"/>
      <c r="C7" s="239"/>
      <c r="D7" s="239"/>
      <c r="E7" s="239"/>
      <c r="F7" s="239"/>
      <c r="G7" s="239"/>
      <c r="H7" s="239"/>
      <c r="I7" s="239"/>
      <c r="J7" s="239"/>
      <c r="K7" s="239"/>
    </row>
    <row r="8" spans="1:12">
      <c r="A8" s="239"/>
      <c r="B8" s="239"/>
      <c r="C8" s="239"/>
      <c r="D8" s="239"/>
      <c r="E8" s="239"/>
      <c r="F8" s="239"/>
      <c r="G8" s="239"/>
      <c r="H8" s="239"/>
      <c r="I8" s="239"/>
      <c r="J8" s="239"/>
      <c r="K8" s="239"/>
    </row>
    <row r="9" spans="1:12">
      <c r="A9" s="239"/>
      <c r="B9" s="239"/>
      <c r="C9" s="239"/>
      <c r="D9" s="239"/>
      <c r="E9" s="239"/>
      <c r="F9" s="239"/>
      <c r="G9" s="239"/>
      <c r="H9" s="239"/>
      <c r="I9" s="239"/>
      <c r="J9" s="239"/>
      <c r="K9" s="239"/>
    </row>
    <row r="10" spans="1:12">
      <c r="B10" s="156"/>
      <c r="C10" s="156"/>
      <c r="D10" s="157"/>
      <c r="E10" s="157"/>
      <c r="F10" s="157"/>
      <c r="G10" s="157"/>
      <c r="H10" s="157"/>
      <c r="I10" s="157"/>
      <c r="J10" s="157"/>
      <c r="K10" s="157"/>
    </row>
    <row r="11" spans="1:12">
      <c r="A11" s="160" t="s">
        <v>58</v>
      </c>
      <c r="B11" s="161" t="s">
        <v>51</v>
      </c>
      <c r="C11" s="159"/>
      <c r="D11" s="159"/>
      <c r="E11" s="159"/>
      <c r="F11" s="159"/>
      <c r="G11" s="159"/>
      <c r="H11" s="159"/>
      <c r="I11" s="159"/>
      <c r="J11" s="159"/>
      <c r="K11" s="159"/>
      <c r="L11" s="157"/>
    </row>
    <row r="12" spans="1:12">
      <c r="B12" s="149" t="s">
        <v>52</v>
      </c>
    </row>
    <row r="13" spans="1:12">
      <c r="B13" s="149" t="s">
        <v>53</v>
      </c>
    </row>
    <row r="14" spans="1:12">
      <c r="B14" s="149" t="s">
        <v>54</v>
      </c>
    </row>
    <row r="15" spans="1:12">
      <c r="B15" s="149" t="s">
        <v>55</v>
      </c>
    </row>
    <row r="16" spans="1:12">
      <c r="B16" s="149" t="s">
        <v>56</v>
      </c>
    </row>
    <row r="17" spans="1:13">
      <c r="B17" s="149" t="s">
        <v>57</v>
      </c>
    </row>
    <row r="19" spans="1:13">
      <c r="A19" s="160" t="s">
        <v>59</v>
      </c>
      <c r="B19" s="158" t="s">
        <v>60</v>
      </c>
      <c r="C19" s="151"/>
      <c r="D19" s="151"/>
      <c r="E19" s="151"/>
      <c r="F19" s="151"/>
      <c r="G19" s="151"/>
      <c r="H19" s="151"/>
      <c r="I19" s="151"/>
      <c r="J19" s="151"/>
      <c r="K19" s="151"/>
    </row>
    <row r="20" spans="1:13">
      <c r="B20" s="149" t="s">
        <v>81</v>
      </c>
    </row>
    <row r="21" spans="1:13">
      <c r="B21" s="149" t="s">
        <v>61</v>
      </c>
    </row>
    <row r="22" spans="1:13">
      <c r="B22" s="149" t="s">
        <v>62</v>
      </c>
    </row>
    <row r="23" spans="1:13">
      <c r="B23" s="149" t="s">
        <v>64</v>
      </c>
    </row>
    <row r="24" spans="1:13">
      <c r="B24" s="149" t="s">
        <v>70</v>
      </c>
    </row>
    <row r="25" spans="1:13">
      <c r="B25" s="149" t="s">
        <v>66</v>
      </c>
    </row>
    <row r="26" spans="1:13">
      <c r="B26" s="149" t="s">
        <v>67</v>
      </c>
    </row>
    <row r="28" spans="1:13">
      <c r="A28" s="160" t="s">
        <v>68</v>
      </c>
      <c r="B28" s="158" t="s">
        <v>25</v>
      </c>
      <c r="C28" s="151"/>
      <c r="D28" s="151"/>
      <c r="E28" s="151"/>
      <c r="F28" s="151"/>
      <c r="G28" s="151"/>
      <c r="H28" s="151"/>
      <c r="I28" s="151"/>
      <c r="J28" s="151"/>
      <c r="K28" s="151"/>
    </row>
    <row r="29" spans="1:13" ht="15" customHeight="1">
      <c r="B29" s="239" t="s">
        <v>82</v>
      </c>
      <c r="C29" s="239"/>
      <c r="D29" s="239"/>
      <c r="E29" s="239"/>
      <c r="F29" s="239"/>
      <c r="G29" s="239"/>
      <c r="H29" s="239"/>
      <c r="I29" s="239"/>
      <c r="J29" s="239"/>
      <c r="K29" s="239"/>
      <c r="M29" s="149"/>
    </row>
    <row r="30" spans="1:13">
      <c r="B30" s="239"/>
      <c r="C30" s="239"/>
      <c r="D30" s="239"/>
      <c r="E30" s="239"/>
      <c r="F30" s="239"/>
      <c r="G30" s="239"/>
      <c r="H30" s="239"/>
      <c r="I30" s="239"/>
      <c r="J30" s="239"/>
      <c r="K30" s="239"/>
      <c r="M30" s="149"/>
    </row>
    <row r="31" spans="1:13">
      <c r="B31" s="239"/>
      <c r="C31" s="239"/>
      <c r="D31" s="239"/>
      <c r="E31" s="239"/>
      <c r="F31" s="239"/>
      <c r="G31" s="239"/>
      <c r="H31" s="239"/>
      <c r="I31" s="239"/>
      <c r="J31" s="239"/>
      <c r="K31" s="239"/>
      <c r="M31" s="149"/>
    </row>
    <row r="32" spans="1:13">
      <c r="B32" s="239"/>
      <c r="C32" s="239"/>
      <c r="D32" s="239"/>
      <c r="E32" s="239"/>
      <c r="F32" s="239"/>
      <c r="G32" s="239"/>
      <c r="H32" s="239"/>
      <c r="I32" s="239"/>
      <c r="J32" s="239"/>
      <c r="K32" s="239"/>
      <c r="M32" s="149"/>
    </row>
    <row r="33" spans="1:22">
      <c r="B33" s="239"/>
      <c r="C33" s="239"/>
      <c r="D33" s="239"/>
      <c r="E33" s="239"/>
      <c r="F33" s="239"/>
      <c r="G33" s="239"/>
      <c r="H33" s="239"/>
      <c r="I33" s="239"/>
      <c r="J33" s="239"/>
      <c r="K33" s="239"/>
    </row>
    <row r="34" spans="1:22">
      <c r="B34" s="239"/>
      <c r="C34" s="239"/>
      <c r="D34" s="239"/>
      <c r="E34" s="239"/>
      <c r="F34" s="239"/>
      <c r="G34" s="239"/>
      <c r="H34" s="239"/>
      <c r="I34" s="239"/>
      <c r="J34" s="239"/>
      <c r="K34" s="239"/>
    </row>
    <row r="35" spans="1:22">
      <c r="L35" s="180"/>
      <c r="M35" s="180"/>
      <c r="N35" s="180"/>
      <c r="O35" s="180"/>
      <c r="P35" s="180"/>
      <c r="Q35" s="180"/>
      <c r="R35" s="180"/>
      <c r="S35" s="180"/>
      <c r="T35" s="180"/>
      <c r="U35" s="180"/>
      <c r="V35" s="180"/>
    </row>
    <row r="36" spans="1:22">
      <c r="A36" s="160" t="s">
        <v>69</v>
      </c>
      <c r="B36" s="158" t="s">
        <v>127</v>
      </c>
      <c r="C36" s="151"/>
      <c r="D36" s="151"/>
      <c r="E36" s="151"/>
      <c r="F36" s="151"/>
      <c r="G36" s="151"/>
      <c r="H36" s="151"/>
      <c r="I36" s="151"/>
      <c r="J36" s="151"/>
      <c r="K36" s="151"/>
      <c r="L36" s="181"/>
      <c r="M36" s="182"/>
      <c r="N36" s="180"/>
      <c r="O36" s="180"/>
      <c r="P36" s="180"/>
      <c r="Q36" s="180"/>
      <c r="R36" s="180"/>
      <c r="S36" s="180"/>
      <c r="T36" s="180"/>
      <c r="U36" s="180"/>
      <c r="V36" s="180"/>
    </row>
    <row r="37" spans="1:22" ht="15" customHeight="1">
      <c r="A37" s="196">
        <v>1</v>
      </c>
      <c r="B37" s="240" t="s">
        <v>79</v>
      </c>
      <c r="C37" s="240"/>
      <c r="D37" s="240"/>
      <c r="E37" s="240"/>
      <c r="F37" s="240"/>
      <c r="G37" s="240"/>
      <c r="H37" s="240"/>
      <c r="I37" s="240"/>
      <c r="J37" s="240"/>
      <c r="K37" s="240"/>
      <c r="L37" s="183"/>
      <c r="M37" s="241"/>
      <c r="N37" s="241"/>
      <c r="O37" s="241"/>
      <c r="P37" s="241"/>
      <c r="Q37" s="241"/>
      <c r="R37" s="241"/>
      <c r="S37" s="241"/>
      <c r="T37" s="241"/>
      <c r="U37" s="241"/>
      <c r="V37" s="241"/>
    </row>
    <row r="38" spans="1:22" ht="15" customHeight="1">
      <c r="A38" s="196"/>
      <c r="B38" s="240"/>
      <c r="C38" s="240"/>
      <c r="D38" s="240"/>
      <c r="E38" s="240"/>
      <c r="F38" s="240"/>
      <c r="G38" s="240"/>
      <c r="H38" s="240"/>
      <c r="I38" s="240"/>
      <c r="J38" s="240"/>
      <c r="K38" s="240"/>
      <c r="L38" s="183"/>
      <c r="M38" s="241"/>
      <c r="N38" s="241"/>
      <c r="O38" s="241"/>
      <c r="P38" s="241"/>
      <c r="Q38" s="241"/>
      <c r="R38" s="241"/>
      <c r="S38" s="241"/>
      <c r="T38" s="241"/>
      <c r="U38" s="241"/>
      <c r="V38" s="241"/>
    </row>
    <row r="39" spans="1:22" ht="13.5" customHeight="1">
      <c r="A39" s="196"/>
      <c r="B39" s="240"/>
      <c r="C39" s="240"/>
      <c r="D39" s="240"/>
      <c r="E39" s="240"/>
      <c r="F39" s="240"/>
      <c r="G39" s="240"/>
      <c r="H39" s="240"/>
      <c r="I39" s="240"/>
      <c r="J39" s="240"/>
      <c r="K39" s="240"/>
      <c r="L39" s="183"/>
      <c r="M39" s="241"/>
      <c r="N39" s="241"/>
      <c r="O39" s="241"/>
      <c r="P39" s="241"/>
      <c r="Q39" s="241"/>
      <c r="R39" s="241"/>
      <c r="S39" s="241"/>
      <c r="T39" s="241"/>
      <c r="U39" s="241"/>
      <c r="V39" s="241"/>
    </row>
    <row r="40" spans="1:22">
      <c r="A40" s="196"/>
      <c r="B40" s="240"/>
      <c r="C40" s="240"/>
      <c r="D40" s="240"/>
      <c r="E40" s="240"/>
      <c r="F40" s="240"/>
      <c r="G40" s="240"/>
      <c r="H40" s="240"/>
      <c r="I40" s="240"/>
      <c r="J40" s="240"/>
      <c r="K40" s="240"/>
      <c r="L40" s="183"/>
      <c r="M40" s="241"/>
      <c r="N40" s="241"/>
      <c r="O40" s="241"/>
      <c r="P40" s="241"/>
      <c r="Q40" s="241"/>
      <c r="R40" s="241"/>
      <c r="S40" s="241"/>
      <c r="T40" s="241"/>
      <c r="U40" s="241"/>
      <c r="V40" s="241"/>
    </row>
    <row r="41" spans="1:22">
      <c r="A41" s="196">
        <v>2</v>
      </c>
      <c r="B41" s="240" t="s">
        <v>113</v>
      </c>
      <c r="C41" s="240"/>
      <c r="D41" s="240"/>
      <c r="E41" s="240"/>
      <c r="F41" s="240"/>
      <c r="G41" s="240"/>
      <c r="H41" s="240"/>
      <c r="I41" s="240"/>
      <c r="J41" s="240"/>
      <c r="K41" s="240"/>
      <c r="L41" s="183"/>
      <c r="M41" s="241"/>
      <c r="N41" s="241"/>
      <c r="O41" s="241"/>
      <c r="P41" s="241"/>
      <c r="Q41" s="241"/>
      <c r="R41" s="241"/>
      <c r="S41" s="241"/>
      <c r="T41" s="241"/>
      <c r="U41" s="241"/>
      <c r="V41" s="241"/>
    </row>
    <row r="42" spans="1:22" ht="15" customHeight="1">
      <c r="A42" s="196"/>
      <c r="B42" s="240"/>
      <c r="C42" s="240"/>
      <c r="D42" s="240"/>
      <c r="E42" s="240"/>
      <c r="F42" s="240"/>
      <c r="G42" s="240"/>
      <c r="H42" s="240"/>
      <c r="I42" s="240"/>
      <c r="J42" s="240"/>
      <c r="K42" s="240"/>
      <c r="L42" s="183"/>
      <c r="M42" s="241"/>
      <c r="N42" s="241"/>
      <c r="O42" s="241"/>
      <c r="P42" s="241"/>
      <c r="Q42" s="241"/>
      <c r="R42" s="241"/>
      <c r="S42" s="241"/>
      <c r="T42" s="241"/>
      <c r="U42" s="241"/>
      <c r="V42" s="241"/>
    </row>
    <row r="43" spans="1:22" ht="15" customHeight="1">
      <c r="A43" s="196">
        <v>3</v>
      </c>
      <c r="B43" s="240" t="s">
        <v>114</v>
      </c>
      <c r="C43" s="240"/>
      <c r="D43" s="240"/>
      <c r="E43" s="240"/>
      <c r="F43" s="240"/>
      <c r="G43" s="240"/>
      <c r="H43" s="240"/>
      <c r="I43" s="240"/>
      <c r="J43" s="240"/>
      <c r="K43" s="240"/>
      <c r="L43" s="183"/>
      <c r="M43" s="241"/>
      <c r="N43" s="241"/>
      <c r="O43" s="241"/>
      <c r="P43" s="241"/>
      <c r="Q43" s="241"/>
      <c r="R43" s="241"/>
      <c r="S43" s="241"/>
      <c r="T43" s="241"/>
      <c r="U43" s="241"/>
      <c r="V43" s="241"/>
    </row>
    <row r="44" spans="1:22" ht="15" customHeight="1">
      <c r="A44" s="196"/>
      <c r="B44" s="240"/>
      <c r="C44" s="240"/>
      <c r="D44" s="240"/>
      <c r="E44" s="240"/>
      <c r="F44" s="240"/>
      <c r="G44" s="240"/>
      <c r="H44" s="240"/>
      <c r="I44" s="240"/>
      <c r="J44" s="240"/>
      <c r="K44" s="240"/>
      <c r="L44" s="183"/>
      <c r="M44" s="241"/>
      <c r="N44" s="241"/>
      <c r="O44" s="241"/>
      <c r="P44" s="241"/>
      <c r="Q44" s="241"/>
      <c r="R44" s="241"/>
      <c r="S44" s="241"/>
      <c r="T44" s="241"/>
      <c r="U44" s="241"/>
      <c r="V44" s="241"/>
    </row>
    <row r="45" spans="1:22">
      <c r="A45" s="196">
        <v>4</v>
      </c>
      <c r="B45" s="243" t="s">
        <v>115</v>
      </c>
      <c r="C45" s="243"/>
      <c r="D45" s="243"/>
      <c r="E45" s="243"/>
      <c r="F45" s="243"/>
      <c r="G45" s="243"/>
      <c r="H45" s="243"/>
      <c r="I45" s="243"/>
      <c r="J45" s="243"/>
      <c r="K45" s="243"/>
      <c r="L45" s="183"/>
      <c r="M45" s="184"/>
      <c r="N45" s="185"/>
      <c r="O45" s="185"/>
      <c r="P45" s="185"/>
      <c r="Q45" s="185"/>
      <c r="R45" s="185"/>
      <c r="S45" s="185"/>
      <c r="T45" s="185"/>
      <c r="U45" s="185"/>
      <c r="V45" s="185"/>
    </row>
    <row r="46" spans="1:22" ht="15" customHeight="1">
      <c r="A46" s="196"/>
      <c r="B46" s="243"/>
      <c r="C46" s="243"/>
      <c r="D46" s="243"/>
      <c r="E46" s="243"/>
      <c r="F46" s="243"/>
      <c r="G46" s="243"/>
      <c r="H46" s="243"/>
      <c r="I46" s="243"/>
      <c r="J46" s="243"/>
      <c r="K46" s="243"/>
      <c r="L46" s="183"/>
      <c r="M46" s="185"/>
      <c r="N46" s="185"/>
      <c r="O46" s="185"/>
      <c r="P46" s="185"/>
      <c r="Q46" s="185"/>
      <c r="R46" s="185"/>
      <c r="S46" s="185"/>
      <c r="T46" s="185"/>
      <c r="U46" s="185"/>
      <c r="V46" s="185"/>
    </row>
    <row r="47" spans="1:22" ht="15" customHeight="1">
      <c r="A47" s="196"/>
      <c r="B47" s="197" t="s">
        <v>116</v>
      </c>
      <c r="C47" s="198"/>
      <c r="D47" s="198"/>
      <c r="E47" s="198"/>
      <c r="F47" s="198"/>
      <c r="G47" s="198"/>
      <c r="H47" s="198"/>
      <c r="I47" s="198"/>
      <c r="J47" s="198"/>
      <c r="K47" s="198"/>
      <c r="L47" s="183"/>
      <c r="M47" s="185"/>
      <c r="N47" s="185"/>
      <c r="O47" s="185"/>
      <c r="P47" s="185"/>
      <c r="Q47" s="185"/>
      <c r="R47" s="185"/>
      <c r="S47" s="185"/>
      <c r="T47" s="185"/>
      <c r="U47" s="185"/>
      <c r="V47" s="185"/>
    </row>
    <row r="48" spans="1:22">
      <c r="A48" s="196">
        <v>5</v>
      </c>
      <c r="B48" s="242" t="s">
        <v>117</v>
      </c>
      <c r="C48" s="242"/>
      <c r="D48" s="242"/>
      <c r="E48" s="242"/>
      <c r="F48" s="242"/>
      <c r="G48" s="242"/>
      <c r="H48" s="242"/>
      <c r="I48" s="242"/>
      <c r="J48" s="242"/>
      <c r="K48" s="242"/>
      <c r="L48" s="183"/>
      <c r="M48" s="241"/>
      <c r="N48" s="241"/>
      <c r="O48" s="241"/>
      <c r="P48" s="241"/>
      <c r="Q48" s="241"/>
      <c r="R48" s="241"/>
      <c r="S48" s="241"/>
      <c r="T48" s="241"/>
      <c r="U48" s="241"/>
      <c r="V48" s="241"/>
    </row>
    <row r="49" spans="1:22" ht="15" customHeight="1">
      <c r="A49" s="196">
        <v>6</v>
      </c>
      <c r="B49" s="240" t="s">
        <v>118</v>
      </c>
      <c r="C49" s="240"/>
      <c r="D49" s="240"/>
      <c r="E49" s="240"/>
      <c r="F49" s="240"/>
      <c r="G49" s="240"/>
      <c r="H49" s="240"/>
      <c r="I49" s="240"/>
      <c r="J49" s="240"/>
      <c r="K49" s="240"/>
      <c r="L49" s="183"/>
      <c r="M49" s="241"/>
      <c r="N49" s="241"/>
      <c r="O49" s="241"/>
      <c r="P49" s="241"/>
      <c r="Q49" s="241"/>
      <c r="R49" s="241"/>
      <c r="S49" s="241"/>
      <c r="T49" s="241"/>
      <c r="U49" s="241"/>
      <c r="V49" s="241"/>
    </row>
    <row r="50" spans="1:22" ht="15" customHeight="1">
      <c r="A50" s="196"/>
      <c r="B50" s="240"/>
      <c r="C50" s="240"/>
      <c r="D50" s="240"/>
      <c r="E50" s="240"/>
      <c r="F50" s="240"/>
      <c r="G50" s="240"/>
      <c r="H50" s="240"/>
      <c r="I50" s="240"/>
      <c r="J50" s="240"/>
      <c r="K50" s="240"/>
      <c r="L50" s="180"/>
      <c r="M50" s="241"/>
      <c r="N50" s="241"/>
      <c r="O50" s="241"/>
      <c r="P50" s="241"/>
      <c r="Q50" s="241"/>
      <c r="R50" s="241"/>
      <c r="S50" s="241"/>
      <c r="T50" s="241"/>
      <c r="U50" s="241"/>
      <c r="V50" s="241"/>
    </row>
    <row r="51" spans="1:22" ht="15" customHeight="1">
      <c r="A51" s="196"/>
      <c r="B51" s="240" t="s">
        <v>119</v>
      </c>
      <c r="C51" s="240"/>
      <c r="D51" s="240"/>
      <c r="E51" s="240"/>
      <c r="F51" s="240"/>
      <c r="G51" s="240"/>
      <c r="H51" s="240"/>
      <c r="I51" s="240"/>
      <c r="J51" s="240"/>
      <c r="K51" s="240"/>
      <c r="L51" s="180"/>
      <c r="M51" s="241"/>
      <c r="N51" s="241"/>
      <c r="O51" s="241"/>
      <c r="P51" s="241"/>
      <c r="Q51" s="241"/>
      <c r="R51" s="241"/>
      <c r="S51" s="241"/>
      <c r="T51" s="241"/>
      <c r="U51" s="241"/>
      <c r="V51" s="241"/>
    </row>
    <row r="52" spans="1:22" ht="15" customHeight="1">
      <c r="A52" s="196"/>
      <c r="B52" s="240"/>
      <c r="C52" s="240"/>
      <c r="D52" s="240"/>
      <c r="E52" s="240"/>
      <c r="F52" s="240"/>
      <c r="G52" s="240"/>
      <c r="H52" s="240"/>
      <c r="I52" s="240"/>
      <c r="J52" s="240"/>
      <c r="K52" s="240"/>
      <c r="L52" s="180"/>
      <c r="M52" s="241"/>
      <c r="N52" s="241"/>
      <c r="O52" s="241"/>
      <c r="P52" s="241"/>
      <c r="Q52" s="241"/>
      <c r="R52" s="241"/>
      <c r="S52" s="241"/>
      <c r="T52" s="241"/>
      <c r="U52" s="241"/>
      <c r="V52" s="241"/>
    </row>
    <row r="53" spans="1:22">
      <c r="B53" s="179"/>
      <c r="C53" s="179"/>
      <c r="D53" s="179"/>
      <c r="E53" s="179"/>
      <c r="F53" s="179"/>
      <c r="G53" s="179"/>
      <c r="H53" s="179"/>
      <c r="I53" s="179"/>
      <c r="J53" s="179"/>
      <c r="K53" s="179"/>
      <c r="L53" s="180"/>
      <c r="M53" s="241"/>
      <c r="N53" s="241"/>
      <c r="O53" s="241"/>
      <c r="P53" s="241"/>
      <c r="Q53" s="241"/>
      <c r="R53" s="241"/>
      <c r="S53" s="241"/>
      <c r="T53" s="241"/>
      <c r="U53" s="241"/>
      <c r="V53" s="241"/>
    </row>
    <row r="54" spans="1:22">
      <c r="B54" s="179"/>
      <c r="C54" s="179"/>
      <c r="D54" s="179"/>
      <c r="E54" s="179"/>
      <c r="F54" s="179"/>
      <c r="G54" s="179"/>
      <c r="H54" s="179"/>
      <c r="I54" s="179"/>
      <c r="J54" s="179"/>
      <c r="K54" s="179"/>
    </row>
  </sheetData>
  <mergeCells count="15">
    <mergeCell ref="M52:V53"/>
    <mergeCell ref="B48:K48"/>
    <mergeCell ref="B49:K50"/>
    <mergeCell ref="B51:K52"/>
    <mergeCell ref="B43:K44"/>
    <mergeCell ref="M43:V44"/>
    <mergeCell ref="B45:K46"/>
    <mergeCell ref="A5:K9"/>
    <mergeCell ref="B29:K34"/>
    <mergeCell ref="B37:K40"/>
    <mergeCell ref="M48:V49"/>
    <mergeCell ref="M50:V51"/>
    <mergeCell ref="B41:K42"/>
    <mergeCell ref="M37:V40"/>
    <mergeCell ref="M41:V42"/>
  </mergeCells>
  <printOptions horizontalCentered="1"/>
  <pageMargins left="0.23622047244094491" right="0.23622047244094491" top="0.74803149606299213" bottom="0.74803149606299213"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I135"/>
  <sheetViews>
    <sheetView showGridLines="0" tabSelected="1" zoomScale="90" zoomScaleNormal="90" zoomScaleSheetLayoutView="100" workbookViewId="0">
      <selection activeCell="C20" sqref="C20"/>
    </sheetView>
  </sheetViews>
  <sheetFormatPr defaultRowHeight="15.75" zeroHeight="1"/>
  <cols>
    <col min="1" max="1" width="5" style="97" customWidth="1"/>
    <col min="2" max="2" width="35.85546875" style="97" customWidth="1"/>
    <col min="3" max="3" width="14.85546875" style="97" customWidth="1"/>
    <col min="4" max="4" width="9.140625" style="98" customWidth="1"/>
    <col min="5" max="5" width="16.5703125" style="97" customWidth="1"/>
    <col min="6" max="6" width="18.140625" style="97" customWidth="1"/>
    <col min="7" max="9" width="15.5703125" style="97" customWidth="1"/>
    <col min="10" max="11" width="15.140625" style="97" customWidth="1"/>
    <col min="12" max="13" width="14.42578125" style="97" customWidth="1"/>
    <col min="14" max="29" width="11" style="97" hidden="1" customWidth="1"/>
    <col min="30" max="30" width="14.5703125" style="98" customWidth="1"/>
    <col min="31" max="31" width="5.42578125" style="97" customWidth="1"/>
    <col min="32" max="32" width="2" style="97" hidden="1" customWidth="1"/>
    <col min="33" max="33" width="2.42578125" style="97" hidden="1" customWidth="1"/>
    <col min="34" max="34" width="9.140625" style="97" hidden="1" customWidth="1"/>
    <col min="35" max="35" width="2" style="97" hidden="1" customWidth="1"/>
    <col min="36" max="37" width="0" style="97" hidden="1" customWidth="1"/>
    <col min="38" max="16384" width="9.140625" style="97"/>
  </cols>
  <sheetData>
    <row r="1" spans="1:35" s="95" customFormat="1" ht="25.5" customHeight="1">
      <c r="A1" s="99"/>
      <c r="B1" s="100"/>
      <c r="C1" s="101" t="s">
        <v>0</v>
      </c>
      <c r="D1" s="102" t="s">
        <v>122</v>
      </c>
      <c r="E1" s="102"/>
      <c r="F1" s="102"/>
      <c r="G1" s="102"/>
      <c r="H1" s="102"/>
      <c r="I1" s="102"/>
      <c r="J1" s="102"/>
      <c r="K1" s="102"/>
      <c r="L1" s="102"/>
      <c r="M1" s="102"/>
      <c r="N1" s="102"/>
      <c r="O1" s="102"/>
      <c r="P1" s="102"/>
      <c r="Q1" s="102"/>
      <c r="R1" s="102"/>
      <c r="S1" s="102"/>
      <c r="T1" s="100"/>
      <c r="U1" s="100"/>
      <c r="V1" s="99"/>
      <c r="W1" s="100"/>
      <c r="X1" s="100"/>
      <c r="Y1" s="100"/>
      <c r="Z1" s="100"/>
      <c r="AA1" s="100"/>
      <c r="AB1" s="100"/>
      <c r="AC1" s="100"/>
      <c r="AD1" s="118"/>
    </row>
    <row r="2" spans="1:35" s="95" customFormat="1" ht="25.5" customHeight="1">
      <c r="A2" s="99"/>
      <c r="B2" s="100"/>
      <c r="C2" s="101" t="s">
        <v>1</v>
      </c>
      <c r="D2" s="102" t="s">
        <v>123</v>
      </c>
      <c r="E2" s="102"/>
      <c r="F2" s="102"/>
      <c r="G2" s="102"/>
      <c r="H2" s="102"/>
      <c r="I2" s="102"/>
      <c r="J2" s="102"/>
      <c r="K2" s="102"/>
      <c r="L2" s="102"/>
      <c r="M2" s="102"/>
      <c r="N2" s="102"/>
      <c r="O2" s="102"/>
      <c r="P2" s="102"/>
      <c r="Q2" s="102"/>
      <c r="R2" s="102"/>
      <c r="S2" s="102"/>
      <c r="T2" s="100"/>
      <c r="U2" s="100"/>
      <c r="V2" s="99"/>
      <c r="W2" s="100"/>
      <c r="X2" s="100"/>
      <c r="Y2" s="100"/>
      <c r="Z2" s="100"/>
      <c r="AA2" s="100"/>
      <c r="AB2" s="100"/>
      <c r="AC2" s="100"/>
      <c r="AD2" s="118"/>
    </row>
    <row r="3" spans="1:35" s="95" customFormat="1" ht="25.5" customHeight="1">
      <c r="A3" s="99"/>
      <c r="B3" s="103"/>
      <c r="C3" s="101" t="s">
        <v>2</v>
      </c>
      <c r="D3" s="102" t="s">
        <v>124</v>
      </c>
      <c r="E3" s="102"/>
      <c r="F3" s="102"/>
      <c r="G3" s="102"/>
      <c r="H3" s="102"/>
      <c r="I3" s="102"/>
      <c r="J3" s="102"/>
      <c r="K3" s="102"/>
      <c r="L3" s="102"/>
      <c r="M3" s="102"/>
      <c r="N3" s="102"/>
      <c r="O3" s="102"/>
      <c r="P3" s="102"/>
      <c r="Q3" s="102"/>
      <c r="R3" s="102"/>
      <c r="S3" s="102"/>
      <c r="T3" s="103"/>
      <c r="U3" s="103"/>
      <c r="V3" s="99"/>
      <c r="W3" s="103"/>
      <c r="X3" s="103"/>
      <c r="Y3" s="103"/>
      <c r="Z3" s="103"/>
      <c r="AA3" s="103"/>
      <c r="AB3" s="103"/>
      <c r="AC3" s="103"/>
      <c r="AD3" s="119"/>
    </row>
    <row r="4" spans="1:35" s="95" customFormat="1" ht="25.5" customHeight="1">
      <c r="A4" s="99"/>
      <c r="B4" s="100"/>
      <c r="C4" s="101" t="s">
        <v>63</v>
      </c>
      <c r="D4" s="147">
        <v>43010</v>
      </c>
      <c r="E4" s="102"/>
      <c r="F4" s="102"/>
      <c r="G4" s="102"/>
      <c r="H4" s="102"/>
      <c r="I4" s="102"/>
      <c r="J4" s="102"/>
      <c r="K4" s="102"/>
      <c r="L4" s="102"/>
      <c r="M4" s="102"/>
      <c r="N4" s="102"/>
      <c r="O4" s="102"/>
      <c r="P4" s="102"/>
      <c r="Q4" s="102"/>
      <c r="R4" s="102"/>
      <c r="S4" s="102" t="s">
        <v>3</v>
      </c>
      <c r="T4" s="100"/>
      <c r="U4" s="100"/>
      <c r="V4" s="99"/>
      <c r="W4" s="100"/>
      <c r="X4" s="100"/>
      <c r="Y4" s="100"/>
      <c r="Z4" s="100"/>
      <c r="AA4" s="100"/>
      <c r="AB4" s="100"/>
      <c r="AC4" s="100"/>
      <c r="AD4" s="118"/>
    </row>
    <row r="5" spans="1:35" ht="15.95" customHeight="1">
      <c r="A5" s="104"/>
      <c r="B5" s="104"/>
      <c r="C5" s="104"/>
      <c r="D5" s="105"/>
      <c r="E5" s="104"/>
      <c r="F5" s="104"/>
      <c r="G5" s="104"/>
      <c r="H5" s="104"/>
      <c r="I5" s="104"/>
      <c r="J5" s="104"/>
      <c r="K5" s="104"/>
      <c r="L5" s="104"/>
      <c r="M5" s="104" t="s">
        <v>72</v>
      </c>
      <c r="N5" s="104"/>
      <c r="O5" s="104"/>
      <c r="P5" s="104"/>
      <c r="Q5" s="104"/>
      <c r="R5" s="104"/>
      <c r="S5" s="104"/>
      <c r="T5" s="104"/>
      <c r="U5" s="104"/>
      <c r="V5" s="104"/>
      <c r="W5" s="104"/>
      <c r="X5" s="104"/>
      <c r="Y5" s="104"/>
      <c r="Z5" s="104"/>
      <c r="AA5" s="104"/>
      <c r="AB5" s="104"/>
      <c r="AC5" s="104"/>
      <c r="AD5" s="104"/>
    </row>
    <row r="6" spans="1:35" s="96" customFormat="1" ht="20.100000000000001" customHeight="1">
      <c r="A6" s="106" t="s">
        <v>4</v>
      </c>
      <c r="B6" s="104"/>
      <c r="C6" s="107" t="s">
        <v>5</v>
      </c>
      <c r="D6" s="145" t="s">
        <v>120</v>
      </c>
      <c r="E6" s="104"/>
      <c r="F6" s="104"/>
      <c r="G6" s="104"/>
      <c r="H6" s="104"/>
      <c r="I6" s="104"/>
      <c r="J6" s="104"/>
      <c r="K6" s="104"/>
      <c r="L6" s="104"/>
      <c r="M6" s="178" t="s">
        <v>73</v>
      </c>
      <c r="N6" s="104"/>
      <c r="O6" s="104"/>
      <c r="P6" s="104"/>
      <c r="Q6" s="104"/>
      <c r="R6" s="104"/>
      <c r="S6" s="104"/>
      <c r="T6" s="104"/>
      <c r="U6" s="104"/>
      <c r="V6" s="104"/>
      <c r="W6" s="104"/>
      <c r="X6" s="104"/>
      <c r="Y6" s="104"/>
      <c r="Z6" s="104"/>
      <c r="AA6" s="104"/>
      <c r="AB6" s="104"/>
      <c r="AC6" s="104"/>
      <c r="AD6" s="104"/>
    </row>
    <row r="7" spans="1:35" s="96" customFormat="1" ht="20.100000000000001" customHeight="1">
      <c r="A7" s="202" t="s">
        <v>126</v>
      </c>
      <c r="B7" s="108"/>
      <c r="C7" s="107" t="s">
        <v>6</v>
      </c>
      <c r="D7" s="145" t="s">
        <v>138</v>
      </c>
      <c r="E7" s="104"/>
      <c r="F7" s="104"/>
      <c r="G7" s="104"/>
      <c r="H7" s="104"/>
      <c r="I7" s="104"/>
      <c r="J7" s="104"/>
      <c r="K7" s="104"/>
      <c r="L7" s="104"/>
      <c r="M7" s="178" t="s">
        <v>71</v>
      </c>
      <c r="N7" s="104"/>
      <c r="O7" s="104"/>
      <c r="P7" s="104"/>
      <c r="Q7" s="104"/>
      <c r="R7" s="104"/>
      <c r="S7" s="104"/>
      <c r="T7" s="104"/>
      <c r="U7" s="104"/>
      <c r="V7" s="104"/>
      <c r="W7" s="104"/>
      <c r="X7" s="104"/>
      <c r="Y7" s="104"/>
      <c r="Z7" s="104"/>
      <c r="AA7" s="104"/>
      <c r="AB7" s="104"/>
      <c r="AC7" s="104"/>
      <c r="AD7" s="104"/>
    </row>
    <row r="8" spans="1:35" s="96" customFormat="1" ht="20.100000000000001" customHeight="1">
      <c r="A8" s="109"/>
      <c r="B8" s="108"/>
      <c r="C8" s="109"/>
      <c r="D8" s="108"/>
      <c r="E8" s="110"/>
      <c r="F8" s="111"/>
      <c r="G8" s="110"/>
      <c r="H8" s="111"/>
      <c r="I8" s="110"/>
      <c r="J8" s="111"/>
      <c r="K8" s="110"/>
      <c r="L8" s="111"/>
      <c r="M8" s="110"/>
      <c r="N8" s="111"/>
      <c r="O8" s="110"/>
      <c r="P8" s="111"/>
      <c r="Q8" s="110"/>
      <c r="R8" s="111"/>
      <c r="S8" s="110"/>
      <c r="T8" s="111"/>
      <c r="U8" s="110"/>
      <c r="V8" s="111"/>
      <c r="W8" s="110"/>
      <c r="X8" s="111"/>
      <c r="Y8" s="110"/>
      <c r="Z8" s="111"/>
      <c r="AA8" s="110"/>
      <c r="AB8" s="111"/>
      <c r="AC8" s="110"/>
      <c r="AD8" s="111"/>
    </row>
    <row r="9" spans="1:35" s="96" customFormat="1" ht="15.75" customHeight="1">
      <c r="A9" s="246" t="s">
        <v>7</v>
      </c>
      <c r="B9" s="246" t="s">
        <v>8</v>
      </c>
      <c r="C9" s="247" t="s">
        <v>9</v>
      </c>
      <c r="D9" s="248" t="s">
        <v>10</v>
      </c>
      <c r="E9" s="254" t="s">
        <v>135</v>
      </c>
      <c r="F9" s="255"/>
      <c r="G9" s="255"/>
      <c r="H9" s="255"/>
      <c r="I9" s="256"/>
      <c r="J9" s="254" t="s">
        <v>136</v>
      </c>
      <c r="K9" s="256"/>
      <c r="L9" s="260" t="s">
        <v>137</v>
      </c>
      <c r="M9" s="261"/>
      <c r="N9" s="201"/>
      <c r="O9" s="171"/>
      <c r="P9" s="171"/>
      <c r="Q9" s="116"/>
      <c r="R9" s="116"/>
      <c r="S9" s="116"/>
      <c r="T9" s="116"/>
      <c r="U9" s="116"/>
      <c r="V9" s="116"/>
      <c r="W9" s="116"/>
      <c r="X9" s="116"/>
      <c r="Y9" s="116"/>
      <c r="Z9" s="116"/>
      <c r="AA9" s="116"/>
      <c r="AB9" s="116"/>
      <c r="AC9" s="116"/>
      <c r="AD9" s="251" t="s">
        <v>11</v>
      </c>
    </row>
    <row r="10" spans="1:35" s="96" customFormat="1" ht="15.75" customHeight="1">
      <c r="A10" s="246"/>
      <c r="B10" s="246"/>
      <c r="C10" s="247"/>
      <c r="D10" s="249"/>
      <c r="E10" s="257"/>
      <c r="F10" s="258"/>
      <c r="G10" s="258"/>
      <c r="H10" s="258"/>
      <c r="I10" s="259"/>
      <c r="J10" s="257"/>
      <c r="K10" s="259"/>
      <c r="L10" s="257"/>
      <c r="M10" s="259"/>
      <c r="N10" s="201"/>
      <c r="O10" s="172"/>
      <c r="P10" s="172"/>
      <c r="Q10" s="117"/>
      <c r="R10" s="117"/>
      <c r="S10" s="117"/>
      <c r="T10" s="117"/>
      <c r="U10" s="117"/>
      <c r="V10" s="117"/>
      <c r="W10" s="117"/>
      <c r="X10" s="117"/>
      <c r="Y10" s="117"/>
      <c r="Z10" s="117"/>
      <c r="AA10" s="117"/>
      <c r="AB10" s="120"/>
      <c r="AC10" s="120"/>
      <c r="AD10" s="252"/>
    </row>
    <row r="11" spans="1:35" ht="63">
      <c r="A11" s="246"/>
      <c r="B11" s="246"/>
      <c r="C11" s="247"/>
      <c r="D11" s="250"/>
      <c r="E11" s="190" t="s">
        <v>128</v>
      </c>
      <c r="F11" s="191" t="s">
        <v>129</v>
      </c>
      <c r="G11" s="191" t="s">
        <v>130</v>
      </c>
      <c r="H11" s="191" t="s">
        <v>131</v>
      </c>
      <c r="I11" s="191" t="s">
        <v>132</v>
      </c>
      <c r="J11" s="191" t="s">
        <v>133</v>
      </c>
      <c r="K11" s="191" t="s">
        <v>134</v>
      </c>
      <c r="L11" s="191" t="s">
        <v>133</v>
      </c>
      <c r="M11" s="191" t="s">
        <v>134</v>
      </c>
      <c r="N11" s="191"/>
      <c r="O11" s="112"/>
      <c r="P11" s="112"/>
      <c r="Q11" s="112"/>
      <c r="R11" s="112"/>
      <c r="S11" s="112"/>
      <c r="T11" s="112"/>
      <c r="U11" s="112"/>
      <c r="V11" s="112"/>
      <c r="W11" s="112"/>
      <c r="X11" s="112"/>
      <c r="Y11" s="112"/>
      <c r="Z11" s="112"/>
      <c r="AA11" s="112"/>
      <c r="AB11" s="121"/>
      <c r="AC11" s="121"/>
      <c r="AD11" s="253"/>
    </row>
    <row r="12" spans="1:35" s="96" customFormat="1">
      <c r="A12" s="113">
        <v>1</v>
      </c>
      <c r="B12" s="114" t="s">
        <v>83</v>
      </c>
      <c r="C12" s="115">
        <v>40307162521</v>
      </c>
      <c r="D12" s="173" t="s">
        <v>13</v>
      </c>
      <c r="E12" s="113">
        <v>5</v>
      </c>
      <c r="F12" s="113">
        <v>4</v>
      </c>
      <c r="G12" s="113">
        <v>5</v>
      </c>
      <c r="H12" s="113">
        <v>4</v>
      </c>
      <c r="I12" s="113">
        <v>4</v>
      </c>
      <c r="J12" s="113">
        <v>4</v>
      </c>
      <c r="K12" s="113">
        <v>2</v>
      </c>
      <c r="L12" s="113">
        <v>2</v>
      </c>
      <c r="M12" s="113">
        <v>3</v>
      </c>
      <c r="N12" s="113"/>
      <c r="O12" s="113"/>
      <c r="P12" s="113"/>
      <c r="Q12" s="113"/>
      <c r="R12" s="113"/>
      <c r="S12" s="113"/>
      <c r="T12" s="113"/>
      <c r="U12" s="113"/>
      <c r="V12" s="113"/>
      <c r="W12" s="113"/>
      <c r="X12" s="113"/>
      <c r="Y12" s="113"/>
      <c r="Z12" s="113"/>
      <c r="AA12" s="113"/>
      <c r="AB12" s="113"/>
      <c r="AC12" s="113"/>
      <c r="AD12" s="113">
        <v>6</v>
      </c>
      <c r="AF12" s="122">
        <v>0</v>
      </c>
      <c r="AG12" s="122" t="s">
        <v>12</v>
      </c>
      <c r="AI12" s="163">
        <v>2</v>
      </c>
    </row>
    <row r="13" spans="1:35" s="96" customFormat="1">
      <c r="A13" s="113">
        <v>2</v>
      </c>
      <c r="B13" s="114" t="s">
        <v>84</v>
      </c>
      <c r="C13" s="115">
        <v>40206162355</v>
      </c>
      <c r="D13" s="113" t="s">
        <v>13</v>
      </c>
      <c r="E13" s="113">
        <v>5</v>
      </c>
      <c r="F13" s="113">
        <v>5</v>
      </c>
      <c r="G13" s="113">
        <v>3</v>
      </c>
      <c r="H13" s="113">
        <v>4</v>
      </c>
      <c r="I13" s="113">
        <v>4</v>
      </c>
      <c r="J13" s="113">
        <v>4</v>
      </c>
      <c r="K13" s="113">
        <v>2</v>
      </c>
      <c r="L13" s="113">
        <v>2</v>
      </c>
      <c r="M13" s="113">
        <v>3</v>
      </c>
      <c r="N13" s="113"/>
      <c r="O13" s="113"/>
      <c r="P13" s="113"/>
      <c r="Q13" s="113"/>
      <c r="R13" s="113"/>
      <c r="S13" s="113"/>
      <c r="T13" s="113"/>
      <c r="U13" s="113"/>
      <c r="V13" s="113"/>
      <c r="W13" s="113"/>
      <c r="X13" s="113"/>
      <c r="Y13" s="113"/>
      <c r="Z13" s="113"/>
      <c r="AA13" s="113"/>
      <c r="AB13" s="113"/>
      <c r="AC13" s="113"/>
      <c r="AD13" s="113">
        <v>4</v>
      </c>
      <c r="AF13" s="122">
        <v>1</v>
      </c>
      <c r="AG13" s="122" t="s">
        <v>13</v>
      </c>
    </row>
    <row r="14" spans="1:35" s="96" customFormat="1">
      <c r="A14" s="113">
        <v>3</v>
      </c>
      <c r="B14" s="114" t="s">
        <v>85</v>
      </c>
      <c r="C14" s="115">
        <v>41209022384</v>
      </c>
      <c r="D14" s="113" t="s">
        <v>12</v>
      </c>
      <c r="E14" s="113">
        <v>6</v>
      </c>
      <c r="F14" s="113">
        <v>4</v>
      </c>
      <c r="G14" s="113">
        <v>5</v>
      </c>
      <c r="H14" s="113">
        <v>4</v>
      </c>
      <c r="I14" s="113">
        <v>4</v>
      </c>
      <c r="J14" s="113">
        <v>4</v>
      </c>
      <c r="K14" s="113">
        <v>2</v>
      </c>
      <c r="L14" s="113">
        <v>2</v>
      </c>
      <c r="M14" s="113">
        <v>3</v>
      </c>
      <c r="N14" s="113"/>
      <c r="O14" s="113"/>
      <c r="P14" s="113"/>
      <c r="Q14" s="113"/>
      <c r="R14" s="113"/>
      <c r="S14" s="113"/>
      <c r="T14" s="113"/>
      <c r="U14" s="113"/>
      <c r="V14" s="113"/>
      <c r="W14" s="113"/>
      <c r="X14" s="113"/>
      <c r="Y14" s="113"/>
      <c r="Z14" s="113"/>
      <c r="AA14" s="113"/>
      <c r="AB14" s="113"/>
      <c r="AC14" s="113"/>
      <c r="AD14" s="113">
        <v>5</v>
      </c>
      <c r="AF14" s="122">
        <v>2</v>
      </c>
      <c r="AG14" s="122" t="s">
        <v>12</v>
      </c>
    </row>
    <row r="15" spans="1:35" s="96" customFormat="1">
      <c r="A15" s="113">
        <v>4</v>
      </c>
      <c r="B15" s="114" t="s">
        <v>86</v>
      </c>
      <c r="C15" s="115">
        <v>40709072361</v>
      </c>
      <c r="D15" s="113" t="s">
        <v>13</v>
      </c>
      <c r="E15" s="113">
        <v>6</v>
      </c>
      <c r="F15" s="113">
        <v>4</v>
      </c>
      <c r="G15" s="113">
        <v>5</v>
      </c>
      <c r="H15" s="113">
        <v>4</v>
      </c>
      <c r="I15" s="113">
        <v>4</v>
      </c>
      <c r="J15" s="113">
        <v>4</v>
      </c>
      <c r="K15" s="113">
        <v>2</v>
      </c>
      <c r="L15" s="113">
        <v>2</v>
      </c>
      <c r="M15" s="113">
        <v>3</v>
      </c>
      <c r="N15" s="113"/>
      <c r="O15" s="113"/>
      <c r="P15" s="113"/>
      <c r="Q15" s="113"/>
      <c r="R15" s="113"/>
      <c r="S15" s="113"/>
      <c r="T15" s="113"/>
      <c r="U15" s="113"/>
      <c r="V15" s="113"/>
      <c r="W15" s="113"/>
      <c r="X15" s="113"/>
      <c r="Y15" s="113"/>
      <c r="Z15" s="113"/>
      <c r="AA15" s="113"/>
      <c r="AB15" s="113"/>
      <c r="AC15" s="113"/>
      <c r="AD15" s="113">
        <v>5</v>
      </c>
      <c r="AF15" s="122">
        <v>3</v>
      </c>
      <c r="AG15" s="122" t="s">
        <v>13</v>
      </c>
    </row>
    <row r="16" spans="1:35" s="96" customFormat="1">
      <c r="A16" s="113">
        <v>5</v>
      </c>
      <c r="B16" s="114" t="s">
        <v>87</v>
      </c>
      <c r="C16" s="115">
        <v>41207162357</v>
      </c>
      <c r="D16" s="113" t="s">
        <v>13</v>
      </c>
      <c r="E16" s="113">
        <v>6</v>
      </c>
      <c r="F16" s="113">
        <v>3</v>
      </c>
      <c r="G16" s="113">
        <v>5</v>
      </c>
      <c r="H16" s="113">
        <v>4</v>
      </c>
      <c r="I16" s="113">
        <v>4</v>
      </c>
      <c r="J16" s="113">
        <v>4</v>
      </c>
      <c r="K16" s="113">
        <v>2</v>
      </c>
      <c r="L16" s="113">
        <v>2</v>
      </c>
      <c r="M16" s="113">
        <v>3</v>
      </c>
      <c r="N16" s="113"/>
      <c r="O16" s="113"/>
      <c r="P16" s="113"/>
      <c r="Q16" s="113"/>
      <c r="R16" s="113"/>
      <c r="S16" s="113"/>
      <c r="T16" s="113"/>
      <c r="U16" s="113"/>
      <c r="V16" s="113"/>
      <c r="W16" s="113"/>
      <c r="X16" s="113"/>
      <c r="Y16" s="113"/>
      <c r="Z16" s="113"/>
      <c r="AA16" s="113"/>
      <c r="AB16" s="113"/>
      <c r="AC16" s="113"/>
      <c r="AD16" s="113">
        <v>5</v>
      </c>
      <c r="AF16" s="122">
        <v>4</v>
      </c>
      <c r="AG16" s="122" t="s">
        <v>12</v>
      </c>
    </row>
    <row r="17" spans="1:35" s="96" customFormat="1">
      <c r="A17" s="113">
        <v>6</v>
      </c>
      <c r="B17" s="114" t="s">
        <v>88</v>
      </c>
      <c r="C17" s="115">
        <v>41209166359</v>
      </c>
      <c r="D17" s="113" t="s">
        <v>13</v>
      </c>
      <c r="E17" s="113">
        <v>6</v>
      </c>
      <c r="F17" s="113">
        <v>6</v>
      </c>
      <c r="G17" s="113">
        <v>6</v>
      </c>
      <c r="H17" s="113">
        <v>4</v>
      </c>
      <c r="I17" s="113">
        <v>4</v>
      </c>
      <c r="J17" s="113">
        <v>4</v>
      </c>
      <c r="K17" s="113">
        <v>2</v>
      </c>
      <c r="L17" s="113">
        <v>2</v>
      </c>
      <c r="M17" s="113">
        <v>3</v>
      </c>
      <c r="N17" s="113"/>
      <c r="O17" s="113"/>
      <c r="P17" s="113"/>
      <c r="Q17" s="113"/>
      <c r="R17" s="113"/>
      <c r="S17" s="113"/>
      <c r="T17" s="113"/>
      <c r="U17" s="113"/>
      <c r="V17" s="113"/>
      <c r="W17" s="113"/>
      <c r="X17" s="113"/>
      <c r="Y17" s="113"/>
      <c r="Z17" s="113"/>
      <c r="AA17" s="113"/>
      <c r="AB17" s="113"/>
      <c r="AC17" s="113"/>
      <c r="AD17" s="113">
        <v>6</v>
      </c>
      <c r="AF17" s="122">
        <v>5</v>
      </c>
      <c r="AG17" s="122" t="s">
        <v>13</v>
      </c>
    </row>
    <row r="18" spans="1:35" s="96" customFormat="1">
      <c r="A18" s="113">
        <v>7</v>
      </c>
      <c r="B18" s="114" t="s">
        <v>89</v>
      </c>
      <c r="C18" s="115">
        <v>41208018957</v>
      </c>
      <c r="D18" s="113" t="s">
        <v>13</v>
      </c>
      <c r="E18" s="113">
        <v>6</v>
      </c>
      <c r="F18" s="113">
        <v>4</v>
      </c>
      <c r="G18" s="113">
        <v>4</v>
      </c>
      <c r="H18" s="113">
        <v>4</v>
      </c>
      <c r="I18" s="113">
        <v>4</v>
      </c>
      <c r="J18" s="113">
        <v>4</v>
      </c>
      <c r="K18" s="113">
        <v>2</v>
      </c>
      <c r="L18" s="113">
        <v>2</v>
      </c>
      <c r="M18" s="113">
        <v>3</v>
      </c>
      <c r="N18" s="113"/>
      <c r="O18" s="113"/>
      <c r="P18" s="113"/>
      <c r="Q18" s="113"/>
      <c r="R18" s="113"/>
      <c r="S18" s="113"/>
      <c r="T18" s="113"/>
      <c r="U18" s="113"/>
      <c r="V18" s="113"/>
      <c r="W18" s="113"/>
      <c r="X18" s="113"/>
      <c r="Y18" s="113"/>
      <c r="Z18" s="113"/>
      <c r="AA18" s="113"/>
      <c r="AB18" s="113"/>
      <c r="AC18" s="113"/>
      <c r="AD18" s="113">
        <v>5</v>
      </c>
      <c r="AF18" s="123">
        <v>6</v>
      </c>
      <c r="AG18" s="123" t="s">
        <v>12</v>
      </c>
    </row>
    <row r="19" spans="1:35" s="96" customFormat="1">
      <c r="A19" s="113">
        <v>8</v>
      </c>
      <c r="B19" s="114" t="s">
        <v>90</v>
      </c>
      <c r="C19" s="115">
        <v>41203018933</v>
      </c>
      <c r="D19" s="113" t="s">
        <v>13</v>
      </c>
      <c r="E19" s="113">
        <v>5</v>
      </c>
      <c r="F19" s="113">
        <v>5</v>
      </c>
      <c r="G19" s="113">
        <v>3</v>
      </c>
      <c r="H19" s="113">
        <v>4</v>
      </c>
      <c r="I19" s="113">
        <v>4</v>
      </c>
      <c r="J19" s="113">
        <v>4</v>
      </c>
      <c r="K19" s="113">
        <v>2</v>
      </c>
      <c r="L19" s="113">
        <v>2</v>
      </c>
      <c r="M19" s="113">
        <v>3</v>
      </c>
      <c r="N19" s="113"/>
      <c r="O19" s="113"/>
      <c r="P19" s="113"/>
      <c r="Q19" s="113"/>
      <c r="R19" s="113"/>
      <c r="S19" s="113"/>
      <c r="T19" s="113"/>
      <c r="U19" s="113"/>
      <c r="V19" s="113"/>
      <c r="W19" s="113"/>
      <c r="X19" s="113"/>
      <c r="Y19" s="113"/>
      <c r="Z19" s="113"/>
      <c r="AA19" s="113"/>
      <c r="AB19" s="113"/>
      <c r="AC19" s="113"/>
      <c r="AD19" s="113">
        <v>4</v>
      </c>
      <c r="AF19" s="122">
        <v>7</v>
      </c>
      <c r="AG19" s="122" t="s">
        <v>13</v>
      </c>
      <c r="AH19" s="126"/>
      <c r="AI19" s="126"/>
    </row>
    <row r="20" spans="1:35" s="96" customFormat="1">
      <c r="A20" s="113">
        <v>9</v>
      </c>
      <c r="B20" s="114" t="s">
        <v>91</v>
      </c>
      <c r="C20" s="115">
        <v>41208162564</v>
      </c>
      <c r="D20" s="113" t="s">
        <v>12</v>
      </c>
      <c r="E20" s="113">
        <v>6</v>
      </c>
      <c r="F20" s="113">
        <v>4</v>
      </c>
      <c r="G20" s="113">
        <v>5</v>
      </c>
      <c r="H20" s="113">
        <v>4</v>
      </c>
      <c r="I20" s="113">
        <v>4</v>
      </c>
      <c r="J20" s="113">
        <v>4</v>
      </c>
      <c r="K20" s="113">
        <v>2</v>
      </c>
      <c r="L20" s="113">
        <v>2</v>
      </c>
      <c r="M20" s="113">
        <v>3</v>
      </c>
      <c r="N20" s="113"/>
      <c r="O20" s="113"/>
      <c r="P20" s="113"/>
      <c r="Q20" s="113"/>
      <c r="R20" s="113"/>
      <c r="S20" s="113"/>
      <c r="T20" s="113"/>
      <c r="U20" s="113"/>
      <c r="V20" s="113"/>
      <c r="W20" s="113"/>
      <c r="X20" s="113"/>
      <c r="Y20" s="113"/>
      <c r="Z20" s="113"/>
      <c r="AA20" s="113"/>
      <c r="AB20" s="113"/>
      <c r="AC20" s="113"/>
      <c r="AD20" s="113">
        <v>5</v>
      </c>
      <c r="AF20" s="123">
        <v>8</v>
      </c>
      <c r="AG20" s="123" t="s">
        <v>12</v>
      </c>
      <c r="AH20" s="126"/>
      <c r="AI20" s="126"/>
    </row>
    <row r="21" spans="1:35" s="96" customFormat="1">
      <c r="A21" s="113">
        <v>10</v>
      </c>
      <c r="B21" s="114" t="s">
        <v>92</v>
      </c>
      <c r="C21" s="115">
        <v>41209169898</v>
      </c>
      <c r="D21" s="113" t="s">
        <v>12</v>
      </c>
      <c r="E21" s="113">
        <v>6</v>
      </c>
      <c r="F21" s="113">
        <v>4</v>
      </c>
      <c r="G21" s="113">
        <v>5</v>
      </c>
      <c r="H21" s="113">
        <v>4</v>
      </c>
      <c r="I21" s="113">
        <v>4</v>
      </c>
      <c r="J21" s="113">
        <v>4</v>
      </c>
      <c r="K21" s="113">
        <v>2</v>
      </c>
      <c r="L21" s="113">
        <v>2</v>
      </c>
      <c r="M21" s="113">
        <v>3</v>
      </c>
      <c r="N21" s="113"/>
      <c r="O21" s="113"/>
      <c r="P21" s="113"/>
      <c r="Q21" s="113"/>
      <c r="R21" s="113"/>
      <c r="S21" s="113"/>
      <c r="T21" s="113"/>
      <c r="U21" s="113"/>
      <c r="V21" s="113"/>
      <c r="W21" s="113"/>
      <c r="X21" s="113"/>
      <c r="Y21" s="113"/>
      <c r="Z21" s="113"/>
      <c r="AA21" s="113"/>
      <c r="AB21" s="113"/>
      <c r="AC21" s="113"/>
      <c r="AD21" s="113">
        <v>5</v>
      </c>
      <c r="AF21" s="122">
        <v>9</v>
      </c>
      <c r="AG21" s="122" t="s">
        <v>13</v>
      </c>
      <c r="AH21" s="126"/>
      <c r="AI21" s="126"/>
    </row>
    <row r="22" spans="1:35" s="96" customFormat="1">
      <c r="A22" s="113">
        <v>11</v>
      </c>
      <c r="B22" s="114" t="s">
        <v>93</v>
      </c>
      <c r="C22" s="115">
        <v>41216167867</v>
      </c>
      <c r="D22" s="113" t="s">
        <v>13</v>
      </c>
      <c r="E22" s="113">
        <v>6</v>
      </c>
      <c r="F22" s="113">
        <v>3</v>
      </c>
      <c r="G22" s="113">
        <v>5</v>
      </c>
      <c r="H22" s="113">
        <v>4</v>
      </c>
      <c r="I22" s="113">
        <v>4</v>
      </c>
      <c r="J22" s="113">
        <v>4</v>
      </c>
      <c r="K22" s="113">
        <v>2</v>
      </c>
      <c r="L22" s="113">
        <v>2</v>
      </c>
      <c r="M22" s="113">
        <v>3</v>
      </c>
      <c r="N22" s="113"/>
      <c r="O22" s="113"/>
      <c r="P22" s="113"/>
      <c r="Q22" s="113"/>
      <c r="R22" s="113"/>
      <c r="S22" s="113"/>
      <c r="T22" s="113"/>
      <c r="U22" s="113"/>
      <c r="V22" s="113"/>
      <c r="W22" s="113"/>
      <c r="X22" s="113"/>
      <c r="Y22" s="113"/>
      <c r="Z22" s="113"/>
      <c r="AA22" s="113"/>
      <c r="AB22" s="113"/>
      <c r="AC22" s="113"/>
      <c r="AD22" s="113">
        <v>5</v>
      </c>
      <c r="AF22" s="124"/>
      <c r="AG22" s="124"/>
      <c r="AH22" s="126"/>
      <c r="AI22" s="126"/>
    </row>
    <row r="23" spans="1:35" s="96" customFormat="1">
      <c r="A23" s="113">
        <v>12</v>
      </c>
      <c r="B23" s="114" t="s">
        <v>94</v>
      </c>
      <c r="C23" s="115">
        <v>41219169638</v>
      </c>
      <c r="D23" s="113" t="s">
        <v>12</v>
      </c>
      <c r="E23" s="113">
        <v>6</v>
      </c>
      <c r="F23" s="113">
        <v>6</v>
      </c>
      <c r="G23" s="113">
        <v>6</v>
      </c>
      <c r="H23" s="113">
        <v>4</v>
      </c>
      <c r="I23" s="113">
        <v>4</v>
      </c>
      <c r="J23" s="113">
        <v>4</v>
      </c>
      <c r="K23" s="113">
        <v>2</v>
      </c>
      <c r="L23" s="113">
        <v>2</v>
      </c>
      <c r="M23" s="113">
        <v>3</v>
      </c>
      <c r="N23" s="113"/>
      <c r="O23" s="113"/>
      <c r="P23" s="113"/>
      <c r="Q23" s="113"/>
      <c r="R23" s="113"/>
      <c r="S23" s="113"/>
      <c r="T23" s="113"/>
      <c r="U23" s="113"/>
      <c r="V23" s="113"/>
      <c r="W23" s="113"/>
      <c r="X23" s="113"/>
      <c r="Y23" s="113"/>
      <c r="Z23" s="113"/>
      <c r="AA23" s="113"/>
      <c r="AB23" s="113"/>
      <c r="AC23" s="113"/>
      <c r="AD23" s="113">
        <v>6</v>
      </c>
      <c r="AF23" s="124"/>
      <c r="AG23" s="124"/>
      <c r="AH23" s="126"/>
      <c r="AI23" s="126"/>
    </row>
    <row r="24" spans="1:35" s="96" customFormat="1">
      <c r="A24" s="113">
        <v>13</v>
      </c>
      <c r="B24" s="114" t="s">
        <v>95</v>
      </c>
      <c r="C24" s="115">
        <v>41229162398</v>
      </c>
      <c r="D24" s="113" t="s">
        <v>12</v>
      </c>
      <c r="E24" s="113">
        <v>6</v>
      </c>
      <c r="F24" s="113">
        <v>4</v>
      </c>
      <c r="G24" s="113">
        <v>4</v>
      </c>
      <c r="H24" s="113">
        <v>4</v>
      </c>
      <c r="I24" s="113">
        <v>4</v>
      </c>
      <c r="J24" s="113">
        <v>4</v>
      </c>
      <c r="K24" s="113">
        <v>2</v>
      </c>
      <c r="L24" s="113">
        <v>2</v>
      </c>
      <c r="M24" s="113">
        <v>3</v>
      </c>
      <c r="N24" s="113"/>
      <c r="O24" s="113"/>
      <c r="P24" s="113"/>
      <c r="Q24" s="113"/>
      <c r="R24" s="113"/>
      <c r="S24" s="113"/>
      <c r="T24" s="113"/>
      <c r="U24" s="113"/>
      <c r="V24" s="113"/>
      <c r="W24" s="113"/>
      <c r="X24" s="113"/>
      <c r="Y24" s="113"/>
      <c r="Z24" s="113"/>
      <c r="AA24" s="113"/>
      <c r="AB24" s="113"/>
      <c r="AC24" s="113"/>
      <c r="AD24" s="113">
        <v>5</v>
      </c>
      <c r="AF24" s="124"/>
      <c r="AG24" s="124"/>
    </row>
    <row r="25" spans="1:35" s="96" customFormat="1">
      <c r="A25" s="113">
        <v>14</v>
      </c>
      <c r="B25" s="114" t="s">
        <v>96</v>
      </c>
      <c r="C25" s="115">
        <v>41203168754</v>
      </c>
      <c r="D25" s="113" t="s">
        <v>12</v>
      </c>
      <c r="E25" s="113">
        <v>5</v>
      </c>
      <c r="F25" s="113">
        <v>5</v>
      </c>
      <c r="G25" s="113">
        <v>3</v>
      </c>
      <c r="H25" s="113">
        <v>4</v>
      </c>
      <c r="I25" s="113">
        <v>4</v>
      </c>
      <c r="J25" s="113">
        <v>4</v>
      </c>
      <c r="K25" s="113">
        <v>2</v>
      </c>
      <c r="L25" s="113">
        <v>2</v>
      </c>
      <c r="M25" s="113">
        <v>3</v>
      </c>
      <c r="N25" s="113"/>
      <c r="O25" s="113"/>
      <c r="P25" s="113"/>
      <c r="Q25" s="113"/>
      <c r="R25" s="113"/>
      <c r="S25" s="113"/>
      <c r="T25" s="113"/>
      <c r="U25" s="113"/>
      <c r="V25" s="113"/>
      <c r="W25" s="113"/>
      <c r="X25" s="113"/>
      <c r="Y25" s="113"/>
      <c r="Z25" s="113"/>
      <c r="AA25" s="113"/>
      <c r="AB25" s="113"/>
      <c r="AC25" s="113"/>
      <c r="AD25" s="113">
        <v>4</v>
      </c>
      <c r="AF25" s="124"/>
      <c r="AG25" s="124"/>
    </row>
    <row r="26" spans="1:35" s="96" customFormat="1">
      <c r="A26" s="113">
        <v>15</v>
      </c>
      <c r="B26" s="114" t="s">
        <v>97</v>
      </c>
      <c r="C26" s="115">
        <v>41206162335</v>
      </c>
      <c r="D26" s="113" t="s">
        <v>13</v>
      </c>
      <c r="E26" s="113">
        <v>6</v>
      </c>
      <c r="F26" s="113">
        <v>4</v>
      </c>
      <c r="G26" s="113">
        <v>5</v>
      </c>
      <c r="H26" s="113">
        <v>4</v>
      </c>
      <c r="I26" s="113">
        <v>4</v>
      </c>
      <c r="J26" s="113">
        <v>4</v>
      </c>
      <c r="K26" s="113">
        <v>2</v>
      </c>
      <c r="L26" s="113">
        <v>2</v>
      </c>
      <c r="M26" s="113">
        <v>3</v>
      </c>
      <c r="N26" s="113"/>
      <c r="O26" s="113"/>
      <c r="P26" s="113"/>
      <c r="Q26" s="113"/>
      <c r="R26" s="113"/>
      <c r="S26" s="113"/>
      <c r="T26" s="113"/>
      <c r="U26" s="113"/>
      <c r="V26" s="113"/>
      <c r="W26" s="113"/>
      <c r="X26" s="113"/>
      <c r="Y26" s="113"/>
      <c r="Z26" s="113"/>
      <c r="AA26" s="113"/>
      <c r="AB26" s="113"/>
      <c r="AC26" s="113"/>
      <c r="AD26" s="113">
        <v>5</v>
      </c>
      <c r="AF26" s="124"/>
      <c r="AG26" s="124"/>
    </row>
    <row r="27" spans="1:35" s="96" customFormat="1">
      <c r="A27" s="113">
        <v>16</v>
      </c>
      <c r="B27" s="114" t="s">
        <v>98</v>
      </c>
      <c r="C27" s="115">
        <v>41209166267</v>
      </c>
      <c r="D27" s="113" t="s">
        <v>13</v>
      </c>
      <c r="E27" s="113">
        <v>6</v>
      </c>
      <c r="F27" s="113">
        <v>4</v>
      </c>
      <c r="G27" s="113">
        <v>5</v>
      </c>
      <c r="H27" s="113">
        <v>4</v>
      </c>
      <c r="I27" s="113">
        <v>4</v>
      </c>
      <c r="J27" s="113">
        <v>4</v>
      </c>
      <c r="K27" s="113">
        <v>2</v>
      </c>
      <c r="L27" s="113">
        <v>2</v>
      </c>
      <c r="M27" s="113">
        <v>3</v>
      </c>
      <c r="N27" s="113"/>
      <c r="O27" s="113"/>
      <c r="P27" s="113"/>
      <c r="Q27" s="113"/>
      <c r="R27" s="113"/>
      <c r="S27" s="113"/>
      <c r="T27" s="113"/>
      <c r="U27" s="113"/>
      <c r="V27" s="113"/>
      <c r="W27" s="113"/>
      <c r="X27" s="113"/>
      <c r="Y27" s="113"/>
      <c r="Z27" s="113"/>
      <c r="AA27" s="113"/>
      <c r="AB27" s="113"/>
      <c r="AC27" s="113"/>
      <c r="AD27" s="113">
        <v>5</v>
      </c>
      <c r="AF27" s="124"/>
      <c r="AG27" s="124"/>
    </row>
    <row r="28" spans="1:35" s="96" customFormat="1">
      <c r="A28" s="113">
        <v>17</v>
      </c>
      <c r="B28" s="114" t="s">
        <v>99</v>
      </c>
      <c r="C28" s="115">
        <v>41211166993</v>
      </c>
      <c r="D28" s="113" t="s">
        <v>13</v>
      </c>
      <c r="E28" s="113">
        <v>6</v>
      </c>
      <c r="F28" s="113">
        <v>3</v>
      </c>
      <c r="G28" s="113">
        <v>5</v>
      </c>
      <c r="H28" s="113">
        <v>4</v>
      </c>
      <c r="I28" s="113">
        <v>4</v>
      </c>
      <c r="J28" s="113">
        <v>4</v>
      </c>
      <c r="K28" s="113">
        <v>2</v>
      </c>
      <c r="L28" s="113">
        <v>2</v>
      </c>
      <c r="M28" s="113">
        <v>3</v>
      </c>
      <c r="N28" s="113"/>
      <c r="O28" s="113"/>
      <c r="P28" s="113"/>
      <c r="Q28" s="113"/>
      <c r="R28" s="113"/>
      <c r="S28" s="113"/>
      <c r="T28" s="113"/>
      <c r="U28" s="113"/>
      <c r="V28" s="113"/>
      <c r="W28" s="113"/>
      <c r="X28" s="113"/>
      <c r="Y28" s="113"/>
      <c r="Z28" s="113"/>
      <c r="AA28" s="113"/>
      <c r="AB28" s="113"/>
      <c r="AC28" s="113"/>
      <c r="AD28" s="113">
        <v>5</v>
      </c>
      <c r="AF28" s="124"/>
      <c r="AG28" s="124"/>
    </row>
    <row r="29" spans="1:35" s="96" customFormat="1">
      <c r="A29" s="113">
        <v>18</v>
      </c>
      <c r="B29" s="114" t="s">
        <v>100</v>
      </c>
      <c r="C29" s="115">
        <v>41236161248</v>
      </c>
      <c r="D29" s="113" t="s">
        <v>12</v>
      </c>
      <c r="E29" s="113">
        <v>6</v>
      </c>
      <c r="F29" s="113">
        <v>6</v>
      </c>
      <c r="G29" s="113">
        <v>6</v>
      </c>
      <c r="H29" s="113">
        <v>4</v>
      </c>
      <c r="I29" s="113">
        <v>4</v>
      </c>
      <c r="J29" s="113">
        <v>4</v>
      </c>
      <c r="K29" s="113">
        <v>2</v>
      </c>
      <c r="L29" s="113">
        <v>2</v>
      </c>
      <c r="M29" s="113">
        <v>3</v>
      </c>
      <c r="N29" s="113"/>
      <c r="O29" s="113"/>
      <c r="P29" s="113"/>
      <c r="Q29" s="113"/>
      <c r="R29" s="113"/>
      <c r="S29" s="113"/>
      <c r="T29" s="113"/>
      <c r="U29" s="113"/>
      <c r="V29" s="113"/>
      <c r="W29" s="113"/>
      <c r="X29" s="113"/>
      <c r="Y29" s="113"/>
      <c r="Z29" s="113"/>
      <c r="AA29" s="113"/>
      <c r="AB29" s="113"/>
      <c r="AC29" s="113"/>
      <c r="AD29" s="113">
        <v>6</v>
      </c>
      <c r="AF29" s="124"/>
      <c r="AG29" s="124"/>
    </row>
    <row r="30" spans="1:35" s="96" customFormat="1">
      <c r="A30" s="113">
        <v>19</v>
      </c>
      <c r="B30" s="114" t="s">
        <v>101</v>
      </c>
      <c r="C30" s="115">
        <v>41223161353</v>
      </c>
      <c r="D30" s="113" t="s">
        <v>13</v>
      </c>
      <c r="E30" s="113">
        <v>6</v>
      </c>
      <c r="F30" s="113">
        <v>4</v>
      </c>
      <c r="G30" s="113">
        <v>4</v>
      </c>
      <c r="H30" s="113">
        <v>4</v>
      </c>
      <c r="I30" s="113">
        <v>4</v>
      </c>
      <c r="J30" s="113">
        <v>4</v>
      </c>
      <c r="K30" s="113">
        <v>2</v>
      </c>
      <c r="L30" s="113">
        <v>2</v>
      </c>
      <c r="M30" s="113">
        <v>3</v>
      </c>
      <c r="N30" s="113"/>
      <c r="O30" s="113"/>
      <c r="P30" s="113"/>
      <c r="Q30" s="113"/>
      <c r="R30" s="113"/>
      <c r="S30" s="113"/>
      <c r="T30" s="113"/>
      <c r="U30" s="113"/>
      <c r="V30" s="113"/>
      <c r="W30" s="113"/>
      <c r="X30" s="113"/>
      <c r="Y30" s="113"/>
      <c r="Z30" s="113"/>
      <c r="AA30" s="113"/>
      <c r="AB30" s="113"/>
      <c r="AC30" s="113"/>
      <c r="AD30" s="113">
        <v>5</v>
      </c>
      <c r="AF30" s="124"/>
      <c r="AG30" s="124"/>
    </row>
    <row r="31" spans="1:35" s="96" customFormat="1">
      <c r="A31" s="113">
        <v>20</v>
      </c>
      <c r="B31" s="114" t="s">
        <v>102</v>
      </c>
      <c r="C31" s="115">
        <v>41225169897</v>
      </c>
      <c r="D31" s="113" t="s">
        <v>13</v>
      </c>
      <c r="E31" s="113">
        <v>5</v>
      </c>
      <c r="F31" s="113">
        <v>5</v>
      </c>
      <c r="G31" s="113">
        <v>3</v>
      </c>
      <c r="H31" s="113">
        <v>4</v>
      </c>
      <c r="I31" s="113">
        <v>4</v>
      </c>
      <c r="J31" s="113">
        <v>4</v>
      </c>
      <c r="K31" s="113">
        <v>2</v>
      </c>
      <c r="L31" s="113">
        <v>2</v>
      </c>
      <c r="M31" s="113">
        <v>3</v>
      </c>
      <c r="N31" s="113"/>
      <c r="O31" s="113"/>
      <c r="P31" s="113"/>
      <c r="Q31" s="113"/>
      <c r="R31" s="113"/>
      <c r="S31" s="113"/>
      <c r="T31" s="113"/>
      <c r="U31" s="113"/>
      <c r="V31" s="113"/>
      <c r="W31" s="113"/>
      <c r="X31" s="113"/>
      <c r="Y31" s="113"/>
      <c r="Z31" s="113"/>
      <c r="AA31" s="113"/>
      <c r="AB31" s="113"/>
      <c r="AC31" s="113"/>
      <c r="AD31" s="113">
        <v>4</v>
      </c>
      <c r="AF31" s="124"/>
      <c r="AG31" s="124"/>
    </row>
    <row r="32" spans="1:35" s="96" customFormat="1">
      <c r="A32" s="113">
        <v>21</v>
      </c>
      <c r="B32" s="114" t="s">
        <v>103</v>
      </c>
      <c r="C32" s="115">
        <v>41216163696</v>
      </c>
      <c r="D32" s="113" t="s">
        <v>12</v>
      </c>
      <c r="E32" s="113">
        <v>6</v>
      </c>
      <c r="F32" s="113">
        <v>4</v>
      </c>
      <c r="G32" s="113">
        <v>5</v>
      </c>
      <c r="H32" s="113">
        <v>4</v>
      </c>
      <c r="I32" s="113">
        <v>4</v>
      </c>
      <c r="J32" s="113">
        <v>4</v>
      </c>
      <c r="K32" s="113">
        <v>2</v>
      </c>
      <c r="L32" s="113">
        <v>2</v>
      </c>
      <c r="M32" s="113">
        <v>3</v>
      </c>
      <c r="N32" s="113"/>
      <c r="O32" s="113"/>
      <c r="P32" s="113"/>
      <c r="Q32" s="113"/>
      <c r="R32" s="113"/>
      <c r="S32" s="113"/>
      <c r="T32" s="113"/>
      <c r="U32" s="113"/>
      <c r="V32" s="113"/>
      <c r="W32" s="113"/>
      <c r="X32" s="113"/>
      <c r="Y32" s="113"/>
      <c r="Z32" s="113"/>
      <c r="AA32" s="113"/>
      <c r="AB32" s="113"/>
      <c r="AC32" s="113"/>
      <c r="AD32" s="113">
        <v>5</v>
      </c>
      <c r="AF32" s="124"/>
      <c r="AG32" s="124"/>
    </row>
    <row r="33" spans="1:33" s="96" customFormat="1">
      <c r="A33" s="113">
        <v>22</v>
      </c>
      <c r="B33" s="114" t="s">
        <v>104</v>
      </c>
      <c r="C33" s="115">
        <v>41227163424</v>
      </c>
      <c r="D33" s="113" t="s">
        <v>12</v>
      </c>
      <c r="E33" s="113">
        <v>6</v>
      </c>
      <c r="F33" s="113">
        <v>4</v>
      </c>
      <c r="G33" s="113">
        <v>5</v>
      </c>
      <c r="H33" s="113">
        <v>4</v>
      </c>
      <c r="I33" s="113">
        <v>4</v>
      </c>
      <c r="J33" s="113">
        <v>4</v>
      </c>
      <c r="K33" s="113">
        <v>2</v>
      </c>
      <c r="L33" s="113">
        <v>2</v>
      </c>
      <c r="M33" s="113">
        <v>3</v>
      </c>
      <c r="N33" s="113"/>
      <c r="O33" s="113"/>
      <c r="P33" s="113"/>
      <c r="Q33" s="113"/>
      <c r="R33" s="113"/>
      <c r="S33" s="113"/>
      <c r="T33" s="113"/>
      <c r="U33" s="113"/>
      <c r="V33" s="113"/>
      <c r="W33" s="113"/>
      <c r="X33" s="113"/>
      <c r="Y33" s="113"/>
      <c r="Z33" s="113"/>
      <c r="AA33" s="113"/>
      <c r="AB33" s="113"/>
      <c r="AC33" s="113"/>
      <c r="AD33" s="113">
        <v>5</v>
      </c>
      <c r="AF33" s="124"/>
      <c r="AG33" s="124"/>
    </row>
    <row r="34" spans="1:33" s="96" customFormat="1">
      <c r="A34" s="113">
        <v>23</v>
      </c>
      <c r="B34" s="114" t="s">
        <v>105</v>
      </c>
      <c r="C34" s="115">
        <v>41228166363</v>
      </c>
      <c r="D34" s="113" t="s">
        <v>13</v>
      </c>
      <c r="E34" s="113">
        <v>6</v>
      </c>
      <c r="F34" s="113">
        <v>3</v>
      </c>
      <c r="G34" s="113">
        <v>5</v>
      </c>
      <c r="H34" s="113">
        <v>4</v>
      </c>
      <c r="I34" s="113">
        <v>4</v>
      </c>
      <c r="J34" s="113">
        <v>4</v>
      </c>
      <c r="K34" s="113">
        <v>2</v>
      </c>
      <c r="L34" s="113">
        <v>2</v>
      </c>
      <c r="M34" s="113">
        <v>3</v>
      </c>
      <c r="N34" s="113"/>
      <c r="O34" s="113"/>
      <c r="P34" s="113"/>
      <c r="Q34" s="113"/>
      <c r="R34" s="113"/>
      <c r="S34" s="113"/>
      <c r="T34" s="113"/>
      <c r="U34" s="113"/>
      <c r="V34" s="113"/>
      <c r="W34" s="113"/>
      <c r="X34" s="113"/>
      <c r="Y34" s="113"/>
      <c r="Z34" s="113"/>
      <c r="AA34" s="113"/>
      <c r="AB34" s="113"/>
      <c r="AC34" s="113"/>
      <c r="AD34" s="113">
        <v>5</v>
      </c>
      <c r="AF34" s="124"/>
      <c r="AG34" s="124"/>
    </row>
    <row r="35" spans="1:33" s="96" customFormat="1">
      <c r="A35" s="113">
        <v>24</v>
      </c>
      <c r="B35" s="114" t="s">
        <v>106</v>
      </c>
      <c r="C35" s="115">
        <v>41213169763</v>
      </c>
      <c r="D35" s="113" t="s">
        <v>13</v>
      </c>
      <c r="E35" s="113">
        <v>6</v>
      </c>
      <c r="F35" s="113">
        <v>6</v>
      </c>
      <c r="G35" s="113">
        <v>6</v>
      </c>
      <c r="H35" s="113">
        <v>4</v>
      </c>
      <c r="I35" s="113">
        <v>4</v>
      </c>
      <c r="J35" s="113">
        <v>4</v>
      </c>
      <c r="K35" s="113">
        <v>2</v>
      </c>
      <c r="L35" s="113">
        <v>2</v>
      </c>
      <c r="M35" s="113">
        <v>3</v>
      </c>
      <c r="N35" s="113"/>
      <c r="O35" s="113"/>
      <c r="P35" s="113"/>
      <c r="Q35" s="113"/>
      <c r="R35" s="113"/>
      <c r="S35" s="113"/>
      <c r="T35" s="113"/>
      <c r="U35" s="113"/>
      <c r="V35" s="113"/>
      <c r="W35" s="113"/>
      <c r="X35" s="113"/>
      <c r="Y35" s="113"/>
      <c r="Z35" s="113"/>
      <c r="AA35" s="113"/>
      <c r="AB35" s="113"/>
      <c r="AC35" s="113"/>
      <c r="AD35" s="113">
        <v>6</v>
      </c>
      <c r="AF35" s="124"/>
      <c r="AG35" s="124"/>
    </row>
    <row r="36" spans="1:33" s="96" customFormat="1">
      <c r="A36" s="113">
        <v>25</v>
      </c>
      <c r="B36" s="114" t="s">
        <v>107</v>
      </c>
      <c r="C36" s="115">
        <v>41223084543</v>
      </c>
      <c r="D36" s="113" t="s">
        <v>13</v>
      </c>
      <c r="E36" s="113">
        <v>6</v>
      </c>
      <c r="F36" s="113">
        <v>4</v>
      </c>
      <c r="G36" s="113">
        <v>4</v>
      </c>
      <c r="H36" s="113">
        <v>4</v>
      </c>
      <c r="I36" s="113">
        <v>4</v>
      </c>
      <c r="J36" s="113">
        <v>4</v>
      </c>
      <c r="K36" s="113">
        <v>2</v>
      </c>
      <c r="L36" s="113">
        <v>2</v>
      </c>
      <c r="M36" s="113">
        <v>3</v>
      </c>
      <c r="N36" s="113"/>
      <c r="O36" s="113"/>
      <c r="P36" s="113"/>
      <c r="Q36" s="113"/>
      <c r="R36" s="113"/>
      <c r="S36" s="113"/>
      <c r="T36" s="113"/>
      <c r="U36" s="113"/>
      <c r="V36" s="113"/>
      <c r="W36" s="113"/>
      <c r="X36" s="113"/>
      <c r="Y36" s="113"/>
      <c r="Z36" s="113"/>
      <c r="AA36" s="113"/>
      <c r="AB36" s="113"/>
      <c r="AC36" s="113"/>
      <c r="AD36" s="113">
        <v>5</v>
      </c>
      <c r="AF36" s="124"/>
      <c r="AG36" s="124"/>
    </row>
    <row r="37" spans="1:33" s="96" customFormat="1">
      <c r="A37" s="113">
        <v>26</v>
      </c>
      <c r="B37" s="146" t="s">
        <v>108</v>
      </c>
      <c r="C37" s="115">
        <v>41213162346</v>
      </c>
      <c r="D37" s="113" t="s">
        <v>12</v>
      </c>
      <c r="E37" s="113">
        <v>5</v>
      </c>
      <c r="F37" s="113">
        <v>5</v>
      </c>
      <c r="G37" s="113">
        <v>3</v>
      </c>
      <c r="H37" s="113">
        <v>4</v>
      </c>
      <c r="I37" s="113">
        <v>4</v>
      </c>
      <c r="J37" s="113">
        <v>4</v>
      </c>
      <c r="K37" s="113">
        <v>2</v>
      </c>
      <c r="L37" s="113">
        <v>2</v>
      </c>
      <c r="M37" s="113">
        <v>3</v>
      </c>
      <c r="N37" s="113"/>
      <c r="O37" s="113"/>
      <c r="P37" s="113"/>
      <c r="Q37" s="113"/>
      <c r="R37" s="113"/>
      <c r="S37" s="113"/>
      <c r="T37" s="113"/>
      <c r="U37" s="113"/>
      <c r="V37" s="113"/>
      <c r="W37" s="113"/>
      <c r="X37" s="113"/>
      <c r="Y37" s="113"/>
      <c r="Z37" s="113"/>
      <c r="AA37" s="113"/>
      <c r="AB37" s="113"/>
      <c r="AC37" s="113"/>
      <c r="AD37" s="113">
        <v>4</v>
      </c>
      <c r="AF37" s="124"/>
      <c r="AG37" s="124"/>
    </row>
    <row r="38" spans="1:33" s="96" customFormat="1">
      <c r="A38" s="113">
        <v>27</v>
      </c>
      <c r="B38" s="114" t="s">
        <v>109</v>
      </c>
      <c r="C38" s="115">
        <v>41224162457</v>
      </c>
      <c r="D38" s="113" t="s">
        <v>13</v>
      </c>
      <c r="E38" s="113">
        <v>6</v>
      </c>
      <c r="F38" s="113">
        <v>4</v>
      </c>
      <c r="G38" s="113">
        <v>5</v>
      </c>
      <c r="H38" s="113">
        <v>4</v>
      </c>
      <c r="I38" s="113">
        <v>4</v>
      </c>
      <c r="J38" s="113">
        <v>4</v>
      </c>
      <c r="K38" s="113">
        <v>2</v>
      </c>
      <c r="L38" s="113">
        <v>2</v>
      </c>
      <c r="M38" s="113">
        <v>3</v>
      </c>
      <c r="N38" s="113"/>
      <c r="O38" s="113"/>
      <c r="P38" s="113"/>
      <c r="Q38" s="113"/>
      <c r="R38" s="113"/>
      <c r="S38" s="113"/>
      <c r="T38" s="113"/>
      <c r="U38" s="113"/>
      <c r="V38" s="113"/>
      <c r="W38" s="113"/>
      <c r="X38" s="113"/>
      <c r="Y38" s="113"/>
      <c r="Z38" s="113"/>
      <c r="AA38" s="113"/>
      <c r="AB38" s="113"/>
      <c r="AC38" s="113"/>
      <c r="AD38" s="113">
        <v>5</v>
      </c>
      <c r="AF38" s="124"/>
      <c r="AG38" s="124"/>
    </row>
    <row r="39" spans="1:33" s="96" customFormat="1">
      <c r="A39" s="113">
        <v>28</v>
      </c>
      <c r="B39" s="114" t="s">
        <v>110</v>
      </c>
      <c r="C39" s="115">
        <v>41213032349</v>
      </c>
      <c r="D39" s="113" t="s">
        <v>13</v>
      </c>
      <c r="E39" s="113">
        <v>6</v>
      </c>
      <c r="F39" s="113">
        <v>4</v>
      </c>
      <c r="G39" s="113">
        <v>5</v>
      </c>
      <c r="H39" s="113">
        <v>4</v>
      </c>
      <c r="I39" s="113">
        <v>4</v>
      </c>
      <c r="J39" s="113">
        <v>4</v>
      </c>
      <c r="K39" s="113">
        <v>2</v>
      </c>
      <c r="L39" s="113">
        <v>2</v>
      </c>
      <c r="M39" s="113">
        <v>3</v>
      </c>
      <c r="N39" s="113"/>
      <c r="O39" s="113"/>
      <c r="P39" s="113"/>
      <c r="Q39" s="113"/>
      <c r="R39" s="113"/>
      <c r="S39" s="113"/>
      <c r="T39" s="113"/>
      <c r="U39" s="113"/>
      <c r="V39" s="113"/>
      <c r="W39" s="113"/>
      <c r="X39" s="113"/>
      <c r="Y39" s="113"/>
      <c r="Z39" s="113"/>
      <c r="AA39" s="113"/>
      <c r="AB39" s="113"/>
      <c r="AC39" s="113"/>
      <c r="AD39" s="113">
        <v>5</v>
      </c>
      <c r="AF39" s="124"/>
      <c r="AG39" s="124"/>
    </row>
    <row r="40" spans="1:33" s="96" customFormat="1">
      <c r="A40" s="113">
        <v>29</v>
      </c>
      <c r="B40" s="114" t="s">
        <v>111</v>
      </c>
      <c r="C40" s="115">
        <v>41223032398</v>
      </c>
      <c r="D40" s="113" t="s">
        <v>12</v>
      </c>
      <c r="E40" s="113">
        <v>6</v>
      </c>
      <c r="F40" s="113">
        <v>3</v>
      </c>
      <c r="G40" s="113">
        <v>5</v>
      </c>
      <c r="H40" s="113">
        <v>4</v>
      </c>
      <c r="I40" s="113">
        <v>4</v>
      </c>
      <c r="J40" s="113">
        <v>4</v>
      </c>
      <c r="K40" s="113">
        <v>2</v>
      </c>
      <c r="L40" s="113">
        <v>2</v>
      </c>
      <c r="M40" s="113">
        <v>3</v>
      </c>
      <c r="N40" s="113"/>
      <c r="O40" s="113"/>
      <c r="P40" s="113"/>
      <c r="Q40" s="113"/>
      <c r="R40" s="113"/>
      <c r="S40" s="113"/>
      <c r="T40" s="113"/>
      <c r="U40" s="113"/>
      <c r="V40" s="113"/>
      <c r="W40" s="113"/>
      <c r="X40" s="113"/>
      <c r="Y40" s="113"/>
      <c r="Z40" s="113"/>
      <c r="AA40" s="113"/>
      <c r="AB40" s="113"/>
      <c r="AC40" s="113"/>
      <c r="AD40" s="113">
        <v>5</v>
      </c>
      <c r="AF40" s="124"/>
      <c r="AG40" s="124"/>
    </row>
    <row r="41" spans="1:33" s="96" customFormat="1">
      <c r="A41" s="113">
        <v>30</v>
      </c>
      <c r="B41" s="114" t="s">
        <v>112</v>
      </c>
      <c r="C41" s="115">
        <v>41213125024</v>
      </c>
      <c r="D41" s="113" t="s">
        <v>12</v>
      </c>
      <c r="E41" s="113">
        <v>6</v>
      </c>
      <c r="F41" s="113">
        <v>6</v>
      </c>
      <c r="G41" s="113">
        <v>6</v>
      </c>
      <c r="H41" s="113">
        <v>4</v>
      </c>
      <c r="I41" s="113">
        <v>4</v>
      </c>
      <c r="J41" s="113">
        <v>4</v>
      </c>
      <c r="K41" s="113">
        <v>2</v>
      </c>
      <c r="L41" s="113">
        <v>2</v>
      </c>
      <c r="M41" s="113">
        <v>3</v>
      </c>
      <c r="N41" s="113"/>
      <c r="O41" s="113"/>
      <c r="P41" s="113"/>
      <c r="Q41" s="113"/>
      <c r="R41" s="113"/>
      <c r="S41" s="113"/>
      <c r="T41" s="113"/>
      <c r="U41" s="113"/>
      <c r="V41" s="113"/>
      <c r="W41" s="113"/>
      <c r="X41" s="113"/>
      <c r="Y41" s="113"/>
      <c r="Z41" s="113"/>
      <c r="AA41" s="113"/>
      <c r="AB41" s="113"/>
      <c r="AC41" s="113"/>
      <c r="AD41" s="113">
        <v>6</v>
      </c>
      <c r="AF41" s="124"/>
      <c r="AG41" s="124"/>
    </row>
    <row r="42" spans="1:33" s="96" customFormat="1">
      <c r="A42" s="113">
        <v>31</v>
      </c>
      <c r="B42" s="114"/>
      <c r="C42" s="115"/>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F42" s="124"/>
      <c r="AG42" s="124"/>
    </row>
    <row r="43" spans="1:33" s="96" customFormat="1">
      <c r="A43" s="113">
        <v>32</v>
      </c>
      <c r="B43" s="114"/>
      <c r="C43" s="115"/>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F43" s="124"/>
      <c r="AG43" s="124"/>
    </row>
    <row r="44" spans="1:33" s="96" customFormat="1">
      <c r="A44" s="113">
        <v>33</v>
      </c>
      <c r="B44" s="114"/>
      <c r="C44" s="115"/>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F44" s="124"/>
      <c r="AG44" s="124"/>
    </row>
    <row r="45" spans="1:33" s="96" customFormat="1">
      <c r="A45" s="113">
        <v>34</v>
      </c>
      <c r="B45" s="114"/>
      <c r="C45" s="115"/>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F45" s="124"/>
      <c r="AG45" s="124"/>
    </row>
    <row r="46" spans="1:33" s="96" customFormat="1">
      <c r="A46" s="113">
        <v>35</v>
      </c>
      <c r="B46" s="114"/>
      <c r="C46" s="115"/>
      <c r="D46" s="113"/>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F46" s="124"/>
      <c r="AG46" s="124"/>
    </row>
    <row r="47" spans="1:33" s="96" customFormat="1">
      <c r="A47" s="113">
        <v>36</v>
      </c>
      <c r="B47" s="114"/>
      <c r="C47" s="115"/>
      <c r="D47" s="113"/>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F47" s="124"/>
      <c r="AG47" s="124"/>
    </row>
    <row r="48" spans="1:33" s="96" customFormat="1">
      <c r="A48" s="113">
        <v>37</v>
      </c>
      <c r="B48" s="114"/>
      <c r="C48" s="115"/>
      <c r="D48" s="113"/>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F48" s="124"/>
      <c r="AG48" s="124"/>
    </row>
    <row r="49" spans="1:33" s="96" customFormat="1">
      <c r="A49" s="113">
        <v>38</v>
      </c>
      <c r="B49" s="114"/>
      <c r="C49" s="115"/>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F49" s="124"/>
      <c r="AG49" s="124"/>
    </row>
    <row r="50" spans="1:33" s="96" customFormat="1">
      <c r="A50" s="113">
        <v>39</v>
      </c>
      <c r="B50" s="114"/>
      <c r="C50" s="115"/>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F50" s="124"/>
      <c r="AG50" s="124"/>
    </row>
    <row r="51" spans="1:33" s="96" customFormat="1">
      <c r="A51" s="113">
        <v>40</v>
      </c>
      <c r="B51" s="114"/>
      <c r="C51" s="115"/>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F51" s="124"/>
      <c r="AG51" s="124"/>
    </row>
    <row r="52" spans="1:33" s="96" customFormat="1">
      <c r="A52" s="113">
        <v>41</v>
      </c>
      <c r="B52" s="114"/>
      <c r="C52" s="115"/>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F52" s="124"/>
      <c r="AG52" s="124"/>
    </row>
    <row r="53" spans="1:33" s="96" customFormat="1">
      <c r="A53" s="113">
        <v>42</v>
      </c>
      <c r="B53" s="114"/>
      <c r="C53" s="115"/>
      <c r="D53" s="113"/>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F53" s="124"/>
      <c r="AG53" s="124"/>
    </row>
    <row r="54" spans="1:33" s="96" customFormat="1">
      <c r="A54" s="113">
        <v>43</v>
      </c>
      <c r="B54" s="114"/>
      <c r="C54" s="115"/>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F54" s="124"/>
      <c r="AG54" s="124"/>
    </row>
    <row r="55" spans="1:33" s="96" customFormat="1">
      <c r="A55" s="113">
        <v>44</v>
      </c>
      <c r="B55" s="114"/>
      <c r="C55" s="115"/>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3"/>
      <c r="AC55" s="113"/>
      <c r="AD55" s="113"/>
      <c r="AF55" s="124"/>
      <c r="AG55" s="124"/>
    </row>
    <row r="56" spans="1:33" s="96" customFormat="1">
      <c r="A56" s="113">
        <v>45</v>
      </c>
      <c r="B56" s="114"/>
      <c r="C56" s="115"/>
      <c r="D56" s="113"/>
      <c r="E56" s="113"/>
      <c r="F56" s="113"/>
      <c r="G56" s="113"/>
      <c r="H56" s="113"/>
      <c r="I56" s="113"/>
      <c r="J56" s="113"/>
      <c r="K56" s="113"/>
      <c r="L56" s="113"/>
      <c r="M56" s="113"/>
      <c r="N56" s="113"/>
      <c r="O56" s="113"/>
      <c r="P56" s="113"/>
      <c r="Q56" s="113"/>
      <c r="R56" s="113"/>
      <c r="S56" s="113"/>
      <c r="T56" s="113"/>
      <c r="U56" s="113"/>
      <c r="V56" s="113"/>
      <c r="W56" s="113"/>
      <c r="X56" s="113"/>
      <c r="Y56" s="113"/>
      <c r="Z56" s="113"/>
      <c r="AA56" s="113"/>
      <c r="AB56" s="113"/>
      <c r="AC56" s="113"/>
      <c r="AD56" s="113"/>
      <c r="AF56" s="124"/>
      <c r="AG56" s="124"/>
    </row>
    <row r="57" spans="1:33" s="96" customFormat="1">
      <c r="A57" s="113">
        <v>46</v>
      </c>
      <c r="B57" s="114"/>
      <c r="C57" s="115"/>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F57" s="124"/>
      <c r="AG57" s="124"/>
    </row>
    <row r="58" spans="1:33" s="96" customFormat="1">
      <c r="A58" s="113">
        <v>47</v>
      </c>
      <c r="B58" s="114"/>
      <c r="C58" s="115"/>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F58" s="124"/>
      <c r="AG58" s="124"/>
    </row>
    <row r="59" spans="1:33" s="96" customFormat="1">
      <c r="A59" s="113">
        <v>48</v>
      </c>
      <c r="B59" s="114"/>
      <c r="C59" s="115"/>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c r="AF59" s="124"/>
      <c r="AG59" s="124"/>
    </row>
    <row r="60" spans="1:33" s="96" customFormat="1">
      <c r="A60" s="113">
        <v>49</v>
      </c>
      <c r="B60" s="114"/>
      <c r="C60" s="115"/>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25"/>
      <c r="AF60" s="126"/>
      <c r="AG60" s="126"/>
    </row>
    <row r="61" spans="1:33" s="96" customFormat="1">
      <c r="A61" s="113">
        <v>50</v>
      </c>
      <c r="B61" s="114"/>
      <c r="C61" s="115"/>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F61" s="126"/>
      <c r="AG61" s="126"/>
    </row>
    <row r="62" spans="1:33" s="96" customFormat="1">
      <c r="A62" s="113">
        <v>51</v>
      </c>
      <c r="B62" s="114"/>
      <c r="C62" s="115"/>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113"/>
      <c r="AC62" s="113"/>
      <c r="AD62" s="113"/>
      <c r="AF62" s="126"/>
      <c r="AG62" s="126"/>
    </row>
    <row r="63" spans="1:33" s="96" customFormat="1">
      <c r="A63" s="113">
        <v>52</v>
      </c>
      <c r="B63" s="114"/>
      <c r="C63" s="115"/>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F63" s="126"/>
      <c r="AG63" s="126"/>
    </row>
    <row r="64" spans="1:33" s="96" customFormat="1">
      <c r="A64" s="113">
        <v>53</v>
      </c>
      <c r="B64" s="114"/>
      <c r="C64" s="115"/>
      <c r="D64" s="113"/>
      <c r="E64" s="113"/>
      <c r="F64" s="113"/>
      <c r="G64" s="113"/>
      <c r="H64" s="113"/>
      <c r="I64" s="113"/>
      <c r="J64" s="113"/>
      <c r="K64" s="113"/>
      <c r="L64" s="113"/>
      <c r="M64" s="113"/>
      <c r="N64" s="113"/>
      <c r="O64" s="113"/>
      <c r="P64" s="113"/>
      <c r="Q64" s="113"/>
      <c r="R64" s="113"/>
      <c r="S64" s="113"/>
      <c r="T64" s="113"/>
      <c r="U64" s="113"/>
      <c r="V64" s="113"/>
      <c r="W64" s="113"/>
      <c r="X64" s="113"/>
      <c r="Y64" s="113"/>
      <c r="Z64" s="113"/>
      <c r="AA64" s="113"/>
      <c r="AB64" s="113"/>
      <c r="AC64" s="113"/>
      <c r="AD64" s="113"/>
      <c r="AF64" s="126"/>
      <c r="AG64" s="126"/>
    </row>
    <row r="65" spans="1:33" s="96" customFormat="1">
      <c r="A65" s="113">
        <v>54</v>
      </c>
      <c r="B65" s="114"/>
      <c r="C65" s="115"/>
      <c r="D65" s="113"/>
      <c r="E65" s="113"/>
      <c r="F65" s="113"/>
      <c r="G65" s="113"/>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c r="AF65" s="126"/>
      <c r="AG65" s="126"/>
    </row>
    <row r="66" spans="1:33">
      <c r="A66" s="127"/>
      <c r="B66" s="128"/>
      <c r="C66" s="128"/>
      <c r="D66" s="129"/>
      <c r="E66" s="128"/>
      <c r="F66" s="244"/>
      <c r="G66" s="244"/>
      <c r="H66" s="244"/>
      <c r="I66" s="244"/>
      <c r="J66" s="244"/>
      <c r="K66" s="244"/>
      <c r="L66" s="244"/>
      <c r="M66" s="244"/>
      <c r="N66" s="244"/>
      <c r="O66" s="244"/>
      <c r="P66" s="244"/>
      <c r="Q66" s="244"/>
      <c r="R66" s="244"/>
      <c r="S66" s="244"/>
      <c r="T66" s="128"/>
      <c r="U66" s="128"/>
      <c r="V66" s="128"/>
      <c r="W66" s="128"/>
      <c r="X66" s="128"/>
      <c r="Y66" s="128"/>
      <c r="Z66" s="128"/>
      <c r="AA66" s="128"/>
      <c r="AB66" s="128"/>
      <c r="AC66" s="128"/>
      <c r="AD66" s="141"/>
      <c r="AF66" s="142"/>
      <c r="AG66" s="142"/>
    </row>
    <row r="67" spans="1:33" ht="15.95" customHeight="1">
      <c r="A67" s="130"/>
      <c r="B67" s="131"/>
      <c r="C67" s="131"/>
      <c r="D67" s="132"/>
      <c r="E67" s="131"/>
      <c r="F67" s="245"/>
      <c r="G67" s="245"/>
      <c r="H67" s="245"/>
      <c r="I67" s="245"/>
      <c r="J67" s="245"/>
      <c r="K67" s="245"/>
      <c r="L67" s="245"/>
      <c r="M67" s="245"/>
      <c r="N67" s="245"/>
      <c r="O67" s="245"/>
      <c r="P67" s="245"/>
      <c r="Q67" s="245"/>
      <c r="R67" s="245"/>
      <c r="S67" s="245"/>
      <c r="T67" s="131"/>
      <c r="U67" s="131"/>
      <c r="V67" s="131"/>
      <c r="W67" s="131"/>
      <c r="X67" s="131"/>
      <c r="Y67" s="131"/>
      <c r="Z67" s="131"/>
      <c r="AA67" s="131"/>
      <c r="AB67" s="131"/>
      <c r="AC67" s="131"/>
      <c r="AD67" s="143"/>
      <c r="AF67" s="142"/>
      <c r="AG67" s="142"/>
    </row>
    <row r="68" spans="1:33" ht="15.95" customHeight="1">
      <c r="A68" s="130"/>
      <c r="B68" s="131"/>
      <c r="C68" s="131"/>
      <c r="D68" s="132"/>
      <c r="E68" s="131"/>
      <c r="F68" s="245"/>
      <c r="G68" s="245"/>
      <c r="H68" s="245"/>
      <c r="I68" s="245"/>
      <c r="J68" s="245"/>
      <c r="K68" s="245"/>
      <c r="L68" s="245"/>
      <c r="M68" s="245"/>
      <c r="N68" s="245"/>
      <c r="O68" s="245"/>
      <c r="P68" s="245"/>
      <c r="Q68" s="245"/>
      <c r="R68" s="245"/>
      <c r="S68" s="245"/>
      <c r="T68" s="131"/>
      <c r="U68" s="131"/>
      <c r="V68" s="131"/>
      <c r="W68" s="131"/>
      <c r="X68" s="131"/>
      <c r="Y68" s="131"/>
      <c r="Z68" s="131"/>
      <c r="AA68" s="131"/>
      <c r="AB68" s="131"/>
      <c r="AC68" s="131"/>
      <c r="AD68" s="143"/>
      <c r="AF68" s="142"/>
      <c r="AG68" s="142"/>
    </row>
    <row r="69" spans="1:33" ht="15.95" customHeight="1">
      <c r="A69" s="134"/>
      <c r="B69" s="131" t="s">
        <v>14</v>
      </c>
      <c r="C69" s="131"/>
      <c r="D69" s="132"/>
      <c r="E69" s="131"/>
      <c r="F69" s="245"/>
      <c r="G69" s="245"/>
      <c r="H69" s="245"/>
      <c r="I69" s="245"/>
      <c r="J69" s="245"/>
      <c r="K69" s="245"/>
      <c r="L69" s="245"/>
      <c r="M69" s="245"/>
      <c r="N69" s="245"/>
      <c r="O69" s="245"/>
      <c r="P69" s="245"/>
      <c r="Q69" s="245"/>
      <c r="R69" s="245"/>
      <c r="S69" s="245"/>
      <c r="T69" s="131"/>
      <c r="U69" s="131"/>
      <c r="V69" s="131"/>
      <c r="W69" s="131"/>
      <c r="X69" s="131"/>
      <c r="Y69" s="131"/>
      <c r="Z69" s="131"/>
      <c r="AA69" s="131"/>
      <c r="AB69" s="131"/>
      <c r="AC69" s="131"/>
      <c r="AD69" s="143"/>
      <c r="AF69" s="142"/>
      <c r="AG69" s="142"/>
    </row>
    <row r="70" spans="1:33">
      <c r="A70" s="134"/>
      <c r="B70" s="135" t="s">
        <v>121</v>
      </c>
      <c r="C70" s="135"/>
      <c r="D70" s="136"/>
      <c r="E70" s="135"/>
      <c r="F70" s="131"/>
      <c r="G70" s="131"/>
      <c r="H70" s="131"/>
      <c r="I70" s="131"/>
      <c r="J70" s="131"/>
      <c r="K70" s="131"/>
      <c r="L70" s="131"/>
      <c r="M70" s="131"/>
      <c r="N70" s="131"/>
      <c r="O70" s="131"/>
      <c r="P70" s="131"/>
      <c r="Q70" s="131"/>
      <c r="R70" s="131"/>
      <c r="S70" s="131"/>
      <c r="T70" s="131"/>
      <c r="U70" s="131"/>
      <c r="V70" s="131"/>
      <c r="W70" s="131"/>
      <c r="X70" s="131"/>
      <c r="Y70" s="131"/>
      <c r="Z70" s="131"/>
      <c r="AA70" s="131"/>
      <c r="AB70" s="131"/>
      <c r="AC70" s="131"/>
      <c r="AD70" s="143"/>
      <c r="AF70" s="142"/>
      <c r="AG70" s="142"/>
    </row>
    <row r="71" spans="1:33">
      <c r="A71" s="134"/>
      <c r="B71" s="135" t="s">
        <v>48</v>
      </c>
      <c r="C71" s="135"/>
      <c r="D71" s="136"/>
      <c r="E71" s="135"/>
      <c r="F71" s="131"/>
      <c r="G71" s="131"/>
      <c r="H71" s="131"/>
      <c r="I71" s="131"/>
      <c r="J71" s="131"/>
      <c r="K71" s="131"/>
      <c r="L71" s="131"/>
      <c r="M71" s="131"/>
      <c r="N71" s="131"/>
      <c r="O71" s="131"/>
      <c r="P71" s="131"/>
      <c r="Q71" s="131"/>
      <c r="R71" s="131"/>
      <c r="S71" s="131"/>
      <c r="T71" s="131"/>
      <c r="U71" s="131"/>
      <c r="V71" s="131"/>
      <c r="W71" s="131"/>
      <c r="X71" s="131"/>
      <c r="Y71" s="131"/>
      <c r="Z71" s="131"/>
      <c r="AA71" s="131"/>
      <c r="AB71" s="131"/>
      <c r="AC71" s="131"/>
      <c r="AD71" s="143"/>
      <c r="AF71" s="142"/>
      <c r="AG71" s="142"/>
    </row>
    <row r="72" spans="1:33">
      <c r="A72" s="134"/>
      <c r="B72" s="162" t="str">
        <f>$D$1</f>
        <v>SMK TAMAN ANTARABANGSA</v>
      </c>
      <c r="C72" s="137"/>
      <c r="D72" s="133"/>
      <c r="E72" s="137"/>
      <c r="F72" s="131"/>
      <c r="G72" s="131"/>
      <c r="H72" s="131"/>
      <c r="I72" s="131"/>
      <c r="J72" s="131"/>
      <c r="K72" s="131"/>
      <c r="L72" s="131"/>
      <c r="M72" s="131"/>
      <c r="N72" s="131"/>
      <c r="O72" s="131"/>
      <c r="P72" s="131"/>
      <c r="Q72" s="131"/>
      <c r="R72" s="131"/>
      <c r="S72" s="131"/>
      <c r="T72" s="131"/>
      <c r="U72" s="131"/>
      <c r="V72" s="131"/>
      <c r="W72" s="131"/>
      <c r="X72" s="131"/>
      <c r="Y72" s="131"/>
      <c r="Z72" s="131"/>
      <c r="AA72" s="131"/>
      <c r="AB72" s="131"/>
      <c r="AC72" s="131"/>
      <c r="AD72" s="143"/>
      <c r="AF72" s="142"/>
      <c r="AG72" s="142"/>
    </row>
    <row r="73" spans="1:33">
      <c r="A73" s="130"/>
      <c r="B73" s="131"/>
      <c r="C73" s="131"/>
      <c r="D73" s="132"/>
      <c r="E73" s="131"/>
      <c r="F73" s="131"/>
      <c r="G73" s="131"/>
      <c r="H73" s="131"/>
      <c r="I73" s="131"/>
      <c r="J73" s="131"/>
      <c r="K73" s="131"/>
      <c r="L73" s="131"/>
      <c r="M73" s="131"/>
      <c r="N73" s="131"/>
      <c r="O73" s="131"/>
      <c r="P73" s="131"/>
      <c r="Q73" s="131"/>
      <c r="R73" s="131"/>
      <c r="S73" s="131"/>
      <c r="T73" s="131"/>
      <c r="U73" s="131"/>
      <c r="V73" s="131"/>
      <c r="W73" s="131"/>
      <c r="X73" s="131"/>
      <c r="Y73" s="131"/>
      <c r="Z73" s="131"/>
      <c r="AA73" s="131"/>
      <c r="AB73" s="131"/>
      <c r="AC73" s="131"/>
      <c r="AD73" s="143"/>
      <c r="AF73" s="142"/>
      <c r="AG73" s="142"/>
    </row>
    <row r="74" spans="1:33">
      <c r="A74" s="130"/>
      <c r="B74" s="131"/>
      <c r="C74" s="131"/>
      <c r="D74" s="132"/>
      <c r="E74" s="131"/>
      <c r="F74" s="131"/>
      <c r="G74" s="131"/>
      <c r="H74" s="131"/>
      <c r="I74" s="131"/>
      <c r="J74" s="131"/>
      <c r="K74" s="131"/>
      <c r="L74" s="131"/>
      <c r="M74" s="131"/>
      <c r="N74" s="131"/>
      <c r="O74" s="131"/>
      <c r="P74" s="131"/>
      <c r="Q74" s="131"/>
      <c r="R74" s="131"/>
      <c r="S74" s="131"/>
      <c r="T74" s="131"/>
      <c r="U74" s="131"/>
      <c r="V74" s="131"/>
      <c r="W74" s="131"/>
      <c r="X74" s="131"/>
      <c r="Y74" s="131"/>
      <c r="Z74" s="131"/>
      <c r="AA74" s="131"/>
      <c r="AB74" s="131"/>
      <c r="AC74" s="131"/>
      <c r="AD74" s="143"/>
      <c r="AF74" s="142"/>
      <c r="AG74" s="142"/>
    </row>
    <row r="75" spans="1:33">
      <c r="A75" s="130"/>
      <c r="B75" s="131"/>
      <c r="C75" s="131"/>
      <c r="D75" s="132"/>
      <c r="E75" s="131"/>
      <c r="F75" s="131"/>
      <c r="G75" s="131"/>
      <c r="H75" s="131"/>
      <c r="I75" s="131"/>
      <c r="J75" s="131"/>
      <c r="K75" s="131"/>
      <c r="L75" s="131"/>
      <c r="M75" s="131"/>
      <c r="N75" s="131"/>
      <c r="O75" s="131"/>
      <c r="P75" s="131"/>
      <c r="Q75" s="131"/>
      <c r="R75" s="131"/>
      <c r="S75" s="131"/>
      <c r="T75" s="131"/>
      <c r="U75" s="131"/>
      <c r="V75" s="131"/>
      <c r="W75" s="131"/>
      <c r="X75" s="131"/>
      <c r="Y75" s="131"/>
      <c r="Z75" s="131"/>
      <c r="AA75" s="131"/>
      <c r="AB75" s="131"/>
      <c r="AC75" s="131"/>
      <c r="AD75" s="143"/>
      <c r="AF75" s="142"/>
      <c r="AG75" s="142"/>
    </row>
    <row r="76" spans="1:33">
      <c r="A76" s="130"/>
      <c r="B76" s="131"/>
      <c r="C76" s="131"/>
      <c r="D76" s="132"/>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131"/>
      <c r="AD76" s="143"/>
      <c r="AF76" s="142"/>
      <c r="AG76" s="142"/>
    </row>
    <row r="77" spans="1:33">
      <c r="A77" s="138"/>
      <c r="B77" s="139"/>
      <c r="C77" s="139"/>
      <c r="D77" s="140"/>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44"/>
      <c r="AF77" s="142"/>
      <c r="AG77" s="142"/>
    </row>
    <row r="78" spans="1:33">
      <c r="AF78" s="142"/>
      <c r="AG78" s="142"/>
    </row>
    <row r="79" spans="1:33">
      <c r="AF79" s="142"/>
      <c r="AG79" s="142"/>
    </row>
    <row r="80" spans="1:33">
      <c r="AF80" s="142"/>
      <c r="AG80" s="142"/>
    </row>
    <row r="81" spans="32:33">
      <c r="AF81" s="142"/>
      <c r="AG81" s="142"/>
    </row>
    <row r="82" spans="32:33">
      <c r="AF82" s="142"/>
      <c r="AG82" s="142"/>
    </row>
    <row r="83" spans="32:33">
      <c r="AF83" s="142"/>
      <c r="AG83" s="142"/>
    </row>
    <row r="84" spans="32:33">
      <c r="AF84" s="142"/>
      <c r="AG84" s="142"/>
    </row>
    <row r="85" spans="32:33">
      <c r="AF85" s="142"/>
      <c r="AG85" s="142"/>
    </row>
    <row r="86" spans="32:33">
      <c r="AF86" s="142"/>
      <c r="AG86" s="142"/>
    </row>
    <row r="87" spans="32:33">
      <c r="AF87" s="142"/>
      <c r="AG87" s="142"/>
    </row>
    <row r="88" spans="32:33">
      <c r="AF88" s="142"/>
      <c r="AG88" s="142"/>
    </row>
    <row r="89" spans="32:33">
      <c r="AF89" s="142"/>
      <c r="AG89" s="142"/>
    </row>
    <row r="90" spans="32:33">
      <c r="AF90" s="142"/>
      <c r="AG90" s="142"/>
    </row>
    <row r="91" spans="32:33">
      <c r="AF91" s="142"/>
      <c r="AG91" s="142"/>
    </row>
    <row r="92" spans="32:33">
      <c r="AF92" s="142"/>
      <c r="AG92" s="142"/>
    </row>
    <row r="93" spans="32:33">
      <c r="AF93" s="142"/>
      <c r="AG93" s="142"/>
    </row>
    <row r="94" spans="32:33">
      <c r="AF94" s="142"/>
      <c r="AG94" s="142"/>
    </row>
    <row r="95" spans="32:33">
      <c r="AF95" s="142"/>
      <c r="AG95" s="142"/>
    </row>
    <row r="96" spans="32:33">
      <c r="AF96" s="142"/>
      <c r="AG96" s="142"/>
    </row>
    <row r="97" spans="32:33">
      <c r="AF97" s="142"/>
      <c r="AG97" s="142"/>
    </row>
    <row r="98" spans="32:33">
      <c r="AF98" s="142"/>
      <c r="AG98" s="142"/>
    </row>
    <row r="99" spans="32:33">
      <c r="AF99" s="142"/>
      <c r="AG99" s="142"/>
    </row>
    <row r="100" spans="32:33">
      <c r="AF100" s="142"/>
      <c r="AG100" s="142"/>
    </row>
    <row r="101" spans="32:33">
      <c r="AF101" s="142"/>
      <c r="AG101" s="142"/>
    </row>
    <row r="102" spans="32:33">
      <c r="AF102" s="142"/>
      <c r="AG102" s="142"/>
    </row>
    <row r="103" spans="32:33">
      <c r="AF103" s="142"/>
      <c r="AG103" s="142"/>
    </row>
    <row r="104" spans="32:33">
      <c r="AF104" s="142"/>
      <c r="AG104" s="142"/>
    </row>
    <row r="105" spans="32:33"/>
    <row r="106" spans="32:33"/>
    <row r="107" spans="32:33"/>
    <row r="108" spans="32:33"/>
    <row r="109" spans="32:33"/>
    <row r="110" spans="32:33"/>
    <row r="111" spans="32:33"/>
    <row r="112" spans="32:33"/>
    <row r="113"/>
    <row r="114"/>
    <row r="115"/>
    <row r="116"/>
    <row r="117"/>
    <row r="118"/>
    <row r="119"/>
    <row r="120"/>
    <row r="121"/>
    <row r="122"/>
    <row r="123"/>
    <row r="124"/>
    <row r="125"/>
    <row r="126"/>
    <row r="127"/>
    <row r="128"/>
    <row r="129"/>
    <row r="130"/>
    <row r="131"/>
    <row r="132"/>
    <row r="133"/>
    <row r="134"/>
    <row r="135"/>
  </sheetData>
  <sheetProtection algorithmName="SHA-512" hashValue="qnUk0lBFkHFzCkyQzJ8h0e+s5FjZy2fGArmPVsWBRJEXVlHZYW7PMAgF3KUxxwxbXiQFWTg8YT90Ywg5+wHs9g==" saltValue="w4fp5ARwaAuG/qsV0fQPWA==" spinCount="100000" sheet="1" objects="1" scenarios="1"/>
  <mergeCells count="12">
    <mergeCell ref="AD9:AD11"/>
    <mergeCell ref="E9:I10"/>
    <mergeCell ref="J9:K10"/>
    <mergeCell ref="L9:M10"/>
    <mergeCell ref="F66:S66"/>
    <mergeCell ref="F67:S67"/>
    <mergeCell ref="F68:S68"/>
    <mergeCell ref="F69:S69"/>
    <mergeCell ref="A9:A11"/>
    <mergeCell ref="B9:B11"/>
    <mergeCell ref="C9:C11"/>
    <mergeCell ref="D9:D11"/>
  </mergeCells>
  <dataValidations count="1">
    <dataValidation type="whole" allowBlank="1" showErrorMessage="1" errorTitle="TAHAP PENGUASAAN" error="SILA ISIKAN TAHAP PENGUASAAN YANG BETUL!" sqref="E12:AD65">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blackAndWhite="1"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11</xdr:col>
                    <xdr:colOff>685800</xdr:colOff>
                    <xdr:row>5</xdr:row>
                    <xdr:rowOff>28575</xdr:rowOff>
                  </from>
                  <to>
                    <xdr:col>12</xdr:col>
                    <xdr:colOff>57150</xdr:colOff>
                    <xdr:row>5</xdr:row>
                    <xdr:rowOff>238125</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11</xdr:col>
                    <xdr:colOff>685800</xdr:colOff>
                    <xdr:row>6</xdr:row>
                    <xdr:rowOff>28575</xdr:rowOff>
                  </from>
                  <to>
                    <xdr:col>12</xdr:col>
                    <xdr:colOff>47625</xdr:colOff>
                    <xdr:row>7</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87"/>
  <sheetViews>
    <sheetView showGridLines="0" zoomScale="80" zoomScaleNormal="80" zoomScaleSheetLayoutView="100" workbookViewId="0">
      <selection activeCell="F56" sqref="F56"/>
    </sheetView>
  </sheetViews>
  <sheetFormatPr defaultRowHeight="16.5" zeroHeight="1"/>
  <cols>
    <col min="1" max="1" width="3.5703125" style="1" customWidth="1"/>
    <col min="2" max="3" width="8.28515625" style="48" customWidth="1"/>
    <col min="4" max="4" width="23.140625" style="48" customWidth="1"/>
    <col min="5" max="5" width="13.7109375" style="48" customWidth="1"/>
    <col min="6" max="6" width="94.7109375" style="48" customWidth="1"/>
    <col min="7" max="7" width="4.28515625" style="50" customWidth="1"/>
    <col min="8" max="8" width="12.5703125" style="51" hidden="1" customWidth="1"/>
    <col min="9" max="9" width="33.5703125" style="1" hidden="1" customWidth="1"/>
    <col min="10" max="11" width="12.5703125" style="1" hidden="1" customWidth="1"/>
    <col min="12" max="12" width="12.5703125" style="1" customWidth="1"/>
    <col min="13" max="13" width="5.85546875" style="1" customWidth="1"/>
    <col min="14" max="14" width="9.140625" style="1" bestFit="1"/>
    <col min="15" max="16384" width="9.140625" style="1"/>
  </cols>
  <sheetData>
    <row r="1" spans="1:11" s="47" customFormat="1" ht="21" customHeight="1">
      <c r="A1" s="52"/>
      <c r="B1" s="262" t="str">
        <f>'REKOD PRESTASI MURID'!$D$1</f>
        <v>SMK TAMAN ANTARABANGSA</v>
      </c>
      <c r="C1" s="262"/>
      <c r="D1" s="262"/>
      <c r="E1" s="262"/>
      <c r="F1" s="262"/>
      <c r="G1" s="52"/>
      <c r="H1" s="51"/>
    </row>
    <row r="2" spans="1:11" s="47" customFormat="1" ht="21" customHeight="1">
      <c r="A2" s="52"/>
      <c r="B2" s="262" t="str">
        <f>'REKOD PRESTASI MURID'!$D$2</f>
        <v>BUKIT ANTARABANGSA</v>
      </c>
      <c r="C2" s="262"/>
      <c r="D2" s="262"/>
      <c r="E2" s="262"/>
      <c r="F2" s="262"/>
      <c r="G2" s="52"/>
      <c r="H2" s="51"/>
    </row>
    <row r="3" spans="1:11" s="47" customFormat="1" ht="21" customHeight="1">
      <c r="A3" s="52"/>
      <c r="B3" s="262" t="str">
        <f>'REKOD PRESTASI MURID'!$D$3</f>
        <v>KUALA LUMPUR</v>
      </c>
      <c r="C3" s="262"/>
      <c r="D3" s="262"/>
      <c r="E3" s="262"/>
      <c r="F3" s="262"/>
      <c r="G3" s="52"/>
      <c r="H3" s="51"/>
    </row>
    <row r="4" spans="1:11" s="47" customFormat="1" ht="21" customHeight="1">
      <c r="A4" s="53"/>
      <c r="B4" s="263">
        <f>'REKOD PRESTASI MURID'!$D$4</f>
        <v>43010</v>
      </c>
      <c r="C4" s="263"/>
      <c r="D4" s="263"/>
      <c r="E4" s="263"/>
      <c r="F4" s="263"/>
      <c r="G4" s="53"/>
      <c r="H4" s="264" t="s">
        <v>15</v>
      </c>
      <c r="I4" s="264"/>
      <c r="J4" s="264"/>
    </row>
    <row r="5" spans="1:11">
      <c r="A5" s="7"/>
      <c r="B5" s="7"/>
      <c r="C5" s="7"/>
      <c r="D5" s="7"/>
      <c r="E5" s="7"/>
      <c r="F5" s="7"/>
      <c r="G5" s="7"/>
      <c r="H5" s="54"/>
      <c r="I5" s="91"/>
      <c r="J5" s="91"/>
    </row>
    <row r="6" spans="1:11" ht="18.75">
      <c r="A6" s="7"/>
      <c r="B6" s="55" t="str">
        <f>'REKOD PRESTASI MURID'!$A$7</f>
        <v>SAINS</v>
      </c>
      <c r="C6" s="7"/>
      <c r="D6" s="7"/>
      <c r="E6" s="7"/>
      <c r="F6" s="7"/>
      <c r="G6" s="7"/>
      <c r="H6" s="54"/>
      <c r="I6" s="92">
        <v>1</v>
      </c>
      <c r="J6" s="91"/>
    </row>
    <row r="7" spans="1:11">
      <c r="A7" s="7"/>
      <c r="B7" s="7"/>
      <c r="C7" s="7"/>
      <c r="D7" s="7"/>
      <c r="E7" s="7"/>
      <c r="F7" s="7"/>
      <c r="G7" s="7"/>
      <c r="H7" s="56">
        <v>1</v>
      </c>
      <c r="I7" s="56" t="str">
        <f>'REKOD PRESTASI MURID'!B12</f>
        <v>AHMAD ADLI BIN ALI</v>
      </c>
      <c r="J7" s="56" t="str">
        <f t="shared" ref="J7:J24" si="0">IF(I7=0,"",H7&amp;"  "&amp;I7)</f>
        <v>1  AHMAD ADLI BIN ALI</v>
      </c>
      <c r="K7" s="1">
        <f>'REKOD PRESTASI MURID'!AI12</f>
        <v>2</v>
      </c>
    </row>
    <row r="8" spans="1:11">
      <c r="A8" s="7"/>
      <c r="B8" s="265" t="s">
        <v>16</v>
      </c>
      <c r="C8" s="266"/>
      <c r="D8" s="57" t="str">
        <f>VLOOKUP($I$6,H7:J69,2)</f>
        <v>AHMAD ADLI BIN ALI</v>
      </c>
      <c r="E8" s="58"/>
      <c r="F8" s="18"/>
      <c r="G8" s="7"/>
      <c r="H8" s="56">
        <v>2</v>
      </c>
      <c r="I8" s="56" t="str">
        <f>'REKOD PRESTASI MURID'!B13</f>
        <v>AHMAD ISWAZIR BIN KAMARUDDIN ALI</v>
      </c>
      <c r="J8" s="56" t="str">
        <f t="shared" si="0"/>
        <v>2  AHMAD ISWAZIR BIN KAMARUDDIN ALI</v>
      </c>
      <c r="K8" s="1" t="str">
        <f>'REKOD PRESTASI MURID'!M6</f>
        <v>Pentaksiran Pertengahan Tahun</v>
      </c>
    </row>
    <row r="9" spans="1:11">
      <c r="A9" s="7"/>
      <c r="B9" s="268" t="s">
        <v>17</v>
      </c>
      <c r="C9" s="269"/>
      <c r="D9" s="61">
        <f>VLOOKUP($I$6,'REKOD PRESTASI MURID'!$A$12:$D$65,3)</f>
        <v>40307162521</v>
      </c>
      <c r="E9" s="62"/>
      <c r="F9" s="18"/>
      <c r="G9" s="7"/>
      <c r="H9" s="56">
        <v>3</v>
      </c>
      <c r="I9" s="56" t="str">
        <f>'REKOD PRESTASI MURID'!B14</f>
        <v>ARINA ARISSA BINTI MUSA</v>
      </c>
      <c r="J9" s="56" t="str">
        <f t="shared" si="0"/>
        <v>3  ARINA ARISSA BINTI MUSA</v>
      </c>
      <c r="K9" s="1" t="str">
        <f>'REKOD PRESTASI MURID'!M7</f>
        <v>Pentaksiran Akhir tahun</v>
      </c>
    </row>
    <row r="10" spans="1:11">
      <c r="A10" s="7"/>
      <c r="B10" s="268" t="s">
        <v>18</v>
      </c>
      <c r="C10" s="269"/>
      <c r="D10" s="63" t="str">
        <f>VLOOKUP($I$6,'REKOD PRESTASI MURID'!$A$12:$D$65,4)</f>
        <v>L</v>
      </c>
      <c r="E10" s="64"/>
      <c r="F10" s="18"/>
      <c r="G10" s="7"/>
      <c r="H10" s="56">
        <v>4</v>
      </c>
      <c r="I10" s="56" t="str">
        <f>'REKOD PRESTASI MURID'!B15</f>
        <v>AZALI BIN MOHD GHAZI</v>
      </c>
      <c r="J10" s="56" t="str">
        <f t="shared" si="0"/>
        <v>4  AZALI BIN MOHD GHAZI</v>
      </c>
    </row>
    <row r="11" spans="1:11">
      <c r="A11" s="7"/>
      <c r="B11" s="268" t="s">
        <v>19</v>
      </c>
      <c r="C11" s="269"/>
      <c r="D11" s="63" t="str">
        <f>'REKOD PRESTASI MURID'!D7</f>
        <v>TINGKATAN 1</v>
      </c>
      <c r="E11" s="64"/>
      <c r="F11" s="18"/>
      <c r="G11" s="7"/>
      <c r="H11" s="56">
        <v>5</v>
      </c>
      <c r="I11" s="56" t="str">
        <f>'REKOD PRESTASI MURID'!B16</f>
        <v>AZWAN BIN MUSAHAR</v>
      </c>
      <c r="J11" s="56" t="str">
        <f t="shared" si="0"/>
        <v>5  AZWAN BIN MUSAHAR</v>
      </c>
    </row>
    <row r="12" spans="1:11">
      <c r="A12" s="7"/>
      <c r="B12" s="59" t="s">
        <v>20</v>
      </c>
      <c r="C12" s="60"/>
      <c r="D12" s="63" t="str">
        <f>'REKOD PRESTASI MURID'!$D$6</f>
        <v>EN. AHMAD HASHIM MOKTAR</v>
      </c>
      <c r="E12" s="64"/>
      <c r="F12" s="18"/>
      <c r="G12" s="7"/>
      <c r="H12" s="56">
        <v>6</v>
      </c>
      <c r="I12" s="56" t="str">
        <f>'REKOD PRESTASI MURID'!B17</f>
        <v>CHAN KOK MENG</v>
      </c>
      <c r="J12" s="56" t="str">
        <f t="shared" si="0"/>
        <v>6  CHAN KOK MENG</v>
      </c>
      <c r="K12" s="89"/>
    </row>
    <row r="13" spans="1:11">
      <c r="A13" s="7"/>
      <c r="B13" s="270" t="s">
        <v>21</v>
      </c>
      <c r="C13" s="271"/>
      <c r="D13" s="148">
        <f>B4</f>
        <v>43010</v>
      </c>
      <c r="E13" s="65"/>
      <c r="F13" s="18"/>
      <c r="G13" s="7"/>
      <c r="H13" s="56">
        <v>7</v>
      </c>
      <c r="I13" s="56" t="str">
        <f>'REKOD PRESTASI MURID'!B18</f>
        <v>CHONG WEY LOON</v>
      </c>
      <c r="J13" s="56" t="str">
        <f t="shared" si="0"/>
        <v>7  CHONG WEY LOON</v>
      </c>
    </row>
    <row r="14" spans="1:11">
      <c r="A14" s="7"/>
      <c r="B14" s="18"/>
      <c r="C14" s="18"/>
      <c r="D14" s="18"/>
      <c r="E14" s="66"/>
      <c r="F14" s="18"/>
      <c r="G14" s="7"/>
      <c r="H14" s="56">
        <v>8</v>
      </c>
      <c r="I14" s="56" t="str">
        <f>'REKOD PRESTASI MURID'!B19</f>
        <v>DANIAL IRISH BIN DANIAL RUDIN</v>
      </c>
      <c r="J14" s="56" t="str">
        <f t="shared" si="0"/>
        <v>8  DANIAL IRISH BIN DANIAL RUDIN</v>
      </c>
    </row>
    <row r="15" spans="1:11" ht="22.5" customHeight="1">
      <c r="A15" s="7"/>
      <c r="B15" s="281" t="s">
        <v>22</v>
      </c>
      <c r="C15" s="281"/>
      <c r="D15" s="281"/>
      <c r="E15" s="274">
        <f>IF(K7=1,"",VLOOKUP($I$6,'REKOD PRESTASI MURID'!$A$12:$AD$65,30))</f>
        <v>6</v>
      </c>
      <c r="F15" s="279" t="str">
        <f>UPPER(IF(K7=1,K8,K9))</f>
        <v>PENTAKSIRAN AKHIR TAHUN</v>
      </c>
      <c r="G15" s="7"/>
      <c r="H15" s="56">
        <v>9</v>
      </c>
      <c r="I15" s="56" t="str">
        <f>'REKOD PRESTASI MURID'!B20</f>
        <v>FARIDAH BINTI RAMLAN</v>
      </c>
      <c r="J15" s="56" t="str">
        <f t="shared" si="0"/>
        <v>9  FARIDAH BINTI RAMLAN</v>
      </c>
    </row>
    <row r="16" spans="1:11" ht="22.5" customHeight="1">
      <c r="A16" s="7"/>
      <c r="B16" s="282"/>
      <c r="C16" s="282"/>
      <c r="D16" s="282"/>
      <c r="E16" s="274"/>
      <c r="F16" s="280"/>
      <c r="G16" s="7"/>
      <c r="H16" s="56">
        <v>10</v>
      </c>
      <c r="I16" s="56" t="str">
        <f>'REKOD PRESTASI MURID'!B21</f>
        <v>HAFIZ BIN BAHAROM</v>
      </c>
      <c r="J16" s="56" t="str">
        <f t="shared" si="0"/>
        <v>10  HAFIZ BIN BAHAROM</v>
      </c>
    </row>
    <row r="17" spans="1:10" ht="41.25" customHeight="1">
      <c r="A17" s="7"/>
      <c r="B17" s="272" t="s">
        <v>23</v>
      </c>
      <c r="C17" s="272"/>
      <c r="D17" s="273"/>
      <c r="E17" s="275" t="str">
        <f>IF(E15="","Tahap Penguasaan Keseluruhan hanya dilaporkan pada pentaksiran akhir tahun sahaja",VLOOKUP(E15,'DATA PERNYATAAN TAHAP PGUASAAN '!A204:B209,2))</f>
        <v>Sangat cemerlang</v>
      </c>
      <c r="F17" s="276"/>
      <c r="G17" s="7"/>
      <c r="H17" s="56">
        <v>11</v>
      </c>
      <c r="I17" s="56" t="str">
        <f>'REKOD PRESTASI MURID'!B22</f>
        <v>HALIM BIN HARUN</v>
      </c>
      <c r="J17" s="56" t="str">
        <f t="shared" si="0"/>
        <v>11  HALIM BIN HARUN</v>
      </c>
    </row>
    <row r="18" spans="1:10">
      <c r="A18" s="7"/>
      <c r="B18" s="6"/>
      <c r="C18" s="6"/>
      <c r="D18" s="6"/>
      <c r="E18" s="6"/>
      <c r="F18" s="6"/>
      <c r="G18" s="7"/>
      <c r="H18" s="56">
        <v>12</v>
      </c>
      <c r="I18" s="56" t="str">
        <f>'REKOD PRESTASI MURID'!B23</f>
        <v>HARLENI  BINTI  ARIF</v>
      </c>
      <c r="J18" s="56" t="str">
        <f t="shared" si="0"/>
        <v>12  HARLENI  BINTI  ARIF</v>
      </c>
    </row>
    <row r="19" spans="1:10" ht="40.5" customHeight="1">
      <c r="A19" s="7"/>
      <c r="B19" s="277" t="s">
        <v>4</v>
      </c>
      <c r="C19" s="277"/>
      <c r="D19" s="67" t="s">
        <v>24</v>
      </c>
      <c r="E19" s="68" t="s">
        <v>25</v>
      </c>
      <c r="F19" s="69" t="s">
        <v>26</v>
      </c>
      <c r="G19" s="7"/>
      <c r="H19" s="56">
        <v>13</v>
      </c>
      <c r="I19" s="56" t="str">
        <f>'REKOD PRESTASI MURID'!B24</f>
        <v>HARLINA BINTI SARIP</v>
      </c>
      <c r="J19" s="56" t="str">
        <f t="shared" si="0"/>
        <v>13  HARLINA BINTI SARIP</v>
      </c>
    </row>
    <row r="20" spans="1:10" ht="66" customHeight="1">
      <c r="A20" s="7"/>
      <c r="B20" s="283" t="str">
        <f>B6</f>
        <v>SAINS</v>
      </c>
      <c r="C20" s="284"/>
      <c r="D20" s="70" t="str">
        <f>'REKOD PRESTASI MURID'!$E$11</f>
        <v>KAEDAH SAINTIFIK</v>
      </c>
      <c r="E20" s="71">
        <f>VLOOKUP($I$6,'REKOD PRESTASI MURID'!$A$12:$AD$65,5)</f>
        <v>5</v>
      </c>
      <c r="F20" s="72" t="str">
        <f>VLOOKUP(E20,'DATA PERNYATAAN TAHAP PGUASAAN '!A4:B9,2)</f>
        <v xml:space="preserve">Menilai keseluruhan proses penyiasatan saintifik yang telah dilaksanakan untuk menentukan langkah yang boleh ditambahbaik ke atas definisi Sains, makmal sains, kuantiti fizik dan unitnya, penggunaan alat pengukur, ketumpatan dan langkah dalam konteks penyelesaian masalah dan membuat keputusan untuk melaksanakan satu tugasan. </v>
      </c>
      <c r="G20" s="7"/>
      <c r="H20" s="56">
        <v>14</v>
      </c>
      <c r="I20" s="56" t="str">
        <f>'REKOD PRESTASI MURID'!B25</f>
        <v>HAYATI BINTI MUSA</v>
      </c>
      <c r="J20" s="56" t="str">
        <f t="shared" si="0"/>
        <v>14  HAYATI BINTI MUSA</v>
      </c>
    </row>
    <row r="21" spans="1:10" ht="65.25" customHeight="1">
      <c r="A21" s="7"/>
      <c r="B21" s="285"/>
      <c r="C21" s="286"/>
      <c r="D21" s="70" t="str">
        <f>'REKOD PRESTASI MURID'!$F$11</f>
        <v>PENYELENGGARAAN DAN KESINAMBUNGAN HIDUP</v>
      </c>
      <c r="E21" s="71">
        <f>VLOOKUP($I$6,'REKOD PRESTASI MURID'!$A$12:$AD$65,6)</f>
        <v>4</v>
      </c>
      <c r="F21" s="72" t="str">
        <f>VLOOKUP(E21,'DATA PERNYATAAN TAHAP PGUASAAN '!A12:B17,2)</f>
        <v xml:space="preserve">Menganalisis pengetahuan mengenai mengenai sel sebagai unit asas kehidupan/koordinasi/ gerakbalas/pembiakan dalam konteks penyelesaian masalah mengenai kejadian atau fenomena alam. </v>
      </c>
      <c r="G21" s="7"/>
      <c r="H21" s="56">
        <v>15</v>
      </c>
      <c r="I21" s="56" t="str">
        <f>'REKOD PRESTASI MURID'!B26</f>
        <v>IRWAN HASHIM BIN MOHD SUHAILY</v>
      </c>
      <c r="J21" s="56" t="str">
        <f t="shared" si="0"/>
        <v>15  IRWAN HASHIM BIN MOHD SUHAILY</v>
      </c>
    </row>
    <row r="22" spans="1:10" ht="66" customHeight="1">
      <c r="A22" s="7"/>
      <c r="B22" s="285"/>
      <c r="C22" s="286"/>
      <c r="D22" s="70" t="str">
        <f>'REKOD PRESTASI MURID'!$G$11</f>
        <v>PENEROKAAN UNSUR DALAM ALAM</v>
      </c>
      <c r="E22" s="71">
        <f>VLOOKUP($I$6,'REKOD PRESTASI MURID'!$A$12:$AD$65,7)</f>
        <v>5</v>
      </c>
      <c r="F22" s="72" t="str">
        <f>VLOOKUP(E22,'DATA PERNYATAAN TAHAP PGUASAAN '!A20:B25,2)</f>
        <v xml:space="preserve">Menilai pengetahuan mengenai jirim/jadual berkala/udara konteks penyelesaian masalah dan membuat keputusan untuk melaksanakan satu tugasan. </v>
      </c>
      <c r="G22" s="7"/>
      <c r="H22" s="56">
        <v>16</v>
      </c>
      <c r="I22" s="56" t="str">
        <f>'REKOD PRESTASI MURID'!B27</f>
        <v>ISMAIL ALIFF BIN AZIZ</v>
      </c>
      <c r="J22" s="56" t="str">
        <f t="shared" si="0"/>
        <v>16  ISMAIL ALIFF BIN AZIZ</v>
      </c>
    </row>
    <row r="23" spans="1:10" ht="66" customHeight="1">
      <c r="A23" s="7"/>
      <c r="B23" s="285"/>
      <c r="C23" s="286"/>
      <c r="D23" s="70" t="str">
        <f>'REKOD PRESTASI MURID'!$H$11</f>
        <v>TENAGA DAN KELESTARIAN HIDUP</v>
      </c>
      <c r="E23" s="71">
        <f>VLOOKUP($I$6,'REKOD PRESTASI MURID'!$A$12:$AD$65,8)</f>
        <v>4</v>
      </c>
      <c r="F23" s="72" t="str">
        <f>VLOOKUP(E23,'DATA PERNYATAAN TAHAP PGUASAAN '!A28:B33,2)</f>
        <v xml:space="preserve">Menganalisis pengetahuan mengenai penggunaan cermin/ ciri cahaya/ pantulan cahaya/pembiasan cahaya/penyebaran cahaya/penyerakan cahaya/penambahan dan penolakan cahaya dalam konteks penyelesaian masalah mengenai kejadian atau fenomena alam. </v>
      </c>
      <c r="G23" s="7"/>
      <c r="H23" s="56">
        <v>17</v>
      </c>
      <c r="I23" s="56" t="str">
        <f>'REKOD PRESTASI MURID'!B28</f>
        <v>JAMIL BIN JAMALUDIN</v>
      </c>
      <c r="J23" s="56" t="str">
        <f t="shared" si="0"/>
        <v>17  JAMIL BIN JAMALUDIN</v>
      </c>
    </row>
    <row r="24" spans="1:10" ht="66" customHeight="1">
      <c r="A24" s="7"/>
      <c r="B24" s="285"/>
      <c r="C24" s="286"/>
      <c r="D24" s="70" t="str">
        <f>'REKOD PRESTASI MURID'!$I$11</f>
        <v>PENEROKAAN  BUMI DAN ANGKASA</v>
      </c>
      <c r="E24" s="71">
        <f>VLOOKUP($I$6,'REKOD PRESTASI MURID'!$A$12:$AD$65,9)</f>
        <v>4</v>
      </c>
      <c r="F24" s="72" t="str">
        <f>VLOOKUP(E24,'DATA PERNYATAAN TAHAP PGUASAAN '!A36:B41,2)</f>
        <v xml:space="preserve">Menganalisis pengetahuan mengenai struktur bumi/geobencana/sumber Bumi dalam konteks penyelesaian masalah mengenai kejadian atau fenomena alam. </v>
      </c>
      <c r="G24" s="7"/>
      <c r="H24" s="56">
        <v>18</v>
      </c>
      <c r="I24" s="56" t="str">
        <f>'REKOD PRESTASI MURID'!B29</f>
        <v>KAMARIAH BINTI YASSIN</v>
      </c>
      <c r="J24" s="56" t="str">
        <f t="shared" si="0"/>
        <v>18  KAMARIAH BINTI YASSIN</v>
      </c>
    </row>
    <row r="25" spans="1:10" ht="114.75" customHeight="1">
      <c r="A25" s="7"/>
      <c r="B25" s="285"/>
      <c r="C25" s="286"/>
      <c r="D25" s="70" t="str">
        <f>'REKOD PRESTASI MURID'!$J$11</f>
        <v>PENGGAL PERTAMA</v>
      </c>
      <c r="E25" s="71">
        <f>VLOOKUP($I$6,'REKOD PRESTASI MURID'!$A$12:$AD$65,10)</f>
        <v>4</v>
      </c>
      <c r="F25" s="72" t="str">
        <f>VLOOKUP(E25,'DATA PERNYATAAN TAHAP PGUASAAN '!A44:B49,2)</f>
        <v>• Merancang dan melaksanakan strategi dan prosedur yang betul dalam penyiasatan saintifik.
• Mengendali dan menggunakan bahan dan peralatan sains yang sesuai dan betul untuk mendapatkan keputusan yang jitu.
• Mengumpul data yang relevan dan merekodkan dalam format yang sesuai.
• Mengorganisasikan data dalam bentuk numerikal atau visual dengan tiada ralat.
• Membuat interpretasi data dan kesimpulan yang tepat dengan tujuan penyiasatan.
• Menulis laporan penyiasatan saintifik yang lengkap.</v>
      </c>
      <c r="G25" s="7"/>
      <c r="H25" s="56">
        <v>19</v>
      </c>
      <c r="I25" s="56" t="str">
        <f>'REKOD PRESTASI MURID'!B30</f>
        <v>KARIM DANISH BIN ABU BAKAR</v>
      </c>
      <c r="J25" s="56" t="str">
        <f t="shared" ref="J25:J30" si="1">IF(I25=0,"",H25&amp;"  "&amp;I25)</f>
        <v>19  KARIM DANISH BIN ABU BAKAR</v>
      </c>
    </row>
    <row r="26" spans="1:10" ht="102.75" customHeight="1">
      <c r="A26" s="7"/>
      <c r="B26" s="285"/>
      <c r="C26" s="286"/>
      <c r="D26" s="70" t="str">
        <f>'REKOD PRESTASI MURID'!$K$11</f>
        <v>PENGGAL KEDUA</v>
      </c>
      <c r="E26" s="71">
        <f>VLOOKUP($I$6,'REKOD PRESTASI MURID'!$A$12:$AD$65,11)</f>
        <v>2</v>
      </c>
      <c r="F26" s="72" t="str">
        <f>VLOOKUP(E26,'DATA PERNYATAAN TAHAP PGUASAAN '!A52:B57,2)</f>
        <v>• Merancang strategi dan prosedur yang betul dalam penyiasatan saintifik dengan bimbingan.
• Menggunakan bahan dan peralatan sains yang sesuai.
• Mengumpul dan merekod data yang tidak lengkap atau tidak relevan.
• Membuat interpretasi dan kesimpulan yang tidak bersandar kepada data yang dikumpul.</v>
      </c>
      <c r="G26" s="7"/>
      <c r="H26" s="56">
        <v>20</v>
      </c>
      <c r="I26" s="56" t="str">
        <f>'REKOD PRESTASI MURID'!B31</f>
        <v>KHARIL YUSRI BIN TAHUR</v>
      </c>
      <c r="J26" s="56" t="str">
        <f t="shared" si="1"/>
        <v>20  KHARIL YUSRI BIN TAHUR</v>
      </c>
    </row>
    <row r="27" spans="1:10" ht="102.75" customHeight="1">
      <c r="A27" s="7"/>
      <c r="B27" s="285"/>
      <c r="C27" s="286"/>
      <c r="D27" s="70" t="str">
        <f>'REKOD PRESTASI MURID'!$L$11</f>
        <v>PENGGAL PERTAMA</v>
      </c>
      <c r="E27" s="71">
        <f>VLOOKUP($I$6,'REKOD PRESTASI MURID'!$A$12:$AD$65,12)</f>
        <v>2</v>
      </c>
      <c r="F27" s="72" t="str">
        <f>VLOOKUP(E27,'DATA PERNYATAAN TAHAP PGUASAAN '!A60:B65,2)</f>
        <v>Murid kurang berkebolehan untuk: 
• Menyatakan cara bagaimana sains digunakan untuk menyelesaikan masalah.
• Menyatakan implikasi menggunakan sains untuk menyelesaikan sesuatu masalah atau isu tertentu
• Menggunakan bahasa saintifik untuk berkomunikasi.
• Mendokumentasikan sumber maklumat yang digunakan.</v>
      </c>
      <c r="G27" s="7"/>
      <c r="H27" s="56">
        <v>21</v>
      </c>
      <c r="I27" s="56" t="str">
        <f>'REKOD PRESTASI MURID'!B32</f>
        <v xml:space="preserve">LAILATUL QARI BINTI KARIM </v>
      </c>
      <c r="J27" s="56" t="str">
        <f t="shared" si="1"/>
        <v xml:space="preserve">21  LAILATUL QARI BINTI KARIM </v>
      </c>
    </row>
    <row r="28" spans="1:10" ht="99.75" customHeight="1">
      <c r="A28" s="7"/>
      <c r="B28" s="287"/>
      <c r="C28" s="288"/>
      <c r="D28" s="70" t="str">
        <f>'REKOD PRESTASI MURID'!$M$11</f>
        <v>PENGGAL KEDUA</v>
      </c>
      <c r="E28" s="71">
        <f>VLOOKUP($I$6,'REKOD PRESTASI MURID'!$A$12:$AD$65,13)</f>
        <v>3</v>
      </c>
      <c r="F28" s="72" t="str">
        <f>VLOOKUP(E28,'DATA PERNYATAAN TAHAP PGUASAAN '!A68:B73,2)</f>
        <v>Murid berkebolehan: 
• Menyatakan cara bagaimana sains digunakan untuk menyelesaikan masalah.
• Menyatakan implikasi menggunakan sains untuk menyelesaikan sesuatu masalah atau isu tertentu
• Menggunakan bahasa saintifik yang terhad untuk berkomunikasi.
• Mendokumentasikan sedikit sumber maklumat yang digunakan.</v>
      </c>
      <c r="G28" s="7"/>
      <c r="H28" s="56">
        <v>22</v>
      </c>
      <c r="I28" s="56" t="str">
        <f>'REKOD PRESTASI MURID'!B33</f>
        <v>LIZA BINTI OTHMAN</v>
      </c>
      <c r="J28" s="56" t="str">
        <f t="shared" si="1"/>
        <v>22  LIZA BINTI OTHMAN</v>
      </c>
    </row>
    <row r="29" spans="1:10" ht="41.25" hidden="1" customHeight="1">
      <c r="A29" s="7"/>
      <c r="B29" s="167"/>
      <c r="C29" s="168"/>
      <c r="D29" s="70">
        <f>'REKOD PRESTASI MURID'!$N$11</f>
        <v>0</v>
      </c>
      <c r="E29" s="71">
        <f>VLOOKUP($I$6,'REKOD PRESTASI MURID'!$A$12:$AD$65,14)</f>
        <v>0</v>
      </c>
      <c r="F29" s="72" t="e">
        <f>VLOOKUP(E29,'DATA PERNYATAAN TAHAP PGUASAAN '!A76:B81,2)</f>
        <v>#N/A</v>
      </c>
      <c r="G29" s="7"/>
      <c r="H29" s="56">
        <v>23</v>
      </c>
      <c r="I29" s="56" t="str">
        <f>'REKOD PRESTASI MURID'!B34</f>
        <v>MOHD ESWARAN BIN EZWAN</v>
      </c>
      <c r="J29" s="56" t="str">
        <f t="shared" si="1"/>
        <v>23  MOHD ESWARAN BIN EZWAN</v>
      </c>
    </row>
    <row r="30" spans="1:10" hidden="1">
      <c r="A30" s="7"/>
      <c r="B30" s="169"/>
      <c r="C30" s="170"/>
      <c r="D30" s="70">
        <f>'REKOD PRESTASI MURID'!$O$11</f>
        <v>0</v>
      </c>
      <c r="E30" s="71">
        <f>VLOOKUP($I$6,'REKOD PRESTASI MURID'!$A$12:$AD$65,15)</f>
        <v>0</v>
      </c>
      <c r="F30" s="72" t="e">
        <f>VLOOKUP(E30,'DATA PERNYATAAN TAHAP PGUASAAN '!A84:B89,2)</f>
        <v>#N/A</v>
      </c>
      <c r="G30" s="7"/>
      <c r="H30" s="56">
        <v>24</v>
      </c>
      <c r="I30" s="56" t="str">
        <f>'REKOD PRESTASI MURID'!B35</f>
        <v>MOHD SHAZA BIN ABD. JALIL</v>
      </c>
      <c r="J30" s="56" t="str">
        <f t="shared" si="1"/>
        <v>24  MOHD SHAZA BIN ABD. JALIL</v>
      </c>
    </row>
    <row r="31" spans="1:10" hidden="1">
      <c r="A31" s="7"/>
      <c r="B31" s="167"/>
      <c r="C31" s="168"/>
      <c r="D31" s="70">
        <f>'REKOD PRESTASI MURID'!$P$11</f>
        <v>0</v>
      </c>
      <c r="E31" s="71">
        <f>VLOOKUP($I$6,'REKOD PRESTASI MURID'!$A$12:$AD$65,16)</f>
        <v>0</v>
      </c>
      <c r="F31" s="72" t="e">
        <f>VLOOKUP(E31,'DATA PERNYATAAN TAHAP PGUASAAN '!A92:B97,2)</f>
        <v>#N/A</v>
      </c>
      <c r="G31" s="7"/>
      <c r="H31" s="56">
        <v>25</v>
      </c>
      <c r="I31" s="56" t="str">
        <f>'REKOD PRESTASI MURID'!B36</f>
        <v>MUHD. NIZAM BIN KARIM JUNIOR</v>
      </c>
      <c r="J31" s="56" t="str">
        <f t="shared" ref="J31:J63" si="2">IF(I31=0,"",H31&amp;"  "&amp;I31)</f>
        <v>25  MUHD. NIZAM BIN KARIM JUNIOR</v>
      </c>
    </row>
    <row r="32" spans="1:10" hidden="1">
      <c r="A32" s="7"/>
      <c r="B32" s="73"/>
      <c r="C32" s="74"/>
      <c r="D32" s="70">
        <f>'REKOD PRESTASI MURID'!Q$11</f>
        <v>0</v>
      </c>
      <c r="E32" s="71">
        <f>VLOOKUP($I$6,'REKOD PRESTASI MURID'!$A$12:$AD$65,17)</f>
        <v>0</v>
      </c>
      <c r="F32" s="72" t="e">
        <f>VLOOKUP(E32,'DATA PERNYATAAN TAHAP PGUASAAN '!A100:B105,2)</f>
        <v>#N/A</v>
      </c>
      <c r="G32" s="7"/>
      <c r="H32" s="56">
        <v>26</v>
      </c>
      <c r="I32" s="56" t="str">
        <f>'REKOD PRESTASI MURID'!B37</f>
        <v>NADIA BINTI HASHIM</v>
      </c>
      <c r="J32" s="56" t="str">
        <f t="shared" si="2"/>
        <v>26  NADIA BINTI HASHIM</v>
      </c>
    </row>
    <row r="33" spans="1:10" hidden="1">
      <c r="A33" s="7"/>
      <c r="B33" s="73"/>
      <c r="C33" s="74"/>
      <c r="D33" s="70">
        <f>'REKOD PRESTASI MURID'!$R$11</f>
        <v>0</v>
      </c>
      <c r="E33" s="71">
        <f>VLOOKUP($I$6,'REKOD PRESTASI MURID'!$A$12:$AD$65,18)</f>
        <v>0</v>
      </c>
      <c r="F33" s="72" t="e">
        <f>VLOOKUP(E33,'DATA PERNYATAAN TAHAP PGUASAAN '!A108:B113,2)</f>
        <v>#N/A</v>
      </c>
      <c r="G33" s="7"/>
      <c r="H33" s="56">
        <v>27</v>
      </c>
      <c r="I33" s="56" t="str">
        <f>'REKOD PRESTASI MURID'!B38</f>
        <v>NAGENDRAN A/L MAGENDREN</v>
      </c>
      <c r="J33" s="56" t="str">
        <f t="shared" si="2"/>
        <v>27  NAGENDRAN A/L MAGENDREN</v>
      </c>
    </row>
    <row r="34" spans="1:10" hidden="1">
      <c r="A34" s="7"/>
      <c r="B34" s="73"/>
      <c r="C34" s="74"/>
      <c r="D34" s="70">
        <f>'REKOD PRESTASI MURID'!$S$11</f>
        <v>0</v>
      </c>
      <c r="E34" s="71">
        <f>VLOOKUP($I$6,'REKOD PRESTASI MURID'!$A$12:$AD$65,19)</f>
        <v>0</v>
      </c>
      <c r="F34" s="72" t="e">
        <f>VLOOKUP(E34,'DATA PERNYATAAN TAHAP PGUASAAN '!A116:B121,2)</f>
        <v>#N/A</v>
      </c>
      <c r="G34" s="7"/>
      <c r="H34" s="56">
        <v>28</v>
      </c>
      <c r="I34" s="56" t="str">
        <f>'REKOD PRESTASI MURID'!B39</f>
        <v>NAWI BIN RAZMAN</v>
      </c>
      <c r="J34" s="56" t="str">
        <f t="shared" si="2"/>
        <v>28  NAWI BIN RAZMAN</v>
      </c>
    </row>
    <row r="35" spans="1:10" hidden="1">
      <c r="A35" s="7"/>
      <c r="B35" s="73"/>
      <c r="C35" s="74"/>
      <c r="D35" s="70">
        <f>'REKOD PRESTASI MURID'!$T$11</f>
        <v>0</v>
      </c>
      <c r="E35" s="71">
        <f>VLOOKUP($I$6,'REKOD PRESTASI MURID'!$A$12:$AD$65,20)</f>
        <v>0</v>
      </c>
      <c r="F35" s="72" t="e">
        <f>VLOOKUP(E35,'DATA PERNYATAAN TAHAP PGUASAAN '!A124:B129,2)</f>
        <v>#N/A</v>
      </c>
      <c r="G35" s="7"/>
      <c r="H35" s="56">
        <v>29</v>
      </c>
      <c r="I35" s="56" t="str">
        <f>'REKOD PRESTASI MURID'!B40</f>
        <v>NINA QISTINA BINTI BAHAR</v>
      </c>
      <c r="J35" s="56" t="str">
        <f t="shared" si="2"/>
        <v>29  NINA QISTINA BINTI BAHAR</v>
      </c>
    </row>
    <row r="36" spans="1:10" hidden="1">
      <c r="A36" s="7"/>
      <c r="B36" s="73"/>
      <c r="C36" s="74"/>
      <c r="D36" s="70">
        <f>'REKOD PRESTASI MURID'!$U$11</f>
        <v>0</v>
      </c>
      <c r="E36" s="71">
        <f>VLOOKUP($I$6,'REKOD PRESTASI MURID'!$A$12:$AD$65,21)</f>
        <v>0</v>
      </c>
      <c r="F36" s="72" t="e">
        <f>VLOOKUP(E36,'DATA PERNYATAAN TAHAP PGUASAAN '!A132:B137,2)</f>
        <v>#N/A</v>
      </c>
      <c r="G36" s="7"/>
      <c r="H36" s="56">
        <v>30</v>
      </c>
      <c r="I36" s="56" t="str">
        <f>'REKOD PRESTASI MURID'!B41</f>
        <v>NUR QURSIAH BINTI HARIS</v>
      </c>
      <c r="J36" s="56" t="str">
        <f t="shared" si="2"/>
        <v>30  NUR QURSIAH BINTI HARIS</v>
      </c>
    </row>
    <row r="37" spans="1:10" hidden="1">
      <c r="A37" s="7"/>
      <c r="B37" s="73"/>
      <c r="C37" s="74"/>
      <c r="D37" s="70">
        <f>'REKOD PRESTASI MURID'!$V$11</f>
        <v>0</v>
      </c>
      <c r="E37" s="71">
        <f>VLOOKUP($I$6,'REKOD PRESTASI MURID'!$A$12:$AD$65,22)</f>
        <v>0</v>
      </c>
      <c r="F37" s="72" t="e">
        <f>VLOOKUP(E37,'DATA PERNYATAAN TAHAP PGUASAAN '!A140:B145,2)</f>
        <v>#N/A</v>
      </c>
      <c r="G37" s="7"/>
      <c r="H37" s="56">
        <v>31</v>
      </c>
      <c r="I37" s="56">
        <f>'REKOD PRESTASI MURID'!B42</f>
        <v>0</v>
      </c>
      <c r="J37" s="56" t="str">
        <f t="shared" si="2"/>
        <v/>
      </c>
    </row>
    <row r="38" spans="1:10" hidden="1">
      <c r="A38" s="7"/>
      <c r="B38" s="73"/>
      <c r="C38" s="74"/>
      <c r="D38" s="70">
        <f>'REKOD PRESTASI MURID'!$W$11</f>
        <v>0</v>
      </c>
      <c r="E38" s="71">
        <f>VLOOKUP($I$6,'REKOD PRESTASI MURID'!$A$12:$AD$65,23)</f>
        <v>0</v>
      </c>
      <c r="F38" s="72" t="e">
        <f>VLOOKUP(E38,'DATA PERNYATAAN TAHAP PGUASAAN '!A148:B153,2)</f>
        <v>#N/A</v>
      </c>
      <c r="G38" s="7"/>
      <c r="H38" s="56">
        <v>32</v>
      </c>
      <c r="I38" s="56">
        <f>'REKOD PRESTASI MURID'!B43</f>
        <v>0</v>
      </c>
      <c r="J38" s="56" t="str">
        <f t="shared" si="2"/>
        <v/>
      </c>
    </row>
    <row r="39" spans="1:10" hidden="1">
      <c r="A39" s="7"/>
      <c r="B39" s="73"/>
      <c r="C39" s="74"/>
      <c r="D39" s="70">
        <f>'REKOD PRESTASI MURID'!$X$11</f>
        <v>0</v>
      </c>
      <c r="E39" s="71">
        <f>VLOOKUP($I$6,'REKOD PRESTASI MURID'!$A$12:$AD$65,24)</f>
        <v>0</v>
      </c>
      <c r="F39" s="72" t="e">
        <f>VLOOKUP(E39,'DATA PERNYATAAN TAHAP PGUASAAN '!A156:B161,2)</f>
        <v>#N/A</v>
      </c>
      <c r="G39" s="7"/>
      <c r="H39" s="56">
        <v>33</v>
      </c>
      <c r="I39" s="56">
        <f>'REKOD PRESTASI MURID'!B44</f>
        <v>0</v>
      </c>
      <c r="J39" s="56" t="str">
        <f t="shared" si="2"/>
        <v/>
      </c>
    </row>
    <row r="40" spans="1:10" hidden="1">
      <c r="A40" s="7"/>
      <c r="B40" s="73"/>
      <c r="C40" s="74"/>
      <c r="D40" s="70">
        <f>'REKOD PRESTASI MURID'!$Y$11</f>
        <v>0</v>
      </c>
      <c r="E40" s="71">
        <f>VLOOKUP($I$6,'REKOD PRESTASI MURID'!$A$12:$AD$65,25)</f>
        <v>0</v>
      </c>
      <c r="F40" s="72" t="e">
        <f>VLOOKUP(E40,'DATA PERNYATAAN TAHAP PGUASAAN '!A164:B169,2)</f>
        <v>#N/A</v>
      </c>
      <c r="G40" s="7"/>
      <c r="H40" s="56">
        <v>34</v>
      </c>
      <c r="I40" s="56">
        <f>'REKOD PRESTASI MURID'!B45</f>
        <v>0</v>
      </c>
      <c r="J40" s="56" t="str">
        <f t="shared" si="2"/>
        <v/>
      </c>
    </row>
    <row r="41" spans="1:10" hidden="1">
      <c r="A41" s="7"/>
      <c r="B41" s="73"/>
      <c r="C41" s="74"/>
      <c r="D41" s="70">
        <f>'REKOD PRESTASI MURID'!$Z$11</f>
        <v>0</v>
      </c>
      <c r="E41" s="71">
        <f>VLOOKUP($I$6,'REKOD PRESTASI MURID'!$A$12:$AD$65,26)</f>
        <v>0</v>
      </c>
      <c r="F41" s="72" t="e">
        <f>VLOOKUP(E41,'DATA PERNYATAAN TAHAP PGUASAAN '!A172:B177,2)</f>
        <v>#N/A</v>
      </c>
      <c r="G41" s="7"/>
      <c r="H41" s="56">
        <v>35</v>
      </c>
      <c r="I41" s="56">
        <f>'REKOD PRESTASI MURID'!B46</f>
        <v>0</v>
      </c>
      <c r="J41" s="56" t="str">
        <f t="shared" si="2"/>
        <v/>
      </c>
    </row>
    <row r="42" spans="1:10" hidden="1">
      <c r="A42" s="7"/>
      <c r="B42" s="73"/>
      <c r="C42" s="74"/>
      <c r="D42" s="70">
        <f>'REKOD PRESTASI MURID'!$AA$11</f>
        <v>0</v>
      </c>
      <c r="E42" s="71">
        <f>VLOOKUP($I$6,'REKOD PRESTASI MURID'!$A$12:$AD$65,27)</f>
        <v>0</v>
      </c>
      <c r="F42" s="72" t="e">
        <f>VLOOKUP(E42,'DATA PERNYATAAN TAHAP PGUASAAN '!A180:B185,2)</f>
        <v>#N/A</v>
      </c>
      <c r="G42" s="7"/>
      <c r="H42" s="56">
        <v>36</v>
      </c>
      <c r="I42" s="56">
        <f>'REKOD PRESTASI MURID'!B47</f>
        <v>0</v>
      </c>
      <c r="J42" s="56" t="str">
        <f t="shared" si="2"/>
        <v/>
      </c>
    </row>
    <row r="43" spans="1:10" hidden="1">
      <c r="A43" s="7"/>
      <c r="B43" s="73"/>
      <c r="C43" s="74"/>
      <c r="D43" s="70">
        <f>'REKOD PRESTASI MURID'!$AB$11</f>
        <v>0</v>
      </c>
      <c r="E43" s="71">
        <f>VLOOKUP($I$6,'REKOD PRESTASI MURID'!$A$12:$AD$65,28)</f>
        <v>0</v>
      </c>
      <c r="F43" s="72" t="e">
        <f>VLOOKUP(E43,'DATA PERNYATAAN TAHAP PGUASAAN '!A188:B193,2)</f>
        <v>#N/A</v>
      </c>
      <c r="G43" s="7"/>
      <c r="H43" s="56">
        <v>37</v>
      </c>
      <c r="I43" s="56">
        <f>'REKOD PRESTASI MURID'!B48</f>
        <v>0</v>
      </c>
      <c r="J43" s="56" t="str">
        <f t="shared" si="2"/>
        <v/>
      </c>
    </row>
    <row r="44" spans="1:10" hidden="1">
      <c r="A44" s="7"/>
      <c r="B44" s="75"/>
      <c r="C44" s="76"/>
      <c r="D44" s="70">
        <f>'REKOD PRESTASI MURID'!$AC$11</f>
        <v>0</v>
      </c>
      <c r="E44" s="71">
        <f>VLOOKUP($I$6,'REKOD PRESTASI MURID'!$A$12:$AD$65,29)</f>
        <v>0</v>
      </c>
      <c r="F44" s="72" t="e">
        <f>VLOOKUP(E44,'DATA PERNYATAAN TAHAP PGUASAAN '!A196:B201,2)</f>
        <v>#N/A</v>
      </c>
      <c r="G44" s="7"/>
      <c r="H44" s="56">
        <v>38</v>
      </c>
      <c r="I44" s="56">
        <f>'REKOD PRESTASI MURID'!B49</f>
        <v>0</v>
      </c>
      <c r="J44" s="56" t="str">
        <f t="shared" si="2"/>
        <v/>
      </c>
    </row>
    <row r="45" spans="1:10" s="48" customFormat="1" ht="18">
      <c r="A45" s="7"/>
      <c r="B45" s="77"/>
      <c r="C45" s="77"/>
      <c r="D45" s="78"/>
      <c r="E45" s="79"/>
      <c r="F45" s="80"/>
      <c r="G45" s="7"/>
      <c r="H45" s="56">
        <v>39</v>
      </c>
      <c r="I45" s="56">
        <f>'REKOD PRESTASI MURID'!B50</f>
        <v>0</v>
      </c>
      <c r="J45" s="56" t="str">
        <f t="shared" si="2"/>
        <v/>
      </c>
    </row>
    <row r="46" spans="1:10" s="48" customFormat="1" ht="21.75" customHeight="1">
      <c r="A46" s="81"/>
      <c r="B46" s="82"/>
      <c r="C46" s="82"/>
      <c r="D46" s="83"/>
      <c r="E46" s="84"/>
      <c r="F46" s="85"/>
      <c r="G46" s="81"/>
      <c r="H46" s="56">
        <v>40</v>
      </c>
      <c r="I46" s="56">
        <f>'REKOD PRESTASI MURID'!B51</f>
        <v>0</v>
      </c>
      <c r="J46" s="56" t="str">
        <f t="shared" si="2"/>
        <v/>
      </c>
    </row>
    <row r="47" spans="1:10" s="48" customFormat="1" ht="21.75" customHeight="1">
      <c r="A47" s="81"/>
      <c r="B47" s="82"/>
      <c r="C47" s="82"/>
      <c r="D47" s="289" t="s">
        <v>199</v>
      </c>
      <c r="E47" s="278"/>
      <c r="F47" s="278"/>
      <c r="G47" s="81"/>
      <c r="H47" s="56">
        <v>41</v>
      </c>
      <c r="I47" s="56">
        <f>'REKOD PRESTASI MURID'!B52</f>
        <v>0</v>
      </c>
      <c r="J47" s="56" t="str">
        <f t="shared" si="2"/>
        <v/>
      </c>
    </row>
    <row r="48" spans="1:10" s="49" customFormat="1" ht="22.5" customHeight="1">
      <c r="A48" s="81"/>
      <c r="B48" s="87"/>
      <c r="C48" s="87"/>
      <c r="D48" s="289"/>
      <c r="E48" s="267"/>
      <c r="F48" s="267"/>
      <c r="G48" s="81"/>
      <c r="H48" s="56">
        <v>42</v>
      </c>
      <c r="I48" s="56">
        <f>'REKOD PRESTASI MURID'!B53</f>
        <v>0</v>
      </c>
      <c r="J48" s="56" t="str">
        <f t="shared" si="2"/>
        <v/>
      </c>
    </row>
    <row r="49" spans="1:10" s="49" customFormat="1" ht="21" customHeight="1">
      <c r="A49" s="81"/>
      <c r="B49" s="87"/>
      <c r="C49" s="87"/>
      <c r="D49" s="86"/>
      <c r="E49" s="267"/>
      <c r="F49" s="267"/>
      <c r="G49" s="81"/>
      <c r="H49" s="56">
        <v>43</v>
      </c>
      <c r="I49" s="56">
        <f>'REKOD PRESTASI MURID'!B54</f>
        <v>0</v>
      </c>
      <c r="J49" s="56" t="str">
        <f t="shared" si="2"/>
        <v/>
      </c>
    </row>
    <row r="50" spans="1:10" s="49" customFormat="1">
      <c r="A50" s="81"/>
      <c r="B50" s="81"/>
      <c r="C50" s="81"/>
      <c r="D50" s="81"/>
      <c r="E50" s="81"/>
      <c r="F50" s="81"/>
      <c r="G50" s="81"/>
      <c r="H50" s="56">
        <v>44</v>
      </c>
      <c r="I50" s="56">
        <f>'REKOD PRESTASI MURID'!B55</f>
        <v>0</v>
      </c>
      <c r="J50" s="56" t="str">
        <f t="shared" si="2"/>
        <v/>
      </c>
    </row>
    <row r="51" spans="1:10">
      <c r="H51" s="56">
        <v>45</v>
      </c>
      <c r="I51" s="56">
        <f>'REKOD PRESTASI MURID'!B56</f>
        <v>0</v>
      </c>
      <c r="J51" s="56" t="str">
        <f t="shared" si="2"/>
        <v/>
      </c>
    </row>
    <row r="52" spans="1:10">
      <c r="H52" s="56">
        <v>46</v>
      </c>
      <c r="I52" s="56">
        <f>'REKOD PRESTASI MURID'!B57</f>
        <v>0</v>
      </c>
      <c r="J52" s="56" t="str">
        <f t="shared" si="2"/>
        <v/>
      </c>
    </row>
    <row r="53" spans="1:10">
      <c r="H53" s="56">
        <v>47</v>
      </c>
      <c r="I53" s="56">
        <f>'REKOD PRESTASI MURID'!B58</f>
        <v>0</v>
      </c>
      <c r="J53" s="56" t="str">
        <f t="shared" si="2"/>
        <v/>
      </c>
    </row>
    <row r="54" spans="1:10">
      <c r="H54" s="56">
        <v>48</v>
      </c>
      <c r="I54" s="56">
        <f>'REKOD PRESTASI MURID'!B59</f>
        <v>0</v>
      </c>
      <c r="J54" s="56" t="str">
        <f t="shared" si="2"/>
        <v/>
      </c>
    </row>
    <row r="55" spans="1:10">
      <c r="B55" s="48" t="s">
        <v>27</v>
      </c>
      <c r="F55" s="88" t="s">
        <v>27</v>
      </c>
      <c r="H55" s="56">
        <v>49</v>
      </c>
      <c r="I55" s="56">
        <f>'REKOD PRESTASI MURID'!B60</f>
        <v>0</v>
      </c>
      <c r="J55" s="56" t="str">
        <f t="shared" si="2"/>
        <v/>
      </c>
    </row>
    <row r="56" spans="1:10">
      <c r="B56" s="89" t="str">
        <f>'REKOD PRESTASI MURID'!$D$6</f>
        <v>EN. AHMAD HASHIM MOKTAR</v>
      </c>
      <c r="C56" s="89"/>
      <c r="D56" s="89"/>
      <c r="E56" s="89"/>
      <c r="F56" s="200" t="str">
        <f>'REKOD PRESTASI MURID'!B70</f>
        <v>PN. SALMIAH BT KAMARUDIN</v>
      </c>
      <c r="H56" s="56">
        <v>50</v>
      </c>
      <c r="I56" s="56">
        <f>'REKOD PRESTASI MURID'!B61</f>
        <v>0</v>
      </c>
      <c r="J56" s="56" t="str">
        <f t="shared" si="2"/>
        <v/>
      </c>
    </row>
    <row r="57" spans="1:10">
      <c r="B57" s="48" t="s">
        <v>28</v>
      </c>
      <c r="F57" s="88" t="str">
        <f>'REKOD PRESTASI MURID'!$B$71</f>
        <v>GURU BESAR</v>
      </c>
      <c r="H57" s="56">
        <v>51</v>
      </c>
      <c r="I57" s="56">
        <f>'REKOD PRESTASI MURID'!B62</f>
        <v>0</v>
      </c>
      <c r="J57" s="56" t="str">
        <f t="shared" si="2"/>
        <v/>
      </c>
    </row>
    <row r="58" spans="1:10">
      <c r="B58" s="48" t="str">
        <f>'REKOD PRESTASI MURID'!$B$72</f>
        <v>SMK TAMAN ANTARABANGSA</v>
      </c>
      <c r="F58" s="88" t="str">
        <f>'REKOD PRESTASI MURID'!$B$72</f>
        <v>SMK TAMAN ANTARABANGSA</v>
      </c>
      <c r="H58" s="56">
        <v>52</v>
      </c>
      <c r="I58" s="56">
        <f>'REKOD PRESTASI MURID'!B63</f>
        <v>0</v>
      </c>
      <c r="J58" s="56" t="str">
        <f t="shared" si="2"/>
        <v/>
      </c>
    </row>
    <row r="59" spans="1:10">
      <c r="B59" s="88"/>
      <c r="C59" s="88"/>
      <c r="D59" s="88"/>
      <c r="E59" s="88"/>
      <c r="H59" s="56">
        <v>53</v>
      </c>
      <c r="I59" s="56">
        <f>'REKOD PRESTASI MURID'!B64</f>
        <v>0</v>
      </c>
      <c r="J59" s="56" t="str">
        <f t="shared" si="2"/>
        <v/>
      </c>
    </row>
    <row r="60" spans="1:10">
      <c r="H60" s="56">
        <v>54</v>
      </c>
      <c r="I60" s="56">
        <f>'REKOD PRESTASI MURID'!B65</f>
        <v>0</v>
      </c>
      <c r="J60" s="56" t="str">
        <f t="shared" si="2"/>
        <v/>
      </c>
    </row>
    <row r="61" spans="1:10" s="48" customFormat="1">
      <c r="G61" s="90"/>
      <c r="H61" s="56">
        <v>55</v>
      </c>
      <c r="I61" s="56">
        <f>'REKOD PRESTASI MURID'!B66</f>
        <v>0</v>
      </c>
      <c r="J61" s="56" t="str">
        <f t="shared" si="2"/>
        <v/>
      </c>
    </row>
    <row r="62" spans="1:10" s="48" customFormat="1">
      <c r="G62" s="90"/>
      <c r="H62" s="56">
        <v>56</v>
      </c>
      <c r="I62" s="56">
        <f>'REKOD PRESTASI MURID'!B67</f>
        <v>0</v>
      </c>
      <c r="J62" s="56" t="str">
        <f t="shared" si="2"/>
        <v/>
      </c>
    </row>
    <row r="63" spans="1:10" s="48" customFormat="1">
      <c r="G63" s="90"/>
      <c r="H63" s="56">
        <v>57</v>
      </c>
      <c r="I63" s="56">
        <f>'REKOD PRESTASI MURID'!B68</f>
        <v>0</v>
      </c>
      <c r="J63" s="56" t="str">
        <f t="shared" si="2"/>
        <v/>
      </c>
    </row>
    <row r="64" spans="1:10" s="48" customFormat="1">
      <c r="G64" s="90"/>
      <c r="H64" s="56">
        <v>58</v>
      </c>
      <c r="I64" s="56"/>
      <c r="J64" s="56"/>
    </row>
    <row r="65" spans="4:10" s="48" customFormat="1">
      <c r="G65" s="90"/>
      <c r="H65" s="56">
        <v>59</v>
      </c>
      <c r="I65" s="56"/>
      <c r="J65" s="56"/>
    </row>
    <row r="66" spans="4:10" s="48" customFormat="1">
      <c r="D66" s="89"/>
      <c r="E66" s="89"/>
      <c r="G66" s="90"/>
      <c r="H66" s="56">
        <v>60</v>
      </c>
      <c r="I66" s="56"/>
      <c r="J66" s="56"/>
    </row>
    <row r="67" spans="4:10" s="48" customFormat="1">
      <c r="G67" s="90"/>
      <c r="H67" s="56">
        <v>61</v>
      </c>
      <c r="I67" s="56"/>
      <c r="J67" s="56"/>
    </row>
    <row r="68" spans="4:10" s="48" customFormat="1">
      <c r="G68" s="90"/>
      <c r="H68" s="56">
        <v>62</v>
      </c>
      <c r="I68" s="56"/>
      <c r="J68" s="56"/>
    </row>
    <row r="69" spans="4:10" s="48" customFormat="1">
      <c r="G69" s="90"/>
      <c r="H69" s="56">
        <v>63</v>
      </c>
      <c r="I69" s="56"/>
      <c r="J69" s="56"/>
    </row>
    <row r="70" spans="4:10" s="48" customFormat="1">
      <c r="G70" s="90"/>
      <c r="H70" s="56">
        <v>64</v>
      </c>
      <c r="I70" s="56"/>
      <c r="J70" s="56"/>
    </row>
    <row r="71" spans="4:10" s="48" customFormat="1">
      <c r="G71" s="90"/>
      <c r="H71" s="56">
        <v>65</v>
      </c>
      <c r="I71" s="56"/>
      <c r="J71" s="56"/>
    </row>
    <row r="72" spans="4:10" s="48" customFormat="1">
      <c r="G72" s="90"/>
      <c r="H72" s="56">
        <v>66</v>
      </c>
      <c r="I72" s="56"/>
      <c r="J72" s="56"/>
    </row>
    <row r="73" spans="4:10">
      <c r="H73" s="56">
        <v>67</v>
      </c>
      <c r="I73" s="56"/>
      <c r="J73" s="56"/>
    </row>
    <row r="74" spans="4:10">
      <c r="H74" s="56">
        <v>68</v>
      </c>
      <c r="I74" s="56"/>
      <c r="J74" s="56"/>
    </row>
    <row r="75" spans="4:10">
      <c r="H75" s="56">
        <v>69</v>
      </c>
      <c r="I75" s="56"/>
      <c r="J75" s="56"/>
    </row>
    <row r="76" spans="4:10">
      <c r="H76" s="93"/>
      <c r="I76" s="94"/>
      <c r="J76" s="48"/>
    </row>
    <row r="77" spans="4:10">
      <c r="H77" s="93"/>
      <c r="I77" s="94"/>
      <c r="J77" s="48"/>
    </row>
    <row r="78" spans="4:10">
      <c r="H78" s="93"/>
      <c r="I78" s="94"/>
      <c r="J78" s="48"/>
    </row>
    <row r="79" spans="4:10">
      <c r="H79" s="93"/>
      <c r="I79" s="94"/>
      <c r="J79" s="48"/>
    </row>
    <row r="80" spans="4:10">
      <c r="H80" s="93"/>
      <c r="I80" s="94"/>
      <c r="J80" s="48"/>
    </row>
    <row r="81" spans="8:10">
      <c r="H81" s="93"/>
      <c r="I81" s="94"/>
      <c r="J81" s="48"/>
    </row>
    <row r="82" spans="8:10">
      <c r="H82" s="93"/>
      <c r="I82" s="94"/>
      <c r="J82" s="48"/>
    </row>
    <row r="83" spans="8:10">
      <c r="H83" s="93"/>
      <c r="I83" s="94"/>
      <c r="J83" s="48"/>
    </row>
    <row r="84" spans="8:10">
      <c r="H84" s="93"/>
      <c r="I84" s="94"/>
      <c r="J84" s="48"/>
    </row>
    <row r="85" spans="8:10">
      <c r="H85" s="93"/>
      <c r="I85" s="94"/>
      <c r="J85" s="48"/>
    </row>
    <row r="86" spans="8:10">
      <c r="H86" s="93"/>
      <c r="I86" s="48"/>
      <c r="J86" s="48"/>
    </row>
    <row r="87" spans="8:10">
      <c r="H87" s="93"/>
      <c r="I87" s="48"/>
      <c r="J87" s="48"/>
    </row>
  </sheetData>
  <sheetProtection algorithmName="SHA-512" hashValue="r/bukONlqsGSrH7WentMP8RW37J5DthnkP6Z0pkgSiP6D8RRs9gxR+oM1eiegkINDc4DcsOSqRs8wpvjuREJ+A==" saltValue="00HKZqHCuNYEaVTZ38D5eQ==" spinCount="100000" sheet="1" scenarios="1"/>
  <mergeCells count="21">
    <mergeCell ref="B8:C8"/>
    <mergeCell ref="E49:F49"/>
    <mergeCell ref="B9:C9"/>
    <mergeCell ref="B10:C10"/>
    <mergeCell ref="B11:C11"/>
    <mergeCell ref="B13:C13"/>
    <mergeCell ref="B17:D17"/>
    <mergeCell ref="E15:E16"/>
    <mergeCell ref="E17:F17"/>
    <mergeCell ref="B19:C19"/>
    <mergeCell ref="E47:F47"/>
    <mergeCell ref="E48:F48"/>
    <mergeCell ref="F15:F16"/>
    <mergeCell ref="B15:D16"/>
    <mergeCell ref="B20:C28"/>
    <mergeCell ref="D47:D48"/>
    <mergeCell ref="B1:F1"/>
    <mergeCell ref="B2:F2"/>
    <mergeCell ref="B3:F3"/>
    <mergeCell ref="B4:F4"/>
    <mergeCell ref="H4:J4"/>
  </mergeCells>
  <printOptions horizontalCentered="1"/>
  <pageMargins left="0.23622047244094491" right="0.23622047244094491" top="0.74803149606299213" bottom="0.74803149606299213" header="0.31496062992125984" footer="0.31496062992125984"/>
  <pageSetup paperSize="9" scale="64"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3429000</xdr:colOff>
                    <xdr:row>7</xdr:row>
                    <xdr:rowOff>66675</xdr:rowOff>
                  </from>
                  <to>
                    <xdr:col>6</xdr:col>
                    <xdr:colOff>57150</xdr:colOff>
                    <xdr:row>8</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12"/>
  <sheetViews>
    <sheetView showGridLines="0" topLeftCell="A22" zoomScale="80" zoomScaleNormal="80" zoomScaleSheetLayoutView="100" workbookViewId="0">
      <selection activeCell="E32" sqref="E32"/>
    </sheetView>
  </sheetViews>
  <sheetFormatPr defaultRowHeight="14.25" zeroHeight="1"/>
  <cols>
    <col min="1" max="1" width="20.85546875" style="31" customWidth="1"/>
    <col min="2" max="2" width="104.7109375" style="32" customWidth="1"/>
    <col min="3" max="4" width="9.140625" style="31" customWidth="1"/>
    <col min="5" max="5" width="9.140625" style="31" bestFit="1"/>
    <col min="6" max="16384" width="9.140625" style="31"/>
  </cols>
  <sheetData>
    <row r="1" spans="1:9" ht="46.5" customHeight="1">
      <c r="A1" s="33" t="s">
        <v>29</v>
      </c>
      <c r="B1" s="34"/>
    </row>
    <row r="2" spans="1:9">
      <c r="A2" s="35"/>
      <c r="B2" s="36"/>
    </row>
    <row r="3" spans="1:9" ht="30">
      <c r="A3" s="37" t="s">
        <v>25</v>
      </c>
      <c r="B3" s="38" t="s">
        <v>128</v>
      </c>
    </row>
    <row r="4" spans="1:9" ht="31.5">
      <c r="A4" s="39">
        <v>1</v>
      </c>
      <c r="B4" s="186" t="s">
        <v>139</v>
      </c>
    </row>
    <row r="5" spans="1:9" ht="31.5">
      <c r="A5" s="39">
        <v>2</v>
      </c>
      <c r="B5" s="186" t="s">
        <v>140</v>
      </c>
    </row>
    <row r="6" spans="1:9" ht="31.5">
      <c r="A6" s="39">
        <v>3</v>
      </c>
      <c r="B6" s="186" t="s">
        <v>141</v>
      </c>
    </row>
    <row r="7" spans="1:9" ht="47.25">
      <c r="A7" s="39">
        <v>4</v>
      </c>
      <c r="B7" s="186" t="s">
        <v>142</v>
      </c>
    </row>
    <row r="8" spans="1:9" ht="47.25">
      <c r="A8" s="39">
        <v>5</v>
      </c>
      <c r="B8" s="186" t="s">
        <v>143</v>
      </c>
    </row>
    <row r="9" spans="1:9" ht="63">
      <c r="A9" s="39">
        <v>6</v>
      </c>
      <c r="B9" s="186" t="s">
        <v>144</v>
      </c>
    </row>
    <row r="10" spans="1:9">
      <c r="A10" s="35"/>
      <c r="B10" s="36"/>
    </row>
    <row r="11" spans="1:9" ht="30">
      <c r="A11" s="41" t="s">
        <v>25</v>
      </c>
      <c r="B11" s="38" t="s">
        <v>129</v>
      </c>
    </row>
    <row r="12" spans="1:9" ht="31.5">
      <c r="A12" s="39">
        <v>1</v>
      </c>
      <c r="B12" s="186" t="s">
        <v>145</v>
      </c>
    </row>
    <row r="13" spans="1:9" ht="31.5">
      <c r="A13" s="39">
        <v>2</v>
      </c>
      <c r="B13" s="186" t="s">
        <v>146</v>
      </c>
    </row>
    <row r="14" spans="1:9" ht="31.5">
      <c r="A14" s="39">
        <v>3</v>
      </c>
      <c r="B14" s="186" t="s">
        <v>180</v>
      </c>
    </row>
    <row r="15" spans="1:9" ht="31.5">
      <c r="A15" s="39">
        <v>4</v>
      </c>
      <c r="B15" s="186" t="s">
        <v>147</v>
      </c>
      <c r="I15" s="42"/>
    </row>
    <row r="16" spans="1:9" ht="39" customHeight="1">
      <c r="A16" s="39">
        <v>5</v>
      </c>
      <c r="B16" s="186" t="s">
        <v>148</v>
      </c>
    </row>
    <row r="17" spans="1:2" ht="63">
      <c r="A17" s="39">
        <v>6</v>
      </c>
      <c r="B17" s="186" t="s">
        <v>149</v>
      </c>
    </row>
    <row r="18" spans="1:2">
      <c r="A18" s="35"/>
      <c r="B18" s="36"/>
    </row>
    <row r="19" spans="1:2" ht="30">
      <c r="A19" s="41" t="s">
        <v>25</v>
      </c>
      <c r="B19" s="38" t="s">
        <v>130</v>
      </c>
    </row>
    <row r="20" spans="1:2" ht="15.75">
      <c r="A20" s="39">
        <v>1</v>
      </c>
      <c r="B20" s="186" t="s">
        <v>150</v>
      </c>
    </row>
    <row r="21" spans="1:2" ht="15.75">
      <c r="A21" s="39">
        <v>2</v>
      </c>
      <c r="B21" s="186" t="s">
        <v>151</v>
      </c>
    </row>
    <row r="22" spans="1:2" ht="31.5">
      <c r="A22" s="39">
        <v>3</v>
      </c>
      <c r="B22" s="186" t="s">
        <v>152</v>
      </c>
    </row>
    <row r="23" spans="1:2" ht="31.5">
      <c r="A23" s="39">
        <v>4</v>
      </c>
      <c r="B23" s="186" t="s">
        <v>153</v>
      </c>
    </row>
    <row r="24" spans="1:2" ht="31.5">
      <c r="A24" s="39">
        <v>5</v>
      </c>
      <c r="B24" s="186" t="s">
        <v>154</v>
      </c>
    </row>
    <row r="25" spans="1:2" ht="47.25">
      <c r="A25" s="39">
        <v>6</v>
      </c>
      <c r="B25" s="186" t="s">
        <v>155</v>
      </c>
    </row>
    <row r="26" spans="1:2"/>
    <row r="27" spans="1:2" ht="30">
      <c r="A27" s="41" t="s">
        <v>25</v>
      </c>
      <c r="B27" s="38" t="s">
        <v>131</v>
      </c>
    </row>
    <row r="28" spans="1:2" ht="31.5">
      <c r="A28" s="39">
        <v>1</v>
      </c>
      <c r="B28" s="186" t="s">
        <v>156</v>
      </c>
    </row>
    <row r="29" spans="1:2" ht="31.5">
      <c r="A29" s="39">
        <v>2</v>
      </c>
      <c r="B29" s="186" t="s">
        <v>157</v>
      </c>
    </row>
    <row r="30" spans="1:2" ht="31.5">
      <c r="A30" s="39">
        <v>3</v>
      </c>
      <c r="B30" s="186" t="s">
        <v>158</v>
      </c>
    </row>
    <row r="31" spans="1:2" ht="47.25">
      <c r="A31" s="39">
        <v>4</v>
      </c>
      <c r="B31" s="186" t="s">
        <v>159</v>
      </c>
    </row>
    <row r="32" spans="1:2" ht="47.25">
      <c r="A32" s="39">
        <v>5</v>
      </c>
      <c r="B32" s="186" t="s">
        <v>160</v>
      </c>
    </row>
    <row r="33" spans="1:2" ht="78.75">
      <c r="A33" s="39">
        <v>6</v>
      </c>
      <c r="B33" s="186" t="s">
        <v>181</v>
      </c>
    </row>
    <row r="34" spans="1:2"/>
    <row r="35" spans="1:2" ht="30">
      <c r="A35" s="41" t="s">
        <v>25</v>
      </c>
      <c r="B35" s="38" t="s">
        <v>132</v>
      </c>
    </row>
    <row r="36" spans="1:2" ht="15.75">
      <c r="A36" s="39">
        <v>1</v>
      </c>
      <c r="B36" s="186" t="s">
        <v>161</v>
      </c>
    </row>
    <row r="37" spans="1:2" ht="15.75">
      <c r="A37" s="39">
        <v>2</v>
      </c>
      <c r="B37" s="186" t="s">
        <v>162</v>
      </c>
    </row>
    <row r="38" spans="1:2" ht="31.5">
      <c r="A38" s="39">
        <v>3</v>
      </c>
      <c r="B38" s="186" t="s">
        <v>163</v>
      </c>
    </row>
    <row r="39" spans="1:2" ht="31.5">
      <c r="A39" s="39">
        <v>4</v>
      </c>
      <c r="B39" s="186" t="s">
        <v>164</v>
      </c>
    </row>
    <row r="40" spans="1:2" ht="31.5">
      <c r="A40" s="39">
        <v>5</v>
      </c>
      <c r="B40" s="186" t="s">
        <v>165</v>
      </c>
    </row>
    <row r="41" spans="1:2" ht="63">
      <c r="A41" s="39">
        <v>6</v>
      </c>
      <c r="B41" s="186" t="s">
        <v>166</v>
      </c>
    </row>
    <row r="42" spans="1:2"/>
    <row r="43" spans="1:2" ht="30">
      <c r="A43" s="41" t="s">
        <v>25</v>
      </c>
      <c r="B43" s="38" t="s">
        <v>136</v>
      </c>
    </row>
    <row r="44" spans="1:2" ht="78.75">
      <c r="A44" s="39">
        <v>1</v>
      </c>
      <c r="B44" s="186" t="s">
        <v>167</v>
      </c>
    </row>
    <row r="45" spans="1:2" ht="63">
      <c r="A45" s="39">
        <v>2</v>
      </c>
      <c r="B45" s="186" t="s">
        <v>175</v>
      </c>
    </row>
    <row r="46" spans="1:2" ht="94.5">
      <c r="A46" s="39">
        <v>3</v>
      </c>
      <c r="B46" s="186" t="s">
        <v>176</v>
      </c>
    </row>
    <row r="47" spans="1:2" ht="110.25">
      <c r="A47" s="39">
        <v>4</v>
      </c>
      <c r="B47" s="186" t="s">
        <v>177</v>
      </c>
    </row>
    <row r="48" spans="1:2" ht="63">
      <c r="A48" s="39">
        <v>5</v>
      </c>
      <c r="B48" s="186" t="s">
        <v>178</v>
      </c>
    </row>
    <row r="49" spans="1:2" ht="63">
      <c r="A49" s="195">
        <v>6</v>
      </c>
      <c r="B49" s="186" t="s">
        <v>179</v>
      </c>
    </row>
    <row r="50" spans="1:2" ht="21.75" customHeight="1">
      <c r="B50" s="192"/>
    </row>
    <row r="51" spans="1:2" ht="30">
      <c r="A51" s="193" t="s">
        <v>25</v>
      </c>
      <c r="B51" s="194" t="s">
        <v>136</v>
      </c>
    </row>
    <row r="52" spans="1:2" ht="63">
      <c r="A52" s="39">
        <v>1</v>
      </c>
      <c r="B52" s="186" t="s">
        <v>174</v>
      </c>
    </row>
    <row r="53" spans="1:2" ht="63">
      <c r="A53" s="39">
        <v>2</v>
      </c>
      <c r="B53" s="186" t="s">
        <v>175</v>
      </c>
    </row>
    <row r="54" spans="1:2" ht="94.5">
      <c r="A54" s="39">
        <v>3</v>
      </c>
      <c r="B54" s="186" t="s">
        <v>176</v>
      </c>
    </row>
    <row r="55" spans="1:2" ht="110.25">
      <c r="A55" s="39">
        <v>4</v>
      </c>
      <c r="B55" s="186" t="s">
        <v>177</v>
      </c>
    </row>
    <row r="56" spans="1:2" ht="63">
      <c r="A56" s="39">
        <v>5</v>
      </c>
      <c r="B56" s="186" t="s">
        <v>178</v>
      </c>
    </row>
    <row r="57" spans="1:2" ht="63">
      <c r="A57" s="39">
        <v>6</v>
      </c>
      <c r="B57" s="186" t="s">
        <v>179</v>
      </c>
    </row>
    <row r="58" spans="1:2"/>
    <row r="59" spans="1:2" ht="30">
      <c r="A59" s="41" t="s">
        <v>25</v>
      </c>
      <c r="B59" s="38" t="s">
        <v>137</v>
      </c>
    </row>
    <row r="60" spans="1:2" ht="78.75">
      <c r="A60" s="39">
        <v>1</v>
      </c>
      <c r="B60" s="186" t="s">
        <v>168</v>
      </c>
    </row>
    <row r="61" spans="1:2" ht="78.75">
      <c r="A61" s="39">
        <v>2</v>
      </c>
      <c r="B61" s="186" t="s">
        <v>169</v>
      </c>
    </row>
    <row r="62" spans="1:2" ht="78.75">
      <c r="A62" s="39">
        <v>3</v>
      </c>
      <c r="B62" s="186" t="s">
        <v>170</v>
      </c>
    </row>
    <row r="63" spans="1:2" ht="78.75">
      <c r="A63" s="39">
        <v>4</v>
      </c>
      <c r="B63" s="186" t="s">
        <v>171</v>
      </c>
    </row>
    <row r="64" spans="1:2" ht="78.75">
      <c r="A64" s="39">
        <v>5</v>
      </c>
      <c r="B64" s="186" t="s">
        <v>172</v>
      </c>
    </row>
    <row r="65" spans="1:2" ht="94.5">
      <c r="A65" s="39">
        <v>6</v>
      </c>
      <c r="B65" s="186" t="s">
        <v>173</v>
      </c>
    </row>
    <row r="66" spans="1:2"/>
    <row r="67" spans="1:2" ht="30">
      <c r="A67" s="41" t="s">
        <v>25</v>
      </c>
      <c r="B67" s="38" t="s">
        <v>137</v>
      </c>
    </row>
    <row r="68" spans="1:2" ht="78.75">
      <c r="A68" s="39">
        <v>1</v>
      </c>
      <c r="B68" s="186" t="s">
        <v>168</v>
      </c>
    </row>
    <row r="69" spans="1:2" ht="78.75">
      <c r="A69" s="39">
        <v>2</v>
      </c>
      <c r="B69" s="186" t="s">
        <v>169</v>
      </c>
    </row>
    <row r="70" spans="1:2" ht="78.75">
      <c r="A70" s="39">
        <v>3</v>
      </c>
      <c r="B70" s="186" t="s">
        <v>170</v>
      </c>
    </row>
    <row r="71" spans="1:2" ht="78.75">
      <c r="A71" s="39">
        <v>4</v>
      </c>
      <c r="B71" s="186" t="s">
        <v>171</v>
      </c>
    </row>
    <row r="72" spans="1:2" ht="78.75">
      <c r="A72" s="39">
        <v>5</v>
      </c>
      <c r="B72" s="186" t="s">
        <v>172</v>
      </c>
    </row>
    <row r="73" spans="1:2" ht="94.5">
      <c r="A73" s="39">
        <v>6</v>
      </c>
      <c r="B73" s="186" t="s">
        <v>173</v>
      </c>
    </row>
    <row r="74" spans="1:2" hidden="1">
      <c r="B74" s="43"/>
    </row>
    <row r="75" spans="1:2" ht="30" hidden="1">
      <c r="A75" s="41" t="s">
        <v>25</v>
      </c>
      <c r="B75" s="38">
        <v>10</v>
      </c>
    </row>
    <row r="76" spans="1:2" ht="15.75" hidden="1">
      <c r="A76" s="39">
        <v>1</v>
      </c>
      <c r="B76" s="187"/>
    </row>
    <row r="77" spans="1:2" ht="15.75" hidden="1" customHeight="1">
      <c r="A77" s="39">
        <v>2</v>
      </c>
      <c r="B77" s="187"/>
    </row>
    <row r="78" spans="1:2" ht="15.75" hidden="1">
      <c r="A78" s="39">
        <v>3</v>
      </c>
      <c r="B78" s="187"/>
    </row>
    <row r="79" spans="1:2" ht="15.75" hidden="1">
      <c r="A79" s="39">
        <v>4</v>
      </c>
      <c r="B79" s="187"/>
    </row>
    <row r="80" spans="1:2" ht="15.75" hidden="1">
      <c r="A80" s="39">
        <v>5</v>
      </c>
      <c r="B80" s="187"/>
    </row>
    <row r="81" spans="1:2" ht="15.75" hidden="1">
      <c r="A81" s="39">
        <v>6</v>
      </c>
      <c r="B81" s="187"/>
    </row>
    <row r="82" spans="1:2" hidden="1"/>
    <row r="83" spans="1:2" ht="30" hidden="1">
      <c r="A83" s="41" t="s">
        <v>25</v>
      </c>
      <c r="B83" s="38"/>
    </row>
    <row r="84" spans="1:2" hidden="1">
      <c r="A84" s="39">
        <v>1</v>
      </c>
      <c r="B84" s="40"/>
    </row>
    <row r="85" spans="1:2" hidden="1">
      <c r="A85" s="39">
        <v>2</v>
      </c>
      <c r="B85" s="40"/>
    </row>
    <row r="86" spans="1:2" hidden="1">
      <c r="A86" s="39">
        <v>3</v>
      </c>
      <c r="B86" s="40"/>
    </row>
    <row r="87" spans="1:2" hidden="1">
      <c r="A87" s="39">
        <v>4</v>
      </c>
      <c r="B87" s="40"/>
    </row>
    <row r="88" spans="1:2" hidden="1">
      <c r="A88" s="39">
        <v>5</v>
      </c>
      <c r="B88" s="40"/>
    </row>
    <row r="89" spans="1:2" hidden="1">
      <c r="A89" s="39">
        <v>6</v>
      </c>
      <c r="B89" s="40"/>
    </row>
    <row r="90" spans="1:2" hidden="1"/>
    <row r="91" spans="1:2" ht="30" hidden="1">
      <c r="A91" s="41" t="s">
        <v>25</v>
      </c>
      <c r="B91" s="38"/>
    </row>
    <row r="92" spans="1:2" hidden="1">
      <c r="A92" s="39">
        <v>1</v>
      </c>
      <c r="B92" s="40"/>
    </row>
    <row r="93" spans="1:2" hidden="1">
      <c r="A93" s="39">
        <v>2</v>
      </c>
      <c r="B93" s="40"/>
    </row>
    <row r="94" spans="1:2" hidden="1">
      <c r="A94" s="39">
        <v>3</v>
      </c>
      <c r="B94" s="40"/>
    </row>
    <row r="95" spans="1:2" hidden="1">
      <c r="A95" s="39">
        <v>4</v>
      </c>
      <c r="B95" s="40"/>
    </row>
    <row r="96" spans="1:2" hidden="1">
      <c r="A96" s="39">
        <v>5</v>
      </c>
      <c r="B96" s="40"/>
    </row>
    <row r="97" spans="1:2" hidden="1">
      <c r="A97" s="39">
        <v>6</v>
      </c>
      <c r="B97" s="40"/>
    </row>
    <row r="98" spans="1:2" hidden="1">
      <c r="B98" s="43"/>
    </row>
    <row r="99" spans="1:2" ht="30" hidden="1">
      <c r="A99" s="41" t="s">
        <v>25</v>
      </c>
      <c r="B99" s="44"/>
    </row>
    <row r="100" spans="1:2" hidden="1">
      <c r="A100" s="39">
        <v>1</v>
      </c>
      <c r="B100" s="45"/>
    </row>
    <row r="101" spans="1:2" hidden="1">
      <c r="A101" s="39">
        <v>2</v>
      </c>
      <c r="B101" s="45"/>
    </row>
    <row r="102" spans="1:2" hidden="1">
      <c r="A102" s="39">
        <v>3</v>
      </c>
      <c r="B102" s="45"/>
    </row>
    <row r="103" spans="1:2" hidden="1">
      <c r="A103" s="39">
        <v>4</v>
      </c>
      <c r="B103" s="45"/>
    </row>
    <row r="104" spans="1:2" hidden="1">
      <c r="A104" s="39">
        <v>5</v>
      </c>
      <c r="B104" s="45"/>
    </row>
    <row r="105" spans="1:2" hidden="1">
      <c r="A105" s="39">
        <v>6</v>
      </c>
      <c r="B105" s="45"/>
    </row>
    <row r="106" spans="1:2" hidden="1">
      <c r="B106" s="43"/>
    </row>
    <row r="107" spans="1:2" ht="30" hidden="1">
      <c r="A107" s="41" t="s">
        <v>25</v>
      </c>
      <c r="B107" s="44"/>
    </row>
    <row r="108" spans="1:2" hidden="1">
      <c r="A108" s="39">
        <v>1</v>
      </c>
      <c r="B108" s="45"/>
    </row>
    <row r="109" spans="1:2" hidden="1">
      <c r="A109" s="39">
        <v>2</v>
      </c>
      <c r="B109" s="45"/>
    </row>
    <row r="110" spans="1:2" hidden="1">
      <c r="A110" s="39">
        <v>3</v>
      </c>
      <c r="B110" s="45"/>
    </row>
    <row r="111" spans="1:2" hidden="1">
      <c r="A111" s="39">
        <v>4</v>
      </c>
      <c r="B111" s="45"/>
    </row>
    <row r="112" spans="1:2" hidden="1">
      <c r="A112" s="39">
        <v>5</v>
      </c>
      <c r="B112" s="45"/>
    </row>
    <row r="113" spans="1:2" hidden="1">
      <c r="A113" s="39">
        <v>6</v>
      </c>
      <c r="B113" s="45"/>
    </row>
    <row r="114" spans="1:2" hidden="1">
      <c r="B114" s="43"/>
    </row>
    <row r="115" spans="1:2" ht="30" hidden="1">
      <c r="A115" s="41" t="s">
        <v>25</v>
      </c>
      <c r="B115" s="44"/>
    </row>
    <row r="116" spans="1:2" hidden="1">
      <c r="A116" s="39">
        <v>1</v>
      </c>
      <c r="B116" s="45"/>
    </row>
    <row r="117" spans="1:2" hidden="1">
      <c r="A117" s="39">
        <v>2</v>
      </c>
      <c r="B117" s="45"/>
    </row>
    <row r="118" spans="1:2" hidden="1">
      <c r="A118" s="39">
        <v>3</v>
      </c>
      <c r="B118" s="45"/>
    </row>
    <row r="119" spans="1:2" hidden="1">
      <c r="A119" s="39">
        <v>4</v>
      </c>
      <c r="B119" s="45"/>
    </row>
    <row r="120" spans="1:2" hidden="1">
      <c r="A120" s="39">
        <v>5</v>
      </c>
      <c r="B120" s="45"/>
    </row>
    <row r="121" spans="1:2" hidden="1">
      <c r="A121" s="39">
        <v>6</v>
      </c>
      <c r="B121" s="45"/>
    </row>
    <row r="122" spans="1:2" hidden="1">
      <c r="B122" s="43"/>
    </row>
    <row r="123" spans="1:2" ht="30" hidden="1">
      <c r="A123" s="41" t="s">
        <v>25</v>
      </c>
      <c r="B123" s="44"/>
    </row>
    <row r="124" spans="1:2" hidden="1">
      <c r="A124" s="39">
        <v>1</v>
      </c>
      <c r="B124" s="45"/>
    </row>
    <row r="125" spans="1:2" hidden="1">
      <c r="A125" s="39">
        <v>2</v>
      </c>
      <c r="B125" s="45"/>
    </row>
    <row r="126" spans="1:2" hidden="1">
      <c r="A126" s="39">
        <v>3</v>
      </c>
      <c r="B126" s="45"/>
    </row>
    <row r="127" spans="1:2" hidden="1">
      <c r="A127" s="39">
        <v>4</v>
      </c>
      <c r="B127" s="45"/>
    </row>
    <row r="128" spans="1:2" hidden="1">
      <c r="A128" s="39">
        <v>5</v>
      </c>
      <c r="B128" s="45"/>
    </row>
    <row r="129" spans="1:2" hidden="1">
      <c r="A129" s="39">
        <v>6</v>
      </c>
      <c r="B129" s="45"/>
    </row>
    <row r="130" spans="1:2" hidden="1">
      <c r="B130" s="43"/>
    </row>
    <row r="131" spans="1:2" ht="30" hidden="1">
      <c r="A131" s="41" t="s">
        <v>25</v>
      </c>
      <c r="B131" s="44"/>
    </row>
    <row r="132" spans="1:2" hidden="1">
      <c r="A132" s="39">
        <v>1</v>
      </c>
      <c r="B132" s="45"/>
    </row>
    <row r="133" spans="1:2" hidden="1">
      <c r="A133" s="39">
        <v>2</v>
      </c>
      <c r="B133" s="45"/>
    </row>
    <row r="134" spans="1:2" hidden="1">
      <c r="A134" s="39">
        <v>3</v>
      </c>
      <c r="B134" s="45"/>
    </row>
    <row r="135" spans="1:2" hidden="1">
      <c r="A135" s="39">
        <v>4</v>
      </c>
      <c r="B135" s="45"/>
    </row>
    <row r="136" spans="1:2" hidden="1">
      <c r="A136" s="39">
        <v>5</v>
      </c>
      <c r="B136" s="45"/>
    </row>
    <row r="137" spans="1:2" hidden="1">
      <c r="A137" s="39">
        <v>6</v>
      </c>
      <c r="B137" s="45"/>
    </row>
    <row r="138" spans="1:2" hidden="1">
      <c r="B138" s="43"/>
    </row>
    <row r="139" spans="1:2" ht="30" hidden="1">
      <c r="A139" s="41" t="s">
        <v>25</v>
      </c>
      <c r="B139" s="44"/>
    </row>
    <row r="140" spans="1:2" hidden="1">
      <c r="A140" s="39">
        <v>1</v>
      </c>
      <c r="B140" s="45"/>
    </row>
    <row r="141" spans="1:2" hidden="1">
      <c r="A141" s="39">
        <v>2</v>
      </c>
      <c r="B141" s="45"/>
    </row>
    <row r="142" spans="1:2" hidden="1">
      <c r="A142" s="39">
        <v>3</v>
      </c>
      <c r="B142" s="45"/>
    </row>
    <row r="143" spans="1:2" hidden="1">
      <c r="A143" s="39">
        <v>4</v>
      </c>
      <c r="B143" s="45"/>
    </row>
    <row r="144" spans="1:2" hidden="1">
      <c r="A144" s="39">
        <v>5</v>
      </c>
      <c r="B144" s="45"/>
    </row>
    <row r="145" spans="1:2" hidden="1">
      <c r="A145" s="39">
        <v>6</v>
      </c>
      <c r="B145" s="45"/>
    </row>
    <row r="146" spans="1:2" hidden="1">
      <c r="B146" s="43"/>
    </row>
    <row r="147" spans="1:2" ht="30" hidden="1">
      <c r="A147" s="41" t="s">
        <v>25</v>
      </c>
      <c r="B147" s="38"/>
    </row>
    <row r="148" spans="1:2" ht="15.75" hidden="1">
      <c r="A148" s="39">
        <v>1</v>
      </c>
      <c r="B148" s="186"/>
    </row>
    <row r="149" spans="1:2" ht="15.75" hidden="1">
      <c r="A149" s="39">
        <v>2</v>
      </c>
      <c r="B149" s="186"/>
    </row>
    <row r="150" spans="1:2" ht="15.75" hidden="1">
      <c r="A150" s="39">
        <v>3</v>
      </c>
      <c r="B150" s="186"/>
    </row>
    <row r="151" spans="1:2" ht="15.75" hidden="1">
      <c r="A151" s="39">
        <v>4</v>
      </c>
      <c r="B151" s="186"/>
    </row>
    <row r="152" spans="1:2" ht="15.75" hidden="1">
      <c r="A152" s="39">
        <v>5</v>
      </c>
      <c r="B152" s="186"/>
    </row>
    <row r="153" spans="1:2" ht="15.75" hidden="1">
      <c r="A153" s="39">
        <v>6</v>
      </c>
      <c r="B153" s="186"/>
    </row>
    <row r="154" spans="1:2" hidden="1">
      <c r="B154" s="43"/>
    </row>
    <row r="155" spans="1:2" ht="30" hidden="1">
      <c r="A155" s="41" t="s">
        <v>25</v>
      </c>
      <c r="B155" s="38"/>
    </row>
    <row r="156" spans="1:2" ht="15.75" hidden="1">
      <c r="A156" s="39">
        <v>1</v>
      </c>
      <c r="B156" s="187"/>
    </row>
    <row r="157" spans="1:2" ht="15.75" hidden="1">
      <c r="A157" s="39">
        <v>2</v>
      </c>
      <c r="B157" s="187"/>
    </row>
    <row r="158" spans="1:2" ht="15.75" hidden="1">
      <c r="A158" s="39">
        <v>3</v>
      </c>
      <c r="B158" s="187"/>
    </row>
    <row r="159" spans="1:2" ht="15.75" hidden="1">
      <c r="A159" s="39">
        <v>4</v>
      </c>
      <c r="B159" s="187"/>
    </row>
    <row r="160" spans="1:2" ht="15.75" hidden="1">
      <c r="A160" s="39">
        <v>5</v>
      </c>
      <c r="B160" s="187"/>
    </row>
    <row r="161" spans="1:2" ht="15.75" hidden="1">
      <c r="A161" s="39">
        <v>6</v>
      </c>
      <c r="B161" s="187"/>
    </row>
    <row r="162" spans="1:2" hidden="1">
      <c r="B162" s="43"/>
    </row>
    <row r="163" spans="1:2" ht="15" hidden="1">
      <c r="A163" s="46" t="s">
        <v>25</v>
      </c>
      <c r="B163" s="44"/>
    </row>
    <row r="164" spans="1:2" hidden="1">
      <c r="A164" s="39">
        <v>1</v>
      </c>
      <c r="B164" s="45"/>
    </row>
    <row r="165" spans="1:2" hidden="1">
      <c r="A165" s="39">
        <v>2</v>
      </c>
      <c r="B165" s="45"/>
    </row>
    <row r="166" spans="1:2" hidden="1">
      <c r="A166" s="39">
        <v>3</v>
      </c>
      <c r="B166" s="45"/>
    </row>
    <row r="167" spans="1:2" hidden="1">
      <c r="A167" s="39">
        <v>4</v>
      </c>
      <c r="B167" s="45"/>
    </row>
    <row r="168" spans="1:2" hidden="1">
      <c r="A168" s="39">
        <v>5</v>
      </c>
      <c r="B168" s="45"/>
    </row>
    <row r="169" spans="1:2" hidden="1">
      <c r="A169" s="39">
        <v>6</v>
      </c>
      <c r="B169" s="45"/>
    </row>
    <row r="170" spans="1:2" hidden="1">
      <c r="B170" s="43"/>
    </row>
    <row r="171" spans="1:2" ht="15" hidden="1">
      <c r="A171" s="46" t="s">
        <v>25</v>
      </c>
      <c r="B171" s="44"/>
    </row>
    <row r="172" spans="1:2" hidden="1">
      <c r="A172" s="39">
        <v>1</v>
      </c>
      <c r="B172" s="45"/>
    </row>
    <row r="173" spans="1:2" hidden="1">
      <c r="A173" s="39">
        <v>2</v>
      </c>
      <c r="B173" s="45"/>
    </row>
    <row r="174" spans="1:2" hidden="1">
      <c r="A174" s="39">
        <v>3</v>
      </c>
      <c r="B174" s="45"/>
    </row>
    <row r="175" spans="1:2" hidden="1">
      <c r="A175" s="39">
        <v>4</v>
      </c>
      <c r="B175" s="45"/>
    </row>
    <row r="176" spans="1:2" hidden="1">
      <c r="A176" s="39">
        <v>5</v>
      </c>
      <c r="B176" s="45"/>
    </row>
    <row r="177" spans="1:2" hidden="1">
      <c r="A177" s="39">
        <v>6</v>
      </c>
      <c r="B177" s="45"/>
    </row>
    <row r="178" spans="1:2" hidden="1">
      <c r="B178" s="43"/>
    </row>
    <row r="179" spans="1:2" ht="15" hidden="1">
      <c r="A179" s="46" t="s">
        <v>25</v>
      </c>
      <c r="B179" s="44"/>
    </row>
    <row r="180" spans="1:2" hidden="1">
      <c r="A180" s="39">
        <v>1</v>
      </c>
      <c r="B180" s="45"/>
    </row>
    <row r="181" spans="1:2" hidden="1">
      <c r="A181" s="39">
        <v>2</v>
      </c>
      <c r="B181" s="45"/>
    </row>
    <row r="182" spans="1:2" hidden="1">
      <c r="A182" s="39">
        <v>3</v>
      </c>
      <c r="B182" s="45"/>
    </row>
    <row r="183" spans="1:2" hidden="1">
      <c r="A183" s="39">
        <v>4</v>
      </c>
      <c r="B183" s="45"/>
    </row>
    <row r="184" spans="1:2" hidden="1">
      <c r="A184" s="39">
        <v>5</v>
      </c>
      <c r="B184" s="45"/>
    </row>
    <row r="185" spans="1:2" hidden="1">
      <c r="A185" s="39">
        <v>6</v>
      </c>
      <c r="B185" s="45"/>
    </row>
    <row r="186" spans="1:2" hidden="1">
      <c r="B186" s="43"/>
    </row>
    <row r="187" spans="1:2" ht="15" hidden="1">
      <c r="A187" s="46" t="s">
        <v>25</v>
      </c>
      <c r="B187" s="44"/>
    </row>
    <row r="188" spans="1:2" hidden="1">
      <c r="A188" s="39">
        <v>1</v>
      </c>
      <c r="B188" s="45"/>
    </row>
    <row r="189" spans="1:2" hidden="1">
      <c r="A189" s="39">
        <v>2</v>
      </c>
      <c r="B189" s="45"/>
    </row>
    <row r="190" spans="1:2" hidden="1">
      <c r="A190" s="39">
        <v>3</v>
      </c>
      <c r="B190" s="45"/>
    </row>
    <row r="191" spans="1:2" hidden="1">
      <c r="A191" s="39">
        <v>4</v>
      </c>
      <c r="B191" s="45"/>
    </row>
    <row r="192" spans="1:2" hidden="1">
      <c r="A192" s="39">
        <v>5</v>
      </c>
      <c r="B192" s="45"/>
    </row>
    <row r="193" spans="1:2" hidden="1">
      <c r="A193" s="39">
        <v>6</v>
      </c>
      <c r="B193" s="45"/>
    </row>
    <row r="194" spans="1:2" hidden="1"/>
    <row r="195" spans="1:2" ht="15" hidden="1">
      <c r="A195" s="46" t="s">
        <v>25</v>
      </c>
      <c r="B195" s="44"/>
    </row>
    <row r="196" spans="1:2" hidden="1">
      <c r="A196" s="39">
        <v>1</v>
      </c>
      <c r="B196" s="45"/>
    </row>
    <row r="197" spans="1:2" hidden="1">
      <c r="A197" s="39">
        <v>2</v>
      </c>
      <c r="B197" s="45"/>
    </row>
    <row r="198" spans="1:2" hidden="1">
      <c r="A198" s="39">
        <v>3</v>
      </c>
      <c r="B198" s="45"/>
    </row>
    <row r="199" spans="1:2" hidden="1">
      <c r="A199" s="39">
        <v>4</v>
      </c>
      <c r="B199" s="45"/>
    </row>
    <row r="200" spans="1:2" hidden="1">
      <c r="A200" s="39">
        <v>5</v>
      </c>
      <c r="B200" s="45"/>
    </row>
    <row r="201" spans="1:2" hidden="1">
      <c r="A201" s="39">
        <v>6</v>
      </c>
      <c r="B201" s="45"/>
    </row>
    <row r="202" spans="1:2"/>
    <row r="203" spans="1:2" ht="30">
      <c r="A203" s="41" t="s">
        <v>25</v>
      </c>
      <c r="B203" s="177" t="s">
        <v>47</v>
      </c>
    </row>
    <row r="204" spans="1:2" ht="21.75" customHeight="1">
      <c r="A204" s="39">
        <v>1</v>
      </c>
      <c r="B204" s="188" t="s">
        <v>182</v>
      </c>
    </row>
    <row r="205" spans="1:2" ht="21.75" customHeight="1">
      <c r="A205" s="39">
        <v>2</v>
      </c>
      <c r="B205" s="188" t="s">
        <v>183</v>
      </c>
    </row>
    <row r="206" spans="1:2" ht="21.75" customHeight="1">
      <c r="A206" s="39">
        <v>3</v>
      </c>
      <c r="B206" s="189" t="s">
        <v>184</v>
      </c>
    </row>
    <row r="207" spans="1:2" ht="21.75" customHeight="1">
      <c r="A207" s="39">
        <v>4</v>
      </c>
      <c r="B207" s="189" t="s">
        <v>185</v>
      </c>
    </row>
    <row r="208" spans="1:2" ht="21.75" customHeight="1">
      <c r="A208" s="39">
        <v>5</v>
      </c>
      <c r="B208" s="189" t="s">
        <v>186</v>
      </c>
    </row>
    <row r="209" spans="1:2" ht="21.75" customHeight="1">
      <c r="A209" s="39">
        <v>6</v>
      </c>
      <c r="B209" s="189" t="s">
        <v>187</v>
      </c>
    </row>
    <row r="210" spans="1:2"/>
    <row r="211" spans="1:2"/>
    <row r="212" spans="1:2"/>
    <row r="213" spans="1:2"/>
    <row r="214" spans="1:2"/>
    <row r="215" spans="1:2"/>
    <row r="216" spans="1:2"/>
    <row r="217" spans="1:2"/>
    <row r="218" spans="1:2"/>
    <row r="219" spans="1:2"/>
    <row r="220" spans="1:2"/>
    <row r="221" spans="1:2"/>
    <row r="222" spans="1:2"/>
    <row r="223" spans="1:2"/>
    <row r="224" spans="1:2"/>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sheetData>
  <sheetProtection algorithmName="SHA-512" hashValue="PLt/f64P03LK6FRyH1VGWbhOGcUNi6Weiy9JkLwiVYe7ThceYUuuUZ/QhNtvNHF8f9ZkJtojnxw5JnRyQsnzgw==" saltValue="pigxML/yQYbB38+JIHwnrA==" spinCount="100000" sheet="1" objects="1" scenarios="1"/>
  <printOptions horizontalCentered="1"/>
  <pageMargins left="0.23622047244094491" right="0.23622047244094491" top="0.39370078740157483" bottom="0.39370078740157483" header="0.31496062992125984" footer="0.31496062992125984"/>
  <pageSetup paperSize="9" scale="79" fitToHeight="0"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5"/>
  <sheetViews>
    <sheetView zoomScale="70" zoomScaleNormal="70" workbookViewId="0">
      <selection activeCell="F8" sqref="F8"/>
    </sheetView>
  </sheetViews>
  <sheetFormatPr defaultColWidth="9.140625" defaultRowHeight="15.75" customHeight="1" zeroHeight="1"/>
  <cols>
    <col min="1" max="1" width="5" style="204" customWidth="1"/>
    <col min="2" max="2" width="39.5703125" style="204" bestFit="1" customWidth="1"/>
    <col min="3" max="3" width="26.28515625" style="204" customWidth="1"/>
    <col min="4" max="4" width="11.42578125" style="237" customWidth="1"/>
    <col min="5" max="5" width="15.28515625" style="204" customWidth="1"/>
    <col min="6" max="6" width="33.5703125" style="204" customWidth="1"/>
    <col min="7" max="7" width="29.42578125" style="204" customWidth="1"/>
    <col min="8" max="8" width="30.140625" style="204" customWidth="1"/>
    <col min="9" max="9" width="28.5703125" style="204" customWidth="1"/>
    <col min="10" max="10" width="28.7109375" style="204" customWidth="1"/>
    <col min="11" max="11" width="20.85546875" style="204" customWidth="1"/>
    <col min="12" max="12" width="16.28515625" style="204" customWidth="1"/>
    <col min="13" max="16384" width="9.140625" style="204"/>
  </cols>
  <sheetData>
    <row r="1" spans="1:12" s="207" customFormat="1" ht="20.100000000000001" customHeight="1">
      <c r="A1" s="205"/>
      <c r="B1" s="203"/>
      <c r="C1" s="290"/>
      <c r="D1" s="290"/>
      <c r="E1" s="290"/>
      <c r="F1" s="290"/>
      <c r="G1" s="206"/>
      <c r="H1" s="206"/>
      <c r="I1" s="206"/>
      <c r="J1" s="206"/>
      <c r="K1" s="206"/>
      <c r="L1" s="206"/>
    </row>
    <row r="2" spans="1:12" s="207" customFormat="1" ht="20.100000000000001" customHeight="1">
      <c r="A2" s="208"/>
      <c r="B2" s="206"/>
      <c r="C2" s="290"/>
      <c r="D2" s="290"/>
      <c r="E2" s="290"/>
      <c r="F2" s="290"/>
      <c r="G2" s="206"/>
      <c r="H2" s="206"/>
      <c r="I2" s="206"/>
      <c r="J2" s="206"/>
      <c r="K2" s="206"/>
      <c r="L2" s="206"/>
    </row>
    <row r="3" spans="1:12" s="207" customFormat="1" ht="20.100000000000001" customHeight="1">
      <c r="A3" s="209"/>
      <c r="B3" s="206"/>
      <c r="C3" s="209"/>
      <c r="D3" s="206"/>
      <c r="E3" s="210"/>
      <c r="F3" s="211"/>
      <c r="G3" s="210"/>
      <c r="H3" s="211"/>
      <c r="I3" s="210"/>
      <c r="J3" s="211"/>
      <c r="K3" s="210"/>
      <c r="L3" s="211"/>
    </row>
    <row r="4" spans="1:12" s="207" customFormat="1" ht="15.75" customHeight="1">
      <c r="A4" s="291" t="s">
        <v>7</v>
      </c>
      <c r="B4" s="291" t="s">
        <v>8</v>
      </c>
      <c r="C4" s="292" t="s">
        <v>9</v>
      </c>
      <c r="D4" s="291" t="s">
        <v>10</v>
      </c>
      <c r="E4" s="293" t="s">
        <v>188</v>
      </c>
      <c r="F4" s="296" t="s">
        <v>189</v>
      </c>
      <c r="G4" s="297"/>
      <c r="H4" s="297"/>
      <c r="I4" s="297"/>
      <c r="J4" s="297"/>
      <c r="K4" s="212"/>
      <c r="L4" s="213"/>
    </row>
    <row r="5" spans="1:12" s="207" customFormat="1" ht="94.5">
      <c r="A5" s="291"/>
      <c r="B5" s="291"/>
      <c r="C5" s="292"/>
      <c r="D5" s="291"/>
      <c r="E5" s="294"/>
      <c r="F5" s="214" t="s">
        <v>190</v>
      </c>
      <c r="G5" s="214" t="s">
        <v>191</v>
      </c>
      <c r="H5" s="214" t="s">
        <v>192</v>
      </c>
      <c r="I5" s="214" t="s">
        <v>193</v>
      </c>
      <c r="J5" s="214" t="s">
        <v>194</v>
      </c>
      <c r="K5" s="215" t="s">
        <v>37</v>
      </c>
      <c r="L5" s="298" t="s">
        <v>195</v>
      </c>
    </row>
    <row r="6" spans="1:12">
      <c r="A6" s="291"/>
      <c r="B6" s="291"/>
      <c r="C6" s="292"/>
      <c r="D6" s="291"/>
      <c r="E6" s="295"/>
      <c r="F6" s="216">
        <v>0.2</v>
      </c>
      <c r="G6" s="217">
        <v>0.2</v>
      </c>
      <c r="H6" s="217">
        <v>0.2</v>
      </c>
      <c r="I6" s="217">
        <v>0.2</v>
      </c>
      <c r="J6" s="217">
        <v>0.2</v>
      </c>
      <c r="K6" s="217">
        <v>1</v>
      </c>
      <c r="L6" s="299"/>
    </row>
    <row r="7" spans="1:12" s="207" customFormat="1">
      <c r="A7" s="218">
        <v>1</v>
      </c>
      <c r="B7" s="219"/>
      <c r="C7" s="220"/>
      <c r="D7" s="218"/>
      <c r="E7" s="221">
        <v>1</v>
      </c>
      <c r="F7" s="221">
        <v>15</v>
      </c>
      <c r="G7" s="221">
        <v>10</v>
      </c>
      <c r="H7" s="221">
        <v>13</v>
      </c>
      <c r="I7" s="221">
        <v>17</v>
      </c>
      <c r="J7" s="221">
        <v>19</v>
      </c>
      <c r="K7" s="218" t="str">
        <f>IF(B7="","",SUM(F7:J7))</f>
        <v/>
      </c>
      <c r="L7" s="222" t="str">
        <f>IF(B7="","",ROUND(0.2*K7,2))</f>
        <v/>
      </c>
    </row>
    <row r="8" spans="1:12" s="207" customFormat="1">
      <c r="A8" s="218">
        <v>2</v>
      </c>
      <c r="B8" s="219"/>
      <c r="C8" s="220"/>
      <c r="D8" s="218"/>
      <c r="E8" s="221"/>
      <c r="F8" s="221"/>
      <c r="G8" s="221"/>
      <c r="H8" s="221"/>
      <c r="I8" s="221"/>
      <c r="J8" s="221"/>
      <c r="K8" s="218" t="str">
        <f t="shared" ref="K8:K60" si="0">IF(B8="","",SUM(F8:J8))</f>
        <v/>
      </c>
      <c r="L8" s="222" t="str">
        <f t="shared" ref="L8:L60" si="1">IF(B8="","",ROUND(0.2*K8,2))</f>
        <v/>
      </c>
    </row>
    <row r="9" spans="1:12" s="207" customFormat="1">
      <c r="A9" s="218">
        <v>3</v>
      </c>
      <c r="B9" s="219"/>
      <c r="C9" s="220"/>
      <c r="D9" s="218"/>
      <c r="E9" s="221"/>
      <c r="F9" s="221"/>
      <c r="G9" s="221"/>
      <c r="H9" s="221"/>
      <c r="I9" s="221">
        <v>6</v>
      </c>
      <c r="J9" s="221"/>
      <c r="K9" s="218" t="str">
        <f t="shared" si="0"/>
        <v/>
      </c>
      <c r="L9" s="222" t="str">
        <f t="shared" si="1"/>
        <v/>
      </c>
    </row>
    <row r="10" spans="1:12" s="207" customFormat="1">
      <c r="A10" s="218">
        <v>4</v>
      </c>
      <c r="B10" s="219"/>
      <c r="C10" s="220"/>
      <c r="D10" s="218"/>
      <c r="E10" s="221"/>
      <c r="F10" s="221"/>
      <c r="G10" s="221"/>
      <c r="H10" s="221"/>
      <c r="I10" s="221"/>
      <c r="J10" s="221"/>
      <c r="K10" s="218" t="str">
        <f t="shared" si="0"/>
        <v/>
      </c>
      <c r="L10" s="222" t="str">
        <f t="shared" si="1"/>
        <v/>
      </c>
    </row>
    <row r="11" spans="1:12" s="207" customFormat="1">
      <c r="A11" s="218">
        <v>5</v>
      </c>
      <c r="B11" s="219"/>
      <c r="C11" s="220"/>
      <c r="D11" s="218"/>
      <c r="E11" s="221"/>
      <c r="F11" s="221"/>
      <c r="G11" s="221"/>
      <c r="H11" s="221"/>
      <c r="I11" s="221"/>
      <c r="J11" s="221"/>
      <c r="K11" s="218" t="str">
        <f t="shared" si="0"/>
        <v/>
      </c>
      <c r="L11" s="222" t="str">
        <f t="shared" si="1"/>
        <v/>
      </c>
    </row>
    <row r="12" spans="1:12" s="207" customFormat="1">
      <c r="A12" s="218">
        <v>6</v>
      </c>
      <c r="B12" s="219"/>
      <c r="C12" s="220"/>
      <c r="D12" s="218"/>
      <c r="E12" s="221"/>
      <c r="F12" s="221"/>
      <c r="G12" s="221"/>
      <c r="H12" s="221"/>
      <c r="I12" s="221"/>
      <c r="J12" s="221"/>
      <c r="K12" s="218" t="str">
        <f t="shared" si="0"/>
        <v/>
      </c>
      <c r="L12" s="222" t="str">
        <f t="shared" si="1"/>
        <v/>
      </c>
    </row>
    <row r="13" spans="1:12" s="207" customFormat="1">
      <c r="A13" s="218">
        <v>7</v>
      </c>
      <c r="B13" s="219"/>
      <c r="C13" s="220"/>
      <c r="D13" s="218"/>
      <c r="E13" s="221"/>
      <c r="F13" s="221"/>
      <c r="G13" s="221"/>
      <c r="H13" s="221"/>
      <c r="I13" s="221"/>
      <c r="J13" s="221"/>
      <c r="K13" s="218" t="str">
        <f t="shared" si="0"/>
        <v/>
      </c>
      <c r="L13" s="222" t="str">
        <f t="shared" si="1"/>
        <v/>
      </c>
    </row>
    <row r="14" spans="1:12" s="207" customFormat="1">
      <c r="A14" s="218">
        <v>8</v>
      </c>
      <c r="B14" s="219"/>
      <c r="C14" s="220"/>
      <c r="D14" s="218"/>
      <c r="E14" s="221"/>
      <c r="F14" s="221"/>
      <c r="G14" s="221"/>
      <c r="H14" s="221"/>
      <c r="I14" s="221"/>
      <c r="J14" s="221"/>
      <c r="K14" s="218" t="str">
        <f t="shared" si="0"/>
        <v/>
      </c>
      <c r="L14" s="222" t="str">
        <f t="shared" si="1"/>
        <v/>
      </c>
    </row>
    <row r="15" spans="1:12" s="207" customFormat="1">
      <c r="A15" s="218">
        <v>9</v>
      </c>
      <c r="B15" s="219"/>
      <c r="C15" s="220"/>
      <c r="D15" s="218"/>
      <c r="E15" s="221"/>
      <c r="F15" s="221"/>
      <c r="G15" s="221"/>
      <c r="H15" s="221"/>
      <c r="I15" s="221"/>
      <c r="J15" s="221"/>
      <c r="K15" s="218" t="str">
        <f t="shared" si="0"/>
        <v/>
      </c>
      <c r="L15" s="222" t="str">
        <f t="shared" si="1"/>
        <v/>
      </c>
    </row>
    <row r="16" spans="1:12" s="207" customFormat="1">
      <c r="A16" s="218">
        <v>10</v>
      </c>
      <c r="B16" s="219"/>
      <c r="C16" s="220"/>
      <c r="D16" s="218"/>
      <c r="E16" s="221"/>
      <c r="F16" s="221"/>
      <c r="G16" s="221"/>
      <c r="H16" s="221"/>
      <c r="I16" s="221"/>
      <c r="J16" s="221"/>
      <c r="K16" s="218" t="str">
        <f t="shared" si="0"/>
        <v/>
      </c>
      <c r="L16" s="222" t="str">
        <f t="shared" si="1"/>
        <v/>
      </c>
    </row>
    <row r="17" spans="1:12" s="207" customFormat="1">
      <c r="A17" s="218">
        <v>11</v>
      </c>
      <c r="B17" s="219"/>
      <c r="C17" s="220"/>
      <c r="D17" s="218"/>
      <c r="E17" s="221"/>
      <c r="F17" s="221"/>
      <c r="G17" s="221"/>
      <c r="H17" s="221"/>
      <c r="I17" s="221"/>
      <c r="J17" s="221"/>
      <c r="K17" s="218" t="str">
        <f t="shared" si="0"/>
        <v/>
      </c>
      <c r="L17" s="222" t="str">
        <f t="shared" si="1"/>
        <v/>
      </c>
    </row>
    <row r="18" spans="1:12" s="207" customFormat="1">
      <c r="A18" s="218">
        <v>12</v>
      </c>
      <c r="B18" s="219"/>
      <c r="C18" s="220"/>
      <c r="D18" s="218"/>
      <c r="E18" s="221"/>
      <c r="F18" s="221"/>
      <c r="G18" s="221"/>
      <c r="H18" s="221"/>
      <c r="I18" s="221"/>
      <c r="J18" s="221"/>
      <c r="K18" s="218" t="str">
        <f t="shared" si="0"/>
        <v/>
      </c>
      <c r="L18" s="222" t="str">
        <f t="shared" si="1"/>
        <v/>
      </c>
    </row>
    <row r="19" spans="1:12" s="207" customFormat="1">
      <c r="A19" s="218">
        <v>13</v>
      </c>
      <c r="B19" s="219"/>
      <c r="C19" s="220"/>
      <c r="D19" s="218"/>
      <c r="E19" s="221"/>
      <c r="F19" s="221"/>
      <c r="G19" s="221"/>
      <c r="H19" s="221"/>
      <c r="I19" s="221"/>
      <c r="J19" s="221"/>
      <c r="K19" s="218" t="str">
        <f t="shared" si="0"/>
        <v/>
      </c>
      <c r="L19" s="222" t="str">
        <f t="shared" si="1"/>
        <v/>
      </c>
    </row>
    <row r="20" spans="1:12" s="207" customFormat="1">
      <c r="A20" s="218">
        <v>14</v>
      </c>
      <c r="B20" s="219"/>
      <c r="C20" s="220"/>
      <c r="D20" s="218"/>
      <c r="E20" s="221"/>
      <c r="F20" s="221"/>
      <c r="G20" s="221"/>
      <c r="H20" s="221"/>
      <c r="I20" s="221"/>
      <c r="J20" s="221"/>
      <c r="K20" s="218" t="str">
        <f t="shared" si="0"/>
        <v/>
      </c>
      <c r="L20" s="222" t="str">
        <f t="shared" si="1"/>
        <v/>
      </c>
    </row>
    <row r="21" spans="1:12" s="207" customFormat="1">
      <c r="A21" s="218">
        <v>15</v>
      </c>
      <c r="B21" s="219"/>
      <c r="C21" s="220"/>
      <c r="D21" s="218"/>
      <c r="E21" s="221"/>
      <c r="F21" s="221"/>
      <c r="G21" s="221"/>
      <c r="H21" s="221"/>
      <c r="I21" s="221"/>
      <c r="J21" s="221"/>
      <c r="K21" s="218" t="str">
        <f t="shared" si="0"/>
        <v/>
      </c>
      <c r="L21" s="222" t="str">
        <f t="shared" si="1"/>
        <v/>
      </c>
    </row>
    <row r="22" spans="1:12" s="207" customFormat="1">
      <c r="A22" s="218">
        <v>16</v>
      </c>
      <c r="B22" s="219"/>
      <c r="C22" s="220"/>
      <c r="D22" s="218"/>
      <c r="E22" s="221"/>
      <c r="F22" s="221"/>
      <c r="G22" s="221"/>
      <c r="H22" s="221"/>
      <c r="I22" s="221"/>
      <c r="J22" s="221"/>
      <c r="K22" s="218" t="str">
        <f t="shared" si="0"/>
        <v/>
      </c>
      <c r="L22" s="222" t="str">
        <f t="shared" si="1"/>
        <v/>
      </c>
    </row>
    <row r="23" spans="1:12" s="207" customFormat="1">
      <c r="A23" s="218">
        <v>17</v>
      </c>
      <c r="B23" s="219"/>
      <c r="C23" s="220"/>
      <c r="D23" s="218"/>
      <c r="E23" s="221"/>
      <c r="F23" s="221"/>
      <c r="G23" s="221"/>
      <c r="H23" s="221"/>
      <c r="I23" s="221"/>
      <c r="J23" s="221"/>
      <c r="K23" s="218" t="str">
        <f t="shared" si="0"/>
        <v/>
      </c>
      <c r="L23" s="222" t="str">
        <f t="shared" si="1"/>
        <v/>
      </c>
    </row>
    <row r="24" spans="1:12" s="207" customFormat="1">
      <c r="A24" s="218">
        <v>18</v>
      </c>
      <c r="B24" s="219"/>
      <c r="C24" s="220"/>
      <c r="D24" s="218"/>
      <c r="E24" s="221"/>
      <c r="F24" s="221"/>
      <c r="G24" s="221"/>
      <c r="H24" s="221"/>
      <c r="I24" s="221"/>
      <c r="J24" s="221"/>
      <c r="K24" s="218" t="str">
        <f t="shared" si="0"/>
        <v/>
      </c>
      <c r="L24" s="222" t="str">
        <f t="shared" si="1"/>
        <v/>
      </c>
    </row>
    <row r="25" spans="1:12" s="207" customFormat="1">
      <c r="A25" s="218">
        <v>19</v>
      </c>
      <c r="B25" s="219"/>
      <c r="C25" s="220"/>
      <c r="D25" s="218"/>
      <c r="E25" s="221"/>
      <c r="F25" s="221"/>
      <c r="G25" s="221"/>
      <c r="H25" s="221"/>
      <c r="I25" s="221"/>
      <c r="J25" s="221"/>
      <c r="K25" s="218" t="str">
        <f t="shared" si="0"/>
        <v/>
      </c>
      <c r="L25" s="222" t="str">
        <f t="shared" si="1"/>
        <v/>
      </c>
    </row>
    <row r="26" spans="1:12" s="207" customFormat="1">
      <c r="A26" s="218">
        <v>20</v>
      </c>
      <c r="B26" s="219"/>
      <c r="C26" s="220"/>
      <c r="D26" s="218"/>
      <c r="E26" s="221"/>
      <c r="F26" s="221"/>
      <c r="G26" s="221"/>
      <c r="H26" s="221"/>
      <c r="I26" s="221"/>
      <c r="J26" s="221"/>
      <c r="K26" s="218" t="str">
        <f t="shared" si="0"/>
        <v/>
      </c>
      <c r="L26" s="222" t="str">
        <f t="shared" si="1"/>
        <v/>
      </c>
    </row>
    <row r="27" spans="1:12" s="207" customFormat="1">
      <c r="A27" s="218">
        <v>21</v>
      </c>
      <c r="B27" s="219"/>
      <c r="C27" s="220"/>
      <c r="D27" s="218"/>
      <c r="E27" s="221"/>
      <c r="F27" s="221"/>
      <c r="G27" s="221"/>
      <c r="H27" s="221"/>
      <c r="I27" s="221"/>
      <c r="J27" s="221"/>
      <c r="K27" s="218" t="str">
        <f t="shared" si="0"/>
        <v/>
      </c>
      <c r="L27" s="222" t="str">
        <f t="shared" si="1"/>
        <v/>
      </c>
    </row>
    <row r="28" spans="1:12" s="207" customFormat="1">
      <c r="A28" s="218">
        <v>22</v>
      </c>
      <c r="B28" s="219"/>
      <c r="C28" s="220"/>
      <c r="D28" s="218"/>
      <c r="E28" s="221"/>
      <c r="F28" s="221"/>
      <c r="G28" s="221"/>
      <c r="H28" s="221"/>
      <c r="I28" s="221"/>
      <c r="J28" s="221"/>
      <c r="K28" s="218" t="str">
        <f t="shared" si="0"/>
        <v/>
      </c>
      <c r="L28" s="222" t="str">
        <f t="shared" si="1"/>
        <v/>
      </c>
    </row>
    <row r="29" spans="1:12" s="207" customFormat="1">
      <c r="A29" s="218">
        <v>23</v>
      </c>
      <c r="B29" s="219"/>
      <c r="C29" s="220"/>
      <c r="D29" s="218"/>
      <c r="E29" s="221"/>
      <c r="F29" s="221"/>
      <c r="G29" s="221"/>
      <c r="H29" s="221"/>
      <c r="I29" s="221"/>
      <c r="J29" s="221"/>
      <c r="K29" s="218" t="str">
        <f t="shared" si="0"/>
        <v/>
      </c>
      <c r="L29" s="222" t="str">
        <f t="shared" si="1"/>
        <v/>
      </c>
    </row>
    <row r="30" spans="1:12" s="207" customFormat="1">
      <c r="A30" s="218">
        <v>24</v>
      </c>
      <c r="B30" s="219"/>
      <c r="C30" s="220"/>
      <c r="D30" s="218"/>
      <c r="E30" s="221"/>
      <c r="F30" s="221"/>
      <c r="G30" s="221"/>
      <c r="H30" s="221"/>
      <c r="I30" s="221"/>
      <c r="J30" s="221"/>
      <c r="K30" s="218" t="str">
        <f t="shared" si="0"/>
        <v/>
      </c>
      <c r="L30" s="222" t="str">
        <f t="shared" si="1"/>
        <v/>
      </c>
    </row>
    <row r="31" spans="1:12" s="207" customFormat="1">
      <c r="A31" s="218">
        <v>25</v>
      </c>
      <c r="B31" s="219"/>
      <c r="C31" s="220"/>
      <c r="D31" s="218"/>
      <c r="E31" s="221"/>
      <c r="F31" s="221"/>
      <c r="G31" s="221"/>
      <c r="H31" s="221"/>
      <c r="I31" s="221"/>
      <c r="J31" s="221"/>
      <c r="K31" s="218" t="str">
        <f t="shared" si="0"/>
        <v/>
      </c>
      <c r="L31" s="222" t="str">
        <f t="shared" si="1"/>
        <v/>
      </c>
    </row>
    <row r="32" spans="1:12" s="207" customFormat="1">
      <c r="A32" s="218">
        <v>26</v>
      </c>
      <c r="B32" s="219"/>
      <c r="C32" s="220"/>
      <c r="D32" s="218"/>
      <c r="E32" s="221"/>
      <c r="F32" s="221"/>
      <c r="G32" s="221"/>
      <c r="H32" s="221"/>
      <c r="I32" s="221"/>
      <c r="J32" s="221"/>
      <c r="K32" s="218" t="str">
        <f t="shared" si="0"/>
        <v/>
      </c>
      <c r="L32" s="222" t="str">
        <f t="shared" si="1"/>
        <v/>
      </c>
    </row>
    <row r="33" spans="1:12" s="207" customFormat="1">
      <c r="A33" s="218">
        <v>27</v>
      </c>
      <c r="B33" s="219"/>
      <c r="C33" s="220"/>
      <c r="D33" s="218"/>
      <c r="E33" s="221"/>
      <c r="F33" s="221"/>
      <c r="G33" s="221"/>
      <c r="H33" s="221"/>
      <c r="I33" s="221"/>
      <c r="J33" s="221"/>
      <c r="K33" s="218" t="str">
        <f t="shared" si="0"/>
        <v/>
      </c>
      <c r="L33" s="222" t="str">
        <f t="shared" si="1"/>
        <v/>
      </c>
    </row>
    <row r="34" spans="1:12" s="207" customFormat="1">
      <c r="A34" s="218">
        <v>28</v>
      </c>
      <c r="B34" s="219"/>
      <c r="C34" s="220"/>
      <c r="D34" s="218"/>
      <c r="E34" s="221"/>
      <c r="F34" s="221"/>
      <c r="G34" s="221"/>
      <c r="H34" s="221"/>
      <c r="I34" s="221"/>
      <c r="J34" s="221"/>
      <c r="K34" s="218" t="str">
        <f t="shared" si="0"/>
        <v/>
      </c>
      <c r="L34" s="222" t="str">
        <f t="shared" si="1"/>
        <v/>
      </c>
    </row>
    <row r="35" spans="1:12" s="207" customFormat="1">
      <c r="A35" s="218">
        <v>29</v>
      </c>
      <c r="B35" s="219"/>
      <c r="C35" s="220"/>
      <c r="D35" s="218"/>
      <c r="E35" s="221"/>
      <c r="F35" s="221"/>
      <c r="G35" s="221"/>
      <c r="H35" s="221"/>
      <c r="I35" s="221"/>
      <c r="J35" s="221"/>
      <c r="K35" s="218" t="str">
        <f t="shared" si="0"/>
        <v/>
      </c>
      <c r="L35" s="222" t="str">
        <f t="shared" si="1"/>
        <v/>
      </c>
    </row>
    <row r="36" spans="1:12" s="207" customFormat="1">
      <c r="A36" s="218">
        <v>30</v>
      </c>
      <c r="B36" s="219" t="s">
        <v>198</v>
      </c>
      <c r="C36" s="220" t="s">
        <v>198</v>
      </c>
      <c r="D36" s="218" t="s">
        <v>198</v>
      </c>
      <c r="E36" s="221"/>
      <c r="F36" s="221"/>
      <c r="G36" s="221"/>
      <c r="H36" s="221"/>
      <c r="I36" s="221"/>
      <c r="J36" s="221"/>
      <c r="K36" s="218" t="str">
        <f t="shared" si="0"/>
        <v/>
      </c>
      <c r="L36" s="222" t="str">
        <f t="shared" si="1"/>
        <v/>
      </c>
    </row>
    <row r="37" spans="1:12" s="207" customFormat="1">
      <c r="A37" s="218">
        <v>31</v>
      </c>
      <c r="B37" s="219" t="s">
        <v>198</v>
      </c>
      <c r="C37" s="220" t="s">
        <v>198</v>
      </c>
      <c r="D37" s="218" t="s">
        <v>198</v>
      </c>
      <c r="E37" s="221"/>
      <c r="F37" s="221"/>
      <c r="G37" s="221"/>
      <c r="H37" s="221"/>
      <c r="I37" s="221"/>
      <c r="J37" s="221"/>
      <c r="K37" s="218" t="str">
        <f t="shared" si="0"/>
        <v/>
      </c>
      <c r="L37" s="222" t="str">
        <f t="shared" si="1"/>
        <v/>
      </c>
    </row>
    <row r="38" spans="1:12" s="207" customFormat="1">
      <c r="A38" s="218">
        <v>32</v>
      </c>
      <c r="B38" s="219" t="s">
        <v>198</v>
      </c>
      <c r="C38" s="220" t="s">
        <v>198</v>
      </c>
      <c r="D38" s="218" t="s">
        <v>198</v>
      </c>
      <c r="E38" s="221"/>
      <c r="F38" s="221"/>
      <c r="G38" s="221"/>
      <c r="H38" s="221"/>
      <c r="I38" s="221"/>
      <c r="J38" s="221"/>
      <c r="K38" s="218" t="str">
        <f t="shared" si="0"/>
        <v/>
      </c>
      <c r="L38" s="222" t="str">
        <f t="shared" si="1"/>
        <v/>
      </c>
    </row>
    <row r="39" spans="1:12" s="207" customFormat="1">
      <c r="A39" s="218">
        <v>33</v>
      </c>
      <c r="B39" s="219" t="s">
        <v>198</v>
      </c>
      <c r="C39" s="220" t="s">
        <v>198</v>
      </c>
      <c r="D39" s="218" t="s">
        <v>198</v>
      </c>
      <c r="E39" s="221"/>
      <c r="F39" s="221"/>
      <c r="G39" s="221"/>
      <c r="H39" s="221"/>
      <c r="I39" s="221"/>
      <c r="J39" s="221"/>
      <c r="K39" s="218" t="str">
        <f t="shared" si="0"/>
        <v/>
      </c>
      <c r="L39" s="222" t="str">
        <f t="shared" si="1"/>
        <v/>
      </c>
    </row>
    <row r="40" spans="1:12" s="207" customFormat="1">
      <c r="A40" s="218">
        <v>34</v>
      </c>
      <c r="B40" s="219" t="s">
        <v>198</v>
      </c>
      <c r="C40" s="220" t="s">
        <v>198</v>
      </c>
      <c r="D40" s="218" t="s">
        <v>198</v>
      </c>
      <c r="E40" s="221"/>
      <c r="F40" s="221"/>
      <c r="G40" s="221"/>
      <c r="H40" s="221"/>
      <c r="I40" s="221"/>
      <c r="J40" s="221"/>
      <c r="K40" s="218" t="str">
        <f t="shared" si="0"/>
        <v/>
      </c>
      <c r="L40" s="222" t="str">
        <f t="shared" si="1"/>
        <v/>
      </c>
    </row>
    <row r="41" spans="1:12" s="207" customFormat="1">
      <c r="A41" s="218">
        <v>35</v>
      </c>
      <c r="B41" s="219" t="s">
        <v>198</v>
      </c>
      <c r="C41" s="220" t="s">
        <v>198</v>
      </c>
      <c r="D41" s="218" t="s">
        <v>198</v>
      </c>
      <c r="E41" s="221"/>
      <c r="F41" s="221"/>
      <c r="G41" s="221"/>
      <c r="H41" s="221"/>
      <c r="I41" s="221"/>
      <c r="J41" s="221"/>
      <c r="K41" s="218" t="str">
        <f t="shared" si="0"/>
        <v/>
      </c>
      <c r="L41" s="222" t="str">
        <f t="shared" si="1"/>
        <v/>
      </c>
    </row>
    <row r="42" spans="1:12" s="207" customFormat="1">
      <c r="A42" s="218">
        <v>36</v>
      </c>
      <c r="B42" s="219" t="s">
        <v>198</v>
      </c>
      <c r="C42" s="220" t="s">
        <v>198</v>
      </c>
      <c r="D42" s="218" t="s">
        <v>198</v>
      </c>
      <c r="E42" s="221"/>
      <c r="F42" s="221"/>
      <c r="G42" s="221"/>
      <c r="H42" s="221"/>
      <c r="I42" s="221"/>
      <c r="J42" s="221"/>
      <c r="K42" s="218" t="str">
        <f t="shared" si="0"/>
        <v/>
      </c>
      <c r="L42" s="222" t="str">
        <f t="shared" si="1"/>
        <v/>
      </c>
    </row>
    <row r="43" spans="1:12" s="207" customFormat="1">
      <c r="A43" s="218">
        <v>37</v>
      </c>
      <c r="B43" s="219" t="s">
        <v>198</v>
      </c>
      <c r="C43" s="220" t="s">
        <v>198</v>
      </c>
      <c r="D43" s="218" t="s">
        <v>198</v>
      </c>
      <c r="E43" s="221"/>
      <c r="F43" s="221"/>
      <c r="G43" s="221"/>
      <c r="H43" s="221"/>
      <c r="I43" s="221"/>
      <c r="J43" s="221"/>
      <c r="K43" s="218" t="str">
        <f t="shared" si="0"/>
        <v/>
      </c>
      <c r="L43" s="222" t="str">
        <f t="shared" si="1"/>
        <v/>
      </c>
    </row>
    <row r="44" spans="1:12" s="207" customFormat="1">
      <c r="A44" s="218">
        <v>38</v>
      </c>
      <c r="B44" s="219" t="s">
        <v>198</v>
      </c>
      <c r="C44" s="220" t="s">
        <v>198</v>
      </c>
      <c r="D44" s="218" t="s">
        <v>198</v>
      </c>
      <c r="E44" s="221"/>
      <c r="F44" s="221"/>
      <c r="G44" s="221"/>
      <c r="H44" s="221"/>
      <c r="I44" s="221"/>
      <c r="J44" s="221"/>
      <c r="K44" s="218" t="str">
        <f t="shared" si="0"/>
        <v/>
      </c>
      <c r="L44" s="222" t="str">
        <f t="shared" si="1"/>
        <v/>
      </c>
    </row>
    <row r="45" spans="1:12" s="207" customFormat="1">
      <c r="A45" s="218">
        <v>39</v>
      </c>
      <c r="B45" s="219" t="s">
        <v>198</v>
      </c>
      <c r="C45" s="220" t="s">
        <v>198</v>
      </c>
      <c r="D45" s="218" t="s">
        <v>198</v>
      </c>
      <c r="E45" s="221"/>
      <c r="F45" s="221"/>
      <c r="G45" s="221"/>
      <c r="H45" s="221"/>
      <c r="I45" s="221"/>
      <c r="J45" s="221"/>
      <c r="K45" s="218" t="str">
        <f t="shared" si="0"/>
        <v/>
      </c>
      <c r="L45" s="222" t="str">
        <f t="shared" si="1"/>
        <v/>
      </c>
    </row>
    <row r="46" spans="1:12" s="207" customFormat="1">
      <c r="A46" s="218">
        <v>40</v>
      </c>
      <c r="B46" s="219" t="s">
        <v>198</v>
      </c>
      <c r="C46" s="220" t="s">
        <v>198</v>
      </c>
      <c r="D46" s="218" t="s">
        <v>198</v>
      </c>
      <c r="E46" s="221"/>
      <c r="F46" s="221"/>
      <c r="G46" s="221"/>
      <c r="H46" s="221"/>
      <c r="I46" s="221"/>
      <c r="J46" s="221"/>
      <c r="K46" s="218" t="str">
        <f t="shared" si="0"/>
        <v/>
      </c>
      <c r="L46" s="222" t="str">
        <f t="shared" si="1"/>
        <v/>
      </c>
    </row>
    <row r="47" spans="1:12" s="207" customFormat="1">
      <c r="A47" s="218">
        <v>41</v>
      </c>
      <c r="B47" s="219" t="s">
        <v>198</v>
      </c>
      <c r="C47" s="220" t="s">
        <v>198</v>
      </c>
      <c r="D47" s="218" t="s">
        <v>198</v>
      </c>
      <c r="E47" s="221"/>
      <c r="F47" s="221"/>
      <c r="G47" s="221"/>
      <c r="H47" s="221"/>
      <c r="I47" s="221"/>
      <c r="J47" s="221"/>
      <c r="K47" s="218" t="str">
        <f t="shared" si="0"/>
        <v/>
      </c>
      <c r="L47" s="222" t="str">
        <f t="shared" si="1"/>
        <v/>
      </c>
    </row>
    <row r="48" spans="1:12" s="207" customFormat="1">
      <c r="A48" s="218">
        <v>42</v>
      </c>
      <c r="B48" s="219" t="s">
        <v>198</v>
      </c>
      <c r="C48" s="220" t="s">
        <v>198</v>
      </c>
      <c r="D48" s="218" t="s">
        <v>198</v>
      </c>
      <c r="E48" s="221"/>
      <c r="F48" s="221"/>
      <c r="G48" s="221"/>
      <c r="H48" s="221"/>
      <c r="I48" s="221"/>
      <c r="J48" s="221"/>
      <c r="K48" s="218" t="str">
        <f t="shared" si="0"/>
        <v/>
      </c>
      <c r="L48" s="222" t="str">
        <f t="shared" si="1"/>
        <v/>
      </c>
    </row>
    <row r="49" spans="1:12" s="207" customFormat="1">
      <c r="A49" s="218">
        <v>43</v>
      </c>
      <c r="B49" s="219" t="s">
        <v>198</v>
      </c>
      <c r="C49" s="220" t="s">
        <v>198</v>
      </c>
      <c r="D49" s="218" t="s">
        <v>198</v>
      </c>
      <c r="E49" s="221"/>
      <c r="F49" s="221"/>
      <c r="G49" s="221"/>
      <c r="H49" s="221"/>
      <c r="I49" s="221"/>
      <c r="J49" s="221"/>
      <c r="K49" s="218" t="str">
        <f t="shared" si="0"/>
        <v/>
      </c>
      <c r="L49" s="222" t="str">
        <f t="shared" si="1"/>
        <v/>
      </c>
    </row>
    <row r="50" spans="1:12" s="207" customFormat="1">
      <c r="A50" s="218">
        <v>44</v>
      </c>
      <c r="B50" s="219" t="s">
        <v>198</v>
      </c>
      <c r="C50" s="220" t="s">
        <v>198</v>
      </c>
      <c r="D50" s="218" t="s">
        <v>198</v>
      </c>
      <c r="E50" s="221"/>
      <c r="F50" s="221"/>
      <c r="G50" s="221"/>
      <c r="H50" s="221"/>
      <c r="I50" s="221"/>
      <c r="J50" s="221"/>
      <c r="K50" s="218" t="str">
        <f t="shared" si="0"/>
        <v/>
      </c>
      <c r="L50" s="222" t="str">
        <f t="shared" si="1"/>
        <v/>
      </c>
    </row>
    <row r="51" spans="1:12" s="207" customFormat="1">
      <c r="A51" s="218">
        <v>45</v>
      </c>
      <c r="B51" s="219" t="s">
        <v>198</v>
      </c>
      <c r="C51" s="220" t="s">
        <v>198</v>
      </c>
      <c r="D51" s="218" t="s">
        <v>198</v>
      </c>
      <c r="E51" s="221"/>
      <c r="F51" s="221"/>
      <c r="G51" s="221"/>
      <c r="H51" s="221"/>
      <c r="I51" s="221"/>
      <c r="J51" s="221"/>
      <c r="K51" s="218" t="str">
        <f t="shared" si="0"/>
        <v/>
      </c>
      <c r="L51" s="222" t="str">
        <f t="shared" si="1"/>
        <v/>
      </c>
    </row>
    <row r="52" spans="1:12" s="207" customFormat="1">
      <c r="A52" s="218">
        <v>46</v>
      </c>
      <c r="B52" s="219" t="s">
        <v>198</v>
      </c>
      <c r="C52" s="220" t="s">
        <v>198</v>
      </c>
      <c r="D52" s="218" t="s">
        <v>198</v>
      </c>
      <c r="E52" s="221"/>
      <c r="F52" s="221"/>
      <c r="G52" s="221"/>
      <c r="H52" s="221"/>
      <c r="I52" s="221"/>
      <c r="J52" s="221"/>
      <c r="K52" s="218" t="str">
        <f t="shared" si="0"/>
        <v/>
      </c>
      <c r="L52" s="222" t="str">
        <f t="shared" si="1"/>
        <v/>
      </c>
    </row>
    <row r="53" spans="1:12" s="207" customFormat="1">
      <c r="A53" s="218">
        <v>47</v>
      </c>
      <c r="B53" s="219" t="s">
        <v>198</v>
      </c>
      <c r="C53" s="220" t="s">
        <v>198</v>
      </c>
      <c r="D53" s="218" t="s">
        <v>198</v>
      </c>
      <c r="E53" s="221"/>
      <c r="F53" s="221"/>
      <c r="G53" s="221"/>
      <c r="H53" s="221"/>
      <c r="I53" s="221"/>
      <c r="J53" s="221"/>
      <c r="K53" s="218" t="str">
        <f t="shared" si="0"/>
        <v/>
      </c>
      <c r="L53" s="222" t="str">
        <f t="shared" si="1"/>
        <v/>
      </c>
    </row>
    <row r="54" spans="1:12" s="207" customFormat="1">
      <c r="A54" s="218">
        <v>48</v>
      </c>
      <c r="B54" s="219" t="s">
        <v>198</v>
      </c>
      <c r="C54" s="220" t="s">
        <v>198</v>
      </c>
      <c r="D54" s="218" t="s">
        <v>198</v>
      </c>
      <c r="E54" s="221"/>
      <c r="F54" s="221"/>
      <c r="G54" s="221"/>
      <c r="H54" s="221"/>
      <c r="I54" s="221"/>
      <c r="J54" s="221"/>
      <c r="K54" s="218" t="str">
        <f t="shared" si="0"/>
        <v/>
      </c>
      <c r="L54" s="222" t="str">
        <f t="shared" si="1"/>
        <v/>
      </c>
    </row>
    <row r="55" spans="1:12" s="207" customFormat="1">
      <c r="A55" s="218">
        <v>49</v>
      </c>
      <c r="B55" s="219" t="s">
        <v>198</v>
      </c>
      <c r="C55" s="220" t="s">
        <v>198</v>
      </c>
      <c r="D55" s="218" t="s">
        <v>198</v>
      </c>
      <c r="E55" s="221"/>
      <c r="F55" s="221"/>
      <c r="G55" s="221"/>
      <c r="H55" s="221"/>
      <c r="I55" s="221"/>
      <c r="J55" s="221"/>
      <c r="K55" s="218" t="str">
        <f t="shared" si="0"/>
        <v/>
      </c>
      <c r="L55" s="222" t="str">
        <f t="shared" si="1"/>
        <v/>
      </c>
    </row>
    <row r="56" spans="1:12" s="207" customFormat="1">
      <c r="A56" s="218">
        <v>50</v>
      </c>
      <c r="B56" s="219" t="s">
        <v>198</v>
      </c>
      <c r="C56" s="220" t="s">
        <v>198</v>
      </c>
      <c r="D56" s="218" t="s">
        <v>198</v>
      </c>
      <c r="E56" s="221"/>
      <c r="F56" s="221"/>
      <c r="G56" s="221"/>
      <c r="H56" s="221"/>
      <c r="I56" s="221"/>
      <c r="J56" s="221"/>
      <c r="K56" s="218" t="str">
        <f t="shared" si="0"/>
        <v/>
      </c>
      <c r="L56" s="222" t="str">
        <f t="shared" si="1"/>
        <v/>
      </c>
    </row>
    <row r="57" spans="1:12" s="207" customFormat="1">
      <c r="A57" s="218">
        <v>51</v>
      </c>
      <c r="B57" s="219" t="s">
        <v>198</v>
      </c>
      <c r="C57" s="220" t="s">
        <v>198</v>
      </c>
      <c r="D57" s="218" t="s">
        <v>198</v>
      </c>
      <c r="E57" s="221"/>
      <c r="F57" s="221"/>
      <c r="G57" s="221"/>
      <c r="H57" s="221"/>
      <c r="I57" s="221"/>
      <c r="J57" s="221"/>
      <c r="K57" s="218" t="str">
        <f t="shared" si="0"/>
        <v/>
      </c>
      <c r="L57" s="222" t="str">
        <f t="shared" si="1"/>
        <v/>
      </c>
    </row>
    <row r="58" spans="1:12" s="207" customFormat="1">
      <c r="A58" s="218">
        <v>52</v>
      </c>
      <c r="B58" s="219" t="s">
        <v>198</v>
      </c>
      <c r="C58" s="220" t="s">
        <v>198</v>
      </c>
      <c r="D58" s="218" t="s">
        <v>198</v>
      </c>
      <c r="E58" s="221"/>
      <c r="F58" s="221"/>
      <c r="G58" s="221"/>
      <c r="H58" s="221"/>
      <c r="I58" s="221"/>
      <c r="J58" s="221"/>
      <c r="K58" s="218" t="str">
        <f t="shared" si="0"/>
        <v/>
      </c>
      <c r="L58" s="222" t="str">
        <f t="shared" si="1"/>
        <v/>
      </c>
    </row>
    <row r="59" spans="1:12" s="207" customFormat="1">
      <c r="A59" s="218">
        <v>53</v>
      </c>
      <c r="B59" s="219" t="s">
        <v>198</v>
      </c>
      <c r="C59" s="220" t="s">
        <v>198</v>
      </c>
      <c r="D59" s="218" t="s">
        <v>198</v>
      </c>
      <c r="E59" s="221"/>
      <c r="F59" s="221"/>
      <c r="G59" s="221"/>
      <c r="H59" s="221"/>
      <c r="I59" s="221"/>
      <c r="J59" s="221"/>
      <c r="K59" s="218" t="str">
        <f t="shared" si="0"/>
        <v/>
      </c>
      <c r="L59" s="222" t="str">
        <f t="shared" si="1"/>
        <v/>
      </c>
    </row>
    <row r="60" spans="1:12" s="207" customFormat="1">
      <c r="A60" s="218">
        <v>54</v>
      </c>
      <c r="B60" s="219" t="s">
        <v>198</v>
      </c>
      <c r="C60" s="220" t="s">
        <v>198</v>
      </c>
      <c r="D60" s="218" t="s">
        <v>198</v>
      </c>
      <c r="E60" s="221"/>
      <c r="F60" s="221"/>
      <c r="G60" s="221"/>
      <c r="H60" s="221"/>
      <c r="I60" s="221"/>
      <c r="J60" s="221"/>
      <c r="K60" s="218" t="str">
        <f t="shared" si="0"/>
        <v/>
      </c>
      <c r="L60" s="222" t="str">
        <f t="shared" si="1"/>
        <v/>
      </c>
    </row>
    <row r="61" spans="1:12">
      <c r="A61" s="223"/>
      <c r="B61" s="224"/>
      <c r="C61" s="224"/>
      <c r="D61" s="225"/>
      <c r="E61" s="224"/>
      <c r="F61" s="300"/>
      <c r="G61" s="300"/>
      <c r="H61" s="300"/>
      <c r="I61" s="300"/>
      <c r="J61" s="300"/>
      <c r="K61" s="300"/>
      <c r="L61" s="300"/>
    </row>
    <row r="62" spans="1:12" ht="15.95" customHeight="1">
      <c r="A62" s="226"/>
      <c r="B62" s="227"/>
      <c r="C62" s="227"/>
      <c r="D62" s="228"/>
      <c r="E62" s="227"/>
      <c r="F62" s="301"/>
      <c r="G62" s="301"/>
      <c r="H62" s="301"/>
      <c r="I62" s="301"/>
      <c r="J62" s="301"/>
      <c r="K62" s="301"/>
      <c r="L62" s="301"/>
    </row>
    <row r="63" spans="1:12" ht="15.95" customHeight="1">
      <c r="A63" s="226"/>
      <c r="B63" s="227"/>
      <c r="C63" s="227"/>
      <c r="D63" s="228"/>
      <c r="E63" s="227"/>
      <c r="F63" s="301"/>
      <c r="G63" s="301"/>
      <c r="H63" s="301"/>
      <c r="I63" s="301"/>
      <c r="J63" s="301"/>
      <c r="K63" s="301"/>
      <c r="L63" s="301"/>
    </row>
    <row r="64" spans="1:12" ht="15.95" customHeight="1">
      <c r="A64" s="229"/>
      <c r="B64" s="227" t="s">
        <v>14</v>
      </c>
      <c r="C64" s="227"/>
      <c r="D64" s="228"/>
      <c r="E64" s="227"/>
      <c r="F64" s="301"/>
      <c r="G64" s="301"/>
      <c r="H64" s="301"/>
      <c r="I64" s="301"/>
      <c r="J64" s="301"/>
      <c r="K64" s="301"/>
      <c r="L64" s="301"/>
    </row>
    <row r="65" spans="1:12">
      <c r="A65" s="229"/>
      <c r="B65" s="230" t="s">
        <v>196</v>
      </c>
      <c r="C65" s="230"/>
      <c r="D65" s="231"/>
      <c r="E65" s="230"/>
      <c r="F65" s="227"/>
      <c r="G65" s="227"/>
      <c r="H65" s="227"/>
      <c r="I65" s="227"/>
      <c r="J65" s="227"/>
      <c r="K65" s="227"/>
      <c r="L65" s="227"/>
    </row>
    <row r="66" spans="1:12">
      <c r="A66" s="229"/>
      <c r="B66" s="230" t="s">
        <v>197</v>
      </c>
      <c r="C66" s="230"/>
      <c r="D66" s="231"/>
      <c r="E66" s="230"/>
      <c r="F66" s="227"/>
      <c r="G66" s="227"/>
      <c r="H66" s="227"/>
      <c r="I66" s="227"/>
      <c r="J66" s="227"/>
      <c r="K66" s="227"/>
      <c r="L66" s="227"/>
    </row>
    <row r="67" spans="1:12">
      <c r="A67" s="229"/>
      <c r="B67" s="232" t="e">
        <f>#REF!</f>
        <v>#REF!</v>
      </c>
      <c r="C67" s="232"/>
      <c r="D67" s="233"/>
      <c r="E67" s="232"/>
      <c r="F67" s="227"/>
      <c r="G67" s="227"/>
      <c r="H67" s="227"/>
      <c r="I67" s="227"/>
      <c r="J67" s="227"/>
      <c r="K67" s="227"/>
      <c r="L67" s="227"/>
    </row>
    <row r="68" spans="1:12">
      <c r="A68" s="226"/>
      <c r="B68" s="227"/>
      <c r="C68" s="227"/>
      <c r="D68" s="228"/>
      <c r="E68" s="227"/>
      <c r="F68" s="227"/>
      <c r="G68" s="227"/>
      <c r="H68" s="227"/>
      <c r="I68" s="227"/>
      <c r="J68" s="227"/>
      <c r="K68" s="227"/>
      <c r="L68" s="227"/>
    </row>
    <row r="69" spans="1:12">
      <c r="A69" s="226"/>
      <c r="B69" s="227"/>
      <c r="C69" s="227"/>
      <c r="D69" s="228"/>
      <c r="E69" s="227"/>
      <c r="F69" s="227"/>
      <c r="G69" s="227"/>
      <c r="H69" s="227"/>
      <c r="I69" s="227"/>
      <c r="J69" s="227"/>
      <c r="K69" s="227"/>
      <c r="L69" s="227"/>
    </row>
    <row r="70" spans="1:12">
      <c r="A70" s="226"/>
      <c r="B70" s="227"/>
      <c r="C70" s="227"/>
      <c r="D70" s="228"/>
      <c r="E70" s="227"/>
      <c r="F70" s="227"/>
      <c r="G70" s="227"/>
      <c r="H70" s="227"/>
      <c r="I70" s="227"/>
      <c r="J70" s="227"/>
      <c r="K70" s="227"/>
      <c r="L70" s="227"/>
    </row>
    <row r="71" spans="1:12">
      <c r="A71" s="226"/>
      <c r="B71" s="227"/>
      <c r="C71" s="227"/>
      <c r="D71" s="228"/>
      <c r="E71" s="227"/>
      <c r="F71" s="227"/>
      <c r="G71" s="227"/>
      <c r="H71" s="227"/>
      <c r="I71" s="227"/>
      <c r="J71" s="227"/>
      <c r="K71" s="227"/>
      <c r="L71" s="227"/>
    </row>
    <row r="72" spans="1:12">
      <c r="A72" s="234"/>
      <c r="B72" s="235"/>
      <c r="C72" s="235"/>
      <c r="D72" s="236"/>
      <c r="E72" s="235"/>
      <c r="F72" s="235"/>
      <c r="G72" s="235"/>
      <c r="H72" s="235"/>
      <c r="I72" s="235"/>
      <c r="J72" s="235"/>
      <c r="K72" s="235"/>
      <c r="L72" s="235"/>
    </row>
    <row r="73" spans="1:12"/>
    <row r="74" spans="1:12"/>
    <row r="75" spans="1:12"/>
    <row r="76" spans="1:12"/>
    <row r="77" spans="1:12"/>
    <row r="78" spans="1:12"/>
    <row r="79" spans="1:12"/>
    <row r="80" spans="1:12"/>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ht="15.75" customHeight="1"/>
    <row r="132" ht="15.75" customHeight="1"/>
    <row r="133" ht="15.75" customHeight="1"/>
    <row r="134" ht="15.75" customHeight="1"/>
    <row r="135" ht="15.75" customHeight="1"/>
  </sheetData>
  <mergeCells count="12">
    <mergeCell ref="L5:L6"/>
    <mergeCell ref="F61:L61"/>
    <mergeCell ref="F62:L62"/>
    <mergeCell ref="F63:L63"/>
    <mergeCell ref="F64:L64"/>
    <mergeCell ref="C1:F2"/>
    <mergeCell ref="A4:A6"/>
    <mergeCell ref="B4:B6"/>
    <mergeCell ref="C4:C6"/>
    <mergeCell ref="D4:D6"/>
    <mergeCell ref="E4:E6"/>
    <mergeCell ref="F4:J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6"/>
  <sheetViews>
    <sheetView zoomScale="70" zoomScaleNormal="70" workbookViewId="0">
      <selection activeCell="C9" sqref="C9"/>
    </sheetView>
  </sheetViews>
  <sheetFormatPr defaultColWidth="9.140625" defaultRowHeight="15.75" customHeight="1" zeroHeight="1"/>
  <cols>
    <col min="1" max="1" width="5" style="204" customWidth="1"/>
    <col min="2" max="2" width="39.5703125" style="204" bestFit="1" customWidth="1"/>
    <col min="3" max="3" width="26.28515625" style="204" customWidth="1"/>
    <col min="4" max="4" width="11.42578125" style="237" customWidth="1"/>
    <col min="5" max="5" width="15.28515625" style="204" customWidth="1"/>
    <col min="6" max="6" width="33.5703125" style="204" customWidth="1"/>
    <col min="7" max="7" width="29.42578125" style="204" customWidth="1"/>
    <col min="8" max="8" width="30.140625" style="204" customWidth="1"/>
    <col min="9" max="9" width="28.5703125" style="204" customWidth="1"/>
    <col min="10" max="10" width="28.7109375" style="204" customWidth="1"/>
    <col min="11" max="11" width="20.85546875" style="204" customWidth="1"/>
    <col min="12" max="12" width="16.28515625" style="204" customWidth="1"/>
    <col min="13" max="16384" width="9.140625" style="204"/>
  </cols>
  <sheetData>
    <row r="1" spans="1:12" s="207" customFormat="1" ht="20.100000000000001" customHeight="1">
      <c r="A1" s="208"/>
      <c r="B1" s="206"/>
      <c r="C1" s="290"/>
      <c r="D1" s="290"/>
      <c r="E1" s="290"/>
      <c r="F1" s="290"/>
      <c r="G1" s="206"/>
      <c r="H1" s="206"/>
      <c r="I1" s="206"/>
      <c r="J1" s="206"/>
      <c r="K1" s="206"/>
      <c r="L1" s="206"/>
    </row>
    <row r="2" spans="1:12" s="207" customFormat="1" ht="20.100000000000001" customHeight="1">
      <c r="A2" s="208"/>
      <c r="B2" s="206"/>
      <c r="C2" s="238"/>
      <c r="D2" s="238"/>
      <c r="E2" s="238"/>
      <c r="F2" s="238"/>
      <c r="G2" s="206"/>
      <c r="H2" s="206"/>
      <c r="I2" s="206"/>
      <c r="J2" s="206"/>
      <c r="K2" s="206"/>
      <c r="L2" s="206"/>
    </row>
    <row r="3" spans="1:12" s="207" customFormat="1" ht="20.100000000000001" customHeight="1">
      <c r="A3" s="209"/>
      <c r="B3" s="206"/>
      <c r="C3" s="209"/>
      <c r="D3" s="206"/>
      <c r="E3" s="210"/>
      <c r="F3" s="211"/>
      <c r="G3" s="210"/>
      <c r="H3" s="211"/>
      <c r="I3" s="210"/>
      <c r="J3" s="211"/>
      <c r="K3" s="210"/>
      <c r="L3" s="211"/>
    </row>
    <row r="4" spans="1:12" s="207" customFormat="1" ht="15.75" customHeight="1">
      <c r="A4" s="291" t="s">
        <v>7</v>
      </c>
      <c r="B4" s="291" t="s">
        <v>8</v>
      </c>
      <c r="C4" s="292" t="s">
        <v>9</v>
      </c>
      <c r="D4" s="291" t="s">
        <v>10</v>
      </c>
      <c r="E4" s="293" t="s">
        <v>188</v>
      </c>
      <c r="F4" s="296" t="s">
        <v>189</v>
      </c>
      <c r="G4" s="297"/>
      <c r="H4" s="297"/>
      <c r="I4" s="297"/>
      <c r="J4" s="297"/>
      <c r="K4" s="212"/>
      <c r="L4" s="213"/>
    </row>
    <row r="5" spans="1:12" s="207" customFormat="1" ht="94.5">
      <c r="A5" s="291"/>
      <c r="B5" s="291"/>
      <c r="C5" s="292"/>
      <c r="D5" s="291"/>
      <c r="E5" s="294"/>
      <c r="F5" s="214" t="s">
        <v>190</v>
      </c>
      <c r="G5" s="214" t="s">
        <v>191</v>
      </c>
      <c r="H5" s="214" t="s">
        <v>192</v>
      </c>
      <c r="I5" s="214" t="s">
        <v>193</v>
      </c>
      <c r="J5" s="214" t="s">
        <v>194</v>
      </c>
      <c r="K5" s="215" t="s">
        <v>37</v>
      </c>
      <c r="L5" s="298" t="s">
        <v>195</v>
      </c>
    </row>
    <row r="6" spans="1:12">
      <c r="A6" s="291"/>
      <c r="B6" s="291"/>
      <c r="C6" s="292"/>
      <c r="D6" s="291"/>
      <c r="E6" s="295"/>
      <c r="F6" s="216">
        <v>0.2</v>
      </c>
      <c r="G6" s="217">
        <v>0.2</v>
      </c>
      <c r="H6" s="217">
        <v>0.2</v>
      </c>
      <c r="I6" s="217">
        <v>0.2</v>
      </c>
      <c r="J6" s="217">
        <v>0.2</v>
      </c>
      <c r="K6" s="217">
        <v>1</v>
      </c>
      <c r="L6" s="299"/>
    </row>
    <row r="7" spans="1:12" s="207" customFormat="1">
      <c r="A7" s="218">
        <v>1</v>
      </c>
      <c r="B7" s="219"/>
      <c r="C7" s="220"/>
      <c r="D7" s="218"/>
      <c r="E7" s="221">
        <v>1</v>
      </c>
      <c r="F7" s="221">
        <v>15</v>
      </c>
      <c r="G7" s="221">
        <v>10</v>
      </c>
      <c r="H7" s="221">
        <v>13</v>
      </c>
      <c r="I7" s="221">
        <v>17</v>
      </c>
      <c r="J7" s="221">
        <v>19</v>
      </c>
      <c r="K7" s="218" t="str">
        <f>IF(B7="","",SUM(F7:J7))</f>
        <v/>
      </c>
      <c r="L7" s="222" t="str">
        <f>IF(B7="","",ROUND(0.2*K7,2))</f>
        <v/>
      </c>
    </row>
    <row r="8" spans="1:12" s="207" customFormat="1">
      <c r="A8" s="218">
        <v>2</v>
      </c>
      <c r="B8" s="219"/>
      <c r="C8" s="220"/>
      <c r="D8" s="218"/>
      <c r="E8" s="221"/>
      <c r="F8" s="221"/>
      <c r="G8" s="221"/>
      <c r="H8" s="221"/>
      <c r="I8" s="221"/>
      <c r="J8" s="221"/>
      <c r="K8" s="218" t="str">
        <f t="shared" ref="K8:K60" si="0">IF(B8="","",SUM(F8:J8))</f>
        <v/>
      </c>
      <c r="L8" s="222" t="str">
        <f t="shared" ref="L8:L60" si="1">IF(B8="","",ROUND(0.2*K8,2))</f>
        <v/>
      </c>
    </row>
    <row r="9" spans="1:12" s="207" customFormat="1">
      <c r="A9" s="218">
        <v>3</v>
      </c>
      <c r="B9" s="219"/>
      <c r="C9" s="220"/>
      <c r="D9" s="218"/>
      <c r="E9" s="221"/>
      <c r="F9" s="221"/>
      <c r="G9" s="221"/>
      <c r="H9" s="221"/>
      <c r="I9" s="221">
        <v>6</v>
      </c>
      <c r="J9" s="221"/>
      <c r="K9" s="218" t="str">
        <f t="shared" si="0"/>
        <v/>
      </c>
      <c r="L9" s="222" t="str">
        <f t="shared" si="1"/>
        <v/>
      </c>
    </row>
    <row r="10" spans="1:12" s="207" customFormat="1">
      <c r="A10" s="218">
        <v>4</v>
      </c>
      <c r="B10" s="219"/>
      <c r="C10" s="220"/>
      <c r="D10" s="218"/>
      <c r="E10" s="221"/>
      <c r="F10" s="221"/>
      <c r="G10" s="221"/>
      <c r="H10" s="221"/>
      <c r="I10" s="221"/>
      <c r="J10" s="221"/>
      <c r="K10" s="218" t="str">
        <f t="shared" si="0"/>
        <v/>
      </c>
      <c r="L10" s="222" t="str">
        <f t="shared" si="1"/>
        <v/>
      </c>
    </row>
    <row r="11" spans="1:12" s="207" customFormat="1">
      <c r="A11" s="218">
        <v>5</v>
      </c>
      <c r="B11" s="219"/>
      <c r="C11" s="220"/>
      <c r="D11" s="218"/>
      <c r="E11" s="221"/>
      <c r="F11" s="221"/>
      <c r="G11" s="221"/>
      <c r="H11" s="221"/>
      <c r="I11" s="221"/>
      <c r="J11" s="221"/>
      <c r="K11" s="218" t="str">
        <f t="shared" si="0"/>
        <v/>
      </c>
      <c r="L11" s="222" t="str">
        <f t="shared" si="1"/>
        <v/>
      </c>
    </row>
    <row r="12" spans="1:12" s="207" customFormat="1">
      <c r="A12" s="218">
        <v>6</v>
      </c>
      <c r="B12" s="219"/>
      <c r="C12" s="220"/>
      <c r="D12" s="218"/>
      <c r="E12" s="221"/>
      <c r="F12" s="221"/>
      <c r="G12" s="221"/>
      <c r="H12" s="221"/>
      <c r="I12" s="221"/>
      <c r="J12" s="221"/>
      <c r="K12" s="218" t="str">
        <f t="shared" si="0"/>
        <v/>
      </c>
      <c r="L12" s="222" t="str">
        <f t="shared" si="1"/>
        <v/>
      </c>
    </row>
    <row r="13" spans="1:12" s="207" customFormat="1">
      <c r="A13" s="218">
        <v>7</v>
      </c>
      <c r="B13" s="219"/>
      <c r="C13" s="220"/>
      <c r="D13" s="218"/>
      <c r="E13" s="221"/>
      <c r="F13" s="221"/>
      <c r="G13" s="221"/>
      <c r="H13" s="221"/>
      <c r="I13" s="221"/>
      <c r="J13" s="221"/>
      <c r="K13" s="218" t="str">
        <f t="shared" si="0"/>
        <v/>
      </c>
      <c r="L13" s="222" t="str">
        <f t="shared" si="1"/>
        <v/>
      </c>
    </row>
    <row r="14" spans="1:12" s="207" customFormat="1">
      <c r="A14" s="218">
        <v>8</v>
      </c>
      <c r="B14" s="219"/>
      <c r="C14" s="220"/>
      <c r="D14" s="218"/>
      <c r="E14" s="221"/>
      <c r="F14" s="221"/>
      <c r="G14" s="221"/>
      <c r="H14" s="221"/>
      <c r="I14" s="221"/>
      <c r="J14" s="221"/>
      <c r="K14" s="218" t="str">
        <f t="shared" si="0"/>
        <v/>
      </c>
      <c r="L14" s="222" t="str">
        <f t="shared" si="1"/>
        <v/>
      </c>
    </row>
    <row r="15" spans="1:12" s="207" customFormat="1">
      <c r="A15" s="218">
        <v>9</v>
      </c>
      <c r="B15" s="219"/>
      <c r="C15" s="220"/>
      <c r="D15" s="218"/>
      <c r="E15" s="221"/>
      <c r="F15" s="221"/>
      <c r="G15" s="221"/>
      <c r="H15" s="221"/>
      <c r="I15" s="221"/>
      <c r="J15" s="221"/>
      <c r="K15" s="218" t="str">
        <f t="shared" si="0"/>
        <v/>
      </c>
      <c r="L15" s="222" t="str">
        <f t="shared" si="1"/>
        <v/>
      </c>
    </row>
    <row r="16" spans="1:12" s="207" customFormat="1">
      <c r="A16" s="218">
        <v>10</v>
      </c>
      <c r="B16" s="219"/>
      <c r="C16" s="220"/>
      <c r="D16" s="218"/>
      <c r="E16" s="221"/>
      <c r="F16" s="221"/>
      <c r="G16" s="221"/>
      <c r="H16" s="221"/>
      <c r="I16" s="221"/>
      <c r="J16" s="221"/>
      <c r="K16" s="218" t="str">
        <f t="shared" si="0"/>
        <v/>
      </c>
      <c r="L16" s="222" t="str">
        <f t="shared" si="1"/>
        <v/>
      </c>
    </row>
    <row r="17" spans="1:12" s="207" customFormat="1">
      <c r="A17" s="218">
        <v>11</v>
      </c>
      <c r="B17" s="219"/>
      <c r="C17" s="220"/>
      <c r="D17" s="218"/>
      <c r="E17" s="221"/>
      <c r="F17" s="221"/>
      <c r="G17" s="221"/>
      <c r="H17" s="221"/>
      <c r="I17" s="221"/>
      <c r="J17" s="221"/>
      <c r="K17" s="218" t="str">
        <f t="shared" si="0"/>
        <v/>
      </c>
      <c r="L17" s="222" t="str">
        <f t="shared" si="1"/>
        <v/>
      </c>
    </row>
    <row r="18" spans="1:12" s="207" customFormat="1">
      <c r="A18" s="218">
        <v>12</v>
      </c>
      <c r="B18" s="219"/>
      <c r="C18" s="220"/>
      <c r="D18" s="218"/>
      <c r="E18" s="221"/>
      <c r="F18" s="221"/>
      <c r="G18" s="221"/>
      <c r="H18" s="221"/>
      <c r="I18" s="221"/>
      <c r="J18" s="221"/>
      <c r="K18" s="218" t="str">
        <f t="shared" si="0"/>
        <v/>
      </c>
      <c r="L18" s="222" t="str">
        <f t="shared" si="1"/>
        <v/>
      </c>
    </row>
    <row r="19" spans="1:12" s="207" customFormat="1">
      <c r="A19" s="218">
        <v>13</v>
      </c>
      <c r="B19" s="219"/>
      <c r="C19" s="220"/>
      <c r="D19" s="218"/>
      <c r="E19" s="221"/>
      <c r="F19" s="221"/>
      <c r="G19" s="221"/>
      <c r="H19" s="221"/>
      <c r="I19" s="221"/>
      <c r="J19" s="221"/>
      <c r="K19" s="218" t="str">
        <f t="shared" si="0"/>
        <v/>
      </c>
      <c r="L19" s="222" t="str">
        <f t="shared" si="1"/>
        <v/>
      </c>
    </row>
    <row r="20" spans="1:12" s="207" customFormat="1">
      <c r="A20" s="218">
        <v>14</v>
      </c>
      <c r="B20" s="219"/>
      <c r="C20" s="220"/>
      <c r="D20" s="218"/>
      <c r="E20" s="221"/>
      <c r="F20" s="221"/>
      <c r="G20" s="221"/>
      <c r="H20" s="221"/>
      <c r="I20" s="221"/>
      <c r="J20" s="221"/>
      <c r="K20" s="218" t="str">
        <f t="shared" si="0"/>
        <v/>
      </c>
      <c r="L20" s="222" t="str">
        <f t="shared" si="1"/>
        <v/>
      </c>
    </row>
    <row r="21" spans="1:12" s="207" customFormat="1">
      <c r="A21" s="218">
        <v>15</v>
      </c>
      <c r="B21" s="219"/>
      <c r="C21" s="220"/>
      <c r="D21" s="218"/>
      <c r="E21" s="221"/>
      <c r="F21" s="221"/>
      <c r="G21" s="221"/>
      <c r="H21" s="221"/>
      <c r="I21" s="221"/>
      <c r="J21" s="221"/>
      <c r="K21" s="218" t="str">
        <f t="shared" si="0"/>
        <v/>
      </c>
      <c r="L21" s="222" t="str">
        <f t="shared" si="1"/>
        <v/>
      </c>
    </row>
    <row r="22" spans="1:12" s="207" customFormat="1">
      <c r="A22" s="218">
        <v>16</v>
      </c>
      <c r="B22" s="219"/>
      <c r="C22" s="220"/>
      <c r="D22" s="218"/>
      <c r="E22" s="221"/>
      <c r="F22" s="221"/>
      <c r="G22" s="221"/>
      <c r="H22" s="221"/>
      <c r="I22" s="221"/>
      <c r="J22" s="221"/>
      <c r="K22" s="218" t="str">
        <f t="shared" si="0"/>
        <v/>
      </c>
      <c r="L22" s="222" t="str">
        <f t="shared" si="1"/>
        <v/>
      </c>
    </row>
    <row r="23" spans="1:12" s="207" customFormat="1">
      <c r="A23" s="218">
        <v>17</v>
      </c>
      <c r="B23" s="219"/>
      <c r="C23" s="220"/>
      <c r="D23" s="218"/>
      <c r="E23" s="221"/>
      <c r="F23" s="221"/>
      <c r="G23" s="221"/>
      <c r="H23" s="221"/>
      <c r="I23" s="221"/>
      <c r="J23" s="221"/>
      <c r="K23" s="218" t="str">
        <f t="shared" si="0"/>
        <v/>
      </c>
      <c r="L23" s="222" t="str">
        <f t="shared" si="1"/>
        <v/>
      </c>
    </row>
    <row r="24" spans="1:12" s="207" customFormat="1">
      <c r="A24" s="218">
        <v>18</v>
      </c>
      <c r="B24" s="219"/>
      <c r="C24" s="220"/>
      <c r="D24" s="218"/>
      <c r="E24" s="221"/>
      <c r="F24" s="221"/>
      <c r="G24" s="221"/>
      <c r="H24" s="221"/>
      <c r="I24" s="221"/>
      <c r="J24" s="221"/>
      <c r="K24" s="218" t="str">
        <f t="shared" si="0"/>
        <v/>
      </c>
      <c r="L24" s="222" t="str">
        <f t="shared" si="1"/>
        <v/>
      </c>
    </row>
    <row r="25" spans="1:12" s="207" customFormat="1">
      <c r="A25" s="218">
        <v>19</v>
      </c>
      <c r="B25" s="219"/>
      <c r="C25" s="220"/>
      <c r="D25" s="218"/>
      <c r="E25" s="221"/>
      <c r="F25" s="221"/>
      <c r="G25" s="221"/>
      <c r="H25" s="221"/>
      <c r="I25" s="221"/>
      <c r="J25" s="221"/>
      <c r="K25" s="218" t="str">
        <f t="shared" si="0"/>
        <v/>
      </c>
      <c r="L25" s="222" t="str">
        <f t="shared" si="1"/>
        <v/>
      </c>
    </row>
    <row r="26" spans="1:12" s="207" customFormat="1">
      <c r="A26" s="218">
        <v>20</v>
      </c>
      <c r="B26" s="219"/>
      <c r="C26" s="220"/>
      <c r="D26" s="218"/>
      <c r="E26" s="221"/>
      <c r="F26" s="221"/>
      <c r="G26" s="221"/>
      <c r="H26" s="221"/>
      <c r="I26" s="221"/>
      <c r="J26" s="221"/>
      <c r="K26" s="218" t="str">
        <f t="shared" si="0"/>
        <v/>
      </c>
      <c r="L26" s="222" t="str">
        <f t="shared" si="1"/>
        <v/>
      </c>
    </row>
    <row r="27" spans="1:12" s="207" customFormat="1">
      <c r="A27" s="218">
        <v>21</v>
      </c>
      <c r="B27" s="219"/>
      <c r="C27" s="220"/>
      <c r="D27" s="218"/>
      <c r="E27" s="221"/>
      <c r="F27" s="221"/>
      <c r="G27" s="221"/>
      <c r="H27" s="221"/>
      <c r="I27" s="221"/>
      <c r="J27" s="221"/>
      <c r="K27" s="218" t="str">
        <f t="shared" si="0"/>
        <v/>
      </c>
      <c r="L27" s="222" t="str">
        <f t="shared" si="1"/>
        <v/>
      </c>
    </row>
    <row r="28" spans="1:12" s="207" customFormat="1">
      <c r="A28" s="218">
        <v>22</v>
      </c>
      <c r="B28" s="219"/>
      <c r="C28" s="220"/>
      <c r="D28" s="218"/>
      <c r="E28" s="221"/>
      <c r="F28" s="221"/>
      <c r="G28" s="221"/>
      <c r="H28" s="221"/>
      <c r="I28" s="221"/>
      <c r="J28" s="221"/>
      <c r="K28" s="218" t="str">
        <f t="shared" si="0"/>
        <v/>
      </c>
      <c r="L28" s="222" t="str">
        <f t="shared" si="1"/>
        <v/>
      </c>
    </row>
    <row r="29" spans="1:12" s="207" customFormat="1">
      <c r="A29" s="218">
        <v>23</v>
      </c>
      <c r="B29" s="219"/>
      <c r="C29" s="220"/>
      <c r="D29" s="218"/>
      <c r="E29" s="221"/>
      <c r="F29" s="221"/>
      <c r="G29" s="221"/>
      <c r="H29" s="221"/>
      <c r="I29" s="221"/>
      <c r="J29" s="221"/>
      <c r="K29" s="218" t="str">
        <f t="shared" si="0"/>
        <v/>
      </c>
      <c r="L29" s="222" t="str">
        <f t="shared" si="1"/>
        <v/>
      </c>
    </row>
    <row r="30" spans="1:12" s="207" customFormat="1">
      <c r="A30" s="218">
        <v>24</v>
      </c>
      <c r="B30" s="219"/>
      <c r="C30" s="220"/>
      <c r="D30" s="218"/>
      <c r="E30" s="221"/>
      <c r="F30" s="221"/>
      <c r="G30" s="221"/>
      <c r="H30" s="221"/>
      <c r="I30" s="221"/>
      <c r="J30" s="221"/>
      <c r="K30" s="218" t="str">
        <f t="shared" si="0"/>
        <v/>
      </c>
      <c r="L30" s="222" t="str">
        <f t="shared" si="1"/>
        <v/>
      </c>
    </row>
    <row r="31" spans="1:12" s="207" customFormat="1">
      <c r="A31" s="218">
        <v>25</v>
      </c>
      <c r="B31" s="219"/>
      <c r="C31" s="220"/>
      <c r="D31" s="218"/>
      <c r="E31" s="221"/>
      <c r="F31" s="221"/>
      <c r="G31" s="221"/>
      <c r="H31" s="221"/>
      <c r="I31" s="221"/>
      <c r="J31" s="221"/>
      <c r="K31" s="218" t="str">
        <f t="shared" si="0"/>
        <v/>
      </c>
      <c r="L31" s="222" t="str">
        <f t="shared" si="1"/>
        <v/>
      </c>
    </row>
    <row r="32" spans="1:12" s="207" customFormat="1">
      <c r="A32" s="218">
        <v>26</v>
      </c>
      <c r="B32" s="219"/>
      <c r="C32" s="220"/>
      <c r="D32" s="218"/>
      <c r="E32" s="221"/>
      <c r="F32" s="221"/>
      <c r="G32" s="221"/>
      <c r="H32" s="221"/>
      <c r="I32" s="221"/>
      <c r="J32" s="221"/>
      <c r="K32" s="218" t="str">
        <f t="shared" si="0"/>
        <v/>
      </c>
      <c r="L32" s="222" t="str">
        <f t="shared" si="1"/>
        <v/>
      </c>
    </row>
    <row r="33" spans="1:12" s="207" customFormat="1">
      <c r="A33" s="218">
        <v>27</v>
      </c>
      <c r="B33" s="219"/>
      <c r="C33" s="220"/>
      <c r="D33" s="218"/>
      <c r="E33" s="221"/>
      <c r="F33" s="221"/>
      <c r="G33" s="221"/>
      <c r="H33" s="221"/>
      <c r="I33" s="221"/>
      <c r="J33" s="221"/>
      <c r="K33" s="218" t="str">
        <f t="shared" si="0"/>
        <v/>
      </c>
      <c r="L33" s="222" t="str">
        <f t="shared" si="1"/>
        <v/>
      </c>
    </row>
    <row r="34" spans="1:12" s="207" customFormat="1">
      <c r="A34" s="218">
        <v>28</v>
      </c>
      <c r="B34" s="219"/>
      <c r="C34" s="220"/>
      <c r="D34" s="218"/>
      <c r="E34" s="221"/>
      <c r="F34" s="221"/>
      <c r="G34" s="221"/>
      <c r="H34" s="221"/>
      <c r="I34" s="221"/>
      <c r="J34" s="221"/>
      <c r="K34" s="218" t="str">
        <f t="shared" si="0"/>
        <v/>
      </c>
      <c r="L34" s="222" t="str">
        <f t="shared" si="1"/>
        <v/>
      </c>
    </row>
    <row r="35" spans="1:12" s="207" customFormat="1">
      <c r="A35" s="218">
        <v>29</v>
      </c>
      <c r="B35" s="219"/>
      <c r="C35" s="220"/>
      <c r="D35" s="218"/>
      <c r="E35" s="221"/>
      <c r="F35" s="221"/>
      <c r="G35" s="221"/>
      <c r="H35" s="221"/>
      <c r="I35" s="221"/>
      <c r="J35" s="221"/>
      <c r="K35" s="218" t="str">
        <f t="shared" si="0"/>
        <v/>
      </c>
      <c r="L35" s="222" t="str">
        <f t="shared" si="1"/>
        <v/>
      </c>
    </row>
    <row r="36" spans="1:12" s="207" customFormat="1">
      <c r="A36" s="218">
        <v>30</v>
      </c>
      <c r="B36" s="219" t="s">
        <v>198</v>
      </c>
      <c r="C36" s="220" t="s">
        <v>198</v>
      </c>
      <c r="D36" s="218" t="s">
        <v>198</v>
      </c>
      <c r="E36" s="221"/>
      <c r="F36" s="221"/>
      <c r="G36" s="221"/>
      <c r="H36" s="221"/>
      <c r="I36" s="221"/>
      <c r="J36" s="221"/>
      <c r="K36" s="218" t="str">
        <f t="shared" si="0"/>
        <v/>
      </c>
      <c r="L36" s="222" t="str">
        <f t="shared" si="1"/>
        <v/>
      </c>
    </row>
    <row r="37" spans="1:12" s="207" customFormat="1">
      <c r="A37" s="218">
        <v>31</v>
      </c>
      <c r="B37" s="219" t="s">
        <v>198</v>
      </c>
      <c r="C37" s="220" t="s">
        <v>198</v>
      </c>
      <c r="D37" s="218" t="s">
        <v>198</v>
      </c>
      <c r="E37" s="221"/>
      <c r="F37" s="221"/>
      <c r="G37" s="221"/>
      <c r="H37" s="221"/>
      <c r="I37" s="221"/>
      <c r="J37" s="221"/>
      <c r="K37" s="218" t="str">
        <f t="shared" si="0"/>
        <v/>
      </c>
      <c r="L37" s="222" t="str">
        <f t="shared" si="1"/>
        <v/>
      </c>
    </row>
    <row r="38" spans="1:12" s="207" customFormat="1">
      <c r="A38" s="218">
        <v>32</v>
      </c>
      <c r="B38" s="219" t="s">
        <v>198</v>
      </c>
      <c r="C38" s="220" t="s">
        <v>198</v>
      </c>
      <c r="D38" s="218" t="s">
        <v>198</v>
      </c>
      <c r="E38" s="221"/>
      <c r="F38" s="221"/>
      <c r="G38" s="221"/>
      <c r="H38" s="221"/>
      <c r="I38" s="221"/>
      <c r="J38" s="221"/>
      <c r="K38" s="218" t="str">
        <f t="shared" si="0"/>
        <v/>
      </c>
      <c r="L38" s="222" t="str">
        <f t="shared" si="1"/>
        <v/>
      </c>
    </row>
    <row r="39" spans="1:12" s="207" customFormat="1">
      <c r="A39" s="218">
        <v>33</v>
      </c>
      <c r="B39" s="219" t="s">
        <v>198</v>
      </c>
      <c r="C39" s="220" t="s">
        <v>198</v>
      </c>
      <c r="D39" s="218" t="s">
        <v>198</v>
      </c>
      <c r="E39" s="221"/>
      <c r="F39" s="221"/>
      <c r="G39" s="221"/>
      <c r="H39" s="221"/>
      <c r="I39" s="221"/>
      <c r="J39" s="221"/>
      <c r="K39" s="218" t="str">
        <f t="shared" si="0"/>
        <v/>
      </c>
      <c r="L39" s="222" t="str">
        <f t="shared" si="1"/>
        <v/>
      </c>
    </row>
    <row r="40" spans="1:12" s="207" customFormat="1">
      <c r="A40" s="218">
        <v>34</v>
      </c>
      <c r="B40" s="219" t="s">
        <v>198</v>
      </c>
      <c r="C40" s="220" t="s">
        <v>198</v>
      </c>
      <c r="D40" s="218" t="s">
        <v>198</v>
      </c>
      <c r="E40" s="221"/>
      <c r="F40" s="221"/>
      <c r="G40" s="221"/>
      <c r="H40" s="221"/>
      <c r="I40" s="221"/>
      <c r="J40" s="221"/>
      <c r="K40" s="218" t="str">
        <f t="shared" si="0"/>
        <v/>
      </c>
      <c r="L40" s="222" t="str">
        <f t="shared" si="1"/>
        <v/>
      </c>
    </row>
    <row r="41" spans="1:12" s="207" customFormat="1">
      <c r="A41" s="218">
        <v>35</v>
      </c>
      <c r="B41" s="219" t="s">
        <v>198</v>
      </c>
      <c r="C41" s="220" t="s">
        <v>198</v>
      </c>
      <c r="D41" s="218" t="s">
        <v>198</v>
      </c>
      <c r="E41" s="221"/>
      <c r="F41" s="221"/>
      <c r="G41" s="221"/>
      <c r="H41" s="221"/>
      <c r="I41" s="221"/>
      <c r="J41" s="221"/>
      <c r="K41" s="218" t="str">
        <f t="shared" si="0"/>
        <v/>
      </c>
      <c r="L41" s="222" t="str">
        <f t="shared" si="1"/>
        <v/>
      </c>
    </row>
    <row r="42" spans="1:12" s="207" customFormat="1">
      <c r="A42" s="218">
        <v>36</v>
      </c>
      <c r="B42" s="219" t="s">
        <v>198</v>
      </c>
      <c r="C42" s="220" t="s">
        <v>198</v>
      </c>
      <c r="D42" s="218" t="s">
        <v>198</v>
      </c>
      <c r="E42" s="221"/>
      <c r="F42" s="221"/>
      <c r="G42" s="221"/>
      <c r="H42" s="221"/>
      <c r="I42" s="221"/>
      <c r="J42" s="221"/>
      <c r="K42" s="218" t="str">
        <f t="shared" si="0"/>
        <v/>
      </c>
      <c r="L42" s="222" t="str">
        <f t="shared" si="1"/>
        <v/>
      </c>
    </row>
    <row r="43" spans="1:12" s="207" customFormat="1">
      <c r="A43" s="218">
        <v>37</v>
      </c>
      <c r="B43" s="219" t="s">
        <v>198</v>
      </c>
      <c r="C43" s="220" t="s">
        <v>198</v>
      </c>
      <c r="D43" s="218" t="s">
        <v>198</v>
      </c>
      <c r="E43" s="221"/>
      <c r="F43" s="221"/>
      <c r="G43" s="221"/>
      <c r="H43" s="221"/>
      <c r="I43" s="221"/>
      <c r="J43" s="221"/>
      <c r="K43" s="218" t="str">
        <f t="shared" si="0"/>
        <v/>
      </c>
      <c r="L43" s="222" t="str">
        <f t="shared" si="1"/>
        <v/>
      </c>
    </row>
    <row r="44" spans="1:12" s="207" customFormat="1">
      <c r="A44" s="218">
        <v>38</v>
      </c>
      <c r="B44" s="219" t="s">
        <v>198</v>
      </c>
      <c r="C44" s="220" t="s">
        <v>198</v>
      </c>
      <c r="D44" s="218" t="s">
        <v>198</v>
      </c>
      <c r="E44" s="221"/>
      <c r="F44" s="221"/>
      <c r="G44" s="221"/>
      <c r="H44" s="221"/>
      <c r="I44" s="221"/>
      <c r="J44" s="221"/>
      <c r="K44" s="218" t="str">
        <f t="shared" si="0"/>
        <v/>
      </c>
      <c r="L44" s="222" t="str">
        <f t="shared" si="1"/>
        <v/>
      </c>
    </row>
    <row r="45" spans="1:12" s="207" customFormat="1">
      <c r="A45" s="218">
        <v>39</v>
      </c>
      <c r="B45" s="219" t="s">
        <v>198</v>
      </c>
      <c r="C45" s="220" t="s">
        <v>198</v>
      </c>
      <c r="D45" s="218" t="s">
        <v>198</v>
      </c>
      <c r="E45" s="221"/>
      <c r="F45" s="221"/>
      <c r="G45" s="221"/>
      <c r="H45" s="221"/>
      <c r="I45" s="221"/>
      <c r="J45" s="221"/>
      <c r="K45" s="218" t="str">
        <f t="shared" si="0"/>
        <v/>
      </c>
      <c r="L45" s="222" t="str">
        <f t="shared" si="1"/>
        <v/>
      </c>
    </row>
    <row r="46" spans="1:12" s="207" customFormat="1">
      <c r="A46" s="218">
        <v>40</v>
      </c>
      <c r="B46" s="219" t="s">
        <v>198</v>
      </c>
      <c r="C46" s="220" t="s">
        <v>198</v>
      </c>
      <c r="D46" s="218" t="s">
        <v>198</v>
      </c>
      <c r="E46" s="221"/>
      <c r="F46" s="221"/>
      <c r="G46" s="221"/>
      <c r="H46" s="221"/>
      <c r="I46" s="221"/>
      <c r="J46" s="221"/>
      <c r="K46" s="218" t="str">
        <f t="shared" si="0"/>
        <v/>
      </c>
      <c r="L46" s="222" t="str">
        <f t="shared" si="1"/>
        <v/>
      </c>
    </row>
    <row r="47" spans="1:12" s="207" customFormat="1">
      <c r="A47" s="218">
        <v>41</v>
      </c>
      <c r="B47" s="219" t="s">
        <v>198</v>
      </c>
      <c r="C47" s="220" t="s">
        <v>198</v>
      </c>
      <c r="D47" s="218" t="s">
        <v>198</v>
      </c>
      <c r="E47" s="221"/>
      <c r="F47" s="221"/>
      <c r="G47" s="221"/>
      <c r="H47" s="221"/>
      <c r="I47" s="221"/>
      <c r="J47" s="221"/>
      <c r="K47" s="218" t="str">
        <f t="shared" si="0"/>
        <v/>
      </c>
      <c r="L47" s="222" t="str">
        <f t="shared" si="1"/>
        <v/>
      </c>
    </row>
    <row r="48" spans="1:12" s="207" customFormat="1">
      <c r="A48" s="218">
        <v>42</v>
      </c>
      <c r="B48" s="219" t="s">
        <v>198</v>
      </c>
      <c r="C48" s="220" t="s">
        <v>198</v>
      </c>
      <c r="D48" s="218" t="s">
        <v>198</v>
      </c>
      <c r="E48" s="221"/>
      <c r="F48" s="221"/>
      <c r="G48" s="221"/>
      <c r="H48" s="221"/>
      <c r="I48" s="221"/>
      <c r="J48" s="221"/>
      <c r="K48" s="218" t="str">
        <f t="shared" si="0"/>
        <v/>
      </c>
      <c r="L48" s="222" t="str">
        <f t="shared" si="1"/>
        <v/>
      </c>
    </row>
    <row r="49" spans="1:12" s="207" customFormat="1">
      <c r="A49" s="218">
        <v>43</v>
      </c>
      <c r="B49" s="219" t="s">
        <v>198</v>
      </c>
      <c r="C49" s="220" t="s">
        <v>198</v>
      </c>
      <c r="D49" s="218" t="s">
        <v>198</v>
      </c>
      <c r="E49" s="221"/>
      <c r="F49" s="221"/>
      <c r="G49" s="221"/>
      <c r="H49" s="221"/>
      <c r="I49" s="221"/>
      <c r="J49" s="221"/>
      <c r="K49" s="218" t="str">
        <f t="shared" si="0"/>
        <v/>
      </c>
      <c r="L49" s="222" t="str">
        <f t="shared" si="1"/>
        <v/>
      </c>
    </row>
    <row r="50" spans="1:12" s="207" customFormat="1">
      <c r="A50" s="218">
        <v>44</v>
      </c>
      <c r="B50" s="219" t="s">
        <v>198</v>
      </c>
      <c r="C50" s="220" t="s">
        <v>198</v>
      </c>
      <c r="D50" s="218" t="s">
        <v>198</v>
      </c>
      <c r="E50" s="221"/>
      <c r="F50" s="221"/>
      <c r="G50" s="221"/>
      <c r="H50" s="221"/>
      <c r="I50" s="221"/>
      <c r="J50" s="221"/>
      <c r="K50" s="218" t="str">
        <f t="shared" si="0"/>
        <v/>
      </c>
      <c r="L50" s="222" t="str">
        <f t="shared" si="1"/>
        <v/>
      </c>
    </row>
    <row r="51" spans="1:12" s="207" customFormat="1">
      <c r="A51" s="218">
        <v>45</v>
      </c>
      <c r="B51" s="219" t="s">
        <v>198</v>
      </c>
      <c r="C51" s="220" t="s">
        <v>198</v>
      </c>
      <c r="D51" s="218" t="s">
        <v>198</v>
      </c>
      <c r="E51" s="221"/>
      <c r="F51" s="221"/>
      <c r="G51" s="221"/>
      <c r="H51" s="221"/>
      <c r="I51" s="221"/>
      <c r="J51" s="221"/>
      <c r="K51" s="218" t="str">
        <f t="shared" si="0"/>
        <v/>
      </c>
      <c r="L51" s="222" t="str">
        <f t="shared" si="1"/>
        <v/>
      </c>
    </row>
    <row r="52" spans="1:12" s="207" customFormat="1">
      <c r="A52" s="218">
        <v>46</v>
      </c>
      <c r="B52" s="219" t="s">
        <v>198</v>
      </c>
      <c r="C52" s="220" t="s">
        <v>198</v>
      </c>
      <c r="D52" s="218" t="s">
        <v>198</v>
      </c>
      <c r="E52" s="221"/>
      <c r="F52" s="221"/>
      <c r="G52" s="221"/>
      <c r="H52" s="221"/>
      <c r="I52" s="221"/>
      <c r="J52" s="221"/>
      <c r="K52" s="218" t="str">
        <f t="shared" si="0"/>
        <v/>
      </c>
      <c r="L52" s="222" t="str">
        <f t="shared" si="1"/>
        <v/>
      </c>
    </row>
    <row r="53" spans="1:12" s="207" customFormat="1">
      <c r="A53" s="218">
        <v>47</v>
      </c>
      <c r="B53" s="219" t="s">
        <v>198</v>
      </c>
      <c r="C53" s="220" t="s">
        <v>198</v>
      </c>
      <c r="D53" s="218" t="s">
        <v>198</v>
      </c>
      <c r="E53" s="221"/>
      <c r="F53" s="221"/>
      <c r="G53" s="221"/>
      <c r="H53" s="221"/>
      <c r="I53" s="221"/>
      <c r="J53" s="221"/>
      <c r="K53" s="218" t="str">
        <f t="shared" si="0"/>
        <v/>
      </c>
      <c r="L53" s="222" t="str">
        <f t="shared" si="1"/>
        <v/>
      </c>
    </row>
    <row r="54" spans="1:12" s="207" customFormat="1">
      <c r="A54" s="218">
        <v>48</v>
      </c>
      <c r="B54" s="219" t="s">
        <v>198</v>
      </c>
      <c r="C54" s="220" t="s">
        <v>198</v>
      </c>
      <c r="D54" s="218" t="s">
        <v>198</v>
      </c>
      <c r="E54" s="221"/>
      <c r="F54" s="221"/>
      <c r="G54" s="221"/>
      <c r="H54" s="221"/>
      <c r="I54" s="221"/>
      <c r="J54" s="221"/>
      <c r="K54" s="218" t="str">
        <f t="shared" si="0"/>
        <v/>
      </c>
      <c r="L54" s="222" t="str">
        <f t="shared" si="1"/>
        <v/>
      </c>
    </row>
    <row r="55" spans="1:12" s="207" customFormat="1">
      <c r="A55" s="218">
        <v>49</v>
      </c>
      <c r="B55" s="219" t="s">
        <v>198</v>
      </c>
      <c r="C55" s="220" t="s">
        <v>198</v>
      </c>
      <c r="D55" s="218" t="s">
        <v>198</v>
      </c>
      <c r="E55" s="221"/>
      <c r="F55" s="221"/>
      <c r="G55" s="221"/>
      <c r="H55" s="221"/>
      <c r="I55" s="221"/>
      <c r="J55" s="221"/>
      <c r="K55" s="218" t="str">
        <f t="shared" si="0"/>
        <v/>
      </c>
      <c r="L55" s="222" t="str">
        <f t="shared" si="1"/>
        <v/>
      </c>
    </row>
    <row r="56" spans="1:12" s="207" customFormat="1">
      <c r="A56" s="218">
        <v>50</v>
      </c>
      <c r="B56" s="219" t="s">
        <v>198</v>
      </c>
      <c r="C56" s="220" t="s">
        <v>198</v>
      </c>
      <c r="D56" s="218" t="s">
        <v>198</v>
      </c>
      <c r="E56" s="221"/>
      <c r="F56" s="221"/>
      <c r="G56" s="221"/>
      <c r="H56" s="221"/>
      <c r="I56" s="221"/>
      <c r="J56" s="221"/>
      <c r="K56" s="218" t="str">
        <f t="shared" si="0"/>
        <v/>
      </c>
      <c r="L56" s="222" t="str">
        <f t="shared" si="1"/>
        <v/>
      </c>
    </row>
    <row r="57" spans="1:12" s="207" customFormat="1">
      <c r="A57" s="218">
        <v>51</v>
      </c>
      <c r="B57" s="219" t="s">
        <v>198</v>
      </c>
      <c r="C57" s="220" t="s">
        <v>198</v>
      </c>
      <c r="D57" s="218" t="s">
        <v>198</v>
      </c>
      <c r="E57" s="221"/>
      <c r="F57" s="221"/>
      <c r="G57" s="221"/>
      <c r="H57" s="221"/>
      <c r="I57" s="221"/>
      <c r="J57" s="221"/>
      <c r="K57" s="218" t="str">
        <f t="shared" si="0"/>
        <v/>
      </c>
      <c r="L57" s="222" t="str">
        <f t="shared" si="1"/>
        <v/>
      </c>
    </row>
    <row r="58" spans="1:12" s="207" customFormat="1">
      <c r="A58" s="218">
        <v>52</v>
      </c>
      <c r="B58" s="219" t="s">
        <v>198</v>
      </c>
      <c r="C58" s="220" t="s">
        <v>198</v>
      </c>
      <c r="D58" s="218" t="s">
        <v>198</v>
      </c>
      <c r="E58" s="221"/>
      <c r="F58" s="221"/>
      <c r="G58" s="221"/>
      <c r="H58" s="221"/>
      <c r="I58" s="221"/>
      <c r="J58" s="221"/>
      <c r="K58" s="218" t="str">
        <f t="shared" si="0"/>
        <v/>
      </c>
      <c r="L58" s="222" t="str">
        <f t="shared" si="1"/>
        <v/>
      </c>
    </row>
    <row r="59" spans="1:12" s="207" customFormat="1">
      <c r="A59" s="218">
        <v>53</v>
      </c>
      <c r="B59" s="219" t="s">
        <v>198</v>
      </c>
      <c r="C59" s="220" t="s">
        <v>198</v>
      </c>
      <c r="D59" s="218" t="s">
        <v>198</v>
      </c>
      <c r="E59" s="221"/>
      <c r="F59" s="221"/>
      <c r="G59" s="221"/>
      <c r="H59" s="221"/>
      <c r="I59" s="221"/>
      <c r="J59" s="221"/>
      <c r="K59" s="218" t="str">
        <f t="shared" si="0"/>
        <v/>
      </c>
      <c r="L59" s="222" t="str">
        <f t="shared" si="1"/>
        <v/>
      </c>
    </row>
    <row r="60" spans="1:12" s="207" customFormat="1">
      <c r="A60" s="218">
        <v>54</v>
      </c>
      <c r="B60" s="219" t="s">
        <v>198</v>
      </c>
      <c r="C60" s="220" t="s">
        <v>198</v>
      </c>
      <c r="D60" s="218" t="s">
        <v>198</v>
      </c>
      <c r="E60" s="221"/>
      <c r="F60" s="221"/>
      <c r="G60" s="221"/>
      <c r="H60" s="221"/>
      <c r="I60" s="221"/>
      <c r="J60" s="221"/>
      <c r="K60" s="218" t="str">
        <f t="shared" si="0"/>
        <v/>
      </c>
      <c r="L60" s="222" t="str">
        <f t="shared" si="1"/>
        <v/>
      </c>
    </row>
    <row r="61" spans="1:12">
      <c r="A61" s="223"/>
      <c r="B61" s="224"/>
      <c r="C61" s="224"/>
      <c r="D61" s="225"/>
      <c r="E61" s="224"/>
      <c r="F61" s="300"/>
      <c r="G61" s="300"/>
      <c r="H61" s="300"/>
      <c r="I61" s="300"/>
      <c r="J61" s="300"/>
      <c r="K61" s="300"/>
      <c r="L61" s="300"/>
    </row>
    <row r="62" spans="1:12" ht="15.95" customHeight="1">
      <c r="A62" s="226"/>
      <c r="B62" s="227"/>
      <c r="C62" s="227"/>
      <c r="D62" s="228"/>
      <c r="E62" s="227"/>
      <c r="F62" s="301"/>
      <c r="G62" s="301"/>
      <c r="H62" s="301"/>
      <c r="I62" s="301"/>
      <c r="J62" s="301"/>
      <c r="K62" s="301"/>
      <c r="L62" s="301"/>
    </row>
    <row r="63" spans="1:12" ht="15.95" customHeight="1">
      <c r="A63" s="226"/>
      <c r="B63" s="227"/>
      <c r="C63" s="227"/>
      <c r="D63" s="228"/>
      <c r="E63" s="227"/>
      <c r="F63" s="301"/>
      <c r="G63" s="301"/>
      <c r="H63" s="301"/>
      <c r="I63" s="301"/>
      <c r="J63" s="301"/>
      <c r="K63" s="301"/>
      <c r="L63" s="301"/>
    </row>
    <row r="64" spans="1:12" ht="15.95" customHeight="1">
      <c r="A64" s="229"/>
      <c r="B64" s="227" t="s">
        <v>14</v>
      </c>
      <c r="C64" s="227"/>
      <c r="D64" s="228"/>
      <c r="E64" s="227"/>
      <c r="F64" s="301"/>
      <c r="G64" s="301"/>
      <c r="H64" s="301"/>
      <c r="I64" s="301"/>
      <c r="J64" s="301"/>
      <c r="K64" s="301"/>
      <c r="L64" s="301"/>
    </row>
    <row r="65" spans="1:12">
      <c r="A65" s="229"/>
      <c r="B65" s="230" t="s">
        <v>196</v>
      </c>
      <c r="C65" s="230"/>
      <c r="D65" s="231"/>
      <c r="E65" s="230"/>
      <c r="F65" s="227"/>
      <c r="G65" s="227"/>
      <c r="H65" s="227"/>
      <c r="I65" s="227"/>
      <c r="J65" s="227"/>
      <c r="K65" s="227"/>
      <c r="L65" s="227"/>
    </row>
    <row r="66" spans="1:12">
      <c r="A66" s="229"/>
      <c r="B66" s="230" t="s">
        <v>197</v>
      </c>
      <c r="C66" s="230"/>
      <c r="D66" s="231"/>
      <c r="E66" s="230"/>
      <c r="F66" s="227"/>
      <c r="G66" s="227"/>
      <c r="H66" s="227"/>
      <c r="I66" s="227"/>
      <c r="J66" s="227"/>
      <c r="K66" s="227"/>
      <c r="L66" s="227"/>
    </row>
    <row r="67" spans="1:12">
      <c r="A67" s="229"/>
      <c r="B67" s="232" t="e">
        <f>#REF!</f>
        <v>#REF!</v>
      </c>
      <c r="C67" s="232"/>
      <c r="D67" s="233"/>
      <c r="E67" s="232"/>
      <c r="F67" s="227"/>
      <c r="G67" s="227"/>
      <c r="H67" s="227"/>
      <c r="I67" s="227"/>
      <c r="J67" s="227"/>
      <c r="K67" s="227"/>
      <c r="L67" s="227"/>
    </row>
    <row r="68" spans="1:12">
      <c r="A68" s="226"/>
      <c r="B68" s="227"/>
      <c r="C68" s="227"/>
      <c r="D68" s="228"/>
      <c r="E68" s="227"/>
      <c r="F68" s="227"/>
      <c r="G68" s="227"/>
      <c r="H68" s="227"/>
      <c r="I68" s="227"/>
      <c r="J68" s="227"/>
      <c r="K68" s="227"/>
      <c r="L68" s="227"/>
    </row>
    <row r="69" spans="1:12">
      <c r="A69" s="226"/>
      <c r="B69" s="227"/>
      <c r="C69" s="227"/>
      <c r="D69" s="228"/>
      <c r="E69" s="227"/>
      <c r="F69" s="227"/>
      <c r="G69" s="227"/>
      <c r="H69" s="227"/>
      <c r="I69" s="227"/>
      <c r="J69" s="227"/>
      <c r="K69" s="227"/>
      <c r="L69" s="227"/>
    </row>
    <row r="70" spans="1:12">
      <c r="A70" s="226"/>
      <c r="B70" s="227"/>
      <c r="C70" s="227"/>
      <c r="D70" s="228"/>
      <c r="E70" s="227"/>
      <c r="F70" s="227"/>
      <c r="G70" s="227"/>
      <c r="H70" s="227"/>
      <c r="I70" s="227"/>
      <c r="J70" s="227"/>
      <c r="K70" s="227"/>
      <c r="L70" s="227"/>
    </row>
    <row r="71" spans="1:12">
      <c r="A71" s="226"/>
      <c r="B71" s="227"/>
      <c r="C71" s="227"/>
      <c r="D71" s="228"/>
      <c r="E71" s="227"/>
      <c r="F71" s="227"/>
      <c r="G71" s="227"/>
      <c r="H71" s="227"/>
      <c r="I71" s="227"/>
      <c r="J71" s="227"/>
      <c r="K71" s="227"/>
      <c r="L71" s="227"/>
    </row>
    <row r="72" spans="1:12">
      <c r="A72" s="234"/>
      <c r="B72" s="235"/>
      <c r="C72" s="235"/>
      <c r="D72" s="236"/>
      <c r="E72" s="235"/>
      <c r="F72" s="235"/>
      <c r="G72" s="235"/>
      <c r="H72" s="235"/>
      <c r="I72" s="235"/>
      <c r="J72" s="235"/>
      <c r="K72" s="235"/>
      <c r="L72" s="235"/>
    </row>
    <row r="73" spans="1:12"/>
    <row r="74" spans="1:12"/>
    <row r="75" spans="1:12"/>
    <row r="76" spans="1:12"/>
    <row r="77" spans="1:12"/>
    <row r="78" spans="1:12"/>
    <row r="79" spans="1:12"/>
    <row r="80" spans="1:12"/>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ht="15.75" customHeight="1"/>
    <row r="132" ht="15.75" customHeight="1"/>
    <row r="133" ht="15.75" customHeight="1"/>
    <row r="134" ht="15.75" customHeight="1"/>
    <row r="135" ht="15.75" customHeight="1"/>
    <row r="136" ht="15.75" customHeight="1"/>
  </sheetData>
  <mergeCells count="12">
    <mergeCell ref="L5:L6"/>
    <mergeCell ref="F61:L61"/>
    <mergeCell ref="F62:L62"/>
    <mergeCell ref="F63:L63"/>
    <mergeCell ref="F64:L64"/>
    <mergeCell ref="C1:F1"/>
    <mergeCell ref="A4:A6"/>
    <mergeCell ref="B4:B6"/>
    <mergeCell ref="C4:C6"/>
    <mergeCell ref="D4:D6"/>
    <mergeCell ref="E4:E6"/>
    <mergeCell ref="F4:J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216"/>
  <sheetViews>
    <sheetView showGridLines="0" topLeftCell="A4" zoomScale="80" zoomScaleNormal="80" zoomScaleSheetLayoutView="70" workbookViewId="0">
      <selection activeCell="K78" sqref="K78"/>
    </sheetView>
  </sheetViews>
  <sheetFormatPr defaultColWidth="6.28515625" defaultRowHeight="16.5"/>
  <cols>
    <col min="1" max="1" width="2.8554687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6384" width="6.28515625" style="1"/>
  </cols>
  <sheetData>
    <row r="1" spans="1:23" ht="15.95" customHeight="1">
      <c r="A1" s="302" t="str">
        <f>'REKOD PRESTASI MURID'!A7</f>
        <v>SAINS</v>
      </c>
      <c r="B1" s="302"/>
      <c r="C1" s="302"/>
      <c r="D1" s="302"/>
      <c r="E1" s="302"/>
      <c r="F1" s="302"/>
      <c r="G1" s="302"/>
      <c r="H1" s="302"/>
      <c r="I1" s="302"/>
      <c r="J1" s="302"/>
      <c r="K1" s="302"/>
      <c r="L1" s="302"/>
      <c r="M1" s="302"/>
      <c r="N1" s="302"/>
      <c r="O1" s="302"/>
      <c r="P1" s="302"/>
      <c r="Q1" s="302"/>
    </row>
    <row r="2" spans="1:23" ht="15.95" customHeight="1">
      <c r="A2" s="302"/>
      <c r="B2" s="302"/>
      <c r="C2" s="302"/>
      <c r="D2" s="302"/>
      <c r="E2" s="302"/>
      <c r="F2" s="302"/>
      <c r="G2" s="302"/>
      <c r="H2" s="302"/>
      <c r="I2" s="302"/>
      <c r="J2" s="302"/>
      <c r="K2" s="302"/>
      <c r="L2" s="302"/>
      <c r="M2" s="302"/>
      <c r="N2" s="302"/>
      <c r="O2" s="302"/>
      <c r="P2" s="302"/>
      <c r="Q2" s="302"/>
    </row>
    <row r="3" spans="1:23" ht="15.95" customHeight="1">
      <c r="A3" s="174"/>
      <c r="B3" s="174"/>
      <c r="C3" s="174"/>
      <c r="D3" s="174"/>
      <c r="E3" s="174"/>
      <c r="F3" s="174"/>
      <c r="G3" s="176" t="s">
        <v>77</v>
      </c>
      <c r="H3" s="175" t="str">
        <f>'REKOD PRESTASI MURID'!D1</f>
        <v>SMK TAMAN ANTARABANGSA</v>
      </c>
      <c r="I3" s="175"/>
      <c r="J3" s="174"/>
      <c r="K3" s="174"/>
      <c r="L3" s="176" t="s">
        <v>78</v>
      </c>
      <c r="M3" s="175" t="str">
        <f>'REKOD PRESTASI MURID'!D6</f>
        <v>EN. AHMAD HASHIM MOKTAR</v>
      </c>
      <c r="N3" s="174"/>
      <c r="O3" s="174"/>
      <c r="P3" s="174"/>
      <c r="Q3" s="174"/>
    </row>
    <row r="4" spans="1:23" ht="15.95" customHeight="1">
      <c r="A4" s="174"/>
      <c r="B4" s="174"/>
      <c r="C4" s="174"/>
      <c r="D4" s="174"/>
      <c r="E4" s="174"/>
      <c r="F4" s="174"/>
      <c r="G4" s="176" t="s">
        <v>125</v>
      </c>
      <c r="H4" s="175" t="str">
        <f>'REKOD PRESTASI MURID'!D7</f>
        <v>TINGKATAN 1</v>
      </c>
      <c r="I4" s="175"/>
      <c r="J4" s="174"/>
      <c r="K4" s="174"/>
      <c r="L4" s="174"/>
      <c r="M4" s="174"/>
      <c r="N4" s="174"/>
      <c r="O4" s="174"/>
      <c r="P4" s="174"/>
      <c r="Q4" s="174"/>
    </row>
    <row r="5" spans="1:23" ht="15.95" customHeight="1">
      <c r="A5" s="2"/>
      <c r="B5" s="2"/>
      <c r="C5" s="2"/>
      <c r="D5" s="2"/>
      <c r="E5" s="2"/>
      <c r="F5" s="2"/>
      <c r="G5" s="2"/>
      <c r="H5" s="3"/>
      <c r="I5" s="3"/>
      <c r="J5" s="2"/>
      <c r="K5" s="2"/>
      <c r="L5" s="2"/>
      <c r="M5" s="2"/>
      <c r="N5" s="2"/>
      <c r="O5" s="21"/>
      <c r="P5" s="21"/>
      <c r="Q5" s="21"/>
    </row>
    <row r="6" spans="1:23" ht="18.75">
      <c r="A6" s="4"/>
      <c r="B6" s="5" t="str">
        <f>'REKOD PRESTASI MURID'!E11</f>
        <v>KAEDAH SAINTIFIK</v>
      </c>
      <c r="C6" s="6"/>
      <c r="D6" s="6"/>
      <c r="E6" s="6"/>
      <c r="F6" s="6"/>
      <c r="G6" s="6"/>
      <c r="H6" s="7"/>
      <c r="I6" s="4"/>
      <c r="J6" s="5" t="str">
        <f>'REKOD PRESTASI MURID'!F11</f>
        <v>PENYELENGGARAAN DAN KESINAMBUNGAN HIDUP</v>
      </c>
      <c r="K6" s="6"/>
      <c r="L6" s="6"/>
      <c r="M6" s="6"/>
      <c r="N6" s="6"/>
      <c r="O6" s="6"/>
      <c r="P6" s="7"/>
      <c r="Q6" s="6"/>
    </row>
    <row r="7" spans="1:23">
      <c r="A7" s="8"/>
      <c r="B7" s="9" t="s">
        <v>25</v>
      </c>
      <c r="C7" s="10" t="s">
        <v>30</v>
      </c>
      <c r="D7" s="10" t="s">
        <v>31</v>
      </c>
      <c r="E7" s="10" t="s">
        <v>32</v>
      </c>
      <c r="F7" s="10" t="s">
        <v>74</v>
      </c>
      <c r="G7" s="10" t="s">
        <v>75</v>
      </c>
      <c r="H7" s="10" t="s">
        <v>76</v>
      </c>
      <c r="I7" s="8"/>
      <c r="J7" s="9" t="s">
        <v>25</v>
      </c>
      <c r="K7" s="10" t="s">
        <v>30</v>
      </c>
      <c r="L7" s="10" t="s">
        <v>31</v>
      </c>
      <c r="M7" s="10" t="s">
        <v>32</v>
      </c>
      <c r="N7" s="10" t="s">
        <v>74</v>
      </c>
      <c r="O7" s="10" t="s">
        <v>75</v>
      </c>
      <c r="P7" s="10" t="s">
        <v>76</v>
      </c>
      <c r="Q7" s="8"/>
    </row>
    <row r="8" spans="1:23">
      <c r="A8" s="8"/>
      <c r="B8" s="11" t="s">
        <v>36</v>
      </c>
      <c r="C8" s="11">
        <f>COUNTIF('REKOD PRESTASI MURID'!$E$12:$E$65,1)</f>
        <v>0</v>
      </c>
      <c r="D8" s="11">
        <f>COUNTIF('REKOD PRESTASI MURID'!$E$12:$E$65,2)</f>
        <v>0</v>
      </c>
      <c r="E8" s="11">
        <f>COUNTIF('REKOD PRESTASI MURID'!$E$12:$E$65,3)</f>
        <v>0</v>
      </c>
      <c r="F8" s="11">
        <f>COUNTIF('REKOD PRESTASI MURID'!$E$12:$E$65,4)</f>
        <v>0</v>
      </c>
      <c r="G8" s="11">
        <f>COUNTIF('REKOD PRESTASI MURID'!$E$12:$E$65,5)</f>
        <v>6</v>
      </c>
      <c r="H8" s="11">
        <f>COUNTIF('REKOD PRESTASI MURID'!$E$12:$E$65,6)</f>
        <v>24</v>
      </c>
      <c r="I8" s="8"/>
      <c r="J8" s="11" t="s">
        <v>36</v>
      </c>
      <c r="K8" s="11">
        <f>COUNTIF('REKOD PRESTASI MURID'!$F$12:$F$65,1)</f>
        <v>0</v>
      </c>
      <c r="L8" s="11">
        <f>COUNTIF('REKOD PRESTASI MURID'!$F$12:$F$65,2)</f>
        <v>0</v>
      </c>
      <c r="M8" s="11">
        <f>COUNTIF('REKOD PRESTASI MURID'!$F$12:$F$65,3)</f>
        <v>5</v>
      </c>
      <c r="N8" s="11">
        <f>COUNTIF('REKOD PRESTASI MURID'!$F$12:$F$65,4)</f>
        <v>15</v>
      </c>
      <c r="O8" s="11">
        <f>COUNTIF('REKOD PRESTASI MURID'!$F$12:$F$65,5)</f>
        <v>5</v>
      </c>
      <c r="P8" s="11">
        <f>COUNTIF('REKOD PRESTASI MURID'!$F$12:$F$65,6)</f>
        <v>5</v>
      </c>
      <c r="Q8" s="8"/>
    </row>
    <row r="9" spans="1:23">
      <c r="A9" s="8"/>
      <c r="B9" s="8"/>
      <c r="C9" s="8"/>
      <c r="D9" s="8"/>
      <c r="E9" s="8"/>
      <c r="F9" s="8"/>
      <c r="G9" s="8"/>
      <c r="H9" s="8"/>
      <c r="I9" s="8"/>
      <c r="J9" s="8"/>
      <c r="K9" s="8"/>
      <c r="L9" s="8"/>
      <c r="M9" s="8"/>
      <c r="N9" s="8"/>
      <c r="O9" s="8"/>
      <c r="P9" s="8"/>
      <c r="Q9" s="8"/>
    </row>
    <row r="10" spans="1:23">
      <c r="A10" s="8"/>
      <c r="B10" s="8"/>
      <c r="C10" s="8"/>
      <c r="D10" s="8"/>
      <c r="E10" s="8"/>
      <c r="F10" s="6"/>
      <c r="G10" s="6"/>
      <c r="H10" s="6"/>
      <c r="I10" s="6"/>
      <c r="J10" s="4"/>
      <c r="K10" s="4"/>
      <c r="L10" s="4"/>
      <c r="M10" s="4"/>
      <c r="N10" s="4"/>
      <c r="O10" s="4"/>
      <c r="P10" s="4"/>
      <c r="Q10" s="4"/>
    </row>
    <row r="11" spans="1:23">
      <c r="A11" s="8"/>
      <c r="B11" s="8"/>
      <c r="C11" s="8"/>
      <c r="D11" s="8"/>
      <c r="E11" s="8"/>
      <c r="F11" s="6"/>
      <c r="G11" s="6"/>
      <c r="H11" s="6"/>
      <c r="I11" s="6"/>
      <c r="J11" s="4"/>
      <c r="K11" s="4"/>
      <c r="L11" s="4"/>
      <c r="M11" s="4"/>
      <c r="N11" s="4"/>
      <c r="O11" s="4"/>
      <c r="P11" s="4"/>
      <c r="Q11" s="4"/>
    </row>
    <row r="12" spans="1:23">
      <c r="A12" s="8"/>
      <c r="B12" s="8"/>
      <c r="C12" s="8"/>
      <c r="D12" s="8"/>
      <c r="E12" s="8"/>
      <c r="F12" s="6"/>
      <c r="G12" s="6"/>
      <c r="H12" s="6"/>
      <c r="I12" s="6"/>
      <c r="J12" s="4"/>
      <c r="K12" s="4"/>
      <c r="L12" s="4"/>
      <c r="M12" s="4"/>
      <c r="N12" s="4"/>
      <c r="O12" s="4"/>
      <c r="P12" s="4"/>
      <c r="Q12" s="4"/>
    </row>
    <row r="13" spans="1:23">
      <c r="A13" s="8"/>
      <c r="B13" s="8"/>
      <c r="C13" s="8"/>
      <c r="D13" s="8"/>
      <c r="E13" s="8"/>
      <c r="F13" s="6"/>
      <c r="G13" s="6"/>
      <c r="H13" s="6"/>
      <c r="I13" s="6"/>
      <c r="J13" s="4"/>
      <c r="K13" s="4"/>
      <c r="L13" s="4"/>
      <c r="M13" s="4"/>
      <c r="N13" s="4"/>
      <c r="O13" s="4"/>
      <c r="P13" s="4"/>
      <c r="Q13" s="4"/>
    </row>
    <row r="14" spans="1:23">
      <c r="A14" s="8"/>
      <c r="B14" s="8"/>
      <c r="C14" s="8"/>
      <c r="D14" s="8"/>
      <c r="E14" s="8"/>
      <c r="F14" s="6"/>
      <c r="G14" s="6"/>
      <c r="H14" s="6"/>
      <c r="I14" s="6"/>
      <c r="J14" s="4"/>
      <c r="K14" s="4"/>
      <c r="L14" s="4"/>
      <c r="M14" s="4"/>
      <c r="N14" s="4"/>
      <c r="O14" s="4"/>
      <c r="P14" s="4"/>
      <c r="Q14" s="4"/>
    </row>
    <row r="15" spans="1:23">
      <c r="A15" s="8"/>
      <c r="B15" s="8"/>
      <c r="C15" s="8"/>
      <c r="D15" s="8"/>
      <c r="E15" s="8"/>
      <c r="F15" s="6"/>
      <c r="G15" s="6"/>
      <c r="H15" s="6"/>
      <c r="I15" s="6"/>
      <c r="J15" s="4"/>
      <c r="K15" s="4"/>
      <c r="L15" s="4"/>
      <c r="M15" s="4"/>
      <c r="N15" s="4"/>
      <c r="O15" s="4"/>
      <c r="P15" s="4"/>
      <c r="Q15" s="4"/>
    </row>
    <row r="16" spans="1:23">
      <c r="A16" s="8"/>
      <c r="B16" s="8"/>
      <c r="C16" s="8"/>
      <c r="D16" s="8"/>
      <c r="E16" s="8"/>
      <c r="F16" s="6"/>
      <c r="G16" s="6"/>
      <c r="H16" s="6"/>
      <c r="I16" s="6"/>
      <c r="J16" s="4"/>
      <c r="K16" s="4"/>
      <c r="L16" s="4"/>
      <c r="M16" s="4"/>
      <c r="N16" s="4"/>
      <c r="O16" s="4"/>
      <c r="P16" s="4"/>
      <c r="Q16" s="4"/>
      <c r="W16" s="22"/>
    </row>
    <row r="17" spans="1:17">
      <c r="A17" s="8"/>
      <c r="B17" s="8"/>
      <c r="C17" s="8"/>
      <c r="D17" s="8"/>
      <c r="E17" s="8"/>
      <c r="F17" s="6"/>
      <c r="G17" s="6"/>
      <c r="H17" s="6"/>
      <c r="I17" s="6"/>
      <c r="J17" s="4"/>
      <c r="K17" s="4"/>
      <c r="L17" s="4"/>
      <c r="M17" s="4"/>
      <c r="N17" s="4"/>
      <c r="O17" s="4"/>
      <c r="P17" s="4"/>
      <c r="Q17" s="4"/>
    </row>
    <row r="18" spans="1:17">
      <c r="A18" s="8"/>
      <c r="B18" s="8"/>
      <c r="C18" s="8"/>
      <c r="D18" s="8"/>
      <c r="E18" s="8"/>
      <c r="F18" s="8"/>
      <c r="G18" s="8"/>
      <c r="H18" s="8"/>
      <c r="I18" s="8"/>
      <c r="J18" s="8"/>
      <c r="K18" s="8"/>
      <c r="L18" s="8"/>
      <c r="M18" s="8"/>
      <c r="N18" s="8"/>
      <c r="O18" s="8"/>
      <c r="P18" s="8"/>
      <c r="Q18" s="8"/>
    </row>
    <row r="19" spans="1:17">
      <c r="A19" s="8"/>
      <c r="B19" s="8"/>
      <c r="C19" s="8"/>
      <c r="D19" s="8"/>
      <c r="E19" s="8"/>
      <c r="F19" s="8"/>
      <c r="G19" s="8"/>
      <c r="H19" s="8"/>
      <c r="I19" s="8"/>
      <c r="J19" s="8"/>
      <c r="K19" s="8"/>
      <c r="L19" s="8"/>
      <c r="M19" s="8"/>
      <c r="N19" s="8"/>
      <c r="O19" s="8"/>
      <c r="P19" s="8"/>
      <c r="Q19" s="8"/>
    </row>
    <row r="20" spans="1:17">
      <c r="A20" s="8"/>
      <c r="B20" s="8"/>
      <c r="C20" s="8"/>
      <c r="D20" s="8"/>
      <c r="E20" s="8"/>
      <c r="F20" s="8"/>
      <c r="G20" s="8"/>
      <c r="H20" s="8"/>
      <c r="I20" s="8"/>
      <c r="J20" s="8"/>
      <c r="K20" s="8"/>
      <c r="L20" s="8"/>
      <c r="M20" s="8"/>
      <c r="N20" s="8"/>
      <c r="O20" s="8"/>
      <c r="P20" s="8"/>
      <c r="Q20" s="8"/>
    </row>
    <row r="21" spans="1:17">
      <c r="A21" s="8"/>
      <c r="B21" s="12"/>
      <c r="C21" s="13"/>
      <c r="D21" s="14"/>
      <c r="E21" s="14"/>
      <c r="F21" s="15" t="s">
        <v>37</v>
      </c>
      <c r="G21" s="16">
        <f>SUM(C8:H8)</f>
        <v>30</v>
      </c>
      <c r="H21" s="15" t="s">
        <v>38</v>
      </c>
      <c r="I21" s="8"/>
      <c r="J21" s="8"/>
      <c r="K21" s="8"/>
      <c r="L21" s="8"/>
      <c r="M21" s="8"/>
      <c r="N21" s="15" t="s">
        <v>37</v>
      </c>
      <c r="O21" s="16">
        <f>SUM(K8:P8)</f>
        <v>30</v>
      </c>
      <c r="P21" s="15" t="s">
        <v>38</v>
      </c>
      <c r="Q21" s="8"/>
    </row>
    <row r="22" spans="1:17" ht="15.95" customHeight="1">
      <c r="A22" s="4"/>
      <c r="B22" s="6"/>
      <c r="C22" s="6"/>
      <c r="D22" s="6"/>
      <c r="E22" s="6"/>
      <c r="F22" s="4"/>
      <c r="G22" s="6"/>
      <c r="H22" s="6"/>
      <c r="I22" s="4"/>
      <c r="J22" s="4"/>
      <c r="K22" s="4"/>
      <c r="L22" s="4"/>
      <c r="M22" s="4"/>
      <c r="N22" s="4"/>
      <c r="O22" s="18"/>
      <c r="P22" s="6"/>
      <c r="Q22" s="6"/>
    </row>
    <row r="23" spans="1:17" ht="15.95" customHeight="1">
      <c r="A23" s="4"/>
      <c r="B23" s="4"/>
      <c r="C23" s="4"/>
      <c r="D23" s="4"/>
      <c r="E23" s="4"/>
      <c r="F23" s="4"/>
      <c r="G23" s="6"/>
      <c r="H23" s="17"/>
      <c r="I23" s="4"/>
      <c r="J23" s="4"/>
      <c r="K23" s="4"/>
      <c r="L23" s="4"/>
      <c r="M23" s="4"/>
      <c r="N23" s="4"/>
      <c r="O23" s="6"/>
      <c r="P23" s="17"/>
      <c r="Q23" s="6"/>
    </row>
    <row r="24" spans="1:17" ht="18.75">
      <c r="A24" s="4"/>
      <c r="B24" s="5" t="str">
        <f>'REKOD PRESTASI MURID'!G11</f>
        <v>PENEROKAAN UNSUR DALAM ALAM</v>
      </c>
      <c r="C24" s="18"/>
      <c r="D24" s="18"/>
      <c r="E24" s="18"/>
      <c r="F24" s="18"/>
      <c r="G24" s="18"/>
      <c r="H24" s="7"/>
      <c r="I24" s="4"/>
      <c r="J24" s="5" t="str">
        <f>'REKOD PRESTASI MURID'!H11</f>
        <v>TENAGA DAN KELESTARIAN HIDUP</v>
      </c>
      <c r="K24" s="18"/>
      <c r="L24" s="18"/>
      <c r="M24" s="18"/>
      <c r="N24" s="18"/>
      <c r="O24" s="18"/>
      <c r="P24" s="7"/>
      <c r="Q24" s="6"/>
    </row>
    <row r="25" spans="1:17">
      <c r="A25" s="8"/>
      <c r="B25" s="9" t="s">
        <v>25</v>
      </c>
      <c r="C25" s="10" t="s">
        <v>30</v>
      </c>
      <c r="D25" s="10" t="s">
        <v>31</v>
      </c>
      <c r="E25" s="10" t="s">
        <v>32</v>
      </c>
      <c r="F25" s="10" t="s">
        <v>74</v>
      </c>
      <c r="G25" s="10" t="s">
        <v>75</v>
      </c>
      <c r="H25" s="10" t="s">
        <v>76</v>
      </c>
      <c r="I25" s="8"/>
      <c r="J25" s="9" t="s">
        <v>25</v>
      </c>
      <c r="K25" s="10" t="s">
        <v>30</v>
      </c>
      <c r="L25" s="10" t="s">
        <v>31</v>
      </c>
      <c r="M25" s="10" t="s">
        <v>32</v>
      </c>
      <c r="N25" s="10" t="s">
        <v>74</v>
      </c>
      <c r="O25" s="10" t="s">
        <v>75</v>
      </c>
      <c r="P25" s="10" t="s">
        <v>76</v>
      </c>
      <c r="Q25" s="8"/>
    </row>
    <row r="26" spans="1:17">
      <c r="A26" s="8"/>
      <c r="B26" s="11" t="s">
        <v>36</v>
      </c>
      <c r="C26" s="11">
        <f>COUNTIF('REKOD PRESTASI MURID'!$G$12:$G$65,1)</f>
        <v>0</v>
      </c>
      <c r="D26" s="11">
        <f>COUNTIF('REKOD PRESTASI MURID'!$G$12:$G$65,2)</f>
        <v>0</v>
      </c>
      <c r="E26" s="11">
        <f>COUNTIF('REKOD PRESTASI MURID'!$G$12:$G$65,3)</f>
        <v>5</v>
      </c>
      <c r="F26" s="11">
        <f>COUNTIF('REKOD PRESTASI MURID'!$G$12:$G$65,4)</f>
        <v>4</v>
      </c>
      <c r="G26" s="11">
        <f>COUNTIF('REKOD PRESTASI MURID'!$G$12:$G$65,5)</f>
        <v>16</v>
      </c>
      <c r="H26" s="11">
        <f>COUNTIF('REKOD PRESTASI MURID'!$G$12:$G$65,6)</f>
        <v>5</v>
      </c>
      <c r="I26" s="8"/>
      <c r="J26" s="11" t="s">
        <v>36</v>
      </c>
      <c r="K26" s="11">
        <f>COUNTIF('REKOD PRESTASI MURID'!$H$12:$H$65,1)</f>
        <v>0</v>
      </c>
      <c r="L26" s="11">
        <f>COUNTIF('REKOD PRESTASI MURID'!$H$12:$H$65,2)</f>
        <v>0</v>
      </c>
      <c r="M26" s="11">
        <f>COUNTIF('REKOD PRESTASI MURID'!$H$12:$H$65,3)</f>
        <v>0</v>
      </c>
      <c r="N26" s="11">
        <f>COUNTIF('REKOD PRESTASI MURID'!$H$12:$H$65,4)</f>
        <v>30</v>
      </c>
      <c r="O26" s="11">
        <f>COUNTIF('REKOD PRESTASI MURID'!$H$12:$H$65,5)</f>
        <v>0</v>
      </c>
      <c r="P26" s="11">
        <f>COUNTIF('REKOD PRESTASI MURID'!$H$12:$H$65,6)</f>
        <v>0</v>
      </c>
      <c r="Q26" s="8"/>
    </row>
    <row r="27" spans="1:17">
      <c r="A27" s="8"/>
      <c r="B27" s="19"/>
      <c r="C27" s="19"/>
      <c r="D27" s="19"/>
      <c r="E27" s="19"/>
      <c r="F27" s="19"/>
      <c r="G27" s="19"/>
      <c r="H27" s="19"/>
      <c r="I27" s="8"/>
      <c r="J27" s="165"/>
      <c r="K27" s="19"/>
      <c r="L27" s="19"/>
      <c r="M27" s="19"/>
      <c r="N27" s="19"/>
      <c r="O27" s="19"/>
      <c r="P27" s="166"/>
      <c r="Q27" s="8"/>
    </row>
    <row r="28" spans="1:17">
      <c r="A28" s="8"/>
      <c r="B28" s="19"/>
      <c r="C28" s="19"/>
      <c r="D28" s="19"/>
      <c r="E28" s="19"/>
      <c r="F28" s="19"/>
      <c r="G28" s="19"/>
      <c r="H28" s="19"/>
      <c r="I28" s="8"/>
      <c r="J28" s="19"/>
      <c r="K28" s="19"/>
      <c r="L28" s="19"/>
      <c r="M28" s="19"/>
      <c r="N28" s="19"/>
      <c r="O28" s="19"/>
      <c r="P28" s="19"/>
      <c r="Q28" s="8"/>
    </row>
    <row r="29" spans="1:17">
      <c r="A29" s="8"/>
      <c r="B29" s="19"/>
      <c r="C29" s="19"/>
      <c r="D29" s="19"/>
      <c r="E29" s="19"/>
      <c r="F29" s="19"/>
      <c r="G29" s="19"/>
      <c r="H29" s="19"/>
      <c r="I29" s="8"/>
      <c r="J29" s="19"/>
      <c r="K29" s="19"/>
      <c r="L29" s="19"/>
      <c r="M29" s="19"/>
      <c r="N29" s="19"/>
      <c r="O29" s="19"/>
      <c r="P29" s="19"/>
      <c r="Q29" s="8"/>
    </row>
    <row r="30" spans="1:17">
      <c r="A30" s="8"/>
      <c r="B30" s="19"/>
      <c r="C30" s="19"/>
      <c r="D30" s="19"/>
      <c r="E30" s="19"/>
      <c r="F30" s="19"/>
      <c r="G30" s="19"/>
      <c r="H30" s="19"/>
      <c r="I30" s="8"/>
      <c r="J30" s="19"/>
      <c r="K30" s="19"/>
      <c r="L30" s="19"/>
      <c r="M30" s="19"/>
      <c r="N30" s="19"/>
      <c r="O30" s="19"/>
      <c r="P30" s="19"/>
      <c r="Q30" s="8"/>
    </row>
    <row r="31" spans="1:17">
      <c r="A31" s="8"/>
      <c r="B31" s="19"/>
      <c r="C31" s="19"/>
      <c r="D31" s="19"/>
      <c r="E31" s="19"/>
      <c r="F31" s="19"/>
      <c r="G31" s="19"/>
      <c r="H31" s="19"/>
      <c r="I31" s="8"/>
      <c r="J31" s="19"/>
      <c r="K31" s="19"/>
      <c r="L31" s="19"/>
      <c r="M31" s="19"/>
      <c r="N31" s="19"/>
      <c r="O31" s="19"/>
      <c r="P31" s="19"/>
      <c r="Q31" s="8"/>
    </row>
    <row r="32" spans="1:17">
      <c r="A32" s="8"/>
      <c r="B32" s="19"/>
      <c r="C32" s="19"/>
      <c r="D32" s="19"/>
      <c r="E32" s="19"/>
      <c r="F32" s="19"/>
      <c r="G32" s="19"/>
      <c r="H32" s="19"/>
      <c r="I32" s="8"/>
      <c r="J32" s="19"/>
      <c r="K32" s="19"/>
      <c r="L32" s="19"/>
      <c r="M32" s="19"/>
      <c r="N32" s="19"/>
      <c r="O32" s="19"/>
      <c r="P32" s="19"/>
      <c r="Q32" s="8"/>
    </row>
    <row r="33" spans="1:17">
      <c r="A33" s="8"/>
      <c r="B33" s="19"/>
      <c r="C33" s="19"/>
      <c r="D33" s="19"/>
      <c r="E33" s="19"/>
      <c r="F33" s="19"/>
      <c r="G33" s="19"/>
      <c r="H33" s="19"/>
      <c r="I33" s="8"/>
      <c r="J33" s="19"/>
      <c r="K33" s="19"/>
      <c r="L33" s="19"/>
      <c r="M33" s="19"/>
      <c r="N33" s="19"/>
      <c r="O33" s="19"/>
      <c r="P33" s="19"/>
      <c r="Q33" s="8"/>
    </row>
    <row r="34" spans="1:17">
      <c r="A34" s="8"/>
      <c r="B34" s="19"/>
      <c r="C34" s="19"/>
      <c r="D34" s="19"/>
      <c r="E34" s="19"/>
      <c r="F34" s="19"/>
      <c r="G34" s="19"/>
      <c r="H34" s="19"/>
      <c r="I34" s="8"/>
      <c r="J34" s="19"/>
      <c r="K34" s="19"/>
      <c r="L34" s="19"/>
      <c r="M34" s="19"/>
      <c r="N34" s="19"/>
      <c r="O34" s="19"/>
      <c r="P34" s="19"/>
      <c r="Q34" s="8"/>
    </row>
    <row r="35" spans="1:17">
      <c r="A35" s="8"/>
      <c r="B35" s="19"/>
      <c r="C35" s="19"/>
      <c r="D35" s="19"/>
      <c r="E35" s="19"/>
      <c r="F35" s="19"/>
      <c r="G35" s="19"/>
      <c r="H35" s="19"/>
      <c r="I35" s="8"/>
      <c r="J35" s="19"/>
      <c r="K35" s="19"/>
      <c r="L35" s="19"/>
      <c r="M35" s="19"/>
      <c r="N35" s="19"/>
      <c r="O35" s="19"/>
      <c r="P35" s="19"/>
      <c r="Q35" s="8"/>
    </row>
    <row r="36" spans="1:17">
      <c r="A36" s="8"/>
      <c r="B36" s="19"/>
      <c r="C36" s="19"/>
      <c r="D36" s="19"/>
      <c r="E36" s="19"/>
      <c r="F36" s="19"/>
      <c r="G36" s="19"/>
      <c r="H36" s="19"/>
      <c r="I36" s="8"/>
      <c r="J36" s="19"/>
      <c r="K36" s="19"/>
      <c r="L36" s="19"/>
      <c r="M36" s="19"/>
      <c r="N36" s="19"/>
      <c r="O36" s="19"/>
      <c r="P36" s="19"/>
      <c r="Q36" s="8"/>
    </row>
    <row r="37" spans="1:17">
      <c r="A37" s="8"/>
      <c r="B37" s="19"/>
      <c r="C37" s="19"/>
      <c r="D37" s="19"/>
      <c r="E37" s="19"/>
      <c r="F37" s="19"/>
      <c r="G37" s="19"/>
      <c r="H37" s="19"/>
      <c r="I37" s="8"/>
      <c r="J37" s="19"/>
      <c r="K37" s="19"/>
      <c r="L37" s="19"/>
      <c r="M37" s="19"/>
      <c r="N37" s="19"/>
      <c r="O37" s="19"/>
      <c r="P37" s="19"/>
      <c r="Q37" s="8"/>
    </row>
    <row r="38" spans="1:17">
      <c r="A38" s="8"/>
      <c r="B38" s="19"/>
      <c r="C38" s="19"/>
      <c r="D38" s="19"/>
      <c r="E38" s="19"/>
      <c r="F38" s="19"/>
      <c r="G38" s="19"/>
      <c r="H38" s="19"/>
      <c r="I38" s="8"/>
      <c r="J38" s="19"/>
      <c r="K38" s="19"/>
      <c r="L38" s="19"/>
      <c r="M38" s="19"/>
      <c r="N38" s="19"/>
      <c r="O38" s="19"/>
      <c r="P38" s="19"/>
      <c r="Q38" s="8"/>
    </row>
    <row r="39" spans="1:17" ht="15.95" customHeight="1">
      <c r="A39" s="8"/>
      <c r="B39" s="19"/>
      <c r="C39" s="19"/>
      <c r="D39" s="19"/>
      <c r="E39" s="19"/>
      <c r="F39" s="15" t="s">
        <v>37</v>
      </c>
      <c r="G39" s="16">
        <f>SUM(C26:H26)</f>
        <v>30</v>
      </c>
      <c r="H39" s="15" t="s">
        <v>38</v>
      </c>
      <c r="I39" s="14"/>
      <c r="J39" s="19"/>
      <c r="K39" s="19"/>
      <c r="L39" s="19"/>
      <c r="M39" s="19"/>
      <c r="N39" s="15" t="s">
        <v>37</v>
      </c>
      <c r="O39" s="16">
        <f>SUM(K26:P26)</f>
        <v>30</v>
      </c>
      <c r="P39" s="15" t="s">
        <v>38</v>
      </c>
      <c r="Q39" s="8"/>
    </row>
    <row r="40" spans="1:17">
      <c r="A40" s="8"/>
      <c r="B40" s="8"/>
      <c r="C40" s="8"/>
      <c r="D40" s="8"/>
      <c r="E40" s="8"/>
      <c r="F40" s="8"/>
      <c r="G40" s="14"/>
      <c r="H40" s="20"/>
      <c r="I40" s="14"/>
      <c r="J40" s="8"/>
      <c r="K40" s="8"/>
      <c r="L40" s="8"/>
      <c r="M40" s="8"/>
      <c r="N40" s="8"/>
      <c r="O40" s="14"/>
      <c r="P40" s="20"/>
      <c r="Q40" s="8"/>
    </row>
    <row r="41" spans="1:17" ht="18.75">
      <c r="A41" s="8"/>
      <c r="B41" s="5" t="str">
        <f>'REKOD PRESTASI MURID'!I11</f>
        <v>PENEROKAAN  BUMI DAN ANGKASA</v>
      </c>
      <c r="C41" s="6"/>
      <c r="D41" s="6"/>
      <c r="E41" s="6"/>
      <c r="F41" s="6"/>
      <c r="G41" s="6"/>
      <c r="H41" s="7"/>
      <c r="I41" s="4"/>
      <c r="J41" s="5" t="str">
        <f>'REKOD PRESTASI MURID'!J11</f>
        <v>PENGGAL PERTAMA</v>
      </c>
      <c r="K41" s="6"/>
      <c r="L41" s="6"/>
      <c r="M41" s="6"/>
      <c r="N41" s="6"/>
      <c r="O41" s="6"/>
      <c r="P41" s="7"/>
      <c r="Q41" s="8"/>
    </row>
    <row r="42" spans="1:17">
      <c r="A42" s="8"/>
      <c r="B42" s="9" t="s">
        <v>25</v>
      </c>
      <c r="C42" s="10" t="s">
        <v>30</v>
      </c>
      <c r="D42" s="10" t="s">
        <v>31</v>
      </c>
      <c r="E42" s="10" t="s">
        <v>32</v>
      </c>
      <c r="F42" s="10" t="s">
        <v>74</v>
      </c>
      <c r="G42" s="10" t="s">
        <v>75</v>
      </c>
      <c r="H42" s="10" t="s">
        <v>76</v>
      </c>
      <c r="I42" s="8"/>
      <c r="J42" s="9" t="s">
        <v>25</v>
      </c>
      <c r="K42" s="10" t="s">
        <v>30</v>
      </c>
      <c r="L42" s="10" t="s">
        <v>31</v>
      </c>
      <c r="M42" s="10" t="s">
        <v>32</v>
      </c>
      <c r="N42" s="10" t="s">
        <v>74</v>
      </c>
      <c r="O42" s="10" t="s">
        <v>75</v>
      </c>
      <c r="P42" s="10" t="s">
        <v>76</v>
      </c>
      <c r="Q42" s="8"/>
    </row>
    <row r="43" spans="1:17">
      <c r="A43" s="8"/>
      <c r="B43" s="11" t="s">
        <v>36</v>
      </c>
      <c r="C43" s="11">
        <f>COUNTIF('REKOD PRESTASI MURID'!$I$12:$I$65,1)</f>
        <v>0</v>
      </c>
      <c r="D43" s="11">
        <f>COUNTIF('REKOD PRESTASI MURID'!$I$12:$I$65,2)</f>
        <v>0</v>
      </c>
      <c r="E43" s="11">
        <f>COUNTIF('REKOD PRESTASI MURID'!$I$12:$I$65,3)</f>
        <v>0</v>
      </c>
      <c r="F43" s="11">
        <f>COUNTIF('REKOD PRESTASI MURID'!$I$12:$I$65,4)</f>
        <v>30</v>
      </c>
      <c r="G43" s="11">
        <f>COUNTIF('REKOD PRESTASI MURID'!$I$12:$I$65,5)</f>
        <v>0</v>
      </c>
      <c r="H43" s="11">
        <f>COUNTIF('REKOD PRESTASI MURID'!$I$12:$I$65,6)</f>
        <v>0</v>
      </c>
      <c r="I43" s="8"/>
      <c r="J43" s="11" t="s">
        <v>36</v>
      </c>
      <c r="K43" s="11">
        <f>COUNTIF('REKOD PRESTASI MURID'!$J$12:$J$65,1)</f>
        <v>0</v>
      </c>
      <c r="L43" s="11">
        <f>COUNTIF('REKOD PRESTASI MURID'!$J$12:$J$65,2)</f>
        <v>0</v>
      </c>
      <c r="M43" s="11">
        <f>COUNTIF('REKOD PRESTASI MURID'!$J$12:$J$65,3)</f>
        <v>0</v>
      </c>
      <c r="N43" s="11">
        <f>COUNTIF('REKOD PRESTASI MURID'!$J$12:$J$65,4)</f>
        <v>30</v>
      </c>
      <c r="O43" s="11">
        <f>COUNTIF('REKOD PRESTASI MURID'!$J$12:$J$65,5)</f>
        <v>0</v>
      </c>
      <c r="P43" s="11">
        <f>COUNTIF('REKOD PRESTASI MURID'!$J$12:$J$65,6)</f>
        <v>0</v>
      </c>
      <c r="Q43" s="8"/>
    </row>
    <row r="44" spans="1:17">
      <c r="A44" s="8"/>
      <c r="B44" s="8"/>
      <c r="C44" s="8"/>
      <c r="D44" s="8"/>
      <c r="E44" s="8"/>
      <c r="F44" s="8"/>
      <c r="G44" s="8"/>
      <c r="H44" s="8"/>
      <c r="I44" s="8"/>
      <c r="J44" s="8"/>
      <c r="K44" s="8"/>
      <c r="L44" s="8"/>
      <c r="M44" s="8"/>
      <c r="N44" s="8"/>
      <c r="O44" s="8"/>
      <c r="P44" s="8"/>
      <c r="Q44" s="8"/>
    </row>
    <row r="45" spans="1:17">
      <c r="A45" s="8"/>
      <c r="B45" s="8"/>
      <c r="C45" s="8"/>
      <c r="D45" s="8"/>
      <c r="E45" s="8"/>
      <c r="F45" s="8"/>
      <c r="G45" s="8"/>
      <c r="H45" s="8"/>
      <c r="I45" s="8"/>
      <c r="J45" s="8"/>
      <c r="K45" s="8"/>
      <c r="L45" s="8"/>
      <c r="M45" s="8"/>
      <c r="N45" s="8"/>
      <c r="O45" s="8"/>
      <c r="P45" s="8"/>
      <c r="Q45" s="8"/>
    </row>
    <row r="46" spans="1:17">
      <c r="A46" s="8"/>
      <c r="B46" s="8"/>
      <c r="C46" s="8"/>
      <c r="D46" s="8"/>
      <c r="E46" s="8"/>
      <c r="F46" s="8"/>
      <c r="G46" s="8"/>
      <c r="H46" s="8"/>
      <c r="I46" s="8"/>
      <c r="J46" s="8"/>
      <c r="K46" s="8"/>
      <c r="L46" s="8"/>
      <c r="M46" s="8"/>
      <c r="N46" s="8"/>
      <c r="O46" s="8"/>
      <c r="P46" s="8"/>
      <c r="Q46" s="8"/>
    </row>
    <row r="47" spans="1:17">
      <c r="A47" s="8"/>
      <c r="B47" s="8"/>
      <c r="C47" s="8"/>
      <c r="D47" s="8"/>
      <c r="E47" s="8"/>
      <c r="F47" s="8"/>
      <c r="G47" s="8"/>
      <c r="H47" s="8"/>
      <c r="I47" s="8"/>
      <c r="J47" s="8"/>
      <c r="K47" s="8"/>
      <c r="L47" s="8"/>
      <c r="M47" s="8"/>
      <c r="N47" s="8"/>
      <c r="O47" s="8"/>
      <c r="P47" s="8"/>
      <c r="Q47" s="8"/>
    </row>
    <row r="48" spans="1:17">
      <c r="A48" s="8"/>
      <c r="B48" s="8"/>
      <c r="C48" s="8"/>
      <c r="D48" s="8"/>
      <c r="E48" s="8"/>
      <c r="F48" s="8"/>
      <c r="G48" s="8"/>
      <c r="H48" s="8"/>
      <c r="I48" s="8"/>
      <c r="J48" s="8"/>
      <c r="K48" s="8"/>
      <c r="L48" s="8"/>
      <c r="M48" s="8"/>
      <c r="N48" s="8"/>
      <c r="O48" s="8"/>
      <c r="P48" s="8"/>
      <c r="Q48" s="8"/>
    </row>
    <row r="49" spans="1:17">
      <c r="A49" s="8"/>
      <c r="B49" s="8"/>
      <c r="C49" s="8"/>
      <c r="D49" s="8"/>
      <c r="E49" s="8"/>
      <c r="F49" s="8"/>
      <c r="G49" s="8"/>
      <c r="H49" s="8"/>
      <c r="I49" s="8"/>
      <c r="J49" s="8"/>
      <c r="K49" s="8"/>
      <c r="L49" s="8"/>
      <c r="M49" s="8"/>
      <c r="N49" s="8"/>
      <c r="O49" s="8"/>
      <c r="P49" s="8"/>
      <c r="Q49" s="8"/>
    </row>
    <row r="50" spans="1:17">
      <c r="A50" s="8"/>
      <c r="B50" s="8"/>
      <c r="C50" s="8"/>
      <c r="D50" s="8"/>
      <c r="E50" s="8"/>
      <c r="F50" s="8"/>
      <c r="G50" s="8"/>
      <c r="H50" s="8"/>
      <c r="I50" s="8"/>
      <c r="J50" s="8"/>
      <c r="K50" s="8"/>
      <c r="L50" s="8"/>
      <c r="M50" s="8"/>
      <c r="N50" s="8"/>
      <c r="O50" s="8"/>
      <c r="P50" s="8"/>
      <c r="Q50" s="8"/>
    </row>
    <row r="51" spans="1:17">
      <c r="A51" s="8"/>
      <c r="B51" s="8"/>
      <c r="C51" s="8"/>
      <c r="D51" s="8"/>
      <c r="E51" s="8"/>
      <c r="F51" s="8"/>
      <c r="G51" s="8"/>
      <c r="H51" s="8"/>
      <c r="I51" s="8"/>
      <c r="J51" s="8"/>
      <c r="K51" s="8"/>
      <c r="L51" s="8"/>
      <c r="M51" s="8"/>
      <c r="N51" s="8"/>
      <c r="O51" s="8"/>
      <c r="P51" s="8"/>
      <c r="Q51" s="8"/>
    </row>
    <row r="52" spans="1:17">
      <c r="A52" s="8"/>
      <c r="B52" s="8"/>
      <c r="C52" s="8"/>
      <c r="D52" s="8"/>
      <c r="E52" s="8"/>
      <c r="F52" s="8"/>
      <c r="G52" s="8"/>
      <c r="H52" s="8"/>
      <c r="I52" s="8"/>
      <c r="J52" s="8"/>
      <c r="K52" s="8"/>
      <c r="L52" s="8"/>
      <c r="M52" s="8"/>
      <c r="N52" s="8"/>
      <c r="O52" s="8"/>
      <c r="P52" s="8"/>
      <c r="Q52" s="8"/>
    </row>
    <row r="53" spans="1:17">
      <c r="A53" s="8"/>
      <c r="B53" s="8"/>
      <c r="C53" s="8"/>
      <c r="D53" s="8"/>
      <c r="E53" s="8"/>
      <c r="F53" s="8"/>
      <c r="G53" s="8"/>
      <c r="H53" s="8"/>
      <c r="I53" s="8"/>
      <c r="J53" s="8"/>
      <c r="K53" s="8"/>
      <c r="L53" s="8"/>
      <c r="M53" s="8"/>
      <c r="N53" s="8"/>
      <c r="O53" s="8"/>
      <c r="P53" s="8"/>
      <c r="Q53" s="8"/>
    </row>
    <row r="54" spans="1:17">
      <c r="A54" s="8"/>
      <c r="B54" s="8"/>
      <c r="C54" s="8"/>
      <c r="D54" s="8"/>
      <c r="E54" s="8"/>
      <c r="F54" s="8"/>
      <c r="G54" s="8"/>
      <c r="H54" s="8"/>
      <c r="I54" s="8"/>
      <c r="J54" s="8"/>
      <c r="K54" s="8"/>
      <c r="L54" s="8"/>
      <c r="M54" s="8"/>
      <c r="N54" s="8"/>
      <c r="O54" s="8"/>
      <c r="P54" s="8"/>
      <c r="Q54" s="8"/>
    </row>
    <row r="55" spans="1:17">
      <c r="A55" s="8"/>
      <c r="B55" s="8"/>
      <c r="C55" s="8"/>
      <c r="D55" s="8"/>
      <c r="E55" s="8"/>
      <c r="F55" s="8"/>
      <c r="G55" s="8"/>
      <c r="H55" s="8"/>
      <c r="I55" s="8"/>
      <c r="J55" s="8"/>
      <c r="K55" s="8"/>
      <c r="L55" s="8"/>
      <c r="M55" s="8"/>
      <c r="N55" s="8"/>
      <c r="O55" s="8"/>
      <c r="P55" s="8"/>
      <c r="Q55" s="8"/>
    </row>
    <row r="56" spans="1:17">
      <c r="A56" s="8"/>
      <c r="B56" s="12"/>
      <c r="C56" s="13"/>
      <c r="D56" s="14"/>
      <c r="E56" s="14"/>
      <c r="F56" s="15" t="s">
        <v>37</v>
      </c>
      <c r="G56" s="16">
        <f>SUM(C43:H43)</f>
        <v>30</v>
      </c>
      <c r="H56" s="15" t="s">
        <v>38</v>
      </c>
      <c r="I56" s="8"/>
      <c r="J56" s="8"/>
      <c r="K56" s="8"/>
      <c r="L56" s="8"/>
      <c r="M56" s="8"/>
      <c r="N56" s="15" t="s">
        <v>37</v>
      </c>
      <c r="O56" s="16">
        <f>SUM(K43:P43)</f>
        <v>30</v>
      </c>
      <c r="P56" s="15" t="s">
        <v>38</v>
      </c>
      <c r="Q56" s="8"/>
    </row>
    <row r="57" spans="1:17">
      <c r="A57" s="8"/>
      <c r="B57" s="6"/>
      <c r="C57" s="6"/>
      <c r="D57" s="6"/>
      <c r="E57" s="6"/>
      <c r="F57" s="4"/>
      <c r="G57" s="6"/>
      <c r="H57" s="6"/>
      <c r="I57" s="4"/>
      <c r="J57" s="4"/>
      <c r="K57" s="4"/>
      <c r="L57" s="4"/>
      <c r="M57" s="4"/>
      <c r="N57" s="4"/>
      <c r="O57" s="18"/>
      <c r="P57" s="6"/>
      <c r="Q57" s="8"/>
    </row>
    <row r="58" spans="1:17">
      <c r="A58" s="8"/>
      <c r="B58" s="4"/>
      <c r="C58" s="4"/>
      <c r="D58" s="4"/>
      <c r="E58" s="4"/>
      <c r="F58" s="4"/>
      <c r="G58" s="6"/>
      <c r="H58" s="17"/>
      <c r="I58" s="4"/>
      <c r="J58" s="4"/>
      <c r="K58" s="4"/>
      <c r="L58" s="4"/>
      <c r="M58" s="4"/>
      <c r="N58" s="4"/>
      <c r="O58" s="6"/>
      <c r="P58" s="17"/>
      <c r="Q58" s="8"/>
    </row>
    <row r="59" spans="1:17" ht="18.75">
      <c r="A59" s="8"/>
      <c r="B59" s="5" t="str">
        <f>'REKOD PRESTASI MURID'!K11</f>
        <v>PENGGAL KEDUA</v>
      </c>
      <c r="C59" s="18"/>
      <c r="D59" s="18"/>
      <c r="E59" s="18"/>
      <c r="F59" s="18"/>
      <c r="G59" s="18"/>
      <c r="H59" s="7"/>
      <c r="I59" s="4"/>
      <c r="J59" s="5" t="str">
        <f>'REKOD PRESTASI MURID'!L11</f>
        <v>PENGGAL PERTAMA</v>
      </c>
      <c r="K59" s="18"/>
      <c r="L59" s="18"/>
      <c r="M59" s="18"/>
      <c r="N59" s="18"/>
      <c r="O59" s="18"/>
      <c r="P59" s="7"/>
      <c r="Q59" s="8"/>
    </row>
    <row r="60" spans="1:17">
      <c r="A60" s="8"/>
      <c r="B60" s="9" t="s">
        <v>25</v>
      </c>
      <c r="C60" s="10" t="s">
        <v>30</v>
      </c>
      <c r="D60" s="10" t="s">
        <v>31</v>
      </c>
      <c r="E60" s="10" t="s">
        <v>32</v>
      </c>
      <c r="F60" s="10" t="s">
        <v>33</v>
      </c>
      <c r="G60" s="10" t="s">
        <v>34</v>
      </c>
      <c r="H60" s="10" t="s">
        <v>35</v>
      </c>
      <c r="I60" s="8"/>
      <c r="J60" s="9" t="s">
        <v>25</v>
      </c>
      <c r="K60" s="10" t="s">
        <v>30</v>
      </c>
      <c r="L60" s="10" t="s">
        <v>31</v>
      </c>
      <c r="M60" s="10" t="s">
        <v>32</v>
      </c>
      <c r="N60" s="10" t="s">
        <v>33</v>
      </c>
      <c r="O60" s="10" t="s">
        <v>34</v>
      </c>
      <c r="P60" s="10" t="s">
        <v>35</v>
      </c>
      <c r="Q60" s="8"/>
    </row>
    <row r="61" spans="1:17">
      <c r="A61" s="8"/>
      <c r="B61" s="11" t="s">
        <v>36</v>
      </c>
      <c r="C61" s="11">
        <f>COUNTIF('REKOD PRESTASI MURID'!$K$12:$K$65,1)</f>
        <v>0</v>
      </c>
      <c r="D61" s="11">
        <f>COUNTIF('REKOD PRESTASI MURID'!$K$12:$K$65,2)</f>
        <v>30</v>
      </c>
      <c r="E61" s="11">
        <f>COUNTIF('REKOD PRESTASI MURID'!$K$12:$K$65,3)</f>
        <v>0</v>
      </c>
      <c r="F61" s="11">
        <f>COUNTIF('REKOD PRESTASI MURID'!$K$12:$K$65,4)</f>
        <v>0</v>
      </c>
      <c r="G61" s="11">
        <f>COUNTIF('REKOD PRESTASI MURID'!$K$12:$K$65,5)</f>
        <v>0</v>
      </c>
      <c r="H61" s="11">
        <f>COUNTIF('REKOD PRESTASI MURID'!$K$12:$K$65,6)</f>
        <v>0</v>
      </c>
      <c r="I61" s="8"/>
      <c r="J61" s="11" t="s">
        <v>36</v>
      </c>
      <c r="K61" s="11">
        <f>COUNTIF('REKOD PRESTASI MURID'!$L$12:$L$65,1)</f>
        <v>0</v>
      </c>
      <c r="L61" s="11">
        <f>COUNTIF('REKOD PRESTASI MURID'!$L$12:$L$65,2)</f>
        <v>30</v>
      </c>
      <c r="M61" s="11">
        <f>COUNTIF('REKOD PRESTASI MURID'!$L$12:$L$65,3)</f>
        <v>0</v>
      </c>
      <c r="N61" s="11">
        <f>COUNTIF('REKOD PRESTASI MURID'!$L$12:$L$65,4)</f>
        <v>0</v>
      </c>
      <c r="O61" s="11">
        <f>COUNTIF('REKOD PRESTASI MURID'!$L$12:$L$65,5)</f>
        <v>0</v>
      </c>
      <c r="P61" s="11">
        <f>COUNTIF('REKOD PRESTASI MURID'!$L$12:$L$65,6)</f>
        <v>0</v>
      </c>
      <c r="Q61" s="8"/>
    </row>
    <row r="62" spans="1:17">
      <c r="A62" s="8"/>
      <c r="B62" s="19"/>
      <c r="C62" s="19"/>
      <c r="D62" s="19"/>
      <c r="E62" s="19"/>
      <c r="F62" s="19"/>
      <c r="G62" s="19"/>
      <c r="H62" s="19"/>
      <c r="I62" s="8"/>
      <c r="J62" s="19"/>
      <c r="K62" s="19"/>
      <c r="L62" s="19"/>
      <c r="M62" s="19"/>
      <c r="N62" s="19"/>
      <c r="O62" s="19"/>
      <c r="P62" s="19"/>
      <c r="Q62" s="8"/>
    </row>
    <row r="63" spans="1:17">
      <c r="A63" s="8"/>
      <c r="B63" s="19"/>
      <c r="C63" s="19"/>
      <c r="D63" s="19"/>
      <c r="E63" s="19"/>
      <c r="F63" s="19"/>
      <c r="G63" s="19"/>
      <c r="H63" s="19"/>
      <c r="I63" s="8"/>
      <c r="J63" s="19"/>
      <c r="K63" s="19"/>
      <c r="L63" s="19"/>
      <c r="M63" s="19"/>
      <c r="N63" s="19"/>
      <c r="O63" s="19"/>
      <c r="P63" s="19"/>
      <c r="Q63" s="8"/>
    </row>
    <row r="64" spans="1:17">
      <c r="A64" s="8"/>
      <c r="B64" s="19"/>
      <c r="C64" s="19"/>
      <c r="D64" s="19"/>
      <c r="E64" s="19"/>
      <c r="F64" s="19"/>
      <c r="G64" s="19"/>
      <c r="H64" s="19"/>
      <c r="I64" s="8"/>
      <c r="J64" s="19"/>
      <c r="K64" s="19"/>
      <c r="L64" s="19"/>
      <c r="M64" s="19"/>
      <c r="N64" s="19"/>
      <c r="O64" s="19"/>
      <c r="P64" s="19"/>
      <c r="Q64" s="8"/>
    </row>
    <row r="65" spans="1:17">
      <c r="A65" s="8"/>
      <c r="B65" s="19"/>
      <c r="C65" s="19"/>
      <c r="D65" s="19"/>
      <c r="E65" s="19"/>
      <c r="F65" s="19"/>
      <c r="G65" s="19"/>
      <c r="H65" s="19"/>
      <c r="I65" s="8"/>
      <c r="J65" s="19"/>
      <c r="K65" s="19"/>
      <c r="L65" s="19"/>
      <c r="M65" s="19"/>
      <c r="N65" s="19"/>
      <c r="O65" s="19"/>
      <c r="P65" s="19"/>
      <c r="Q65" s="8"/>
    </row>
    <row r="66" spans="1:17">
      <c r="A66" s="8"/>
      <c r="B66" s="19"/>
      <c r="C66" s="19"/>
      <c r="D66" s="19"/>
      <c r="E66" s="19"/>
      <c r="F66" s="19"/>
      <c r="G66" s="19"/>
      <c r="H66" s="19"/>
      <c r="I66" s="8"/>
      <c r="J66" s="19"/>
      <c r="K66" s="19"/>
      <c r="L66" s="19"/>
      <c r="M66" s="19"/>
      <c r="N66" s="19"/>
      <c r="O66" s="19"/>
      <c r="P66" s="19"/>
      <c r="Q66" s="8"/>
    </row>
    <row r="67" spans="1:17">
      <c r="A67" s="8"/>
      <c r="B67" s="19"/>
      <c r="C67" s="19"/>
      <c r="D67" s="19"/>
      <c r="E67" s="19"/>
      <c r="F67" s="19"/>
      <c r="G67" s="19"/>
      <c r="H67" s="19"/>
      <c r="I67" s="8"/>
      <c r="J67" s="19"/>
      <c r="K67" s="19"/>
      <c r="L67" s="19"/>
      <c r="M67" s="19"/>
      <c r="N67" s="19"/>
      <c r="O67" s="19"/>
      <c r="P67" s="19"/>
      <c r="Q67" s="8"/>
    </row>
    <row r="68" spans="1:17">
      <c r="A68" s="8"/>
      <c r="B68" s="19"/>
      <c r="C68" s="19"/>
      <c r="D68" s="19"/>
      <c r="E68" s="19"/>
      <c r="F68" s="19"/>
      <c r="G68" s="19"/>
      <c r="H68" s="19"/>
      <c r="I68" s="8"/>
      <c r="J68" s="19"/>
      <c r="K68" s="19"/>
      <c r="L68" s="19"/>
      <c r="M68" s="19"/>
      <c r="N68" s="19"/>
      <c r="O68" s="19"/>
      <c r="P68" s="19"/>
      <c r="Q68" s="8"/>
    </row>
    <row r="69" spans="1:17">
      <c r="A69" s="8"/>
      <c r="B69" s="19"/>
      <c r="C69" s="19"/>
      <c r="D69" s="19"/>
      <c r="E69" s="19"/>
      <c r="F69" s="19"/>
      <c r="G69" s="19"/>
      <c r="H69" s="19"/>
      <c r="I69" s="8"/>
      <c r="J69" s="19"/>
      <c r="K69" s="19"/>
      <c r="L69" s="19"/>
      <c r="M69" s="19"/>
      <c r="N69" s="19"/>
      <c r="O69" s="19"/>
      <c r="P69" s="19"/>
      <c r="Q69" s="8"/>
    </row>
    <row r="70" spans="1:17">
      <c r="A70" s="8"/>
      <c r="B70" s="19"/>
      <c r="C70" s="19"/>
      <c r="D70" s="19"/>
      <c r="E70" s="19"/>
      <c r="F70" s="19"/>
      <c r="G70" s="19"/>
      <c r="H70" s="19"/>
      <c r="I70" s="8"/>
      <c r="J70" s="19"/>
      <c r="K70" s="19"/>
      <c r="L70" s="19"/>
      <c r="M70" s="19"/>
      <c r="N70" s="19"/>
      <c r="O70" s="19"/>
      <c r="P70" s="19"/>
      <c r="Q70" s="8"/>
    </row>
    <row r="71" spans="1:17">
      <c r="A71" s="8"/>
      <c r="B71" s="19"/>
      <c r="C71" s="19"/>
      <c r="D71" s="19"/>
      <c r="E71" s="19"/>
      <c r="F71" s="19"/>
      <c r="G71" s="19"/>
      <c r="H71" s="19"/>
      <c r="I71" s="8"/>
      <c r="J71" s="19"/>
      <c r="K71" s="19"/>
      <c r="L71" s="19"/>
      <c r="M71" s="19"/>
      <c r="N71" s="19"/>
      <c r="O71" s="19"/>
      <c r="P71" s="19"/>
      <c r="Q71" s="8"/>
    </row>
    <row r="72" spans="1:17">
      <c r="A72" s="8"/>
      <c r="B72" s="19"/>
      <c r="C72" s="19"/>
      <c r="D72" s="19"/>
      <c r="E72" s="19"/>
      <c r="F72" s="19"/>
      <c r="G72" s="19"/>
      <c r="H72" s="19"/>
      <c r="I72" s="8"/>
      <c r="J72" s="19"/>
      <c r="K72" s="19"/>
      <c r="L72" s="19"/>
      <c r="M72" s="19"/>
      <c r="N72" s="19"/>
      <c r="O72" s="19"/>
      <c r="P72" s="19"/>
      <c r="Q72" s="8"/>
    </row>
    <row r="73" spans="1:17">
      <c r="A73" s="8"/>
      <c r="B73" s="19"/>
      <c r="C73" s="19"/>
      <c r="D73" s="19"/>
      <c r="E73" s="19"/>
      <c r="F73" s="19"/>
      <c r="G73" s="19"/>
      <c r="H73" s="19"/>
      <c r="I73" s="8"/>
      <c r="J73" s="19"/>
      <c r="K73" s="19"/>
      <c r="L73" s="19"/>
      <c r="M73" s="19"/>
      <c r="N73" s="19"/>
      <c r="O73" s="19"/>
      <c r="P73" s="19"/>
      <c r="Q73" s="8"/>
    </row>
    <row r="74" spans="1:17">
      <c r="A74" s="8"/>
      <c r="B74" s="19"/>
      <c r="C74" s="19"/>
      <c r="D74" s="19"/>
      <c r="E74" s="19"/>
      <c r="F74" s="15" t="s">
        <v>37</v>
      </c>
      <c r="G74" s="16">
        <f>SUM(C61:H61)</f>
        <v>30</v>
      </c>
      <c r="H74" s="15" t="s">
        <v>38</v>
      </c>
      <c r="I74" s="14"/>
      <c r="J74" s="19"/>
      <c r="K74" s="19"/>
      <c r="L74" s="19"/>
      <c r="M74" s="19"/>
      <c r="N74" s="15" t="s">
        <v>37</v>
      </c>
      <c r="O74" s="16">
        <f>SUM(K61:P61)</f>
        <v>30</v>
      </c>
      <c r="P74" s="15" t="s">
        <v>38</v>
      </c>
      <c r="Q74" s="8"/>
    </row>
    <row r="75" spans="1:17">
      <c r="A75" s="8"/>
      <c r="B75" s="8"/>
      <c r="C75" s="8"/>
      <c r="D75" s="8"/>
      <c r="E75" s="8"/>
      <c r="F75" s="8"/>
      <c r="G75" s="14"/>
      <c r="H75" s="20"/>
      <c r="I75" s="14"/>
      <c r="J75" s="8"/>
      <c r="K75" s="8"/>
      <c r="L75" s="8"/>
      <c r="M75" s="8"/>
      <c r="N75" s="8"/>
      <c r="O75" s="14"/>
      <c r="P75" s="20"/>
      <c r="Q75" s="8"/>
    </row>
    <row r="76" spans="1:17" ht="18.75">
      <c r="A76" s="8"/>
      <c r="B76" s="5" t="str">
        <f>'REKOD PRESTASI MURID'!M11</f>
        <v>PENGGAL KEDUA</v>
      </c>
      <c r="C76" s="6"/>
      <c r="D76" s="6"/>
      <c r="E76" s="6"/>
      <c r="F76" s="6"/>
      <c r="G76" s="6"/>
      <c r="H76" s="7"/>
      <c r="I76" s="4"/>
      <c r="J76" s="28" t="s">
        <v>11</v>
      </c>
      <c r="K76" s="29"/>
      <c r="L76" s="29"/>
      <c r="M76" s="29"/>
      <c r="N76" s="29"/>
      <c r="O76" s="29"/>
      <c r="P76" s="30"/>
      <c r="Q76" s="8"/>
    </row>
    <row r="77" spans="1:17">
      <c r="A77" s="8"/>
      <c r="B77" s="9" t="s">
        <v>25</v>
      </c>
      <c r="C77" s="10" t="s">
        <v>30</v>
      </c>
      <c r="D77" s="10" t="s">
        <v>31</v>
      </c>
      <c r="E77" s="10" t="s">
        <v>32</v>
      </c>
      <c r="F77" s="10" t="s">
        <v>33</v>
      </c>
      <c r="G77" s="10" t="s">
        <v>34</v>
      </c>
      <c r="H77" s="10" t="s">
        <v>35</v>
      </c>
      <c r="I77" s="8"/>
      <c r="J77" s="9" t="s">
        <v>25</v>
      </c>
      <c r="K77" s="10" t="s">
        <v>30</v>
      </c>
      <c r="L77" s="10" t="s">
        <v>31</v>
      </c>
      <c r="M77" s="10" t="s">
        <v>32</v>
      </c>
      <c r="N77" s="10" t="s">
        <v>33</v>
      </c>
      <c r="O77" s="10" t="s">
        <v>34</v>
      </c>
      <c r="P77" s="10" t="s">
        <v>35</v>
      </c>
      <c r="Q77" s="8"/>
    </row>
    <row r="78" spans="1:17">
      <c r="A78" s="8"/>
      <c r="B78" s="11" t="s">
        <v>36</v>
      </c>
      <c r="C78" s="11">
        <f>COUNTIF('REKOD PRESTASI MURID'!$M$12:$M$65,1)</f>
        <v>0</v>
      </c>
      <c r="D78" s="11">
        <f>COUNTIF('REKOD PRESTASI MURID'!$M$12:$M$65,2)</f>
        <v>0</v>
      </c>
      <c r="E78" s="11">
        <f>COUNTIF('REKOD PRESTASI MURID'!$M$12:$M$65,3)</f>
        <v>30</v>
      </c>
      <c r="F78" s="11">
        <f>COUNTIF('REKOD PRESTASI MURID'!$M$12:$M$65,4)</f>
        <v>0</v>
      </c>
      <c r="G78" s="11">
        <f>COUNTIF('REKOD PRESTASI MURID'!$M$12:$M$65,5)</f>
        <v>0</v>
      </c>
      <c r="H78" s="11">
        <f>COUNTIF('REKOD PRESTASI MURID'!$M$12:$M$65,6)</f>
        <v>0</v>
      </c>
      <c r="I78" s="8"/>
      <c r="J78" s="11" t="s">
        <v>36</v>
      </c>
      <c r="K78" s="11">
        <f>COUNTIF('REKOD PRESTASI MURID'!$AD$12:$AD$65,1)</f>
        <v>0</v>
      </c>
      <c r="L78" s="11">
        <f>COUNTIF('REKOD PRESTASI MURID'!$AD$12:$AD$65,2)</f>
        <v>0</v>
      </c>
      <c r="M78" s="11">
        <f>COUNTIF('REKOD PRESTASI MURID'!$AD$12:$AD$65,3)</f>
        <v>0</v>
      </c>
      <c r="N78" s="11">
        <f>COUNTIF('REKOD PRESTASI MURID'!$AD$12:$AD$65,4)</f>
        <v>5</v>
      </c>
      <c r="O78" s="11">
        <f>COUNTIF('REKOD PRESTASI MURID'!$AD$12:$AD$65,5)</f>
        <v>19</v>
      </c>
      <c r="P78" s="11">
        <f>COUNTIF('REKOD PRESTASI MURID'!$AD$12:$AD$65,6)</f>
        <v>6</v>
      </c>
      <c r="Q78" s="8"/>
    </row>
    <row r="79" spans="1:17">
      <c r="A79" s="8"/>
      <c r="B79" s="8"/>
      <c r="C79" s="8"/>
      <c r="D79" s="8"/>
      <c r="E79" s="8"/>
      <c r="F79" s="8"/>
      <c r="G79" s="8"/>
      <c r="H79" s="8"/>
      <c r="I79" s="8"/>
      <c r="J79" s="8"/>
      <c r="K79" s="8"/>
      <c r="L79" s="8"/>
      <c r="M79" s="8"/>
      <c r="N79" s="8"/>
      <c r="O79" s="8"/>
      <c r="P79" s="8"/>
      <c r="Q79" s="8"/>
    </row>
    <row r="80" spans="1:17">
      <c r="A80" s="8"/>
      <c r="B80" s="8"/>
      <c r="C80" s="8"/>
      <c r="D80" s="8"/>
      <c r="E80" s="4"/>
      <c r="F80" s="4"/>
      <c r="G80" s="4"/>
      <c r="H80" s="4"/>
      <c r="I80" s="4"/>
      <c r="J80" s="4"/>
      <c r="K80" s="4"/>
      <c r="L80" s="4"/>
      <c r="M80" s="4"/>
      <c r="N80" s="4"/>
      <c r="O80" s="4"/>
      <c r="P80" s="4"/>
      <c r="Q80" s="4"/>
    </row>
    <row r="81" spans="1:17">
      <c r="A81" s="8"/>
      <c r="B81" s="8"/>
      <c r="C81" s="8"/>
      <c r="D81" s="8"/>
      <c r="E81" s="4"/>
      <c r="F81" s="4"/>
      <c r="G81" s="4"/>
      <c r="H81" s="4"/>
      <c r="I81" s="4"/>
      <c r="J81" s="4"/>
      <c r="K81" s="4"/>
      <c r="L81" s="4"/>
      <c r="M81" s="4"/>
      <c r="N81" s="4"/>
      <c r="O81" s="4"/>
      <c r="P81" s="4"/>
      <c r="Q81" s="4"/>
    </row>
    <row r="82" spans="1:17">
      <c r="A82" s="8"/>
      <c r="B82" s="8"/>
      <c r="C82" s="8"/>
      <c r="D82" s="8"/>
      <c r="E82" s="4"/>
      <c r="F82" s="4"/>
      <c r="G82" s="4"/>
      <c r="H82" s="4"/>
      <c r="I82" s="4"/>
      <c r="J82" s="4"/>
      <c r="K82" s="4"/>
      <c r="L82" s="4"/>
      <c r="M82" s="4"/>
      <c r="N82" s="4"/>
      <c r="O82" s="4"/>
      <c r="P82" s="4"/>
      <c r="Q82" s="4"/>
    </row>
    <row r="83" spans="1:17">
      <c r="A83" s="8"/>
      <c r="B83" s="8"/>
      <c r="C83" s="8"/>
      <c r="D83" s="8"/>
      <c r="E83" s="4"/>
      <c r="F83" s="4"/>
      <c r="G83" s="4"/>
      <c r="H83" s="4"/>
      <c r="I83" s="4"/>
      <c r="J83" s="4"/>
      <c r="K83" s="4"/>
      <c r="L83" s="4"/>
      <c r="M83" s="4"/>
      <c r="N83" s="4"/>
      <c r="O83" s="4"/>
      <c r="P83" s="4"/>
      <c r="Q83" s="4"/>
    </row>
    <row r="84" spans="1:17">
      <c r="A84" s="8"/>
      <c r="B84" s="8"/>
      <c r="C84" s="8"/>
      <c r="D84" s="8"/>
      <c r="E84" s="4"/>
      <c r="F84" s="4"/>
      <c r="G84" s="4"/>
      <c r="H84" s="4"/>
      <c r="I84" s="4"/>
      <c r="J84" s="4"/>
      <c r="K84" s="4"/>
      <c r="L84" s="4"/>
      <c r="M84" s="4"/>
      <c r="N84" s="4"/>
      <c r="O84" s="4"/>
      <c r="P84" s="4"/>
      <c r="Q84" s="4"/>
    </row>
    <row r="85" spans="1:17">
      <c r="A85" s="8"/>
      <c r="B85" s="8"/>
      <c r="C85" s="8"/>
      <c r="D85" s="8"/>
      <c r="E85" s="4"/>
      <c r="F85" s="4"/>
      <c r="G85" s="4"/>
      <c r="H85" s="4"/>
      <c r="I85" s="4"/>
      <c r="J85" s="4"/>
      <c r="K85" s="4"/>
      <c r="L85" s="4"/>
      <c r="M85" s="4"/>
      <c r="N85" s="4"/>
      <c r="O85" s="4"/>
      <c r="P85" s="4"/>
      <c r="Q85" s="4"/>
    </row>
    <row r="86" spans="1:17">
      <c r="A86" s="8"/>
      <c r="B86" s="8"/>
      <c r="C86" s="8"/>
      <c r="D86" s="8"/>
      <c r="E86" s="4"/>
      <c r="F86" s="4"/>
      <c r="G86" s="4"/>
      <c r="H86" s="4"/>
      <c r="I86" s="4"/>
      <c r="J86" s="4"/>
      <c r="K86" s="4"/>
      <c r="L86" s="4"/>
      <c r="M86" s="4"/>
      <c r="N86" s="4"/>
      <c r="O86" s="4"/>
      <c r="P86" s="4"/>
      <c r="Q86" s="4"/>
    </row>
    <row r="87" spans="1:17">
      <c r="A87" s="8"/>
      <c r="B87" s="8"/>
      <c r="C87" s="8"/>
      <c r="D87" s="8"/>
      <c r="E87" s="4"/>
      <c r="F87" s="4"/>
      <c r="G87" s="4"/>
      <c r="H87" s="4"/>
      <c r="I87" s="4"/>
      <c r="J87" s="4"/>
      <c r="K87" s="4"/>
      <c r="L87" s="4"/>
      <c r="M87" s="4"/>
      <c r="N87" s="4"/>
      <c r="O87" s="4"/>
      <c r="P87" s="4"/>
      <c r="Q87" s="4"/>
    </row>
    <row r="88" spans="1:17">
      <c r="A88" s="8"/>
      <c r="B88" s="8"/>
      <c r="C88" s="8"/>
      <c r="D88" s="8"/>
      <c r="E88" s="4"/>
      <c r="F88" s="4"/>
      <c r="G88" s="4"/>
      <c r="H88" s="4"/>
      <c r="I88" s="4"/>
      <c r="J88" s="4"/>
      <c r="K88" s="4"/>
      <c r="L88" s="4"/>
      <c r="M88" s="4"/>
      <c r="N88" s="4"/>
      <c r="O88" s="4"/>
      <c r="P88" s="4"/>
      <c r="Q88" s="4"/>
    </row>
    <row r="89" spans="1:17">
      <c r="A89" s="8"/>
      <c r="B89" s="8"/>
      <c r="C89" s="8"/>
      <c r="D89" s="8"/>
      <c r="E89" s="8"/>
      <c r="F89" s="8"/>
      <c r="G89" s="8"/>
      <c r="H89" s="8"/>
      <c r="I89" s="8"/>
      <c r="J89" s="8"/>
      <c r="K89" s="8"/>
      <c r="L89" s="8"/>
      <c r="M89" s="8"/>
      <c r="N89" s="8"/>
      <c r="O89" s="8"/>
      <c r="P89" s="8"/>
      <c r="Q89" s="8"/>
    </row>
    <row r="90" spans="1:17">
      <c r="A90" s="8"/>
      <c r="B90" s="8"/>
      <c r="C90" s="8"/>
      <c r="D90" s="8"/>
      <c r="E90" s="8"/>
      <c r="F90" s="8"/>
      <c r="G90" s="8"/>
      <c r="H90" s="8"/>
      <c r="I90" s="8"/>
      <c r="J90" s="8"/>
      <c r="K90" s="8"/>
      <c r="L90" s="8"/>
      <c r="M90" s="8"/>
      <c r="N90" s="8"/>
      <c r="O90" s="8"/>
      <c r="P90" s="8"/>
      <c r="Q90" s="8"/>
    </row>
    <row r="91" spans="1:17">
      <c r="A91" s="8"/>
      <c r="B91" s="12"/>
      <c r="C91" s="13"/>
      <c r="D91" s="14"/>
      <c r="E91" s="14"/>
      <c r="F91" s="15" t="s">
        <v>37</v>
      </c>
      <c r="G91" s="16">
        <f>SUM(C78:H78)</f>
        <v>30</v>
      </c>
      <c r="H91" s="15" t="s">
        <v>38</v>
      </c>
      <c r="I91" s="8"/>
      <c r="J91" s="8"/>
      <c r="K91" s="8"/>
      <c r="L91" s="8"/>
      <c r="M91" s="8"/>
      <c r="N91" s="15" t="s">
        <v>37</v>
      </c>
      <c r="O91" s="16">
        <f>SUM(K78:P78)</f>
        <v>30</v>
      </c>
      <c r="P91" s="15" t="s">
        <v>38</v>
      </c>
      <c r="Q91" s="8"/>
    </row>
    <row r="92" spans="1:17">
      <c r="A92" s="8"/>
      <c r="B92" s="6"/>
      <c r="C92" s="6"/>
      <c r="D92" s="6"/>
      <c r="E92" s="6"/>
      <c r="F92" s="4"/>
      <c r="G92" s="6"/>
      <c r="H92" s="6"/>
      <c r="I92" s="4"/>
      <c r="J92" s="4"/>
      <c r="K92" s="4"/>
      <c r="L92" s="4"/>
      <c r="M92" s="4"/>
      <c r="N92" s="4"/>
      <c r="O92" s="18"/>
      <c r="P92" s="6"/>
      <c r="Q92" s="8"/>
    </row>
    <row r="93" spans="1:17" hidden="1">
      <c r="A93" s="8"/>
      <c r="B93" s="4"/>
      <c r="C93" s="4"/>
      <c r="D93" s="4"/>
      <c r="E93" s="4"/>
      <c r="F93" s="4"/>
      <c r="G93" s="6"/>
      <c r="H93" s="17"/>
      <c r="I93" s="4"/>
      <c r="J93" s="4"/>
      <c r="K93" s="4"/>
      <c r="L93" s="4"/>
      <c r="M93" s="4"/>
      <c r="N93" s="4"/>
      <c r="O93" s="6"/>
      <c r="P93" s="17"/>
      <c r="Q93" s="8"/>
    </row>
    <row r="94" spans="1:17" ht="18.75" hidden="1">
      <c r="A94" s="8"/>
      <c r="B94" s="5">
        <f>'REKOD PRESTASI MURID'!O11</f>
        <v>0</v>
      </c>
      <c r="C94" s="18"/>
      <c r="D94" s="18"/>
      <c r="E94" s="18"/>
      <c r="F94" s="18"/>
      <c r="G94" s="18"/>
      <c r="H94" s="7"/>
      <c r="I94" s="4"/>
      <c r="J94" s="5">
        <f>'REKOD PRESTASI MURID'!P11</f>
        <v>0</v>
      </c>
      <c r="K94" s="5"/>
      <c r="L94" s="5"/>
      <c r="M94" s="5"/>
      <c r="N94" s="5"/>
      <c r="O94" s="5"/>
      <c r="P94" s="5"/>
      <c r="Q94" s="8"/>
    </row>
    <row r="95" spans="1:17" hidden="1">
      <c r="A95" s="8"/>
      <c r="B95" s="9" t="s">
        <v>25</v>
      </c>
      <c r="C95" s="10" t="s">
        <v>30</v>
      </c>
      <c r="D95" s="10" t="s">
        <v>31</v>
      </c>
      <c r="E95" s="10" t="s">
        <v>32</v>
      </c>
      <c r="F95" s="10" t="s">
        <v>33</v>
      </c>
      <c r="G95" s="10" t="s">
        <v>34</v>
      </c>
      <c r="H95" s="10" t="s">
        <v>35</v>
      </c>
      <c r="I95" s="8"/>
      <c r="J95" s="9" t="s">
        <v>25</v>
      </c>
      <c r="K95" s="10" t="s">
        <v>30</v>
      </c>
      <c r="L95" s="10" t="s">
        <v>31</v>
      </c>
      <c r="M95" s="10" t="s">
        <v>32</v>
      </c>
      <c r="N95" s="10" t="s">
        <v>33</v>
      </c>
      <c r="O95" s="10" t="s">
        <v>34</v>
      </c>
      <c r="P95" s="10" t="s">
        <v>35</v>
      </c>
      <c r="Q95" s="8"/>
    </row>
    <row r="96" spans="1:17" hidden="1">
      <c r="A96" s="8"/>
      <c r="B96" s="11" t="s">
        <v>36</v>
      </c>
      <c r="C96" s="11">
        <f>COUNTIF('REKOD PRESTASI MURID'!$O$12:$O$65,1)</f>
        <v>0</v>
      </c>
      <c r="D96" s="11">
        <f>COUNTIF('REKOD PRESTASI MURID'!$O$12:$O$65,2)</f>
        <v>0</v>
      </c>
      <c r="E96" s="11">
        <f>COUNTIF('REKOD PRESTASI MURID'!$O$12:$O$65,3)</f>
        <v>0</v>
      </c>
      <c r="F96" s="11">
        <f>COUNTIF('REKOD PRESTASI MURID'!$O$12:$O$65,4)</f>
        <v>0</v>
      </c>
      <c r="G96" s="11">
        <f>COUNTIF('REKOD PRESTASI MURID'!$O$12:$O$65,5)</f>
        <v>0</v>
      </c>
      <c r="H96" s="11">
        <f>COUNTIF('REKOD PRESTASI MURID'!$O$12:$O$65,6)</f>
        <v>0</v>
      </c>
      <c r="I96" s="8"/>
      <c r="J96" s="11" t="s">
        <v>36</v>
      </c>
      <c r="K96" s="11">
        <f>COUNTIF('REKOD PRESTASI MURID'!$P$12:$P$65,1)</f>
        <v>0</v>
      </c>
      <c r="L96" s="11">
        <f>COUNTIF('REKOD PRESTASI MURID'!$P$12:$P$65,2)</f>
        <v>0</v>
      </c>
      <c r="M96" s="11">
        <f>COUNTIF('REKOD PRESTASI MURID'!$P$12:$P$65,3)</f>
        <v>0</v>
      </c>
      <c r="N96" s="11">
        <f>COUNTIF('REKOD PRESTASI MURID'!$P$12:$P$65,4)</f>
        <v>0</v>
      </c>
      <c r="O96" s="11">
        <f>COUNTIF('REKOD PRESTASI MURID'!$P$12:$P$65,5)</f>
        <v>0</v>
      </c>
      <c r="P96" s="11">
        <f>COUNTIF('REKOD PRESTASI MURID'!$P$12:$P$65,6)</f>
        <v>0</v>
      </c>
      <c r="Q96" s="8"/>
    </row>
    <row r="97" spans="1:17" hidden="1">
      <c r="A97" s="8"/>
      <c r="B97" s="19"/>
      <c r="C97" s="19"/>
      <c r="D97" s="19"/>
      <c r="E97" s="19"/>
      <c r="F97" s="19"/>
      <c r="G97" s="19"/>
      <c r="H97" s="19"/>
      <c r="I97" s="8"/>
      <c r="J97" s="19"/>
      <c r="K97" s="19"/>
      <c r="L97" s="19"/>
      <c r="M97" s="19"/>
      <c r="N97" s="19"/>
      <c r="O97" s="19"/>
      <c r="P97" s="19"/>
      <c r="Q97" s="8"/>
    </row>
    <row r="98" spans="1:17" hidden="1">
      <c r="A98" s="8"/>
      <c r="B98" s="19"/>
      <c r="C98" s="19"/>
      <c r="D98" s="19"/>
      <c r="E98" s="19"/>
      <c r="F98" s="19"/>
      <c r="G98" s="19"/>
      <c r="H98" s="19"/>
      <c r="I98" s="8"/>
      <c r="J98" s="19"/>
      <c r="K98" s="19"/>
      <c r="L98" s="19"/>
      <c r="M98" s="19"/>
      <c r="N98" s="23"/>
      <c r="O98" s="23"/>
      <c r="P98" s="23"/>
      <c r="Q98" s="8"/>
    </row>
    <row r="99" spans="1:17" hidden="1">
      <c r="A99" s="8"/>
      <c r="B99" s="19"/>
      <c r="C99" s="19"/>
      <c r="D99" s="19"/>
      <c r="E99" s="19"/>
      <c r="F99" s="19"/>
      <c r="G99" s="19"/>
      <c r="H99" s="19"/>
      <c r="I99" s="8"/>
      <c r="J99" s="19"/>
      <c r="K99" s="19"/>
      <c r="L99" s="19"/>
      <c r="M99" s="19"/>
      <c r="N99" s="23"/>
      <c r="O99" s="23"/>
      <c r="P99" s="23"/>
      <c r="Q99" s="8"/>
    </row>
    <row r="100" spans="1:17" hidden="1">
      <c r="A100" s="8"/>
      <c r="B100" s="19"/>
      <c r="C100" s="19"/>
      <c r="D100" s="19"/>
      <c r="E100" s="19"/>
      <c r="F100" s="19"/>
      <c r="G100" s="19"/>
      <c r="H100" s="19"/>
      <c r="I100" s="8"/>
      <c r="J100" s="19"/>
      <c r="K100" s="19"/>
      <c r="L100" s="19"/>
      <c r="M100" s="19"/>
      <c r="N100" s="23"/>
      <c r="O100" s="23"/>
      <c r="P100" s="23"/>
      <c r="Q100" s="8"/>
    </row>
    <row r="101" spans="1:17" hidden="1">
      <c r="A101" s="8"/>
      <c r="B101" s="19"/>
      <c r="C101" s="19"/>
      <c r="D101" s="19"/>
      <c r="E101" s="19"/>
      <c r="F101" s="19"/>
      <c r="G101" s="19"/>
      <c r="H101" s="19"/>
      <c r="I101" s="8"/>
      <c r="J101" s="19"/>
      <c r="K101" s="19"/>
      <c r="L101" s="19"/>
      <c r="M101" s="19"/>
      <c r="N101" s="23"/>
      <c r="O101" s="23"/>
      <c r="P101" s="23"/>
      <c r="Q101" s="8"/>
    </row>
    <row r="102" spans="1:17" hidden="1">
      <c r="A102" s="8"/>
      <c r="B102" s="19"/>
      <c r="C102" s="19"/>
      <c r="D102" s="19"/>
      <c r="E102" s="19"/>
      <c r="F102" s="19"/>
      <c r="G102" s="19"/>
      <c r="H102" s="19"/>
      <c r="I102" s="8"/>
      <c r="J102" s="19"/>
      <c r="K102" s="19"/>
      <c r="L102" s="19"/>
      <c r="M102" s="19"/>
      <c r="N102" s="23"/>
      <c r="O102" s="23"/>
      <c r="P102" s="23"/>
      <c r="Q102" s="8"/>
    </row>
    <row r="103" spans="1:17" hidden="1">
      <c r="A103" s="8"/>
      <c r="B103" s="19"/>
      <c r="C103" s="19"/>
      <c r="D103" s="19"/>
      <c r="E103" s="19"/>
      <c r="F103" s="19"/>
      <c r="G103" s="19"/>
      <c r="H103" s="19"/>
      <c r="I103" s="8"/>
      <c r="J103" s="19"/>
      <c r="K103" s="19"/>
      <c r="L103" s="19"/>
      <c r="M103" s="19"/>
      <c r="N103" s="23"/>
      <c r="O103" s="23"/>
      <c r="P103" s="23"/>
      <c r="Q103" s="8"/>
    </row>
    <row r="104" spans="1:17" hidden="1">
      <c r="A104" s="8"/>
      <c r="B104" s="19"/>
      <c r="C104" s="19"/>
      <c r="D104" s="19"/>
      <c r="E104" s="19"/>
      <c r="F104" s="19"/>
      <c r="G104" s="19"/>
      <c r="H104" s="19"/>
      <c r="I104" s="8"/>
      <c r="J104" s="19"/>
      <c r="K104" s="19"/>
      <c r="L104" s="19"/>
      <c r="M104" s="19"/>
      <c r="N104" s="23"/>
      <c r="O104" s="23"/>
      <c r="P104" s="23"/>
      <c r="Q104" s="8"/>
    </row>
    <row r="105" spans="1:17" hidden="1">
      <c r="A105" s="8"/>
      <c r="B105" s="19"/>
      <c r="C105" s="19"/>
      <c r="D105" s="19"/>
      <c r="E105" s="19"/>
      <c r="F105" s="19"/>
      <c r="G105" s="19"/>
      <c r="H105" s="19"/>
      <c r="I105" s="8"/>
      <c r="J105" s="19"/>
      <c r="K105" s="19"/>
      <c r="L105" s="19"/>
      <c r="M105" s="19"/>
      <c r="N105" s="23"/>
      <c r="O105" s="23"/>
      <c r="P105" s="23"/>
      <c r="Q105" s="8"/>
    </row>
    <row r="106" spans="1:17" hidden="1">
      <c r="A106" s="8"/>
      <c r="B106" s="19"/>
      <c r="C106" s="19"/>
      <c r="D106" s="19"/>
      <c r="E106" s="19"/>
      <c r="F106" s="19"/>
      <c r="G106" s="19"/>
      <c r="H106" s="19"/>
      <c r="I106" s="8"/>
      <c r="J106" s="19"/>
      <c r="K106" s="19"/>
      <c r="L106" s="19"/>
      <c r="M106" s="19"/>
      <c r="N106" s="19"/>
      <c r="O106" s="19"/>
      <c r="P106" s="19"/>
      <c r="Q106" s="8"/>
    </row>
    <row r="107" spans="1:17" hidden="1">
      <c r="A107" s="8"/>
      <c r="B107" s="19"/>
      <c r="C107" s="19"/>
      <c r="D107" s="19"/>
      <c r="E107" s="19"/>
      <c r="F107" s="19"/>
      <c r="G107" s="19"/>
      <c r="H107" s="19"/>
      <c r="I107" s="8"/>
      <c r="J107" s="19"/>
      <c r="K107" s="19"/>
      <c r="L107" s="19"/>
      <c r="M107" s="19"/>
      <c r="N107" s="19"/>
      <c r="O107" s="19"/>
      <c r="P107" s="19"/>
      <c r="Q107" s="8"/>
    </row>
    <row r="108" spans="1:17" hidden="1">
      <c r="A108" s="8"/>
      <c r="B108" s="19"/>
      <c r="C108" s="19"/>
      <c r="D108" s="19"/>
      <c r="E108" s="19"/>
      <c r="F108" s="19"/>
      <c r="G108" s="19"/>
      <c r="H108" s="19"/>
      <c r="I108" s="8"/>
      <c r="J108" s="19"/>
      <c r="K108" s="19"/>
      <c r="L108" s="19"/>
      <c r="M108" s="19"/>
      <c r="N108" s="19"/>
      <c r="O108" s="19"/>
      <c r="P108" s="19"/>
      <c r="Q108" s="8"/>
    </row>
    <row r="109" spans="1:17" hidden="1">
      <c r="A109" s="8"/>
      <c r="B109" s="19"/>
      <c r="C109" s="19"/>
      <c r="D109" s="19"/>
      <c r="E109" s="19"/>
      <c r="F109" s="15" t="s">
        <v>37</v>
      </c>
      <c r="G109" s="16">
        <f>SUM(C96:H96)</f>
        <v>0</v>
      </c>
      <c r="H109" s="15" t="s">
        <v>38</v>
      </c>
      <c r="I109" s="14"/>
      <c r="J109" s="19"/>
      <c r="K109" s="19"/>
      <c r="L109" s="19"/>
      <c r="M109" s="19"/>
      <c r="N109" s="15" t="s">
        <v>37</v>
      </c>
      <c r="O109" s="16">
        <f>SUM(K96:P96)</f>
        <v>0</v>
      </c>
      <c r="P109" s="15" t="s">
        <v>38</v>
      </c>
      <c r="Q109" s="8"/>
    </row>
    <row r="110" spans="1:17" hidden="1">
      <c r="A110" s="8"/>
      <c r="B110" s="8"/>
      <c r="C110" s="8"/>
      <c r="D110" s="8"/>
      <c r="E110" s="8"/>
      <c r="F110" s="8"/>
      <c r="G110" s="14"/>
      <c r="H110" s="20"/>
      <c r="I110" s="14"/>
      <c r="J110" s="8"/>
      <c r="K110" s="8"/>
      <c r="L110" s="8"/>
      <c r="M110" s="8"/>
      <c r="N110" s="8"/>
      <c r="O110" s="14"/>
      <c r="P110" s="20"/>
      <c r="Q110" s="8"/>
    </row>
    <row r="111" spans="1:17" ht="18.75" hidden="1">
      <c r="A111" s="8"/>
      <c r="B111" s="5">
        <f>'REKOD PRESTASI MURID'!Q11</f>
        <v>0</v>
      </c>
      <c r="C111" s="6"/>
      <c r="D111" s="6"/>
      <c r="E111" s="6"/>
      <c r="F111" s="6"/>
      <c r="G111" s="6"/>
      <c r="H111" s="7"/>
      <c r="I111" s="4"/>
      <c r="J111" s="5">
        <f>'REKOD PRESTASI MURID'!R11</f>
        <v>0</v>
      </c>
      <c r="K111" s="6"/>
      <c r="L111" s="6"/>
      <c r="M111" s="6"/>
      <c r="N111" s="6"/>
      <c r="O111" s="6"/>
      <c r="P111" s="7"/>
      <c r="Q111" s="8"/>
    </row>
    <row r="112" spans="1:17" hidden="1">
      <c r="A112" s="8"/>
      <c r="B112" s="9" t="s">
        <v>25</v>
      </c>
      <c r="C112" s="10" t="s">
        <v>30</v>
      </c>
      <c r="D112" s="10" t="s">
        <v>31</v>
      </c>
      <c r="E112" s="10" t="s">
        <v>32</v>
      </c>
      <c r="F112" s="10" t="s">
        <v>33</v>
      </c>
      <c r="G112" s="10" t="s">
        <v>34</v>
      </c>
      <c r="H112" s="10" t="s">
        <v>35</v>
      </c>
      <c r="I112" s="8"/>
      <c r="J112" s="9" t="s">
        <v>25</v>
      </c>
      <c r="K112" s="10" t="s">
        <v>30</v>
      </c>
      <c r="L112" s="10" t="s">
        <v>31</v>
      </c>
      <c r="M112" s="10" t="s">
        <v>32</v>
      </c>
      <c r="N112" s="10" t="s">
        <v>33</v>
      </c>
      <c r="O112" s="10" t="s">
        <v>34</v>
      </c>
      <c r="P112" s="10" t="s">
        <v>35</v>
      </c>
      <c r="Q112" s="8"/>
    </row>
    <row r="113" spans="1:17" hidden="1">
      <c r="A113" s="8"/>
      <c r="B113" s="11" t="s">
        <v>36</v>
      </c>
      <c r="C113" s="11">
        <f>COUNTIF('REKOD PRESTASI MURID'!$Q$12:$Q$65,1)</f>
        <v>0</v>
      </c>
      <c r="D113" s="11">
        <f>COUNTIF('REKOD PRESTASI MURID'!$Q$12:$Q$65,2)</f>
        <v>0</v>
      </c>
      <c r="E113" s="11">
        <f>COUNTIF('REKOD PRESTASI MURID'!$Q$12:$Q$65,3)</f>
        <v>0</v>
      </c>
      <c r="F113" s="11">
        <f>COUNTIF('REKOD PRESTASI MURID'!$Q$12:$Q$65,4)</f>
        <v>0</v>
      </c>
      <c r="G113" s="11">
        <f>COUNTIF('REKOD PRESTASI MURID'!$Q$12:$Q$65,5)</f>
        <v>0</v>
      </c>
      <c r="H113" s="11">
        <f>COUNTIF('REKOD PRESTASI MURID'!$Q$12:$Q$65,6)</f>
        <v>0</v>
      </c>
      <c r="I113" s="8"/>
      <c r="J113" s="11" t="s">
        <v>36</v>
      </c>
      <c r="K113" s="11">
        <f>COUNTIF('REKOD PRESTASI MURID'!$R$12:$R$65,1)</f>
        <v>0</v>
      </c>
      <c r="L113" s="11">
        <f>COUNTIF('REKOD PRESTASI MURID'!$R$12:$R$65,2)</f>
        <v>0</v>
      </c>
      <c r="M113" s="11">
        <f>COUNTIF('REKOD PRESTASI MURID'!$R$12:$R$65,3)</f>
        <v>0</v>
      </c>
      <c r="N113" s="11">
        <f>COUNTIF('REKOD PRESTASI MURID'!$R$12:$R$65,4)</f>
        <v>0</v>
      </c>
      <c r="O113" s="11">
        <f>COUNTIF('REKOD PRESTASI MURID'!$R$12:$R$65,5)</f>
        <v>0</v>
      </c>
      <c r="P113" s="11">
        <f>COUNTIF('REKOD PRESTASI MURID'!$R$12:$R$65,6)</f>
        <v>0</v>
      </c>
      <c r="Q113" s="8"/>
    </row>
    <row r="114" spans="1:17" hidden="1">
      <c r="A114" s="8"/>
      <c r="B114" s="8"/>
      <c r="C114" s="8"/>
      <c r="D114" s="8"/>
      <c r="E114" s="8"/>
      <c r="F114" s="8"/>
      <c r="G114" s="8"/>
      <c r="H114" s="8"/>
      <c r="I114" s="8"/>
      <c r="J114" s="8"/>
      <c r="K114" s="8"/>
      <c r="L114" s="8"/>
      <c r="M114" s="8"/>
      <c r="N114" s="8"/>
      <c r="O114" s="8"/>
      <c r="P114" s="8"/>
      <c r="Q114" s="8"/>
    </row>
    <row r="115" spans="1:17" hidden="1">
      <c r="A115" s="8"/>
      <c r="B115" s="8"/>
      <c r="C115" s="8"/>
      <c r="D115" s="8"/>
      <c r="E115" s="8"/>
      <c r="F115" s="17"/>
      <c r="G115" s="17"/>
      <c r="H115" s="17"/>
      <c r="I115" s="17"/>
      <c r="J115" s="17"/>
      <c r="K115" s="17"/>
      <c r="L115" s="17"/>
      <c r="M115" s="17"/>
      <c r="N115" s="17"/>
      <c r="O115" s="17"/>
      <c r="P115" s="17"/>
      <c r="Q115" s="17"/>
    </row>
    <row r="116" spans="1:17" hidden="1">
      <c r="A116" s="8"/>
      <c r="B116" s="8"/>
      <c r="C116" s="8"/>
      <c r="D116" s="8"/>
      <c r="E116" s="8"/>
      <c r="F116" s="17"/>
      <c r="G116" s="17"/>
      <c r="H116" s="17"/>
      <c r="I116" s="17"/>
      <c r="J116" s="17"/>
      <c r="K116" s="17"/>
      <c r="L116" s="17"/>
      <c r="M116" s="17"/>
      <c r="N116" s="17"/>
      <c r="O116" s="17"/>
      <c r="P116" s="17"/>
      <c r="Q116" s="17"/>
    </row>
    <row r="117" spans="1:17" hidden="1">
      <c r="A117" s="8"/>
      <c r="B117" s="8"/>
      <c r="C117" s="8"/>
      <c r="D117" s="8"/>
      <c r="E117" s="8"/>
      <c r="F117" s="17"/>
      <c r="G117" s="17"/>
      <c r="H117" s="17"/>
      <c r="I117" s="17"/>
      <c r="J117" s="17"/>
      <c r="K117" s="17"/>
      <c r="L117" s="17"/>
      <c r="M117" s="17"/>
      <c r="N117" s="17"/>
      <c r="O117" s="17"/>
      <c r="P117" s="17"/>
      <c r="Q117" s="17"/>
    </row>
    <row r="118" spans="1:17" hidden="1">
      <c r="A118" s="8"/>
      <c r="B118" s="8"/>
      <c r="C118" s="8"/>
      <c r="D118" s="8"/>
      <c r="E118" s="8"/>
      <c r="F118" s="17"/>
      <c r="G118" s="17"/>
      <c r="H118" s="17"/>
      <c r="I118" s="17"/>
      <c r="J118" s="17"/>
      <c r="K118" s="17"/>
      <c r="L118" s="17"/>
      <c r="M118" s="17"/>
      <c r="N118" s="17"/>
      <c r="O118" s="17"/>
      <c r="P118" s="17"/>
      <c r="Q118" s="17"/>
    </row>
    <row r="119" spans="1:17" hidden="1">
      <c r="A119" s="8"/>
      <c r="B119" s="8"/>
      <c r="C119" s="8"/>
      <c r="D119" s="8"/>
      <c r="E119" s="8"/>
      <c r="F119" s="17"/>
      <c r="G119" s="17"/>
      <c r="H119" s="17"/>
      <c r="I119" s="17"/>
      <c r="J119" s="17"/>
      <c r="K119" s="17"/>
      <c r="L119" s="17"/>
      <c r="M119" s="17"/>
      <c r="N119" s="17"/>
      <c r="O119" s="17"/>
      <c r="P119" s="17"/>
      <c r="Q119" s="17"/>
    </row>
    <row r="120" spans="1:17" hidden="1">
      <c r="A120" s="8"/>
      <c r="B120" s="8"/>
      <c r="C120" s="8"/>
      <c r="D120" s="8"/>
      <c r="E120" s="8"/>
      <c r="F120" s="17"/>
      <c r="G120" s="17"/>
      <c r="H120" s="17"/>
      <c r="I120" s="17"/>
      <c r="J120" s="17"/>
      <c r="K120" s="17"/>
      <c r="L120" s="17"/>
      <c r="M120" s="17"/>
      <c r="N120" s="17"/>
      <c r="O120" s="17"/>
      <c r="P120" s="17"/>
      <c r="Q120" s="17"/>
    </row>
    <row r="121" spans="1:17" hidden="1">
      <c r="A121" s="8"/>
      <c r="B121" s="8"/>
      <c r="C121" s="8"/>
      <c r="D121" s="8"/>
      <c r="E121" s="8"/>
      <c r="F121" s="17"/>
      <c r="G121" s="17"/>
      <c r="H121" s="17"/>
      <c r="I121" s="17"/>
      <c r="J121" s="17"/>
      <c r="K121" s="17"/>
      <c r="L121" s="17"/>
      <c r="M121" s="17"/>
      <c r="N121" s="17"/>
      <c r="O121" s="17"/>
      <c r="P121" s="17"/>
      <c r="Q121" s="17"/>
    </row>
    <row r="122" spans="1:17" hidden="1">
      <c r="A122" s="8"/>
      <c r="B122" s="8"/>
      <c r="C122" s="8"/>
      <c r="D122" s="8"/>
      <c r="E122" s="8"/>
      <c r="F122" s="8"/>
      <c r="G122" s="8"/>
      <c r="H122" s="8"/>
      <c r="I122" s="8"/>
      <c r="J122" s="8"/>
      <c r="K122" s="8"/>
      <c r="L122" s="8"/>
      <c r="M122" s="8"/>
      <c r="N122" s="24"/>
      <c r="O122" s="24"/>
      <c r="P122" s="24"/>
      <c r="Q122" s="8"/>
    </row>
    <row r="123" spans="1:17" hidden="1">
      <c r="A123" s="8"/>
      <c r="B123" s="8"/>
      <c r="C123" s="8"/>
      <c r="D123" s="8"/>
      <c r="E123" s="8"/>
      <c r="F123" s="8"/>
      <c r="G123" s="8"/>
      <c r="H123" s="8"/>
      <c r="I123" s="8"/>
      <c r="J123" s="8"/>
      <c r="K123" s="8"/>
      <c r="L123" s="8"/>
      <c r="M123" s="8"/>
      <c r="N123" s="8"/>
      <c r="O123" s="8"/>
      <c r="P123" s="8"/>
      <c r="Q123" s="8"/>
    </row>
    <row r="124" spans="1:17" hidden="1">
      <c r="A124" s="8"/>
      <c r="B124" s="8"/>
      <c r="C124" s="8"/>
      <c r="D124" s="8"/>
      <c r="E124" s="8"/>
      <c r="F124" s="8"/>
      <c r="G124" s="8"/>
      <c r="H124" s="8"/>
      <c r="I124" s="8"/>
      <c r="J124" s="8"/>
      <c r="K124" s="8"/>
      <c r="L124" s="8"/>
      <c r="M124" s="8"/>
      <c r="N124" s="8"/>
      <c r="O124" s="8"/>
      <c r="P124" s="8"/>
      <c r="Q124" s="8"/>
    </row>
    <row r="125" spans="1:17" hidden="1">
      <c r="A125" s="8"/>
      <c r="B125" s="8"/>
      <c r="C125" s="8"/>
      <c r="D125" s="8"/>
      <c r="E125" s="8"/>
      <c r="F125" s="8"/>
      <c r="G125" s="8"/>
      <c r="H125" s="8"/>
      <c r="I125" s="8"/>
      <c r="J125" s="8"/>
      <c r="K125" s="8"/>
      <c r="L125" s="8"/>
      <c r="M125" s="8"/>
      <c r="N125" s="8"/>
      <c r="O125" s="8"/>
      <c r="P125" s="8"/>
      <c r="Q125" s="8"/>
    </row>
    <row r="126" spans="1:17" hidden="1">
      <c r="A126" s="8"/>
      <c r="B126" s="12"/>
      <c r="C126" s="13"/>
      <c r="D126" s="14"/>
      <c r="E126" s="14"/>
      <c r="F126" s="15" t="s">
        <v>37</v>
      </c>
      <c r="G126" s="16">
        <f>SUM(C113:H113)</f>
        <v>0</v>
      </c>
      <c r="H126" s="15" t="s">
        <v>38</v>
      </c>
      <c r="I126" s="8"/>
      <c r="J126" s="8"/>
      <c r="K126" s="8"/>
      <c r="L126" s="8"/>
      <c r="M126" s="8"/>
      <c r="N126" s="15" t="s">
        <v>37</v>
      </c>
      <c r="O126" s="16">
        <f>SUM(K113:P113)</f>
        <v>0</v>
      </c>
      <c r="P126" s="15" t="s">
        <v>38</v>
      </c>
      <c r="Q126" s="8"/>
    </row>
    <row r="127" spans="1:17" hidden="1">
      <c r="A127" s="8"/>
      <c r="B127" s="6"/>
      <c r="C127" s="6"/>
      <c r="D127" s="6"/>
      <c r="E127" s="6"/>
      <c r="F127" s="4"/>
      <c r="G127" s="6"/>
      <c r="H127" s="6"/>
      <c r="I127" s="4"/>
      <c r="J127" s="4"/>
      <c r="K127" s="4"/>
      <c r="L127" s="4"/>
      <c r="M127" s="4"/>
      <c r="N127" s="4"/>
      <c r="O127" s="18"/>
      <c r="P127" s="6"/>
      <c r="Q127" s="8"/>
    </row>
    <row r="128" spans="1:17" hidden="1">
      <c r="A128" s="8"/>
      <c r="B128" s="4"/>
      <c r="C128" s="4"/>
      <c r="D128" s="4"/>
      <c r="E128" s="4"/>
      <c r="F128" s="4"/>
      <c r="G128" s="6"/>
      <c r="H128" s="17"/>
      <c r="I128" s="4"/>
      <c r="J128" s="4"/>
      <c r="K128" s="4"/>
      <c r="L128" s="4"/>
      <c r="M128" s="4"/>
      <c r="N128" s="4"/>
      <c r="O128" s="6"/>
      <c r="P128" s="17"/>
      <c r="Q128" s="8"/>
    </row>
    <row r="129" spans="1:17" ht="18.75" hidden="1">
      <c r="A129" s="8"/>
      <c r="B129" s="5">
        <f>'REKOD PRESTASI MURID'!S11</f>
        <v>0</v>
      </c>
      <c r="C129" s="18" t="s">
        <v>39</v>
      </c>
      <c r="D129" s="18"/>
      <c r="E129" s="18"/>
      <c r="F129" s="18"/>
      <c r="G129" s="18"/>
      <c r="H129" s="7"/>
      <c r="I129" s="4"/>
      <c r="J129" s="5">
        <f>'REKOD PRESTASI MURID'!T11</f>
        <v>0</v>
      </c>
      <c r="K129" s="18" t="s">
        <v>40</v>
      </c>
      <c r="L129" s="18"/>
      <c r="M129" s="18"/>
      <c r="N129" s="18"/>
      <c r="O129" s="18"/>
      <c r="P129" s="7"/>
      <c r="Q129" s="8"/>
    </row>
    <row r="130" spans="1:17" hidden="1">
      <c r="A130" s="8"/>
      <c r="B130" s="9" t="s">
        <v>25</v>
      </c>
      <c r="C130" s="10" t="s">
        <v>30</v>
      </c>
      <c r="D130" s="10" t="s">
        <v>31</v>
      </c>
      <c r="E130" s="10" t="s">
        <v>32</v>
      </c>
      <c r="F130" s="10" t="s">
        <v>33</v>
      </c>
      <c r="G130" s="10" t="s">
        <v>34</v>
      </c>
      <c r="H130" s="10" t="s">
        <v>35</v>
      </c>
      <c r="I130" s="8"/>
      <c r="J130" s="9" t="s">
        <v>25</v>
      </c>
      <c r="K130" s="10" t="s">
        <v>30</v>
      </c>
      <c r="L130" s="10" t="s">
        <v>31</v>
      </c>
      <c r="M130" s="10" t="s">
        <v>32</v>
      </c>
      <c r="N130" s="10" t="s">
        <v>33</v>
      </c>
      <c r="O130" s="10" t="s">
        <v>34</v>
      </c>
      <c r="P130" s="10" t="s">
        <v>35</v>
      </c>
      <c r="Q130" s="8"/>
    </row>
    <row r="131" spans="1:17" hidden="1">
      <c r="A131" s="8"/>
      <c r="B131" s="11" t="s">
        <v>36</v>
      </c>
      <c r="C131" s="11">
        <f>COUNTIF('REKOD PRESTASI MURID'!$S$12:$S$65,1)</f>
        <v>0</v>
      </c>
      <c r="D131" s="11">
        <f>COUNTIF('REKOD PRESTASI MURID'!$S$12:$S$65,2)</f>
        <v>0</v>
      </c>
      <c r="E131" s="11">
        <f>COUNTIF('REKOD PRESTASI MURID'!$S$12:$S$65,3)</f>
        <v>0</v>
      </c>
      <c r="F131" s="11">
        <f>COUNTIF('REKOD PRESTASI MURID'!$S$12:$S$65,4)</f>
        <v>0</v>
      </c>
      <c r="G131" s="11">
        <f>COUNTIF('REKOD PRESTASI MURID'!$S$12:$S$65,5)</f>
        <v>0</v>
      </c>
      <c r="H131" s="11">
        <f>COUNTIF('REKOD PRESTASI MURID'!$S$12:$S$65,6)</f>
        <v>0</v>
      </c>
      <c r="I131" s="8"/>
      <c r="J131" s="11" t="s">
        <v>36</v>
      </c>
      <c r="K131" s="11">
        <f>COUNTIF('REKOD PRESTASI MURID'!$T$12:$T$65,1)</f>
        <v>0</v>
      </c>
      <c r="L131" s="11">
        <f>COUNTIF('REKOD PRESTASI MURID'!$T$12:$T$65,2)</f>
        <v>0</v>
      </c>
      <c r="M131" s="11">
        <f>COUNTIF('REKOD PRESTASI MURID'!$T$12:$T$65,3)</f>
        <v>0</v>
      </c>
      <c r="N131" s="11">
        <f>COUNTIF('REKOD PRESTASI MURID'!$T$12:$T$65,4)</f>
        <v>0</v>
      </c>
      <c r="O131" s="11">
        <f>COUNTIF('REKOD PRESTASI MURID'!$T$12:$T$65,5)</f>
        <v>0</v>
      </c>
      <c r="P131" s="11">
        <f>COUNTIF('REKOD PRESTASI MURID'!$T$12:$T$65,6)</f>
        <v>0</v>
      </c>
      <c r="Q131" s="8"/>
    </row>
    <row r="132" spans="1:17" hidden="1">
      <c r="A132" s="8"/>
      <c r="B132" s="19"/>
      <c r="C132" s="19"/>
      <c r="D132" s="19"/>
      <c r="E132" s="19"/>
      <c r="F132" s="19"/>
      <c r="G132" s="19"/>
      <c r="H132" s="19"/>
      <c r="I132" s="8"/>
      <c r="J132" s="19"/>
      <c r="K132" s="19"/>
      <c r="L132" s="19"/>
      <c r="M132" s="19"/>
      <c r="N132" s="19"/>
      <c r="O132" s="19"/>
      <c r="P132" s="19"/>
      <c r="Q132" s="8"/>
    </row>
    <row r="133" spans="1:17" hidden="1">
      <c r="A133" s="8"/>
      <c r="B133" s="19"/>
      <c r="C133" s="19"/>
      <c r="D133" s="19"/>
      <c r="E133" s="19"/>
      <c r="F133" s="19"/>
      <c r="G133" s="19"/>
      <c r="H133" s="19"/>
      <c r="I133" s="8"/>
      <c r="J133" s="19"/>
      <c r="K133" s="19"/>
      <c r="L133" s="19"/>
      <c r="M133" s="19"/>
      <c r="N133" s="19"/>
      <c r="O133" s="19"/>
      <c r="P133" s="19"/>
      <c r="Q133" s="8"/>
    </row>
    <row r="134" spans="1:17" hidden="1">
      <c r="A134" s="8"/>
      <c r="B134" s="19"/>
      <c r="C134" s="19"/>
      <c r="D134" s="19"/>
      <c r="E134" s="19"/>
      <c r="F134" s="19"/>
      <c r="G134" s="19"/>
      <c r="H134" s="19"/>
      <c r="I134" s="8"/>
      <c r="J134" s="19"/>
      <c r="K134" s="19"/>
      <c r="L134" s="19"/>
      <c r="M134" s="19"/>
      <c r="N134" s="19"/>
      <c r="O134" s="19"/>
      <c r="P134" s="19"/>
      <c r="Q134" s="8"/>
    </row>
    <row r="135" spans="1:17" hidden="1">
      <c r="A135" s="8"/>
      <c r="B135" s="19"/>
      <c r="C135" s="19"/>
      <c r="D135" s="19"/>
      <c r="E135" s="19"/>
      <c r="F135" s="19"/>
      <c r="G135" s="19"/>
      <c r="H135" s="19"/>
      <c r="I135" s="8"/>
      <c r="J135" s="19"/>
      <c r="K135" s="19"/>
      <c r="L135" s="19"/>
      <c r="M135" s="19"/>
      <c r="N135" s="19"/>
      <c r="O135" s="19"/>
      <c r="P135" s="19"/>
      <c r="Q135" s="8"/>
    </row>
    <row r="136" spans="1:17" hidden="1">
      <c r="A136" s="8"/>
      <c r="B136" s="19"/>
      <c r="C136" s="19"/>
      <c r="D136" s="19"/>
      <c r="E136" s="19"/>
      <c r="F136" s="19"/>
      <c r="G136" s="19"/>
      <c r="H136" s="19"/>
      <c r="I136" s="8"/>
      <c r="J136" s="19"/>
      <c r="K136" s="19"/>
      <c r="L136" s="19"/>
      <c r="M136" s="19"/>
      <c r="N136" s="19"/>
      <c r="O136" s="19"/>
      <c r="P136" s="19"/>
      <c r="Q136" s="8"/>
    </row>
    <row r="137" spans="1:17" hidden="1">
      <c r="A137" s="8"/>
      <c r="B137" s="19"/>
      <c r="C137" s="19"/>
      <c r="D137" s="19"/>
      <c r="E137" s="19"/>
      <c r="F137" s="19"/>
      <c r="G137" s="19"/>
      <c r="H137" s="19"/>
      <c r="I137" s="8"/>
      <c r="J137" s="19"/>
      <c r="K137" s="19"/>
      <c r="L137" s="19"/>
      <c r="M137" s="19"/>
      <c r="N137" s="19"/>
      <c r="O137" s="19"/>
      <c r="P137" s="19"/>
      <c r="Q137" s="8"/>
    </row>
    <row r="138" spans="1:17" hidden="1">
      <c r="A138" s="8"/>
      <c r="B138" s="19"/>
      <c r="C138" s="19"/>
      <c r="D138" s="19"/>
      <c r="E138" s="19"/>
      <c r="F138" s="19"/>
      <c r="G138" s="19"/>
      <c r="H138" s="19"/>
      <c r="I138" s="8"/>
      <c r="J138" s="19"/>
      <c r="K138" s="19"/>
      <c r="L138" s="19"/>
      <c r="M138" s="19"/>
      <c r="N138" s="19"/>
      <c r="O138" s="19"/>
      <c r="P138" s="19"/>
      <c r="Q138" s="8"/>
    </row>
    <row r="139" spans="1:17" hidden="1">
      <c r="A139" s="8"/>
      <c r="B139" s="19"/>
      <c r="C139" s="19"/>
      <c r="D139" s="19"/>
      <c r="E139" s="19"/>
      <c r="F139" s="19"/>
      <c r="G139" s="19"/>
      <c r="H139" s="19"/>
      <c r="I139" s="8"/>
      <c r="J139" s="19"/>
      <c r="K139" s="19"/>
      <c r="L139" s="19"/>
      <c r="M139" s="19"/>
      <c r="N139" s="19"/>
      <c r="O139" s="19"/>
      <c r="P139" s="19"/>
      <c r="Q139" s="8"/>
    </row>
    <row r="140" spans="1:17" hidden="1">
      <c r="A140" s="8"/>
      <c r="B140" s="19"/>
      <c r="C140" s="19"/>
      <c r="D140" s="19"/>
      <c r="E140" s="19"/>
      <c r="F140" s="19"/>
      <c r="G140" s="19"/>
      <c r="H140" s="19"/>
      <c r="I140" s="8"/>
      <c r="J140" s="19"/>
      <c r="K140" s="19"/>
      <c r="L140" s="19"/>
      <c r="M140" s="19"/>
      <c r="N140" s="19"/>
      <c r="O140" s="19"/>
      <c r="P140" s="19"/>
      <c r="Q140" s="8"/>
    </row>
    <row r="141" spans="1:17" hidden="1">
      <c r="A141" s="8"/>
      <c r="B141" s="19"/>
      <c r="C141" s="19"/>
      <c r="D141" s="19"/>
      <c r="E141" s="19"/>
      <c r="F141" s="19"/>
      <c r="G141" s="19"/>
      <c r="H141" s="19"/>
      <c r="I141" s="8"/>
      <c r="J141" s="19"/>
      <c r="K141" s="19"/>
      <c r="L141" s="19"/>
      <c r="M141" s="19"/>
      <c r="N141" s="19"/>
      <c r="O141" s="19"/>
      <c r="P141" s="19"/>
      <c r="Q141" s="8"/>
    </row>
    <row r="142" spans="1:17" hidden="1">
      <c r="A142" s="8"/>
      <c r="B142" s="19"/>
      <c r="C142" s="19"/>
      <c r="D142" s="19"/>
      <c r="E142" s="19"/>
      <c r="F142" s="19"/>
      <c r="G142" s="19"/>
      <c r="H142" s="19"/>
      <c r="I142" s="8"/>
      <c r="J142" s="19"/>
      <c r="K142" s="19"/>
      <c r="L142" s="19"/>
      <c r="M142" s="19"/>
      <c r="N142" s="19"/>
      <c r="O142" s="19"/>
      <c r="P142" s="19"/>
      <c r="Q142" s="8"/>
    </row>
    <row r="143" spans="1:17" hidden="1">
      <c r="A143" s="8"/>
      <c r="B143" s="19"/>
      <c r="C143" s="19"/>
      <c r="D143" s="19"/>
      <c r="E143" s="19"/>
      <c r="F143" s="19"/>
      <c r="G143" s="19"/>
      <c r="H143" s="19"/>
      <c r="I143" s="8"/>
      <c r="J143" s="19"/>
      <c r="K143" s="19"/>
      <c r="L143" s="19"/>
      <c r="M143" s="19"/>
      <c r="N143" s="19"/>
      <c r="O143" s="19"/>
      <c r="P143" s="19"/>
      <c r="Q143" s="8"/>
    </row>
    <row r="144" spans="1:17" hidden="1">
      <c r="A144" s="8"/>
      <c r="B144" s="19"/>
      <c r="C144" s="19"/>
      <c r="D144" s="19"/>
      <c r="E144" s="19"/>
      <c r="F144" s="15" t="s">
        <v>37</v>
      </c>
      <c r="G144" s="16">
        <f>SUM(C131:H131)</f>
        <v>0</v>
      </c>
      <c r="H144" s="15" t="s">
        <v>38</v>
      </c>
      <c r="I144" s="14"/>
      <c r="J144" s="19"/>
      <c r="K144" s="19"/>
      <c r="L144" s="19"/>
      <c r="M144" s="19"/>
      <c r="N144" s="15" t="s">
        <v>37</v>
      </c>
      <c r="O144" s="16">
        <f>SUM(K131:P131)</f>
        <v>0</v>
      </c>
      <c r="P144" s="15" t="s">
        <v>38</v>
      </c>
      <c r="Q144" s="8"/>
    </row>
    <row r="145" spans="1:17" hidden="1">
      <c r="A145" s="8"/>
      <c r="B145" s="8"/>
      <c r="C145" s="8"/>
      <c r="D145" s="8"/>
      <c r="E145" s="8"/>
      <c r="F145" s="8"/>
      <c r="G145" s="14"/>
      <c r="H145" s="20"/>
      <c r="I145" s="14"/>
      <c r="J145" s="8"/>
      <c r="K145" s="8"/>
      <c r="L145" s="8"/>
      <c r="M145" s="8"/>
      <c r="N145" s="8"/>
      <c r="O145" s="14"/>
      <c r="P145" s="20"/>
      <c r="Q145" s="8"/>
    </row>
    <row r="146" spans="1:17" hidden="1">
      <c r="A146" s="8"/>
      <c r="B146" s="8"/>
      <c r="C146" s="8"/>
      <c r="D146" s="8"/>
      <c r="E146" s="8"/>
      <c r="F146" s="8"/>
      <c r="G146" s="14"/>
      <c r="H146" s="20"/>
      <c r="I146" s="14"/>
      <c r="J146" s="8"/>
      <c r="K146" s="8"/>
      <c r="L146" s="8"/>
      <c r="M146" s="8"/>
      <c r="N146" s="8"/>
      <c r="O146" s="14"/>
      <c r="P146" s="20"/>
      <c r="Q146" s="8"/>
    </row>
    <row r="147" spans="1:17" ht="18.75" hidden="1">
      <c r="A147" s="8"/>
      <c r="B147" s="5">
        <f>'REKOD PRESTASI MURID'!U11</f>
        <v>0</v>
      </c>
      <c r="C147" s="6" t="s">
        <v>41</v>
      </c>
      <c r="D147" s="6"/>
      <c r="E147" s="6"/>
      <c r="F147" s="6"/>
      <c r="G147" s="6"/>
      <c r="H147" s="7"/>
      <c r="I147" s="4"/>
      <c r="J147" s="5">
        <f>'REKOD PRESTASI MURID'!V11</f>
        <v>0</v>
      </c>
      <c r="K147" s="6" t="s">
        <v>42</v>
      </c>
      <c r="L147" s="6"/>
      <c r="M147" s="6"/>
      <c r="N147" s="6"/>
      <c r="O147" s="6"/>
      <c r="P147" s="7"/>
      <c r="Q147" s="8"/>
    </row>
    <row r="148" spans="1:17" hidden="1">
      <c r="A148" s="8"/>
      <c r="B148" s="9" t="s">
        <v>25</v>
      </c>
      <c r="C148" s="10" t="s">
        <v>30</v>
      </c>
      <c r="D148" s="10" t="s">
        <v>31</v>
      </c>
      <c r="E148" s="10" t="s">
        <v>32</v>
      </c>
      <c r="F148" s="10" t="s">
        <v>33</v>
      </c>
      <c r="G148" s="10" t="s">
        <v>34</v>
      </c>
      <c r="H148" s="10" t="s">
        <v>35</v>
      </c>
      <c r="I148" s="8"/>
      <c r="J148" s="9" t="s">
        <v>25</v>
      </c>
      <c r="K148" s="10" t="s">
        <v>30</v>
      </c>
      <c r="L148" s="10" t="s">
        <v>31</v>
      </c>
      <c r="M148" s="10" t="s">
        <v>32</v>
      </c>
      <c r="N148" s="10" t="s">
        <v>33</v>
      </c>
      <c r="O148" s="10" t="s">
        <v>34</v>
      </c>
      <c r="P148" s="10" t="s">
        <v>35</v>
      </c>
      <c r="Q148" s="8"/>
    </row>
    <row r="149" spans="1:17" hidden="1">
      <c r="A149" s="8"/>
      <c r="B149" s="11" t="s">
        <v>36</v>
      </c>
      <c r="C149" s="11">
        <f>COUNTIF('REKOD PRESTASI MURID'!$U$12:$U$65,1)</f>
        <v>0</v>
      </c>
      <c r="D149" s="11">
        <f>COUNTIF('REKOD PRESTASI MURID'!$U$12:$U$65,2)</f>
        <v>0</v>
      </c>
      <c r="E149" s="11">
        <f>COUNTIF('REKOD PRESTASI MURID'!$U$12:$U$65,3)</f>
        <v>0</v>
      </c>
      <c r="F149" s="11">
        <f>COUNTIF('REKOD PRESTASI MURID'!$U$12:$U$65,4)</f>
        <v>0</v>
      </c>
      <c r="G149" s="11">
        <f>COUNTIF('REKOD PRESTASI MURID'!$U$12:$U$65,5)</f>
        <v>0</v>
      </c>
      <c r="H149" s="11">
        <f>COUNTIF('REKOD PRESTASI MURID'!$U$12:$U$65,6)</f>
        <v>0</v>
      </c>
      <c r="I149" s="8"/>
      <c r="J149" s="11" t="s">
        <v>36</v>
      </c>
      <c r="K149" s="11">
        <f>COUNTIF('REKOD PRESTASI MURID'!$V$12:$V$65,1)</f>
        <v>0</v>
      </c>
      <c r="L149" s="11">
        <f>COUNTIF('REKOD PRESTASI MURID'!$V$12:$V$65,2)</f>
        <v>0</v>
      </c>
      <c r="M149" s="11">
        <f>COUNTIF('REKOD PRESTASI MURID'!$V$12:$V$65,3)</f>
        <v>0</v>
      </c>
      <c r="N149" s="11">
        <f>COUNTIF('REKOD PRESTASI MURID'!$V$12:$V$65,4)</f>
        <v>0</v>
      </c>
      <c r="O149" s="11">
        <f>COUNTIF('REKOD PRESTASI MURID'!$V$12:$V$65,5)</f>
        <v>0</v>
      </c>
      <c r="P149" s="11">
        <f>COUNTIF('REKOD PRESTASI MURID'!$V$12:$V$65,6)</f>
        <v>0</v>
      </c>
      <c r="Q149" s="8"/>
    </row>
    <row r="150" spans="1:17" hidden="1">
      <c r="A150" s="8"/>
      <c r="B150" s="8"/>
      <c r="C150" s="8"/>
      <c r="D150" s="8"/>
      <c r="E150" s="6"/>
      <c r="F150" s="8"/>
      <c r="G150" s="8"/>
      <c r="H150" s="8"/>
      <c r="I150" s="8"/>
      <c r="J150" s="8"/>
      <c r="K150" s="8"/>
      <c r="L150" s="8"/>
      <c r="M150" s="8"/>
      <c r="N150" s="8"/>
      <c r="O150" s="8"/>
      <c r="P150" s="8"/>
      <c r="Q150" s="8"/>
    </row>
    <row r="151" spans="1:17" hidden="1">
      <c r="A151" s="8"/>
      <c r="B151" s="8"/>
      <c r="C151" s="8"/>
      <c r="D151" s="8"/>
      <c r="E151" s="8"/>
      <c r="F151" s="6"/>
      <c r="G151" s="6"/>
      <c r="H151" s="6"/>
      <c r="I151" s="8"/>
      <c r="J151" s="8"/>
      <c r="K151" s="8"/>
      <c r="L151" s="8"/>
      <c r="M151" s="8"/>
      <c r="N151" s="8"/>
      <c r="O151" s="8"/>
      <c r="P151" s="8"/>
      <c r="Q151" s="8"/>
    </row>
    <row r="152" spans="1:17" hidden="1">
      <c r="A152" s="8"/>
      <c r="B152" s="8"/>
      <c r="C152" s="8"/>
      <c r="D152" s="8"/>
      <c r="E152" s="8"/>
      <c r="F152" s="6"/>
      <c r="G152" s="6"/>
      <c r="H152" s="6"/>
      <c r="I152" s="8"/>
      <c r="J152" s="8"/>
      <c r="K152" s="8"/>
      <c r="L152" s="8"/>
      <c r="M152" s="8"/>
      <c r="N152" s="8"/>
      <c r="O152" s="8"/>
      <c r="P152" s="8"/>
      <c r="Q152" s="8"/>
    </row>
    <row r="153" spans="1:17" hidden="1">
      <c r="A153" s="8"/>
      <c r="B153" s="8"/>
      <c r="C153" s="8"/>
      <c r="D153" s="8"/>
      <c r="E153" s="8"/>
      <c r="F153" s="6"/>
      <c r="G153" s="6"/>
      <c r="H153" s="6"/>
      <c r="I153" s="8"/>
      <c r="J153" s="8"/>
      <c r="K153" s="8"/>
      <c r="L153" s="8"/>
      <c r="M153" s="8"/>
      <c r="N153" s="8"/>
      <c r="O153" s="8"/>
      <c r="P153" s="8"/>
      <c r="Q153" s="8"/>
    </row>
    <row r="154" spans="1:17" hidden="1">
      <c r="A154" s="8"/>
      <c r="B154" s="8"/>
      <c r="C154" s="8"/>
      <c r="D154" s="8"/>
      <c r="E154" s="8"/>
      <c r="F154" s="6"/>
      <c r="G154" s="6"/>
      <c r="H154" s="6"/>
      <c r="I154" s="8"/>
      <c r="J154" s="8"/>
      <c r="K154" s="8"/>
      <c r="L154" s="8"/>
      <c r="M154" s="8"/>
      <c r="N154" s="8"/>
      <c r="O154" s="8"/>
      <c r="P154" s="8"/>
      <c r="Q154" s="8"/>
    </row>
    <row r="155" spans="1:17" hidden="1">
      <c r="A155" s="8"/>
      <c r="B155" s="8"/>
      <c r="C155" s="8"/>
      <c r="D155" s="8"/>
      <c r="E155" s="8"/>
      <c r="F155" s="6"/>
      <c r="G155" s="6"/>
      <c r="H155" s="6"/>
      <c r="I155" s="8"/>
      <c r="J155" s="8"/>
      <c r="K155" s="8"/>
      <c r="L155" s="8"/>
      <c r="M155" s="8"/>
      <c r="N155" s="8"/>
      <c r="O155" s="8"/>
      <c r="P155" s="8"/>
      <c r="Q155" s="8"/>
    </row>
    <row r="156" spans="1:17" hidden="1">
      <c r="A156" s="8"/>
      <c r="B156" s="8"/>
      <c r="C156" s="8"/>
      <c r="D156" s="8"/>
      <c r="E156" s="8"/>
      <c r="F156" s="6"/>
      <c r="G156" s="6"/>
      <c r="H156" s="6"/>
      <c r="I156" s="6"/>
      <c r="J156" s="8"/>
      <c r="K156" s="8"/>
      <c r="L156" s="8"/>
      <c r="M156" s="8"/>
      <c r="N156" s="24"/>
      <c r="O156" s="24"/>
      <c r="P156" s="24"/>
      <c r="Q156" s="8"/>
    </row>
    <row r="157" spans="1:17" hidden="1">
      <c r="A157" s="8"/>
      <c r="B157" s="8"/>
      <c r="C157" s="8"/>
      <c r="D157" s="8"/>
      <c r="E157" s="8"/>
      <c r="F157" s="24"/>
      <c r="G157" s="24"/>
      <c r="H157" s="24"/>
      <c r="I157" s="8"/>
      <c r="J157" s="8"/>
      <c r="K157" s="8"/>
      <c r="L157" s="8"/>
      <c r="M157" s="8"/>
      <c r="N157" s="24"/>
      <c r="O157" s="24"/>
      <c r="P157" s="24"/>
      <c r="Q157" s="8"/>
    </row>
    <row r="158" spans="1:17" hidden="1">
      <c r="A158" s="8"/>
      <c r="B158" s="8"/>
      <c r="C158" s="8"/>
      <c r="D158" s="8"/>
      <c r="E158" s="8"/>
      <c r="F158" s="8"/>
      <c r="G158" s="8"/>
      <c r="H158" s="8"/>
      <c r="I158" s="8"/>
      <c r="J158" s="8"/>
      <c r="K158" s="8"/>
      <c r="L158" s="8"/>
      <c r="M158" s="8"/>
      <c r="N158" s="24"/>
      <c r="O158" s="24"/>
      <c r="P158" s="24"/>
      <c r="Q158" s="8"/>
    </row>
    <row r="159" spans="1:17" hidden="1">
      <c r="A159" s="8"/>
      <c r="B159" s="8"/>
      <c r="C159" s="8"/>
      <c r="D159" s="8"/>
      <c r="E159" s="8"/>
      <c r="F159" s="8"/>
      <c r="G159" s="8"/>
      <c r="H159" s="8"/>
      <c r="I159" s="8"/>
      <c r="J159" s="8"/>
      <c r="K159" s="8"/>
      <c r="L159" s="8"/>
      <c r="M159" s="8"/>
      <c r="N159" s="8"/>
      <c r="O159" s="8"/>
      <c r="P159" s="8"/>
      <c r="Q159" s="8"/>
    </row>
    <row r="160" spans="1:17" hidden="1">
      <c r="A160" s="8"/>
      <c r="B160" s="8"/>
      <c r="C160" s="8"/>
      <c r="D160" s="8"/>
      <c r="E160" s="8"/>
      <c r="F160" s="8"/>
      <c r="G160" s="8"/>
      <c r="H160" s="8"/>
      <c r="I160" s="8"/>
      <c r="J160" s="8"/>
      <c r="K160" s="8"/>
      <c r="L160" s="8"/>
      <c r="M160" s="8"/>
      <c r="N160" s="8"/>
      <c r="O160" s="8"/>
      <c r="P160" s="8"/>
      <c r="Q160" s="8"/>
    </row>
    <row r="161" spans="1:17" hidden="1">
      <c r="A161" s="8"/>
      <c r="B161" s="8"/>
      <c r="C161" s="8"/>
      <c r="D161" s="8"/>
      <c r="E161" s="8"/>
      <c r="F161" s="8"/>
      <c r="G161" s="8"/>
      <c r="H161" s="8"/>
      <c r="I161" s="8"/>
      <c r="J161" s="8"/>
      <c r="K161" s="8"/>
      <c r="L161" s="8"/>
      <c r="M161" s="8"/>
      <c r="N161" s="8"/>
      <c r="O161" s="8"/>
      <c r="P161" s="8"/>
      <c r="Q161" s="8"/>
    </row>
    <row r="162" spans="1:17" hidden="1">
      <c r="A162" s="8"/>
      <c r="B162" s="12"/>
      <c r="C162" s="13"/>
      <c r="D162" s="14"/>
      <c r="E162" s="14"/>
      <c r="F162" s="15" t="s">
        <v>37</v>
      </c>
      <c r="G162" s="16">
        <f>SUM(C149:H149)</f>
        <v>0</v>
      </c>
      <c r="H162" s="15" t="s">
        <v>38</v>
      </c>
      <c r="I162" s="8"/>
      <c r="J162" s="8"/>
      <c r="K162" s="8"/>
      <c r="L162" s="8"/>
      <c r="M162" s="8"/>
      <c r="N162" s="15" t="s">
        <v>37</v>
      </c>
      <c r="O162" s="16">
        <f>SUM(K149:P149)</f>
        <v>0</v>
      </c>
      <c r="P162" s="15" t="s">
        <v>38</v>
      </c>
      <c r="Q162" s="8"/>
    </row>
    <row r="163" spans="1:17" hidden="1">
      <c r="A163" s="8"/>
      <c r="B163" s="6"/>
      <c r="C163" s="6"/>
      <c r="D163" s="6"/>
      <c r="E163" s="6"/>
      <c r="F163" s="4"/>
      <c r="G163" s="6"/>
      <c r="H163" s="6"/>
      <c r="I163" s="4"/>
      <c r="J163" s="4"/>
      <c r="K163" s="4"/>
      <c r="L163" s="4"/>
      <c r="M163" s="4"/>
      <c r="N163" s="4"/>
      <c r="O163" s="18"/>
      <c r="P163" s="6"/>
      <c r="Q163" s="8"/>
    </row>
    <row r="164" spans="1:17" hidden="1">
      <c r="A164" s="8"/>
      <c r="B164" s="4"/>
      <c r="C164" s="4"/>
      <c r="D164" s="4"/>
      <c r="E164" s="4"/>
      <c r="F164" s="4"/>
      <c r="G164" s="6"/>
      <c r="H164" s="17"/>
      <c r="I164" s="6"/>
      <c r="J164" s="4"/>
      <c r="K164" s="4"/>
      <c r="L164" s="4"/>
      <c r="M164" s="4"/>
      <c r="N164" s="4"/>
      <c r="O164" s="6"/>
      <c r="P164" s="17"/>
      <c r="Q164" s="8"/>
    </row>
    <row r="165" spans="1:17" ht="18.75" hidden="1">
      <c r="A165" s="8"/>
      <c r="B165" s="5">
        <f>'REKOD PRESTASI MURID'!W11</f>
        <v>0</v>
      </c>
      <c r="C165" s="18" t="s">
        <v>43</v>
      </c>
      <c r="D165" s="18"/>
      <c r="E165" s="18"/>
      <c r="F165" s="18"/>
      <c r="G165" s="18"/>
      <c r="H165" s="7"/>
      <c r="I165" s="4"/>
      <c r="J165" s="5">
        <f>'REKOD PRESTASI MURID'!X11</f>
        <v>0</v>
      </c>
      <c r="K165" s="18" t="s">
        <v>44</v>
      </c>
      <c r="L165" s="18"/>
      <c r="M165" s="18"/>
      <c r="N165" s="18"/>
      <c r="O165" s="18"/>
      <c r="P165" s="7"/>
      <c r="Q165" s="8"/>
    </row>
    <row r="166" spans="1:17" hidden="1">
      <c r="A166" s="8"/>
      <c r="B166" s="9" t="s">
        <v>25</v>
      </c>
      <c r="C166" s="10" t="s">
        <v>30</v>
      </c>
      <c r="D166" s="10" t="s">
        <v>31</v>
      </c>
      <c r="E166" s="10" t="s">
        <v>32</v>
      </c>
      <c r="F166" s="10" t="s">
        <v>33</v>
      </c>
      <c r="G166" s="10" t="s">
        <v>34</v>
      </c>
      <c r="H166" s="10" t="s">
        <v>35</v>
      </c>
      <c r="I166" s="8"/>
      <c r="J166" s="9" t="s">
        <v>25</v>
      </c>
      <c r="K166" s="10" t="s">
        <v>30</v>
      </c>
      <c r="L166" s="10" t="s">
        <v>31</v>
      </c>
      <c r="M166" s="10" t="s">
        <v>32</v>
      </c>
      <c r="N166" s="10" t="s">
        <v>33</v>
      </c>
      <c r="O166" s="10" t="s">
        <v>34</v>
      </c>
      <c r="P166" s="10" t="s">
        <v>35</v>
      </c>
      <c r="Q166" s="8"/>
    </row>
    <row r="167" spans="1:17" hidden="1">
      <c r="A167" s="8"/>
      <c r="B167" s="11" t="s">
        <v>36</v>
      </c>
      <c r="C167" s="11">
        <f>COUNTIF('REKOD PRESTASI MURID'!$W$12:$W$65,1)</f>
        <v>0</v>
      </c>
      <c r="D167" s="11">
        <f>COUNTIF('REKOD PRESTASI MURID'!$W$12:$W$65,2)</f>
        <v>0</v>
      </c>
      <c r="E167" s="11">
        <f>COUNTIF('REKOD PRESTASI MURID'!$W$12:$W$65,3)</f>
        <v>0</v>
      </c>
      <c r="F167" s="11">
        <f>COUNTIF('REKOD PRESTASI MURID'!$W$12:$W$65,4)</f>
        <v>0</v>
      </c>
      <c r="G167" s="11">
        <f>COUNTIF('REKOD PRESTASI MURID'!$W$12:$W$65,5)</f>
        <v>0</v>
      </c>
      <c r="H167" s="11">
        <f>COUNTIF('REKOD PRESTASI MURID'!$W$12:$W$65,6)</f>
        <v>0</v>
      </c>
      <c r="I167" s="8"/>
      <c r="J167" s="11" t="s">
        <v>36</v>
      </c>
      <c r="K167" s="11">
        <f>COUNTIF('REKOD PRESTASI MURID'!$X$12:$X$65,1)</f>
        <v>0</v>
      </c>
      <c r="L167" s="11">
        <f>COUNTIF('REKOD PRESTASI MURID'!$X$12:$X$65,2)</f>
        <v>0</v>
      </c>
      <c r="M167" s="11">
        <f>COUNTIF('REKOD PRESTASI MURID'!$X$12:$X$65,3)</f>
        <v>0</v>
      </c>
      <c r="N167" s="11">
        <f>COUNTIF('REKOD PRESTASI MURID'!$X$12:$X$65,4)</f>
        <v>0</v>
      </c>
      <c r="O167" s="11">
        <f>COUNTIF('REKOD PRESTASI MURID'!$X$12:$X$65,5)</f>
        <v>0</v>
      </c>
      <c r="P167" s="11">
        <f>COUNTIF('REKOD PRESTASI MURID'!$X$12:$X$65,6)</f>
        <v>0</v>
      </c>
      <c r="Q167" s="8"/>
    </row>
    <row r="168" spans="1:17" hidden="1">
      <c r="A168" s="8"/>
      <c r="B168" s="19"/>
      <c r="C168" s="19"/>
      <c r="D168" s="19"/>
      <c r="E168" s="19"/>
      <c r="F168" s="19"/>
      <c r="G168" s="19"/>
      <c r="H168" s="19"/>
      <c r="I168" s="8"/>
      <c r="J168" s="19"/>
      <c r="K168" s="19"/>
      <c r="L168" s="19"/>
      <c r="M168" s="19"/>
      <c r="N168" s="19"/>
      <c r="O168" s="19"/>
      <c r="P168" s="19"/>
      <c r="Q168" s="8"/>
    </row>
    <row r="169" spans="1:17" hidden="1">
      <c r="A169" s="8"/>
      <c r="B169" s="19"/>
      <c r="C169" s="19"/>
      <c r="D169" s="19"/>
      <c r="E169" s="19"/>
      <c r="F169" s="19"/>
      <c r="G169" s="19"/>
      <c r="H169" s="19"/>
      <c r="I169" s="8"/>
      <c r="J169" s="19"/>
      <c r="K169" s="19"/>
      <c r="L169" s="19"/>
      <c r="M169" s="19"/>
      <c r="N169" s="19"/>
      <c r="O169" s="19"/>
      <c r="P169" s="19"/>
      <c r="Q169" s="8"/>
    </row>
    <row r="170" spans="1:17" hidden="1">
      <c r="A170" s="8"/>
      <c r="B170" s="19"/>
      <c r="C170" s="19"/>
      <c r="D170" s="19"/>
      <c r="E170" s="19"/>
      <c r="F170" s="19"/>
      <c r="G170" s="19"/>
      <c r="H170" s="19"/>
      <c r="I170" s="8"/>
      <c r="J170" s="19"/>
      <c r="K170" s="19"/>
      <c r="L170" s="19"/>
      <c r="M170" s="19"/>
      <c r="N170" s="19"/>
      <c r="O170" s="19"/>
      <c r="P170" s="19"/>
      <c r="Q170" s="8"/>
    </row>
    <row r="171" spans="1:17" hidden="1">
      <c r="A171" s="8"/>
      <c r="B171" s="19"/>
      <c r="C171" s="19"/>
      <c r="D171" s="19"/>
      <c r="E171" s="19"/>
      <c r="F171" s="19"/>
      <c r="G171" s="19"/>
      <c r="H171" s="19"/>
      <c r="I171" s="8"/>
      <c r="J171" s="19"/>
      <c r="K171" s="19"/>
      <c r="L171" s="19"/>
      <c r="M171" s="19"/>
      <c r="N171" s="19"/>
      <c r="O171" s="19"/>
      <c r="P171" s="19"/>
      <c r="Q171" s="8"/>
    </row>
    <row r="172" spans="1:17" hidden="1">
      <c r="A172" s="8"/>
      <c r="B172" s="19"/>
      <c r="C172" s="19"/>
      <c r="D172" s="19"/>
      <c r="E172" s="19"/>
      <c r="F172" s="19"/>
      <c r="G172" s="19"/>
      <c r="H172" s="19"/>
      <c r="I172" s="8"/>
      <c r="J172" s="19"/>
      <c r="K172" s="19"/>
      <c r="L172" s="19"/>
      <c r="M172" s="19"/>
      <c r="N172" s="19"/>
      <c r="O172" s="19"/>
      <c r="P172" s="19"/>
      <c r="Q172" s="8"/>
    </row>
    <row r="173" spans="1:17" hidden="1">
      <c r="A173" s="8"/>
      <c r="B173" s="19"/>
      <c r="C173" s="19"/>
      <c r="D173" s="19"/>
      <c r="E173" s="19"/>
      <c r="F173" s="19"/>
      <c r="G173" s="19"/>
      <c r="H173" s="19"/>
      <c r="I173" s="8"/>
      <c r="J173" s="19"/>
      <c r="K173" s="19"/>
      <c r="L173" s="19"/>
      <c r="M173" s="19"/>
      <c r="N173" s="19"/>
      <c r="O173" s="19"/>
      <c r="P173" s="19"/>
      <c r="Q173" s="8"/>
    </row>
    <row r="174" spans="1:17" hidden="1">
      <c r="A174" s="8"/>
      <c r="B174" s="19"/>
      <c r="C174" s="19"/>
      <c r="D174" s="19"/>
      <c r="E174" s="19"/>
      <c r="F174" s="19"/>
      <c r="G174" s="19"/>
      <c r="H174" s="19"/>
      <c r="I174" s="8"/>
      <c r="J174" s="19"/>
      <c r="K174" s="19"/>
      <c r="L174" s="19"/>
      <c r="M174" s="19"/>
      <c r="N174" s="19"/>
      <c r="O174" s="19"/>
      <c r="P174" s="19"/>
      <c r="Q174" s="8"/>
    </row>
    <row r="175" spans="1:17" hidden="1">
      <c r="A175" s="8"/>
      <c r="B175" s="19"/>
      <c r="C175" s="19"/>
      <c r="D175" s="19"/>
      <c r="E175" s="19"/>
      <c r="F175" s="19"/>
      <c r="G175" s="19"/>
      <c r="H175" s="19"/>
      <c r="I175" s="8"/>
      <c r="J175" s="19"/>
      <c r="K175" s="19"/>
      <c r="L175" s="19"/>
      <c r="M175" s="19"/>
      <c r="N175" s="19"/>
      <c r="O175" s="19"/>
      <c r="P175" s="19"/>
      <c r="Q175" s="8"/>
    </row>
    <row r="176" spans="1:17" hidden="1">
      <c r="A176" s="8"/>
      <c r="B176" s="19"/>
      <c r="C176" s="19"/>
      <c r="D176" s="19"/>
      <c r="E176" s="19"/>
      <c r="F176" s="19"/>
      <c r="G176" s="19"/>
      <c r="H176" s="19"/>
      <c r="I176" s="8"/>
      <c r="J176" s="19"/>
      <c r="K176" s="19"/>
      <c r="L176" s="19"/>
      <c r="M176" s="19"/>
      <c r="N176" s="19"/>
      <c r="O176" s="19"/>
      <c r="P176" s="19"/>
      <c r="Q176" s="8"/>
    </row>
    <row r="177" spans="1:17" hidden="1">
      <c r="A177" s="8"/>
      <c r="B177" s="19"/>
      <c r="C177" s="19"/>
      <c r="D177" s="19"/>
      <c r="E177" s="19"/>
      <c r="F177" s="19"/>
      <c r="G177" s="19"/>
      <c r="H177" s="19"/>
      <c r="I177" s="8"/>
      <c r="J177" s="19"/>
      <c r="K177" s="19"/>
      <c r="L177" s="19"/>
      <c r="M177" s="19"/>
      <c r="N177" s="19"/>
      <c r="O177" s="19"/>
      <c r="P177" s="19"/>
      <c r="Q177" s="8"/>
    </row>
    <row r="178" spans="1:17" hidden="1">
      <c r="A178" s="8"/>
      <c r="B178" s="19"/>
      <c r="C178" s="19"/>
      <c r="D178" s="19"/>
      <c r="E178" s="19"/>
      <c r="F178" s="19"/>
      <c r="G178" s="19"/>
      <c r="H178" s="19"/>
      <c r="I178" s="8"/>
      <c r="J178" s="19"/>
      <c r="K178" s="19"/>
      <c r="L178" s="19"/>
      <c r="M178" s="19"/>
      <c r="N178" s="19"/>
      <c r="O178" s="19"/>
      <c r="P178" s="19"/>
      <c r="Q178" s="8"/>
    </row>
    <row r="179" spans="1:17" hidden="1">
      <c r="A179" s="8"/>
      <c r="B179" s="19"/>
      <c r="C179" s="19"/>
      <c r="D179" s="19"/>
      <c r="E179" s="19"/>
      <c r="F179" s="19"/>
      <c r="G179" s="19"/>
      <c r="H179" s="19"/>
      <c r="I179" s="8"/>
      <c r="J179" s="19"/>
      <c r="K179" s="19"/>
      <c r="L179" s="19"/>
      <c r="M179" s="19"/>
      <c r="N179" s="19"/>
      <c r="O179" s="19"/>
      <c r="P179" s="19"/>
      <c r="Q179" s="8"/>
    </row>
    <row r="180" spans="1:17" hidden="1">
      <c r="A180" s="8"/>
      <c r="B180" s="19"/>
      <c r="C180" s="19"/>
      <c r="D180" s="19"/>
      <c r="E180" s="19"/>
      <c r="F180" s="15" t="s">
        <v>37</v>
      </c>
      <c r="G180" s="16">
        <f>SUM(C167:H167)</f>
        <v>0</v>
      </c>
      <c r="H180" s="15" t="s">
        <v>38</v>
      </c>
      <c r="I180" s="14"/>
      <c r="J180" s="19"/>
      <c r="K180" s="19"/>
      <c r="L180" s="19"/>
      <c r="M180" s="19"/>
      <c r="N180" s="15" t="s">
        <v>37</v>
      </c>
      <c r="O180" s="16">
        <f>SUM(K167:P167)</f>
        <v>0</v>
      </c>
      <c r="P180" s="15" t="s">
        <v>38</v>
      </c>
      <c r="Q180" s="8"/>
    </row>
    <row r="181" spans="1:17" hidden="1">
      <c r="A181" s="8"/>
      <c r="B181" s="8"/>
      <c r="C181" s="8"/>
      <c r="D181" s="8"/>
      <c r="E181" s="8"/>
      <c r="F181" s="8"/>
      <c r="G181" s="14"/>
      <c r="H181" s="20"/>
      <c r="I181" s="14"/>
      <c r="J181" s="8"/>
      <c r="K181" s="8"/>
      <c r="L181" s="8"/>
      <c r="M181" s="8"/>
      <c r="N181" s="8"/>
      <c r="O181" s="14"/>
      <c r="P181" s="20"/>
      <c r="Q181" s="8"/>
    </row>
    <row r="182" spans="1:17" hidden="1">
      <c r="A182" s="8"/>
      <c r="B182" s="8"/>
      <c r="C182" s="8"/>
      <c r="D182" s="8"/>
      <c r="E182" s="8"/>
      <c r="F182" s="8"/>
      <c r="G182" s="14"/>
      <c r="H182" s="20"/>
      <c r="I182" s="14"/>
      <c r="J182" s="8"/>
      <c r="K182" s="8"/>
      <c r="L182" s="8"/>
      <c r="M182" s="8"/>
      <c r="N182" s="8"/>
      <c r="O182" s="14"/>
      <c r="P182" s="20"/>
      <c r="Q182" s="8"/>
    </row>
    <row r="183" spans="1:17" ht="18.75" hidden="1">
      <c r="A183" s="8"/>
      <c r="B183" s="25">
        <f>'REKOD PRESTASI MURID'!Y11</f>
        <v>0</v>
      </c>
      <c r="C183" s="25" t="s">
        <v>45</v>
      </c>
      <c r="D183" s="25"/>
      <c r="E183" s="25"/>
      <c r="F183" s="25"/>
      <c r="G183" s="25"/>
      <c r="H183" s="25"/>
      <c r="I183" s="14"/>
      <c r="J183" s="5">
        <f>'REKOD PRESTASI MURID'!Z11</f>
        <v>0</v>
      </c>
      <c r="K183" s="18" t="s">
        <v>46</v>
      </c>
      <c r="L183" s="18"/>
      <c r="M183" s="18"/>
      <c r="N183" s="26"/>
      <c r="O183" s="27"/>
      <c r="P183" s="12"/>
      <c r="Q183" s="8"/>
    </row>
    <row r="184" spans="1:17" hidden="1">
      <c r="A184" s="8"/>
      <c r="B184" s="9" t="s">
        <v>25</v>
      </c>
      <c r="C184" s="10" t="s">
        <v>30</v>
      </c>
      <c r="D184" s="10" t="s">
        <v>31</v>
      </c>
      <c r="E184" s="10" t="s">
        <v>32</v>
      </c>
      <c r="F184" s="10" t="s">
        <v>33</v>
      </c>
      <c r="G184" s="10" t="s">
        <v>34</v>
      </c>
      <c r="H184" s="10" t="s">
        <v>35</v>
      </c>
      <c r="I184" s="8"/>
      <c r="J184" s="9" t="s">
        <v>25</v>
      </c>
      <c r="K184" s="10" t="s">
        <v>30</v>
      </c>
      <c r="L184" s="10" t="s">
        <v>31</v>
      </c>
      <c r="M184" s="10" t="s">
        <v>32</v>
      </c>
      <c r="N184" s="10" t="s">
        <v>33</v>
      </c>
      <c r="O184" s="10" t="s">
        <v>34</v>
      </c>
      <c r="P184" s="10" t="s">
        <v>35</v>
      </c>
      <c r="Q184" s="8"/>
    </row>
    <row r="185" spans="1:17" hidden="1">
      <c r="A185" s="8"/>
      <c r="B185" s="11" t="s">
        <v>36</v>
      </c>
      <c r="C185" s="11">
        <f>COUNTIF('REKOD PRESTASI MURID'!$Y$12:$Y$65,1)</f>
        <v>0</v>
      </c>
      <c r="D185" s="11">
        <f>COUNTIF('REKOD PRESTASI MURID'!$Y$12:$Y$65,2)</f>
        <v>0</v>
      </c>
      <c r="E185" s="11">
        <f>COUNTIF('REKOD PRESTASI MURID'!$Y$12:$Y$65,3)</f>
        <v>0</v>
      </c>
      <c r="F185" s="11">
        <f>COUNTIF('REKOD PRESTASI MURID'!$Y$12:$Y$65,4)</f>
        <v>0</v>
      </c>
      <c r="G185" s="11">
        <f>COUNTIF('REKOD PRESTASI MURID'!$Y$12:$Y$65,5)</f>
        <v>0</v>
      </c>
      <c r="H185" s="11">
        <f>COUNTIF('REKOD PRESTASI MURID'!$Y$12:$Y$65,6)</f>
        <v>0</v>
      </c>
      <c r="I185" s="8"/>
      <c r="J185" s="11" t="s">
        <v>36</v>
      </c>
      <c r="K185" s="11">
        <f>COUNTIF('REKOD PRESTASI MURID'!$Z$12:$Z$65,1)</f>
        <v>0</v>
      </c>
      <c r="L185" s="11">
        <f>COUNTIF('REKOD PRESTASI MURID'!$Z$12:$Z$65,2)</f>
        <v>0</v>
      </c>
      <c r="M185" s="11">
        <f>COUNTIF('REKOD PRESTASI MURID'!$Z$12:$Z$65,3)</f>
        <v>0</v>
      </c>
      <c r="N185" s="11">
        <f>COUNTIF('REKOD PRESTASI MURID'!$Z$12:$Z$65,4)</f>
        <v>0</v>
      </c>
      <c r="O185" s="11">
        <f>COUNTIF('REKOD PRESTASI MURID'!$Z$12:$Z$65,5)</f>
        <v>0</v>
      </c>
      <c r="P185" s="11">
        <f>COUNTIF('REKOD PRESTASI MURID'!$Z$12:$Z$65,6)</f>
        <v>0</v>
      </c>
      <c r="Q185" s="8"/>
    </row>
    <row r="186" spans="1:17" hidden="1">
      <c r="A186" s="8"/>
      <c r="B186" s="19"/>
      <c r="C186" s="19"/>
      <c r="D186" s="19"/>
      <c r="E186" s="19"/>
      <c r="F186" s="19"/>
      <c r="G186" s="19"/>
      <c r="H186" s="19"/>
      <c r="I186" s="8"/>
      <c r="J186" s="19"/>
      <c r="K186" s="19"/>
      <c r="L186" s="19"/>
      <c r="M186" s="19"/>
      <c r="N186" s="19"/>
      <c r="O186" s="19"/>
      <c r="P186" s="19"/>
      <c r="Q186" s="8"/>
    </row>
    <row r="187" spans="1:17" hidden="1">
      <c r="A187" s="8"/>
      <c r="B187" s="19"/>
      <c r="C187" s="19"/>
      <c r="D187" s="19"/>
      <c r="E187" s="19"/>
      <c r="F187" s="19"/>
      <c r="G187" s="19"/>
      <c r="H187" s="19"/>
      <c r="I187" s="8"/>
      <c r="J187" s="19"/>
      <c r="K187" s="19"/>
      <c r="L187" s="19"/>
      <c r="M187" s="19"/>
      <c r="N187" s="19"/>
      <c r="O187" s="19"/>
      <c r="P187" s="19"/>
      <c r="Q187" s="8"/>
    </row>
    <row r="188" spans="1:17" hidden="1">
      <c r="A188" s="8"/>
      <c r="B188" s="19"/>
      <c r="C188" s="19"/>
      <c r="D188" s="19"/>
      <c r="E188" s="19"/>
      <c r="F188" s="19"/>
      <c r="G188" s="19"/>
      <c r="H188" s="19"/>
      <c r="I188" s="8"/>
      <c r="J188" s="19"/>
      <c r="K188" s="19"/>
      <c r="L188" s="19"/>
      <c r="M188" s="19"/>
      <c r="N188" s="19"/>
      <c r="O188" s="19"/>
      <c r="P188" s="19"/>
      <c r="Q188" s="8"/>
    </row>
    <row r="189" spans="1:17" hidden="1">
      <c r="A189" s="8"/>
      <c r="B189" s="19"/>
      <c r="C189" s="19"/>
      <c r="D189" s="19"/>
      <c r="E189" s="19"/>
      <c r="F189" s="19"/>
      <c r="G189" s="19"/>
      <c r="H189" s="19"/>
      <c r="I189" s="8"/>
      <c r="J189" s="19"/>
      <c r="K189" s="19"/>
      <c r="L189" s="19"/>
      <c r="M189" s="19"/>
      <c r="N189" s="19"/>
      <c r="O189" s="19"/>
      <c r="P189" s="19"/>
      <c r="Q189" s="8"/>
    </row>
    <row r="190" spans="1:17" hidden="1">
      <c r="A190" s="8"/>
      <c r="B190" s="19"/>
      <c r="C190" s="19"/>
      <c r="D190" s="19"/>
      <c r="E190" s="19"/>
      <c r="F190" s="19"/>
      <c r="G190" s="19"/>
      <c r="H190" s="19"/>
      <c r="I190" s="8"/>
      <c r="J190" s="19"/>
      <c r="K190" s="19"/>
      <c r="L190" s="19"/>
      <c r="M190" s="19"/>
      <c r="N190" s="19"/>
      <c r="O190" s="19"/>
      <c r="P190" s="19"/>
      <c r="Q190" s="8"/>
    </row>
    <row r="191" spans="1:17" hidden="1">
      <c r="A191" s="8"/>
      <c r="B191" s="19"/>
      <c r="C191" s="19"/>
      <c r="D191" s="19"/>
      <c r="E191" s="19"/>
      <c r="F191" s="19"/>
      <c r="G191" s="19"/>
      <c r="H191" s="19"/>
      <c r="I191" s="8"/>
      <c r="J191" s="19"/>
      <c r="K191" s="19"/>
      <c r="L191" s="19"/>
      <c r="M191" s="19"/>
      <c r="N191" s="19"/>
      <c r="O191" s="19"/>
      <c r="P191" s="19"/>
      <c r="Q191" s="8"/>
    </row>
    <row r="192" spans="1:17" hidden="1">
      <c r="A192" s="8"/>
      <c r="B192" s="19"/>
      <c r="C192" s="19"/>
      <c r="D192" s="19"/>
      <c r="E192" s="19"/>
      <c r="F192" s="19"/>
      <c r="G192" s="19"/>
      <c r="H192" s="19"/>
      <c r="I192" s="8"/>
      <c r="J192" s="19"/>
      <c r="K192" s="19"/>
      <c r="L192" s="19"/>
      <c r="M192" s="19"/>
      <c r="N192" s="19"/>
      <c r="O192" s="19"/>
      <c r="P192" s="19"/>
      <c r="Q192" s="8"/>
    </row>
    <row r="193" spans="1:17" hidden="1">
      <c r="A193" s="8"/>
      <c r="B193" s="19"/>
      <c r="C193" s="19"/>
      <c r="D193" s="19"/>
      <c r="E193" s="19"/>
      <c r="F193" s="19"/>
      <c r="G193" s="19"/>
      <c r="H193" s="19"/>
      <c r="I193" s="8"/>
      <c r="J193" s="19"/>
      <c r="K193" s="19"/>
      <c r="L193" s="19"/>
      <c r="M193" s="19"/>
      <c r="N193" s="19"/>
      <c r="O193" s="19"/>
      <c r="P193" s="19"/>
      <c r="Q193" s="8"/>
    </row>
    <row r="194" spans="1:17" hidden="1">
      <c r="A194" s="8"/>
      <c r="B194" s="19"/>
      <c r="C194" s="19"/>
      <c r="D194" s="19"/>
      <c r="E194" s="19"/>
      <c r="F194" s="19"/>
      <c r="G194" s="19"/>
      <c r="H194" s="19"/>
      <c r="I194" s="8"/>
      <c r="J194" s="19"/>
      <c r="K194" s="19"/>
      <c r="L194" s="19"/>
      <c r="M194" s="19"/>
      <c r="N194" s="19"/>
      <c r="O194" s="19"/>
      <c r="P194" s="19"/>
      <c r="Q194" s="8"/>
    </row>
    <row r="195" spans="1:17" hidden="1">
      <c r="A195" s="8"/>
      <c r="B195" s="19"/>
      <c r="C195" s="19"/>
      <c r="D195" s="19"/>
      <c r="E195" s="19"/>
      <c r="F195" s="19"/>
      <c r="G195" s="19"/>
      <c r="H195" s="19"/>
      <c r="I195" s="8"/>
      <c r="J195" s="19"/>
      <c r="K195" s="19"/>
      <c r="L195" s="19"/>
      <c r="M195" s="19"/>
      <c r="N195" s="19"/>
      <c r="O195" s="19"/>
      <c r="P195" s="19"/>
      <c r="Q195" s="8"/>
    </row>
    <row r="196" spans="1:17" hidden="1">
      <c r="A196" s="8"/>
      <c r="B196" s="19"/>
      <c r="C196" s="19"/>
      <c r="D196" s="19"/>
      <c r="E196" s="19"/>
      <c r="F196" s="19"/>
      <c r="G196" s="19"/>
      <c r="H196" s="19"/>
      <c r="I196" s="8"/>
      <c r="J196" s="19"/>
      <c r="K196" s="19"/>
      <c r="L196" s="19"/>
      <c r="M196" s="19"/>
      <c r="N196" s="19"/>
      <c r="O196" s="19"/>
      <c r="P196" s="19"/>
      <c r="Q196" s="8"/>
    </row>
    <row r="197" spans="1:17" hidden="1">
      <c r="A197" s="8"/>
      <c r="B197" s="19"/>
      <c r="C197" s="19"/>
      <c r="D197" s="19"/>
      <c r="E197" s="19"/>
      <c r="F197" s="19"/>
      <c r="G197" s="19"/>
      <c r="H197" s="19"/>
      <c r="I197" s="8"/>
      <c r="J197" s="19"/>
      <c r="K197" s="19"/>
      <c r="L197" s="19"/>
      <c r="M197" s="19"/>
      <c r="N197" s="19"/>
      <c r="O197" s="19"/>
      <c r="P197" s="19"/>
      <c r="Q197" s="8"/>
    </row>
    <row r="198" spans="1:17" hidden="1">
      <c r="A198" s="8"/>
      <c r="B198" s="19"/>
      <c r="C198" s="19"/>
      <c r="D198" s="19"/>
      <c r="E198" s="19"/>
      <c r="F198" s="15" t="s">
        <v>37</v>
      </c>
      <c r="G198" s="16">
        <f>SUM(C185:H185)</f>
        <v>0</v>
      </c>
      <c r="H198" s="15" t="s">
        <v>38</v>
      </c>
      <c r="I198" s="14"/>
      <c r="J198" s="19"/>
      <c r="K198" s="19"/>
      <c r="L198" s="19"/>
      <c r="M198" s="19"/>
      <c r="N198" s="15" t="s">
        <v>37</v>
      </c>
      <c r="O198" s="16">
        <f>SUM(K185:P185)</f>
        <v>0</v>
      </c>
      <c r="P198" s="15" t="s">
        <v>38</v>
      </c>
      <c r="Q198" s="14"/>
    </row>
    <row r="199" spans="1:17" hidden="1">
      <c r="A199" s="8"/>
      <c r="B199" s="8"/>
      <c r="C199" s="8"/>
      <c r="D199" s="8"/>
      <c r="E199" s="8"/>
      <c r="F199" s="8"/>
      <c r="G199" s="14"/>
      <c r="H199" s="164"/>
      <c r="I199" s="14"/>
      <c r="J199" s="8"/>
      <c r="K199" s="8"/>
      <c r="L199" s="8"/>
      <c r="M199" s="8"/>
      <c r="N199" s="8"/>
      <c r="O199" s="14"/>
      <c r="P199" s="164"/>
      <c r="Q199" s="14"/>
    </row>
    <row r="200" spans="1:17" hidden="1">
      <c r="A200" s="8"/>
      <c r="B200" s="8"/>
      <c r="C200" s="8"/>
      <c r="D200" s="8"/>
      <c r="E200" s="8"/>
      <c r="F200" s="8"/>
      <c r="G200" s="8"/>
      <c r="H200" s="8"/>
      <c r="I200" s="8"/>
      <c r="J200" s="8"/>
      <c r="K200" s="8"/>
      <c r="L200" s="8"/>
      <c r="M200" s="8"/>
      <c r="N200" s="8"/>
      <c r="O200" s="8"/>
      <c r="P200" s="8"/>
      <c r="Q200" s="8"/>
    </row>
    <row r="201" spans="1:17" ht="18.75" hidden="1">
      <c r="A201" s="8"/>
      <c r="B201" s="28" t="s">
        <v>11</v>
      </c>
      <c r="C201" s="29"/>
      <c r="D201" s="29"/>
      <c r="E201" s="29"/>
      <c r="F201" s="29"/>
      <c r="G201" s="29"/>
      <c r="H201" s="30"/>
      <c r="I201" s="8"/>
      <c r="J201" s="8"/>
      <c r="K201" s="8"/>
      <c r="L201" s="8"/>
      <c r="M201" s="8"/>
      <c r="N201" s="8"/>
      <c r="O201" s="8"/>
      <c r="P201" s="8"/>
      <c r="Q201" s="8"/>
    </row>
    <row r="202" spans="1:17" hidden="1">
      <c r="A202" s="8"/>
      <c r="B202" s="9" t="s">
        <v>25</v>
      </c>
      <c r="C202" s="10" t="s">
        <v>30</v>
      </c>
      <c r="D202" s="10" t="s">
        <v>31</v>
      </c>
      <c r="E202" s="10" t="s">
        <v>32</v>
      </c>
      <c r="F202" s="10" t="s">
        <v>33</v>
      </c>
      <c r="G202" s="10" t="s">
        <v>34</v>
      </c>
      <c r="H202" s="10" t="s">
        <v>35</v>
      </c>
      <c r="I202" s="8"/>
      <c r="J202" s="8"/>
      <c r="K202" s="8"/>
      <c r="L202" s="8"/>
      <c r="M202" s="8"/>
      <c r="N202" s="8"/>
      <c r="O202" s="8"/>
      <c r="P202" s="8"/>
      <c r="Q202" s="8"/>
    </row>
    <row r="203" spans="1:17" hidden="1">
      <c r="A203" s="8"/>
      <c r="B203" s="11" t="s">
        <v>36</v>
      </c>
      <c r="C203" s="11">
        <f>COUNTIF('REKOD PRESTASI MURID'!$AD$12:$AD$65,1)</f>
        <v>0</v>
      </c>
      <c r="D203" s="11">
        <f>COUNTIF('REKOD PRESTASI MURID'!$AD$12:$AD$65,2)</f>
        <v>0</v>
      </c>
      <c r="E203" s="11">
        <f>COUNTIF('REKOD PRESTASI MURID'!$AD$12:$AD$65,3)</f>
        <v>0</v>
      </c>
      <c r="F203" s="11">
        <f>COUNTIF('REKOD PRESTASI MURID'!$AD$12:$AD$65,4)</f>
        <v>5</v>
      </c>
      <c r="G203" s="11">
        <f>COUNTIF('REKOD PRESTASI MURID'!$AD$12:$AD$65,5)</f>
        <v>19</v>
      </c>
      <c r="H203" s="11">
        <f>COUNTIF('REKOD PRESTASI MURID'!$AD$12:$AD$65,6)</f>
        <v>6</v>
      </c>
      <c r="I203" s="8"/>
      <c r="J203" s="8"/>
      <c r="K203" s="8"/>
      <c r="L203" s="8"/>
      <c r="M203" s="8"/>
      <c r="N203" s="8"/>
      <c r="O203" s="8"/>
      <c r="P203" s="8"/>
      <c r="Q203" s="8"/>
    </row>
    <row r="204" spans="1:17" hidden="1">
      <c r="A204" s="8"/>
      <c r="B204" s="8"/>
      <c r="C204" s="8"/>
      <c r="D204" s="8"/>
      <c r="E204" s="8"/>
      <c r="F204" s="8"/>
      <c r="G204" s="8"/>
      <c r="H204" s="8"/>
      <c r="I204" s="8"/>
      <c r="J204" s="8"/>
      <c r="K204" s="8"/>
      <c r="L204" s="8"/>
      <c r="M204" s="8"/>
      <c r="N204" s="8"/>
      <c r="O204" s="8"/>
      <c r="P204" s="8"/>
      <c r="Q204" s="8"/>
    </row>
    <row r="205" spans="1:17" hidden="1">
      <c r="A205" s="8"/>
      <c r="B205" s="8"/>
      <c r="C205" s="8"/>
      <c r="D205" s="8"/>
      <c r="E205" s="8"/>
      <c r="F205" s="8"/>
      <c r="G205" s="8"/>
      <c r="H205" s="8"/>
      <c r="I205" s="8"/>
      <c r="J205" s="8"/>
      <c r="K205" s="8"/>
      <c r="L205" s="8"/>
      <c r="M205" s="8"/>
      <c r="N205" s="8"/>
      <c r="O205" s="8"/>
      <c r="P205" s="8"/>
      <c r="Q205" s="8"/>
    </row>
    <row r="206" spans="1:17" hidden="1">
      <c r="A206" s="8"/>
      <c r="B206" s="8"/>
      <c r="C206" s="8"/>
      <c r="D206" s="8"/>
      <c r="E206" s="8"/>
      <c r="F206" s="8"/>
      <c r="G206" s="8"/>
      <c r="H206" s="8"/>
      <c r="I206" s="8"/>
      <c r="J206" s="8"/>
      <c r="K206" s="8"/>
      <c r="L206" s="8"/>
      <c r="M206" s="8"/>
      <c r="N206" s="8"/>
      <c r="O206" s="8"/>
      <c r="P206" s="8"/>
      <c r="Q206" s="8"/>
    </row>
    <row r="207" spans="1:17" hidden="1">
      <c r="A207" s="8"/>
      <c r="B207" s="8"/>
      <c r="C207" s="8"/>
      <c r="D207" s="8"/>
      <c r="E207" s="8"/>
      <c r="F207" s="8"/>
      <c r="G207" s="8"/>
      <c r="H207" s="8"/>
      <c r="I207" s="8"/>
      <c r="J207" s="8"/>
      <c r="K207" s="8"/>
      <c r="L207" s="8"/>
      <c r="M207" s="8"/>
      <c r="N207" s="8"/>
      <c r="O207" s="8"/>
      <c r="P207" s="8"/>
      <c r="Q207" s="8"/>
    </row>
    <row r="208" spans="1:17" hidden="1">
      <c r="A208" s="8"/>
      <c r="B208" s="8"/>
      <c r="C208" s="8"/>
      <c r="D208" s="8"/>
      <c r="E208" s="8"/>
      <c r="F208" s="8"/>
      <c r="G208" s="8"/>
      <c r="H208" s="8"/>
      <c r="I208" s="8"/>
      <c r="J208" s="8"/>
      <c r="K208" s="8"/>
      <c r="L208" s="8"/>
      <c r="M208" s="8"/>
      <c r="N208" s="8"/>
      <c r="O208" s="8"/>
      <c r="P208" s="8"/>
      <c r="Q208" s="8"/>
    </row>
    <row r="209" spans="1:17" hidden="1">
      <c r="A209" s="8"/>
      <c r="B209" s="8"/>
      <c r="C209" s="8"/>
      <c r="D209" s="8"/>
      <c r="E209" s="8"/>
      <c r="F209" s="8"/>
      <c r="G209" s="8"/>
      <c r="H209" s="8"/>
      <c r="I209" s="8"/>
      <c r="J209" s="8"/>
      <c r="K209" s="8"/>
      <c r="L209" s="8"/>
      <c r="M209" s="8"/>
      <c r="N209" s="8"/>
      <c r="O209" s="8"/>
      <c r="P209" s="8"/>
      <c r="Q209" s="8"/>
    </row>
    <row r="210" spans="1:17" hidden="1">
      <c r="A210" s="8"/>
      <c r="B210" s="8"/>
      <c r="C210" s="8"/>
      <c r="D210" s="8"/>
      <c r="E210" s="8"/>
      <c r="F210" s="8"/>
      <c r="G210" s="8"/>
      <c r="H210" s="8"/>
      <c r="I210" s="8"/>
      <c r="J210" s="8"/>
      <c r="K210" s="8"/>
      <c r="L210" s="8"/>
      <c r="M210" s="8"/>
      <c r="N210" s="8"/>
      <c r="O210" s="8"/>
      <c r="P210" s="8"/>
      <c r="Q210" s="8"/>
    </row>
    <row r="211" spans="1:17" hidden="1">
      <c r="A211" s="8"/>
      <c r="B211" s="8"/>
      <c r="C211" s="8"/>
      <c r="D211" s="8"/>
      <c r="E211" s="8"/>
      <c r="F211" s="8"/>
      <c r="G211" s="8"/>
      <c r="H211" s="8"/>
      <c r="I211" s="8"/>
      <c r="J211" s="8"/>
      <c r="K211" s="8"/>
      <c r="L211" s="8"/>
      <c r="M211" s="8"/>
      <c r="N211" s="8"/>
      <c r="O211" s="8"/>
      <c r="P211" s="8"/>
      <c r="Q211" s="8"/>
    </row>
    <row r="212" spans="1:17" hidden="1">
      <c r="A212" s="8"/>
      <c r="B212" s="8"/>
      <c r="C212" s="8"/>
      <c r="D212" s="8"/>
      <c r="E212" s="8"/>
      <c r="F212" s="8"/>
      <c r="G212" s="8"/>
      <c r="H212" s="8"/>
      <c r="I212" s="8"/>
      <c r="J212" s="8"/>
      <c r="K212" s="8"/>
      <c r="L212" s="8"/>
      <c r="M212" s="8"/>
      <c r="N212" s="8"/>
      <c r="O212" s="8"/>
      <c r="P212" s="8"/>
      <c r="Q212" s="8"/>
    </row>
    <row r="213" spans="1:17" hidden="1">
      <c r="A213" s="8"/>
      <c r="B213" s="8"/>
      <c r="C213" s="8"/>
      <c r="D213" s="8"/>
      <c r="E213" s="8"/>
      <c r="F213" s="8"/>
      <c r="G213" s="8"/>
      <c r="H213" s="8"/>
      <c r="I213" s="8"/>
      <c r="J213" s="8"/>
      <c r="K213" s="8"/>
      <c r="L213" s="8"/>
      <c r="M213" s="8"/>
      <c r="N213" s="8"/>
      <c r="O213" s="8"/>
      <c r="P213" s="8"/>
      <c r="Q213" s="8"/>
    </row>
    <row r="214" spans="1:17" hidden="1">
      <c r="A214" s="8"/>
      <c r="B214" s="8"/>
      <c r="C214" s="8"/>
      <c r="D214" s="8"/>
      <c r="E214" s="8"/>
      <c r="F214" s="8"/>
      <c r="G214" s="8"/>
      <c r="H214" s="8"/>
      <c r="I214" s="8"/>
      <c r="J214" s="8"/>
      <c r="K214" s="8"/>
      <c r="L214" s="8"/>
      <c r="M214" s="8"/>
      <c r="N214" s="8"/>
      <c r="O214" s="8"/>
      <c r="P214" s="8"/>
      <c r="Q214" s="8"/>
    </row>
    <row r="215" spans="1:17" hidden="1">
      <c r="A215" s="8"/>
      <c r="B215" s="8"/>
      <c r="C215" s="8"/>
      <c r="D215" s="8"/>
      <c r="E215" s="8"/>
      <c r="F215" s="8"/>
      <c r="G215" s="8"/>
      <c r="H215" s="8"/>
      <c r="I215" s="8"/>
      <c r="J215" s="8"/>
      <c r="K215" s="8"/>
      <c r="L215" s="8"/>
      <c r="M215" s="8"/>
      <c r="N215" s="8"/>
      <c r="O215" s="8"/>
      <c r="P215" s="8"/>
      <c r="Q215" s="8"/>
    </row>
    <row r="216" spans="1:17" hidden="1">
      <c r="A216" s="8"/>
      <c r="B216" s="8"/>
      <c r="C216" s="8"/>
      <c r="D216" s="8"/>
      <c r="E216" s="8"/>
      <c r="F216" s="15" t="s">
        <v>37</v>
      </c>
      <c r="G216" s="16">
        <f>SUM(C203:H203)</f>
        <v>30</v>
      </c>
      <c r="H216" s="15" t="s">
        <v>38</v>
      </c>
      <c r="I216" s="8"/>
      <c r="J216" s="8"/>
      <c r="K216" s="8"/>
      <c r="L216" s="8"/>
      <c r="M216" s="8"/>
      <c r="N216" s="8"/>
      <c r="O216" s="8"/>
      <c r="P216" s="8"/>
      <c r="Q216" s="8"/>
    </row>
  </sheetData>
  <sheetProtection algorithmName="SHA-512" hashValue="t54fojqRf98ljeEUK95yKfRswBUwr5ddeKbg4eZiGxa0J2vxo2dI7GEYdwEZIWpLypY2Q3s2AaRd+VDb9qPNvA==" saltValue="b3BVA3ntvX+vgACI3J3DDg==" spinCount="100000" sheet="1" objects="1" scenarios="1"/>
  <mergeCells count="1">
    <mergeCell ref="A1:Q2"/>
  </mergeCells>
  <printOptions horizontalCentered="1"/>
  <pageMargins left="0.2361111111111111" right="0.2361111111111111" top="0.74791666666666667" bottom="0.74791666666666667" header="0.31458333333333333" footer="0.31458333333333333"/>
  <pageSetup paperSize="9" scale="55"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PANDUAN</vt:lpstr>
      <vt:lpstr>REKOD PRESTASI MURID</vt:lpstr>
      <vt:lpstr>LAPORAN MURID (INDIVIDU)</vt:lpstr>
      <vt:lpstr>DATA PERNYATAAN TAHAP PGUASAAN </vt:lpstr>
      <vt:lpstr>KERJA PROJEK</vt:lpstr>
      <vt:lpstr>KERJA PROJEK (2)</vt:lpstr>
      <vt:lpstr>GRAF PELAPORAN</vt:lpstr>
      <vt:lpstr>'DATA PERNYATAAN TAHAP PGUASAAN '!Print_Area</vt:lpstr>
      <vt:lpstr>'GRAF PELAPORAN'!Print_Area</vt:lpstr>
      <vt:lpstr>'LAPORAN MURID (INDIVIDU)'!Print_Area</vt:lpstr>
      <vt:lpstr>PANDUAN!Print_Area</vt:lpstr>
      <vt:lpstr>'REKOD PRESTASI MURID'!Print_Area</vt:lpstr>
      <vt:lpstr>'DATA PERNYATAAN TAHAP PGUASAAN '!Print_Titles</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2018-01-12T02:10:27Z</cp:lastPrinted>
  <dcterms:created xsi:type="dcterms:W3CDTF">2016-04-25T12:26:07Z</dcterms:created>
  <dcterms:modified xsi:type="dcterms:W3CDTF">2018-05-17T06:43:17Z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