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ocuments\TEMPLAT PELAPORAN PBD 2018 SUDIMAN\TEMPLAT PBD IKUT TAHUN @ TINGKATAN\TINGKATAN 2\"/>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B91" i="3" l="1"/>
  <c r="D11" i="2" l="1"/>
  <c r="B83" i="3"/>
  <c r="B75" i="3"/>
  <c r="B67" i="3"/>
  <c r="M3" i="4" l="1"/>
  <c r="I4" i="4"/>
  <c r="I3" i="4"/>
  <c r="J41" i="4" l="1"/>
  <c r="N43" i="4"/>
  <c r="O43" i="4"/>
  <c r="P43" i="4"/>
  <c r="F43" i="4"/>
  <c r="G43" i="4"/>
  <c r="H43" i="4"/>
  <c r="N26" i="4"/>
  <c r="O26" i="4"/>
  <c r="P26" i="4"/>
  <c r="F26" i="4"/>
  <c r="G26" i="4"/>
  <c r="H26" i="4"/>
  <c r="N8" i="4"/>
  <c r="O8" i="4"/>
  <c r="P8" i="4"/>
  <c r="F8" i="4"/>
  <c r="G8" i="4"/>
  <c r="H8" i="4"/>
  <c r="J24" i="4"/>
  <c r="M43" i="4" l="1"/>
  <c r="L43" i="4"/>
  <c r="K43" i="4"/>
  <c r="K26" i="4"/>
  <c r="L26" i="4"/>
  <c r="M26" i="4"/>
  <c r="K9" i="2" l="1"/>
  <c r="K8" i="2"/>
  <c r="K7" i="2"/>
  <c r="E15" i="2" s="1"/>
  <c r="E17" i="2" s="1"/>
  <c r="F15" i="2" l="1"/>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F58" i="2"/>
  <c r="D10" i="2"/>
  <c r="B58" i="2"/>
  <c r="D8" i="2" l="1"/>
  <c r="O109" i="4"/>
  <c r="G39" i="4"/>
  <c r="O198" i="4"/>
  <c r="O144" i="4"/>
  <c r="G144" i="4"/>
  <c r="O126" i="4"/>
  <c r="O91"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0" authorId="0" shapeId="0">
      <text>
        <r>
          <rPr>
            <b/>
            <sz val="9"/>
            <color indexed="81"/>
            <rFont val="Tahoma"/>
            <family val="2"/>
          </rPr>
          <t>LEARNING STANDARDS FOR LISTENING SKILLS</t>
        </r>
        <r>
          <rPr>
            <sz val="9"/>
            <color indexed="81"/>
            <rFont val="Tahoma"/>
            <family val="2"/>
          </rPr>
          <t xml:space="preserve">
1.1.1
 Understand with little or no support the main ideas in simple longer texts on a range of familiar topics
1.1.2 
Understand with little or no support specific information and details in simple longer texts on a range of familiar topics
1.1.3
 No learning Standard (will be taught in subsequent years)
1.1.4 
Understand longer seguences of supported classroom instructions
1.1.5 
Understand more complex supported questions
1.1.6 
Understand with support longer simple narratives on a wide range of familiar topics
1.2.1
 Guess the meaning of unfamiliar words from clues provided by other known words and by context on a range of familiar topics
1.3.1
 No Learning standard (will be taught in subsequent years)
</t>
        </r>
      </text>
    </comment>
    <comment ref="F10" authorId="0" shapeId="0">
      <text>
        <r>
          <rPr>
            <b/>
            <sz val="9"/>
            <color indexed="81"/>
            <rFont val="Tahoma"/>
            <family val="2"/>
          </rPr>
          <t>LEARNING STANDARDS FOR SPEAKING SKILLS</t>
        </r>
        <r>
          <rPr>
            <sz val="9"/>
            <color indexed="81"/>
            <rFont val="Tahoma"/>
            <family val="2"/>
          </rPr>
          <t xml:space="preserve">
2.1.1
Ask about and give detailed information about themselves and others
2.1.2
Ask about and express rules and obligations
2.1.3
Ask about and describe future plans or events
2.1.4
Explain and give reasons for simple advice
2.1.5
Ask about and describe personality
2.2.1
No learning standard (will be taught in subsequent years)
2.3.1 
Keep interaction going in short exchanges by checking understanding of what a speaker is saying
2.3.2 
Agree on a set of basic steps needed to complete extended classroom tasks
2.4.1 
Narrate short stories, events and experiences
</t>
        </r>
      </text>
    </comment>
    <comment ref="G10" authorId="0" shapeId="0">
      <text>
        <r>
          <rPr>
            <b/>
            <sz val="9"/>
            <color indexed="81"/>
            <rFont val="Tahoma"/>
            <family val="2"/>
          </rPr>
          <t xml:space="preserve">LEARNING STANDARDS FOR READING SKILLS
</t>
        </r>
        <r>
          <rPr>
            <sz val="9"/>
            <color indexed="81"/>
            <rFont val="Tahoma"/>
            <family val="2"/>
          </rPr>
          <t>3.1.1
Understand the main points in simple longer texts
3.1.2
Understand specific details and information in simple longer texts
3.1.3
Guess the meaning of unfamiliar words from clues provided by other known words and by context
3.1.4 
Use with some support familiar print and digital resources to check meaning
3.1.5
No learning standard (will be taught in subsequent years)
3.1.6
No learning standard (will be taught in subsequent years)
3.2.1
Read and enjoy fiction / non-fiction and other suitable print and digital texts of interest</t>
        </r>
        <r>
          <rPr>
            <b/>
            <sz val="9"/>
            <color indexed="81"/>
            <rFont val="Tahoma"/>
            <family val="2"/>
          </rPr>
          <t xml:space="preserve">
</t>
        </r>
        <r>
          <rPr>
            <sz val="9"/>
            <color indexed="81"/>
            <rFont val="Tahoma"/>
            <family val="2"/>
          </rPr>
          <t xml:space="preserve">
</t>
        </r>
      </text>
    </comment>
    <comment ref="H10" authorId="0" shapeId="0">
      <text>
        <r>
          <rPr>
            <b/>
            <sz val="9"/>
            <color indexed="81"/>
            <rFont val="Tahoma"/>
            <family val="2"/>
          </rPr>
          <t xml:space="preserve">LEARNING STANDARDS FOR WRITING SKILLS
</t>
        </r>
        <r>
          <rPr>
            <sz val="9"/>
            <color indexed="81"/>
            <rFont val="Tahoma"/>
            <family val="2"/>
          </rPr>
          <t>4.1.1
Give detailed information about themselves and others
4.1.2
Describe future plans or events
4.1.3
Narrate factual and imagined events and experiences
4.1.4
Describe personality
4.1.5
Connect sentences into two coherent paragraphs or more using basic coordinating conjunctions and reference pronouns
4.2.1
Use capitals, full stops, commas in lists, question marks, and speech marks appropriately at discourse level
4.2.2
Spell most high frequency words accurately in independent writing
4.2.3
Produce a plan or draft of two paragraphs or more and modify this appropriately in response to feedback</t>
        </r>
        <r>
          <rPr>
            <b/>
            <sz val="9"/>
            <color indexed="81"/>
            <rFont val="Tahoma"/>
            <family val="2"/>
          </rPr>
          <t xml:space="preserve">
</t>
        </r>
        <r>
          <rPr>
            <sz val="9"/>
            <color indexed="81"/>
            <rFont val="Tahoma"/>
            <family val="2"/>
          </rPr>
          <t xml:space="preserve">
</t>
        </r>
      </text>
    </comment>
    <comment ref="E11" authorId="0" shapeId="0">
      <text>
        <r>
          <rPr>
            <b/>
            <sz val="9"/>
            <color indexed="81"/>
            <rFont val="Tahoma"/>
            <family val="2"/>
          </rPr>
          <t xml:space="preserve">PERFORMANCE STANDARDS FOR LISTENING SKILLS
LEVEL 1: 
</t>
        </r>
        <r>
          <rPr>
            <sz val="9"/>
            <color indexed="81"/>
            <rFont val="Tahoma"/>
            <family val="2"/>
          </rPr>
          <t>• Hardly understands the main ideas and specific details in a text.
• Hardly shows any understanding of classroom instructions, complex questions and the meaning of unfamiliar words even with a lot of support.</t>
        </r>
        <r>
          <rPr>
            <b/>
            <sz val="9"/>
            <color indexed="81"/>
            <rFont val="Tahoma"/>
            <family val="2"/>
          </rPr>
          <t xml:space="preserve">
LEVEL 2:
</t>
        </r>
        <r>
          <rPr>
            <sz val="9"/>
            <color indexed="81"/>
            <rFont val="Tahoma"/>
            <family val="2"/>
          </rPr>
          <t xml:space="preserve">• Acquires limited understanding of the listening skills in identifying the main ideas and specific details in a text with a lot of support.
• Shows limited understanding of classroom instructions, complex questions and the meaning of unfamiliar words.
</t>
        </r>
        <r>
          <rPr>
            <b/>
            <sz val="9"/>
            <color indexed="81"/>
            <rFont val="Tahoma"/>
            <family val="2"/>
          </rPr>
          <t>LEVEL 3</t>
        </r>
        <r>
          <rPr>
            <sz val="9"/>
            <color indexed="81"/>
            <rFont val="Tahoma"/>
            <family val="2"/>
          </rPr>
          <t xml:space="preserve">:
• Acquires adequate understanding of the listening skills in identifying the main ideas and specific details in a text 
• Shows satisfactory understanding of classroom instructions, complex questions and the meaning of unfamiliar words.
</t>
        </r>
        <r>
          <rPr>
            <b/>
            <sz val="9"/>
            <color indexed="81"/>
            <rFont val="Tahoma"/>
            <family val="2"/>
          </rPr>
          <t xml:space="preserve">LEVEL 4:
</t>
        </r>
        <r>
          <rPr>
            <sz val="9"/>
            <color indexed="81"/>
            <rFont val="Tahoma"/>
            <family val="2"/>
          </rPr>
          <t>•</t>
        </r>
        <r>
          <rPr>
            <b/>
            <sz val="9"/>
            <color indexed="81"/>
            <rFont val="Tahoma"/>
            <family val="2"/>
          </rPr>
          <t xml:space="preserve"> </t>
        </r>
        <r>
          <rPr>
            <sz val="9"/>
            <color indexed="81"/>
            <rFont val="Tahoma"/>
            <family val="2"/>
          </rPr>
          <t xml:space="preserve">Acquires good understanding of the listening skills in identifying the main ideas and specific details in a text.
• Shows good understanding of classroom instructions, complex questions and the meaning of unfamiliar words.
</t>
        </r>
        <r>
          <rPr>
            <b/>
            <sz val="9"/>
            <color indexed="81"/>
            <rFont val="Tahoma"/>
            <family val="2"/>
          </rPr>
          <t>LEVEL 5</t>
        </r>
        <r>
          <rPr>
            <sz val="9"/>
            <color indexed="81"/>
            <rFont val="Tahoma"/>
            <family val="2"/>
          </rPr>
          <t xml:space="preserve">:
• Acquires very good understanding of the listening skills in identifying the main ideas and specific details in a text.
• Shows very good understanding of classroom instructions, complex questions and the meaning of unfamiliar words.
</t>
        </r>
        <r>
          <rPr>
            <b/>
            <sz val="9"/>
            <color indexed="81"/>
            <rFont val="Tahoma"/>
            <family val="2"/>
          </rPr>
          <t>LEVEL 6</t>
        </r>
        <r>
          <rPr>
            <sz val="9"/>
            <color indexed="81"/>
            <rFont val="Tahoma"/>
            <family val="2"/>
          </rPr>
          <t xml:space="preserve">:
• Acquires and uses the listening skills in identifying the main ideas and specific details independently.
• Shows excellent understanding of longer sequences of classroom instructions, more complex questions and the meaning of unfamiliar words.
• Displays exemplary model of language use to others.
</t>
        </r>
        <r>
          <rPr>
            <b/>
            <sz val="9"/>
            <color indexed="81"/>
            <rFont val="Tahoma"/>
            <family val="2"/>
          </rPr>
          <t xml:space="preserve">
</t>
        </r>
      </text>
    </comment>
    <comment ref="F11" authorId="0" shapeId="0">
      <text>
        <r>
          <rPr>
            <b/>
            <sz val="9"/>
            <color indexed="81"/>
            <rFont val="Tahoma"/>
            <family val="2"/>
          </rPr>
          <t xml:space="preserve">PERFORMANCE STANDARDS FOR SPEAKING SKILLS
LEVEL 1:
</t>
        </r>
        <r>
          <rPr>
            <sz val="9"/>
            <color indexed="81"/>
            <rFont val="Tahoma"/>
            <family val="2"/>
          </rPr>
          <t>•</t>
        </r>
        <r>
          <rPr>
            <b/>
            <sz val="9"/>
            <color indexed="81"/>
            <rFont val="Tahoma"/>
            <family val="2"/>
          </rPr>
          <t xml:space="preserve"> </t>
        </r>
        <r>
          <rPr>
            <sz val="9"/>
            <color indexed="81"/>
            <rFont val="Tahoma"/>
            <family val="2"/>
          </rPr>
          <t xml:space="preserve">Hardly finds out about and communicates information clearly.
• Hardly manages interaction by communicating a point of view appropriately even with a lot of support.
• Can hardly narrate short stories and events to an audience even with a lot of support.
</t>
        </r>
        <r>
          <rPr>
            <b/>
            <sz val="9"/>
            <color indexed="81"/>
            <rFont val="Tahoma"/>
            <family val="2"/>
          </rPr>
          <t xml:space="preserve">LEVEL 2:
</t>
        </r>
        <r>
          <rPr>
            <sz val="9"/>
            <color indexed="81"/>
            <rFont val="Tahoma"/>
            <family val="2"/>
          </rPr>
          <t xml:space="preserve">• Displays limited ability to find out about and communicate information clearly.
• Shows limited response in managing interaction by communicating a point of view appropriately.
• Provides limited response in narrating short stories and events to an audience.
</t>
        </r>
        <r>
          <rPr>
            <b/>
            <sz val="9"/>
            <color indexed="81"/>
            <rFont val="Tahoma"/>
            <family val="2"/>
          </rPr>
          <t xml:space="preserve">LEVEL 3:
</t>
        </r>
        <r>
          <rPr>
            <sz val="9"/>
            <color indexed="81"/>
            <rFont val="Tahoma"/>
            <family val="2"/>
          </rPr>
          <t xml:space="preserve">• Displays adequate ability to find out about and communicate information clearly.
• Shows satisfactory response in managing interaction by communicating a point of view appropriately.
• Provides satisfactory response in narrating short stories and events to an audience.
</t>
        </r>
        <r>
          <rPr>
            <b/>
            <sz val="9"/>
            <color indexed="81"/>
            <rFont val="Tahoma"/>
            <family val="2"/>
          </rPr>
          <t>LEVEL 4</t>
        </r>
        <r>
          <rPr>
            <sz val="9"/>
            <color indexed="81"/>
            <rFont val="Tahoma"/>
            <family val="2"/>
          </rPr>
          <t xml:space="preserve">:
• Displays good response in finding out about and communicating information clearly.
• Shows good response in managing interaction by communicating a point of view appropriately.
• Provides good response in narrating short stories and events to an audience.
</t>
        </r>
        <r>
          <rPr>
            <b/>
            <sz val="9"/>
            <color indexed="81"/>
            <rFont val="Tahoma"/>
            <family val="2"/>
          </rPr>
          <t xml:space="preserve">LEVEL 5:
</t>
        </r>
        <r>
          <rPr>
            <sz val="9"/>
            <color indexed="81"/>
            <rFont val="Tahoma"/>
            <family val="2"/>
          </rPr>
          <t xml:space="preserve">• Displays very good response in finding out about and communicating information clearly.
• Shows very good response in managing interaction by communicating a point of view appropriately.
• Provides very good response in narrating short stories and events to an audience.
</t>
        </r>
        <r>
          <rPr>
            <b/>
            <sz val="9"/>
            <color indexed="81"/>
            <rFont val="Tahoma"/>
            <family val="2"/>
          </rPr>
          <t xml:space="preserve">LEVEL 6:
</t>
        </r>
        <r>
          <rPr>
            <sz val="9"/>
            <color indexed="81"/>
            <rFont val="Tahoma"/>
            <family val="2"/>
          </rPr>
          <t>• Displays excellent response in finding out about and communicating information clearly.
• Shows excellent response in managing interaction by communicating a point of view appropriately.
• Provides excellent response in communicating opinions about a story and events to an audience.
• Displays exemplary model of language use to others.</t>
        </r>
        <r>
          <rPr>
            <b/>
            <sz val="9"/>
            <color indexed="81"/>
            <rFont val="Tahoma"/>
            <family val="2"/>
          </rPr>
          <t xml:space="preserve">
</t>
        </r>
      </text>
    </comment>
    <comment ref="G11" authorId="0" shapeId="0">
      <text>
        <r>
          <rPr>
            <b/>
            <sz val="9"/>
            <color indexed="81"/>
            <rFont val="Tahoma"/>
            <family val="2"/>
          </rPr>
          <t>PERFORMANCE STANDARDS FOR READING SKILLS</t>
        </r>
        <r>
          <rPr>
            <sz val="9"/>
            <color indexed="81"/>
            <rFont val="Tahoma"/>
            <family val="2"/>
          </rPr>
          <t xml:space="preserve">
</t>
        </r>
        <r>
          <rPr>
            <b/>
            <sz val="9"/>
            <color indexed="81"/>
            <rFont val="Tahoma"/>
            <family val="2"/>
          </rPr>
          <t>LEVEL 1:</t>
        </r>
        <r>
          <rPr>
            <sz val="9"/>
            <color indexed="81"/>
            <rFont val="Tahoma"/>
            <family val="2"/>
          </rPr>
          <t xml:space="preserve">
• Hardly understands in identifying the main ideas and specific details in a text.
• Hardly shows any ability to use dictionary skills to check meaning and guess the meaning of unfamiliar words even with a lot of guidance.
• Hardly shows any ability to read and understand a variety of fiction or non-fiction texts.
</t>
        </r>
        <r>
          <rPr>
            <b/>
            <sz val="9"/>
            <color indexed="81"/>
            <rFont val="Tahoma"/>
            <family val="2"/>
          </rPr>
          <t>LEVEL 2:</t>
        </r>
        <r>
          <rPr>
            <sz val="9"/>
            <color indexed="81"/>
            <rFont val="Tahoma"/>
            <family val="2"/>
          </rPr>
          <t xml:space="preserve">
• Displays limited understanding in identifying the main ideas and specific details in a text even with a lot of guidance.
• Shows limited ability to use dictionary skills to check meaning and guess the meaning of unfamiliar words.
• Displays limited ability to read and understand a variety of fiction or non-fiction texts.
</t>
        </r>
        <r>
          <rPr>
            <b/>
            <sz val="9"/>
            <color indexed="81"/>
            <rFont val="Tahoma"/>
            <family val="2"/>
          </rPr>
          <t xml:space="preserve">LEVEL 3:
</t>
        </r>
        <r>
          <rPr>
            <sz val="9"/>
            <color indexed="81"/>
            <rFont val="Tahoma"/>
            <family val="2"/>
          </rPr>
          <t xml:space="preserve">• Displays adequate understanding in identifying the main ideas and specific details in a text 
• Shows satisfactory ability to use dictionary skills to check meaning and guess the meaning of unfamiliar words.
• Displays satisfactory ability to read and understand a variety of fiction or non-fiction texts.
</t>
        </r>
        <r>
          <rPr>
            <b/>
            <sz val="9"/>
            <color indexed="81"/>
            <rFont val="Tahoma"/>
            <family val="2"/>
          </rPr>
          <t xml:space="preserve">LEVEL 4:
• </t>
        </r>
        <r>
          <rPr>
            <sz val="9"/>
            <color indexed="81"/>
            <rFont val="Tahoma"/>
            <family val="2"/>
          </rPr>
          <t xml:space="preserve">Displays good understanding in identifying the main ideas and specific details in a text.
• Shows positive attitude in using dictionary skills to check meaning and guess the meaning of unfamiliar words correctly.
• Shows interest to read and understand clearly a variety of fiction or non-fiction texts.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 xml:space="preserve">Displays very good understanding in identifying the main ideas and specific details in a text.
• Uses dictionary skills to check meaning and guess the meaning of unfamiliar words skilfully and precisely.
• Shows a lot of interest to read and give opinion to a variety of fiction or non-fiction texts with some guidance.
</t>
        </r>
        <r>
          <rPr>
            <b/>
            <sz val="9"/>
            <color indexed="81"/>
            <rFont val="Tahoma"/>
            <family val="2"/>
          </rPr>
          <t xml:space="preserve">LEVEL 6:
</t>
        </r>
        <r>
          <rPr>
            <sz val="9"/>
            <color indexed="81"/>
            <rFont val="Tahoma"/>
            <family val="2"/>
          </rPr>
          <t>• Acquires and uses the reading skills in identifying the main ideas and specific details excellently.
• Uses dictionary skills to check meaning and guess the meaning of unfamiliar words independently.
• Reads and gives opinion on a variety of fiction or non-fiction texts independently.
• Displays exemplary model of language use to others.</t>
        </r>
        <r>
          <rPr>
            <b/>
            <sz val="9"/>
            <color indexed="81"/>
            <rFont val="Tahoma"/>
            <family val="2"/>
          </rPr>
          <t xml:space="preserve">
</t>
        </r>
        <r>
          <rPr>
            <sz val="9"/>
            <color indexed="81"/>
            <rFont val="Tahoma"/>
            <family val="2"/>
          </rPr>
          <t xml:space="preserve">
</t>
        </r>
        <r>
          <rPr>
            <b/>
            <sz val="9"/>
            <color indexed="81"/>
            <rFont val="Tahoma"/>
            <family val="2"/>
          </rPr>
          <t xml:space="preserve">
</t>
        </r>
        <r>
          <rPr>
            <sz val="9"/>
            <color indexed="81"/>
            <rFont val="Tahoma"/>
            <family val="2"/>
          </rPr>
          <t xml:space="preserve">
</t>
        </r>
      </text>
    </comment>
    <comment ref="H11" authorId="0" shapeId="0">
      <text>
        <r>
          <rPr>
            <b/>
            <sz val="9"/>
            <color indexed="81"/>
            <rFont val="Tahoma"/>
            <family val="2"/>
          </rPr>
          <t xml:space="preserve">PERFORMANCE STANDARDS FOR WRITING SKILLS
LEVEL 1:
</t>
        </r>
        <r>
          <rPr>
            <sz val="9"/>
            <color indexed="81"/>
            <rFont val="Tahoma"/>
            <family val="2"/>
          </rPr>
          <t xml:space="preserve">• Hardly shows any ability to express ideas, opinions and organise information coherently.
• Hardly punctuates appropriately and spells accurately even with a lot of guidance.
• Hardly plans, drafts and edits written work even with a lot of guidance.
</t>
        </r>
        <r>
          <rPr>
            <b/>
            <sz val="9"/>
            <color indexed="81"/>
            <rFont val="Tahoma"/>
            <family val="2"/>
          </rPr>
          <t xml:space="preserve">LEVEL 2:
</t>
        </r>
        <r>
          <rPr>
            <sz val="9"/>
            <color indexed="81"/>
            <rFont val="Tahoma"/>
            <family val="2"/>
          </rPr>
          <t>•</t>
        </r>
        <r>
          <rPr>
            <b/>
            <sz val="9"/>
            <color indexed="81"/>
            <rFont val="Tahoma"/>
            <family val="2"/>
          </rPr>
          <t xml:space="preserve"> </t>
        </r>
        <r>
          <rPr>
            <sz val="9"/>
            <color indexed="81"/>
            <rFont val="Tahoma"/>
            <family val="2"/>
          </rPr>
          <t xml:space="preserve">Displays limited ability to express ideas, opinions and organise information coherently.
• Shows limited ability to punctuate appropriately and spell accurately.
• Shows limited ability to plan, draft and edit written work.
</t>
        </r>
        <r>
          <rPr>
            <b/>
            <sz val="9"/>
            <color indexed="81"/>
            <rFont val="Tahoma"/>
            <family val="2"/>
          </rPr>
          <t xml:space="preserve">LEVEL 3:
</t>
        </r>
        <r>
          <rPr>
            <sz val="9"/>
            <color indexed="81"/>
            <rFont val="Tahoma"/>
            <family val="2"/>
          </rPr>
          <t>•</t>
        </r>
        <r>
          <rPr>
            <b/>
            <sz val="9"/>
            <color indexed="81"/>
            <rFont val="Tahoma"/>
            <family val="2"/>
          </rPr>
          <t xml:space="preserve"> </t>
        </r>
        <r>
          <rPr>
            <sz val="9"/>
            <color indexed="81"/>
            <rFont val="Tahoma"/>
            <family val="2"/>
          </rPr>
          <t xml:space="preserve">Displays adequate ability to express ideas, opinions and organise information coherently.
• Shows adequate ability to punctuate appropriately and spell accurately.
• Shows the ability to plan, draft and edit written work in response to feedback adequately.
</t>
        </r>
        <r>
          <rPr>
            <b/>
            <sz val="9"/>
            <color indexed="81"/>
            <rFont val="Tahoma"/>
            <family val="2"/>
          </rPr>
          <t xml:space="preserve">LEVEL 4:
</t>
        </r>
        <r>
          <rPr>
            <sz val="9"/>
            <color indexed="81"/>
            <rFont val="Tahoma"/>
            <family val="2"/>
          </rPr>
          <t xml:space="preserve">• Displays a commendable level to express ideas, opinions and organise information coherently. 
• Shows a commendable level to punctuate appropriately and spell accurately.
• Shows the ability to plan, draft and edit written work correctly in response to feedback.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Displays a high level of ability to express ideas, opinions and organise information coherently.
• Shows a high level of ability to punctuate appropriately and spell accurately.
• Shows the ability to plan, draft and edit written work effortlessly and precisely.in response to feedback.</t>
        </r>
        <r>
          <rPr>
            <b/>
            <sz val="9"/>
            <color indexed="81"/>
            <rFont val="Tahoma"/>
            <family val="2"/>
          </rPr>
          <t xml:space="preserve">
LEVEL 6
</t>
        </r>
        <r>
          <rPr>
            <sz val="9"/>
            <color indexed="81"/>
            <rFont val="Tahoma"/>
            <family val="2"/>
          </rPr>
          <t xml:space="preserve">• Expresses ideas, opinions, common feelings and organises information independently.
• Shows excellent ability to punctuate appropriately and spell accurately.
• Shows the ability to plan, draft and edit written work independently.
• Displays exemplary model of language use to others. </t>
        </r>
        <r>
          <rPr>
            <b/>
            <sz val="9"/>
            <color indexed="81"/>
            <rFont val="Tahoma"/>
            <family val="2"/>
          </rPr>
          <t xml:space="preserve">
</t>
        </r>
        <r>
          <rPr>
            <sz val="9"/>
            <color indexed="81"/>
            <rFont val="Tahoma"/>
            <family val="2"/>
          </rPr>
          <t xml:space="preserve">
</t>
        </r>
      </text>
    </comment>
    <comment ref="M11" authorId="0" shapeId="0">
      <text>
        <r>
          <rPr>
            <b/>
            <sz val="9"/>
            <color indexed="81"/>
            <rFont val="Tahoma"/>
            <family val="2"/>
          </rPr>
          <t xml:space="preserve">PERFORMANCE STANDARDS FOR LISTENING SKILLS
LEVEL 1: 
• </t>
        </r>
        <r>
          <rPr>
            <sz val="9"/>
            <color indexed="81"/>
            <rFont val="Tahoma"/>
            <family val="2"/>
          </rPr>
          <t>Hardly understands the main ideas and specific details in a text.
• Hardly shows any understanding of classroom instructions, complex questions and guess the meaning of unfamiliar words even with a lot of support.</t>
        </r>
        <r>
          <rPr>
            <b/>
            <sz val="9"/>
            <color indexed="81"/>
            <rFont val="Tahoma"/>
            <family val="2"/>
          </rPr>
          <t xml:space="preserve">
LEVEL 2:
• </t>
        </r>
        <r>
          <rPr>
            <sz val="9"/>
            <color indexed="81"/>
            <rFont val="Tahoma"/>
            <family val="2"/>
          </rPr>
          <t>Acquires limited understanding of the listening skills in identifying the main ideas and specific details in a text with a lot of support.
• Shows limited understanding of classroom instructions, complex questions and guess the meaning of unfamiliar words.</t>
        </r>
        <r>
          <rPr>
            <b/>
            <sz val="9"/>
            <color indexed="81"/>
            <rFont val="Tahoma"/>
            <family val="2"/>
          </rPr>
          <t xml:space="preserve">
</t>
        </r>
        <r>
          <rPr>
            <sz val="9"/>
            <color indexed="81"/>
            <rFont val="Tahoma"/>
            <family val="2"/>
          </rPr>
          <t xml:space="preserve">
</t>
        </r>
        <r>
          <rPr>
            <b/>
            <sz val="9"/>
            <color indexed="81"/>
            <rFont val="Tahoma"/>
            <family val="2"/>
          </rPr>
          <t>LEVEL 3</t>
        </r>
        <r>
          <rPr>
            <sz val="9"/>
            <color indexed="81"/>
            <rFont val="Tahoma"/>
            <family val="2"/>
          </rPr>
          <t xml:space="preserve">:
• Acquires adequate understanding of the listening skills in identifying the main ideas and specific details in a text 
• Shows satisfactory understanding of classroom instructions, complex questions and guess the meaning of unfamiliar words.
</t>
        </r>
        <r>
          <rPr>
            <b/>
            <sz val="9"/>
            <color indexed="81"/>
            <rFont val="Tahoma"/>
            <family val="2"/>
          </rPr>
          <t xml:space="preserve">LEVEL 4:
• </t>
        </r>
        <r>
          <rPr>
            <sz val="9"/>
            <color indexed="81"/>
            <rFont val="Tahoma"/>
            <family val="2"/>
          </rPr>
          <t xml:space="preserve">Acquires good understanding of the listening skills in identifying the main ideas and specific details in a text.
• Shows good understanding of classroom instructions, complex questions, and guess the meaning of unfamiliar words.
</t>
        </r>
        <r>
          <rPr>
            <b/>
            <sz val="9"/>
            <color indexed="81"/>
            <rFont val="Tahoma"/>
            <family val="2"/>
          </rPr>
          <t>LEVEL 5</t>
        </r>
        <r>
          <rPr>
            <sz val="9"/>
            <color indexed="81"/>
            <rFont val="Tahoma"/>
            <family val="2"/>
          </rPr>
          <t xml:space="preserve">:
• Acquires very good understanding of the listening skills in identifying the main ideas and specific details in a text.
• Shows very good understanding of classroom instructions, complex questions, and guess the meaning of unfamiliar words.
</t>
        </r>
        <r>
          <rPr>
            <b/>
            <sz val="9"/>
            <color indexed="81"/>
            <rFont val="Tahoma"/>
            <family val="2"/>
          </rPr>
          <t>LEVEL 6</t>
        </r>
        <r>
          <rPr>
            <sz val="9"/>
            <color indexed="81"/>
            <rFont val="Tahoma"/>
            <family val="2"/>
          </rPr>
          <t>:
• Acquires and uses the listening skills in identifying the main ideas and specific details excellently.
• Shows excellent understanding of longer sequences of classroom instructions, more complex questions and guess the meaning of unfamiliar words independently.
• Displays exemplary model of language use to others.</t>
        </r>
        <r>
          <rPr>
            <b/>
            <sz val="9"/>
            <color indexed="81"/>
            <rFont val="Tahoma"/>
            <family val="2"/>
          </rPr>
          <t xml:space="preserve">
</t>
        </r>
      </text>
    </comment>
    <comment ref="N11" authorId="0" shapeId="0">
      <text>
        <r>
          <rPr>
            <b/>
            <sz val="9"/>
            <color indexed="81"/>
            <rFont val="Tahoma"/>
            <family val="2"/>
          </rPr>
          <t>PERFORMANCE STANDARDS FOR SPEAKING SKILLS
LEVEL 1:
•</t>
        </r>
        <r>
          <rPr>
            <sz val="9"/>
            <color indexed="81"/>
            <rFont val="Tahoma"/>
            <family val="2"/>
          </rPr>
          <t xml:space="preserve"> Hardly shows any ability to find out about and communicate information, opinions and feelings clearly.
• Hardly manages interaction in communicating a point of view appropriately even with a lot of support.
• Hardly shows any ability to narrate short stories and events to an audience even with a lot of support.</t>
        </r>
        <r>
          <rPr>
            <b/>
            <sz val="9"/>
            <color indexed="81"/>
            <rFont val="Tahoma"/>
            <family val="2"/>
          </rPr>
          <t xml:space="preserve">
</t>
        </r>
        <r>
          <rPr>
            <sz val="9"/>
            <color indexed="81"/>
            <rFont val="Tahoma"/>
            <family val="2"/>
          </rPr>
          <t xml:space="preserve">
</t>
        </r>
        <r>
          <rPr>
            <b/>
            <sz val="9"/>
            <color indexed="81"/>
            <rFont val="Tahoma"/>
            <family val="2"/>
          </rPr>
          <t xml:space="preserve">LEVEL 2:
• </t>
        </r>
        <r>
          <rPr>
            <sz val="9"/>
            <color indexed="81"/>
            <rFont val="Tahoma"/>
            <family val="2"/>
          </rPr>
          <t>Displays limited ability to find out about and communicate information, opinions and feelings clearly.
• Shows limited response in managing interaction by communicating a point of view appropriately.
• Provides limited response in narrating short stories and events to an audience.</t>
        </r>
        <r>
          <rPr>
            <b/>
            <sz val="9"/>
            <color indexed="81"/>
            <rFont val="Tahoma"/>
            <family val="2"/>
          </rPr>
          <t xml:space="preserve">
</t>
        </r>
        <r>
          <rPr>
            <sz val="9"/>
            <color indexed="81"/>
            <rFont val="Tahoma"/>
            <family val="2"/>
          </rPr>
          <t xml:space="preserve">
</t>
        </r>
        <r>
          <rPr>
            <b/>
            <sz val="9"/>
            <color indexed="81"/>
            <rFont val="Tahoma"/>
            <family val="2"/>
          </rPr>
          <t>LEVEL 3:
•</t>
        </r>
        <r>
          <rPr>
            <sz val="9"/>
            <color indexed="81"/>
            <rFont val="Tahoma"/>
            <family val="2"/>
          </rPr>
          <t xml:space="preserve"> Displays adequate ability to find out about and communicate information, opinions and feelings clearly.
• Shows satisfactory response in managing interaction in communicating a point of view appropriately.
• Provides satisfactory response in narrating short stories and events to an audience.
</t>
        </r>
        <r>
          <rPr>
            <b/>
            <sz val="9"/>
            <color indexed="81"/>
            <rFont val="Tahoma"/>
            <family val="2"/>
          </rPr>
          <t>LEVEL 4</t>
        </r>
        <r>
          <rPr>
            <sz val="9"/>
            <color indexed="81"/>
            <rFont val="Tahoma"/>
            <family val="2"/>
          </rPr>
          <t xml:space="preserve">:
• Displays good response in finding out about and communicating information, opinions and feelings clearly.
• Shows good response in managing interaction in communicating a point of view appropriately.
• Provides good response in narrating short stories and events to an audience.
</t>
        </r>
        <r>
          <rPr>
            <b/>
            <sz val="9"/>
            <color indexed="81"/>
            <rFont val="Tahoma"/>
            <family val="2"/>
          </rPr>
          <t>LEVEL 5:
•</t>
        </r>
        <r>
          <rPr>
            <sz val="9"/>
            <color indexed="81"/>
            <rFont val="Tahoma"/>
            <family val="2"/>
          </rPr>
          <t xml:space="preserve"> Displays very good response in finding out about and communicating information, opinions and feelings clearly.
• Shows very good response in managing interaction in communicating a point of view appropriately.
• Provides very good response in narrating short stories and events to an audience.
</t>
        </r>
        <r>
          <rPr>
            <b/>
            <sz val="9"/>
            <color indexed="81"/>
            <rFont val="Tahoma"/>
            <family val="2"/>
          </rPr>
          <t>LEVEL 6:
•</t>
        </r>
        <r>
          <rPr>
            <sz val="9"/>
            <color indexed="81"/>
            <rFont val="Tahoma"/>
            <family val="2"/>
          </rPr>
          <t xml:space="preserve"> Displays excellent response in finding out about and communicating information, opinions and feelings clearly.
• Shows excellent response in managing interaction in communicating a point of view appropriately.
• Provides excellent response in communicating opinions about a story and events to an audience.
• Displays exemplary model of language use to others.
</t>
        </r>
        <r>
          <rPr>
            <b/>
            <sz val="9"/>
            <color indexed="81"/>
            <rFont val="Tahoma"/>
            <family val="2"/>
          </rPr>
          <t xml:space="preserve">
</t>
        </r>
      </text>
    </comment>
    <comment ref="O11" authorId="0" shapeId="0">
      <text>
        <r>
          <rPr>
            <b/>
            <sz val="9"/>
            <color indexed="81"/>
            <rFont val="Tahoma"/>
            <family val="2"/>
          </rPr>
          <t>PERFORMANCE STANDARDS FOR READING SKILLS</t>
        </r>
        <r>
          <rPr>
            <sz val="9"/>
            <color indexed="81"/>
            <rFont val="Tahoma"/>
            <family val="2"/>
          </rPr>
          <t xml:space="preserve">
</t>
        </r>
        <r>
          <rPr>
            <b/>
            <sz val="9"/>
            <color indexed="81"/>
            <rFont val="Tahoma"/>
            <family val="2"/>
          </rPr>
          <t>LEVEL 1:</t>
        </r>
        <r>
          <rPr>
            <sz val="9"/>
            <color indexed="81"/>
            <rFont val="Tahoma"/>
            <family val="2"/>
          </rPr>
          <t xml:space="preserve">
• Hardly understands in identifying the main ideas and specific details in a text. 
• Hardly shows any ability to use dictionary skills to check meaning and guess the meaning of unfamiliar words even with a lot of guidance. 
• Hardly shows any ability to read and understand a variety of fiction or non-fiction texts.
</t>
        </r>
        <r>
          <rPr>
            <b/>
            <sz val="9"/>
            <color indexed="81"/>
            <rFont val="Tahoma"/>
            <family val="2"/>
          </rPr>
          <t>LEVEL 2:</t>
        </r>
        <r>
          <rPr>
            <sz val="9"/>
            <color indexed="81"/>
            <rFont val="Tahoma"/>
            <family val="2"/>
          </rPr>
          <t xml:space="preserve">
• Displays limited understanding in identifying the main ideas and specific details in a text with a lot of support.
• Shows limited ability to use dictionary skills to check meaning and guess the meaning of unfamiliar words.
• Displays limited ability to read and understand a variety of fiction or non-fiction texts.
</t>
        </r>
        <r>
          <rPr>
            <b/>
            <sz val="9"/>
            <color indexed="81"/>
            <rFont val="Tahoma"/>
            <family val="2"/>
          </rPr>
          <t xml:space="preserve">LEVEL 3:
</t>
        </r>
        <r>
          <rPr>
            <sz val="9"/>
            <color indexed="81"/>
            <rFont val="Tahoma"/>
            <family val="2"/>
          </rPr>
          <t>•</t>
        </r>
        <r>
          <rPr>
            <b/>
            <sz val="9"/>
            <color indexed="81"/>
            <rFont val="Tahoma"/>
            <family val="2"/>
          </rPr>
          <t xml:space="preserve"> </t>
        </r>
        <r>
          <rPr>
            <sz val="9"/>
            <color indexed="81"/>
            <rFont val="Tahoma"/>
            <family val="2"/>
          </rPr>
          <t>Displays adequate understanding of the reading skills in identifying the main ideas and specific details in a text 
• Shows satisfactory ability to use dictionary skills to check meaning and guess the meaning of unfamiliar words.
• Displays satisfactory interest to read and understand a variety of fiction or non-fiction texts.</t>
        </r>
        <r>
          <rPr>
            <b/>
            <sz val="9"/>
            <color indexed="81"/>
            <rFont val="Tahoma"/>
            <family val="2"/>
          </rPr>
          <t xml:space="preserve">
</t>
        </r>
        <r>
          <rPr>
            <sz val="9"/>
            <color indexed="81"/>
            <rFont val="Tahoma"/>
            <family val="2"/>
          </rPr>
          <t xml:space="preserve">
</t>
        </r>
        <r>
          <rPr>
            <b/>
            <sz val="9"/>
            <color indexed="81"/>
            <rFont val="Tahoma"/>
            <family val="2"/>
          </rPr>
          <t xml:space="preserve">LEVEL 4:
</t>
        </r>
        <r>
          <rPr>
            <sz val="9"/>
            <color indexed="81"/>
            <rFont val="Tahoma"/>
            <family val="2"/>
          </rPr>
          <t>• Displays good understanding of the reading skills in identifying the main ideas and specific details in a text.
• Shows positive attitude in using dictionary skills to check meaning and guess the meaning of unfamiliar words correctly.
• Displays interest to read and understand clearly a variety of fiction or non-fiction texts.</t>
        </r>
        <r>
          <rPr>
            <b/>
            <sz val="9"/>
            <color indexed="81"/>
            <rFont val="Tahoma"/>
            <family val="2"/>
          </rPr>
          <t xml:space="preserve">
</t>
        </r>
        <r>
          <rPr>
            <sz val="9"/>
            <color indexed="81"/>
            <rFont val="Tahoma"/>
            <family val="2"/>
          </rPr>
          <t xml:space="preserve">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Displays very good understanding of the reading skills by identifying the main ideas and specific details in a text.
• Uses dictionary skills to check meaning and guess the meaning of unfamiliar words precisely.
• Shows a lot of interest to read and give personal response to fiction or non-fiction texts with some guidance.</t>
        </r>
        <r>
          <rPr>
            <b/>
            <sz val="9"/>
            <color indexed="81"/>
            <rFont val="Tahoma"/>
            <family val="2"/>
          </rPr>
          <t xml:space="preserve">
</t>
        </r>
        <r>
          <rPr>
            <sz val="9"/>
            <color indexed="81"/>
            <rFont val="Tahoma"/>
            <family val="2"/>
          </rPr>
          <t xml:space="preserve">
</t>
        </r>
        <r>
          <rPr>
            <b/>
            <sz val="9"/>
            <color indexed="81"/>
            <rFont val="Tahoma"/>
            <family val="2"/>
          </rPr>
          <t xml:space="preserve">LEVEL 6:
</t>
        </r>
        <r>
          <rPr>
            <sz val="9"/>
            <color indexed="81"/>
            <rFont val="Tahoma"/>
            <family val="2"/>
          </rPr>
          <t>•</t>
        </r>
        <r>
          <rPr>
            <b/>
            <sz val="9"/>
            <color indexed="81"/>
            <rFont val="Tahoma"/>
            <family val="2"/>
          </rPr>
          <t xml:space="preserve"> </t>
        </r>
        <r>
          <rPr>
            <sz val="9"/>
            <color indexed="81"/>
            <rFont val="Tahoma"/>
            <family val="2"/>
          </rPr>
          <t xml:space="preserve">Acquires and uses the reading skills in identifying the main ideas and specific details excellently.
• Uses dictionary skills to check meaning and guess the meaning of unfamiliar words precisely and independently.
• Reads and gives personal response to a variety of fiction or non-fiction texts independently.
• Displays exemplary model of language use to others.
</t>
        </r>
        <r>
          <rPr>
            <b/>
            <sz val="9"/>
            <color indexed="81"/>
            <rFont val="Tahoma"/>
            <family val="2"/>
          </rPr>
          <t xml:space="preserve">
</t>
        </r>
        <r>
          <rPr>
            <sz val="9"/>
            <color indexed="81"/>
            <rFont val="Tahoma"/>
            <family val="2"/>
          </rPr>
          <t xml:space="preserve">
</t>
        </r>
      </text>
    </comment>
    <comment ref="P11" authorId="0" shapeId="0">
      <text>
        <r>
          <rPr>
            <b/>
            <sz val="9"/>
            <color indexed="81"/>
            <rFont val="Tahoma"/>
            <family val="2"/>
          </rPr>
          <t xml:space="preserve">PERFORMANCE STANDARDS FOR WRITING SKILLS
LEVEL 1:
• </t>
        </r>
        <r>
          <rPr>
            <sz val="9"/>
            <color indexed="81"/>
            <rFont val="Tahoma"/>
            <family val="2"/>
          </rPr>
          <t>Hardly shows any ability to express and organise information, ideas, opinions and feelings in written work coherently.
• Hardly punctuates appropriately and spell accurately even with a lot of guidance.
• Hardly plans, drafts and edits written work even with a lot of guidance.</t>
        </r>
        <r>
          <rPr>
            <b/>
            <sz val="9"/>
            <color indexed="81"/>
            <rFont val="Tahoma"/>
            <family val="2"/>
          </rPr>
          <t xml:space="preserve">
</t>
        </r>
        <r>
          <rPr>
            <sz val="9"/>
            <color indexed="81"/>
            <rFont val="Tahoma"/>
            <family val="2"/>
          </rPr>
          <t xml:space="preserve">
</t>
        </r>
        <r>
          <rPr>
            <b/>
            <sz val="9"/>
            <color indexed="81"/>
            <rFont val="Tahoma"/>
            <family val="2"/>
          </rPr>
          <t>LEVEL 2:
•</t>
        </r>
        <r>
          <rPr>
            <sz val="9"/>
            <color indexed="81"/>
            <rFont val="Tahoma"/>
            <family val="2"/>
          </rPr>
          <t xml:space="preserve"> Displays limited ability to express and organise information, ideas, opinions and feelings in written work coherently.
• Shows limited ability to punctuate appropriately and spell accurately.
• Shows limited ability to plan, draft and edit written work.</t>
        </r>
        <r>
          <rPr>
            <b/>
            <sz val="9"/>
            <color indexed="81"/>
            <rFont val="Tahoma"/>
            <family val="2"/>
          </rPr>
          <t xml:space="preserve">
</t>
        </r>
        <r>
          <rPr>
            <sz val="9"/>
            <color indexed="81"/>
            <rFont val="Tahoma"/>
            <family val="2"/>
          </rPr>
          <t xml:space="preserve">
</t>
        </r>
        <r>
          <rPr>
            <b/>
            <sz val="9"/>
            <color indexed="81"/>
            <rFont val="Tahoma"/>
            <family val="2"/>
          </rPr>
          <t xml:space="preserve">LEVEL 3:
• </t>
        </r>
        <r>
          <rPr>
            <sz val="9"/>
            <color indexed="81"/>
            <rFont val="Tahoma"/>
            <family val="2"/>
          </rPr>
          <t>Displays adequate ability to express and organise information, ideas, opinions and feelings in written work coherently.
• Shows adequate ability to punctuate appropriately and spell accurately.
• Shows the ability to plan, draft and edit written work adequately</t>
        </r>
        <r>
          <rPr>
            <b/>
            <sz val="9"/>
            <color indexed="81"/>
            <rFont val="Tahoma"/>
            <family val="2"/>
          </rPr>
          <t xml:space="preserve">
</t>
        </r>
        <r>
          <rPr>
            <sz val="9"/>
            <color indexed="81"/>
            <rFont val="Tahoma"/>
            <family val="2"/>
          </rPr>
          <t xml:space="preserve">
</t>
        </r>
        <r>
          <rPr>
            <b/>
            <sz val="9"/>
            <color indexed="81"/>
            <rFont val="Tahoma"/>
            <family val="2"/>
          </rPr>
          <t xml:space="preserve">LEVEL 4:
</t>
        </r>
        <r>
          <rPr>
            <sz val="9"/>
            <color indexed="81"/>
            <rFont val="Tahoma"/>
            <family val="2"/>
          </rPr>
          <t>• Displays a commendable level to express and organise information, ideas, opinions and feelings in written work coherently. 
• Shows a commendable level to punctuate appropriately and spell accurately.
• Shows the ability to plan, draft and edit written work in response to feedback with little support.</t>
        </r>
        <r>
          <rPr>
            <b/>
            <sz val="9"/>
            <color indexed="81"/>
            <rFont val="Tahoma"/>
            <family val="2"/>
          </rPr>
          <t xml:space="preserve">
</t>
        </r>
        <r>
          <rPr>
            <sz val="9"/>
            <color indexed="81"/>
            <rFont val="Tahoma"/>
            <family val="2"/>
          </rPr>
          <t xml:space="preserve">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 xml:space="preserve">Displays a high level of ability to express and organise information, ideas, opinions and feelings in written work coherently.
• Shows a high level of ability to punctuate appropriately and spell accurately.
• Shows the ability to plan, draft and edit written work in response to feedback.
</t>
        </r>
        <r>
          <rPr>
            <b/>
            <sz val="9"/>
            <color indexed="81"/>
            <rFont val="Tahoma"/>
            <family val="2"/>
          </rPr>
          <t xml:space="preserve">
LEVEL 6
</t>
        </r>
        <r>
          <rPr>
            <sz val="9"/>
            <color indexed="81"/>
            <rFont val="Tahoma"/>
            <family val="2"/>
          </rPr>
          <t>• Acquires the writing skills in expressing and organising information, ideas, opinions and feelings independently.
• Shows excellent ability to punctuate appropriately and spell accurately.
• Shows the ability to plan, draft and edit written work independently.
• Displays exemplary model of language use to others.</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<sst xmlns="http://schemas.openxmlformats.org/spreadsheetml/2006/main" count="402" uniqueCount="138">
  <si>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</si>
  <si>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</si>
  <si>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</si>
  <si>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</si>
  <si>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</si>
  <si>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</si>
  <si>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</si>
  <si>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</si>
  <si>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</si>
  <si>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</si>
  <si>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</si>
  <si>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</si>
  <si>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</si>
  <si>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</si>
  <si>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</si>
  <si>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</si>
  <si>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</si>
  <si>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</si>
  <si>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</si>
  <si>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</si>
  <si>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</si>
  <si>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</si>
  <si>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</si>
  <si>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</si>
  <si>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</si>
  <si>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</si>
  <si>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</si>
  <si>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</si>
  <si>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</si>
  <si>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</si>
  <si>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</si>
  <si>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</si>
  <si>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</si>
  <si>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</si>
  <si>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</si>
  <si>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</si>
  <si>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</si>
  <si>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</si>
  <si>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</si>
  <si>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</si>
  <si>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</si>
  <si>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</si>
  <si>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</si>
  <si>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</si>
  <si>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</si>
  <si>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</si>
  <si>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</si>
  <si>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</si>
  <si>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 xml:space="preserve">KLANG, </t>
  </si>
  <si>
    <t>GURU BESAR</t>
  </si>
  <si>
    <t>EN. TAN KAR HOCK</t>
  </si>
  <si>
    <t>SK SUNGAI SIPUT</t>
  </si>
  <si>
    <t>PN. SUZILA MOHAMED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</si>
  <si>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</si>
  <si>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</si>
  <si>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</si>
  <si>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</si>
  <si>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</si>
  <si>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</si>
  <si>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</si>
  <si>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</si>
  <si>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</si>
  <si>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</si>
  <si>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</si>
  <si>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</si>
  <si>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</si>
  <si>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</si>
  <si>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</si>
  <si>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</si>
  <si>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</si>
  <si>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</si>
  <si>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</si>
  <si>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</si>
  <si>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</si>
  <si>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</si>
  <si>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</si>
  <si>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</si>
  <si>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</si>
  <si>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</si>
  <si>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</si>
  <si>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</si>
  <si>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</si>
  <si>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</si>
  <si>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</si>
  <si>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</si>
  <si>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</si>
  <si>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</si>
  <si>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</si>
  <si>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</si>
  <si>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</si>
  <si>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</si>
  <si>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t>Guru hendaklah memilih option di sebelah kanan bahagian atas halaman Rekod Prestasi Murid untuk  membuat pelaporan di dalam templat ini.</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</si>
  <si>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</si>
  <si>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</si>
  <si>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</si>
  <si>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MENDENGAR (LISTENING)</t>
  </si>
  <si>
    <t>BERTUTUR (SPEAKING)</t>
  </si>
  <si>
    <t>MEMBACA (READING)</t>
  </si>
  <si>
    <t>MENULIS (WRITING)</t>
  </si>
  <si>
    <t>`</t>
  </si>
  <si>
    <t>BAHASA INGGERIS</t>
  </si>
  <si>
    <t>Pupil hardly achieves the curriculum target even with a lot of support.</t>
  </si>
  <si>
    <t>Pupil is on track to achieve the curriculum target.</t>
  </si>
  <si>
    <t>Pupil achieves expectations for the curriculum target.</t>
  </si>
  <si>
    <t>Pupil works towards exceeding expectations of the curriculum target.</t>
  </si>
  <si>
    <t>Pupil is on track to exceed expectations of the curriculum target.</t>
  </si>
  <si>
    <t>Pupil exceeds expectations of the curriculum target.</t>
  </si>
  <si>
    <t>TINGKATAN 2</t>
  </si>
  <si>
    <t xml:space="preserve">• Hardly understands the main ideas and specific details in a text.
• Hardly shows any understanding of classroom instructions, complex questions and guess the meaning of unfamiliar words even with a lot of support
</t>
  </si>
  <si>
    <t xml:space="preserve">• Acquires limited understanding of the listening skills in identifying the main ideas and specific details in a text with a lot of support.
• Shows limited understanding of classroom instructions, complex questions and guess the meaning of unfamiliar words.
</t>
  </si>
  <si>
    <t xml:space="preserve">• Acquires adequate understanding of the listening skills in identifying the main ideas and specific details in a text 
• Shows satisfactory understanding of classroom instructions, complex questions and guess the meaning of unfamiliar words.
</t>
  </si>
  <si>
    <t xml:space="preserve">• Acquires good understanding of the listening skills in identifying the main ideas and specific details in a text.
• Shows good understanding of classroom instructions, complex questions, and guess the meaning of unfamiliar words.
</t>
  </si>
  <si>
    <t xml:space="preserve">• Acquires very good understanding of the listening skills in identifying the main ideas and specific details in a text.
• Shows very good understanding of classroom instructions, complex questions, and guess the meaning of unfamiliar words.
</t>
  </si>
  <si>
    <t>• Acquires and uses the listening skills in identifying the main ideas and specific details excellently.
• Shows excellent understanding of longer sequences of classroom instructions, more complex questions and guess the meaning of unfamiliar words independently.
• Displays exemplary model of language use to others.</t>
  </si>
  <si>
    <t xml:space="preserve">• Hardly shows any ability to find out about and communicate information, opinions and feelings clearly.
• Hardly manages interaction in communicating a point of view appropriately even with a lot of support.
• Hardly shows any ability to narrate short stories and events to an audience even with a lot of support.
</t>
  </si>
  <si>
    <t xml:space="preserve">• Displays limited ability to find out about and communicate information, opinions and feelings clearly.
• Shows limited response in managing interaction by communicating a point of view appropriately.
• Provides limited response in narrating short stories and events to an audience.
</t>
  </si>
  <si>
    <t>• Displays adequate ability to find out about and communicate information, opinions and feelings clearly.
• Shows satisfactory response in managing interaction in communicating a point of view appropriately.
• Provides satisfactory response in narrating short stories and events to an audience.</t>
  </si>
  <si>
    <t>• Displays good response in finding out about and communicating information, opinions and feelings clearly.
• Shows good response in managing interaction in communicating a point of view appropriately.
• Provides good response in narrating short stories and events to an audience.</t>
  </si>
  <si>
    <t>• Displays very good response in finding out about and communicating information, opinions and feelings clearly.
• Shows very good response in managing interaction in communicating a point of view appropriately.
• Provides very good response in narrating short stories and events to an audience.</t>
  </si>
  <si>
    <t xml:space="preserve">• Displays excellent response in finding out about and communicating information, opinions and feelings clearly.
• Shows excellent response in managing interaction in communicating a point of view appropriately.
• Provides excellent response in communicating opinions about a story and events to an audience.
• Displays exemplary model of language use to others.
</t>
  </si>
  <si>
    <t xml:space="preserve">• Hardly understands in identifying the main ideas and specific details in a text. 
• Hardly shows any ability to use dictionary skills to check meaning and guess the meaning of unfamiliar words even with a lot of guidance. 
• Hardly shows any ability to read and understand a variety of fiction or non-fiction texts.
</t>
  </si>
  <si>
    <t xml:space="preserve">• Displays limited understanding in identifying the main ideas and specific details in a text with a lot of support.
• Shows limited ability to use dictionary skills to check meaning and guess the meaning of unfamiliar words.
• Displays limited ability to read and understand a variety of fiction or non-fiction texts.
</t>
  </si>
  <si>
    <t xml:space="preserve">• Displays adequate understanding of the reading skills in identifying the main ideas and specific details in a text 
• Shows satisfactory ability to use dictionary skills to check meaning and guess the meaning of unfamiliar words.
• Displays satisfactory interest to read and understand a variety of fiction or non-fiction texts.
</t>
  </si>
  <si>
    <t xml:space="preserve">• Displays good understanding of the reading skills in identifying the main ideas and specific details in a text.
• Shows positive attitude in using dictionary skills to check meaning and guess the meaning of unfamiliar words correctly.
• Displays interest to read and understand clearly a variety of fiction or non-fiction texts.
</t>
  </si>
  <si>
    <t xml:space="preserve">• Displays very good understanding of the reading skills by identifying the main ideas and specific details in a text.
• Uses dictionary skills to check meaning and guess the meaning of unfamiliar words precisely.
• Shows a lot of interest to read and give personal response to fiction or non-fiction texts with some guidance.
</t>
  </si>
  <si>
    <t>• Acquires and uses the reading skills in identifying the main ideas and specific details excellently.
• Uses dictionary skills to check meaning and guess the meaning of unfamiliar words precisely and independently.
• Reads and gives personal response to a variety of fiction or non-fiction texts independently.
• Displays exemplary model of language use to others.</t>
  </si>
  <si>
    <t xml:space="preserve">• Hardly shows any ability to express and organise information, ideas, opinions and feelings in written work coherently.
• Hardly punctuates appropriately and spell accurately even with a lot of guidance.
• Hardly plans, drafts and edits written work even with a lot of guidance.
</t>
  </si>
  <si>
    <t xml:space="preserve">• Displays limited ability to express and organise information, ideas, opinions and feelings in written work coherently.
• Shows limited ability to punctuate appropriately and spell accurately.
• Shows limited ability to plan, draft and edit written work.
</t>
  </si>
  <si>
    <t xml:space="preserve">• Displays adequate ability to express and organise information, ideas, opinions and feelings in written work coherently.
• Shows adequate ability to punctuate appropriately and spell accurately.
• Shows the ability to plan, draft and edit written work adequately.
</t>
  </si>
  <si>
    <t xml:space="preserve">• Displays a commendable level to express and organise information, ideas, opinions and feelings in written work coherently. 
• Shows a commendable level to punctuate appropriately and spell accurately.
• Shows the ability to plan, draft and edit written work in response to feedback with little support.
</t>
  </si>
  <si>
    <t xml:space="preserve">• Displays a high level of ability to express and organise information, ideas, opinions and feelings in written work coherently.
• Shows a high level of ability to punctuate appropriately and spell accurately.
• Shows the ability to plan, draft and edit written work in response to feedback.
</t>
  </si>
  <si>
    <t xml:space="preserve">• Acquires the writing skills in expressing and organising information, ideas, opinions and feelings independently.
• Shows excellent ability to punctuate appropriately and spell accurately.
• Shows the ability to plan, draft and edit written work independently.
• Displays exemplary model of language use to others.
</t>
  </si>
  <si>
    <r>
      <t>Templat pelaporan ini terdiri daripada empat lajur yang dibina berdasarkan konstruk kemahiran</t>
    </r>
    <r>
      <rPr>
        <sz val="11"/>
        <color rgb="FFFF0000"/>
        <rFont val="Calibri"/>
        <family val="2"/>
      </rPr>
      <t>.</t>
    </r>
  </si>
  <si>
    <t>Pelaporan bagi  kemahiranyang berkaitan akan dilakukan pada pertengahan tahun dan akhir tahun.</t>
  </si>
  <si>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</si>
  <si>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 xml:space="preserve">PENENTUAN TAHAP PENGUASAAN </t>
  </si>
  <si>
    <t xml:space="preserve">TAHAP PENGUASAAN BAGI SETIAP BIDANG </t>
  </si>
  <si>
    <t>ULASAN TAMBAHAN (Jika 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</si>
</sst>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b/>
      <sz val="11"/>
      <color indexed="8"/>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b/>
      <sz val="11"/>
      <color rgb="FFFF0000"/>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FF0000"/>
      <name val="Calibri"/>
      <family val="2"/>
    </font>
    <font>
      <sz val="11"/>
      <name val="Calibri"/>
      <family val="2"/>
    </font>
  </fonts>
  <fills count="15">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s>
  <cellStyleXfs count="1">
    <xf numFmtId="0" fontId="0" fillId="0" borderId="0">
      <alignment vertical="center"/>
    </xf>
  </cellStyleXfs>
  <cellXfs count="236">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0" fillId="8" borderId="1" xfId="0" applyFont="1" applyFill="1" applyBorder="1" applyAlignment="1">
      <alignment horizontal="left" vertical="center" wrapText="1"/>
    </xf>
    <xf numFmtId="0" fontId="32" fillId="0" borderId="1" xfId="0" applyFont="1" applyBorder="1" applyAlignment="1">
      <alignment horizontal="left" vertical="center" wrapText="1" indent="1"/>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5" fillId="0" borderId="0" xfId="0" applyFont="1" applyAlignment="1"/>
    <xf numFmtId="0" fontId="36" fillId="0" borderId="0" xfId="0" applyFont="1" applyAlignment="1"/>
    <xf numFmtId="0" fontId="0" fillId="12" borderId="0" xfId="0" applyFill="1" applyAlignment="1"/>
    <xf numFmtId="0" fontId="37" fillId="13" borderId="0" xfId="0" applyFont="1" applyFill="1" applyAlignment="1"/>
    <xf numFmtId="0" fontId="34" fillId="13" borderId="0" xfId="0" applyFont="1" applyFill="1" applyAlignment="1"/>
    <xf numFmtId="0" fontId="39" fillId="14" borderId="0" xfId="0" applyFont="1" applyFill="1" applyAlignment="1"/>
    <xf numFmtId="0" fontId="38" fillId="14" borderId="0" xfId="0" applyFont="1" applyFill="1" applyAlignment="1">
      <alignment vertical="center"/>
    </xf>
    <xf numFmtId="0" fontId="0" fillId="0" borderId="0" xfId="0" applyFill="1" applyBorder="1" applyAlignment="1"/>
    <xf numFmtId="0" fontId="0" fillId="0" borderId="0" xfId="0" applyBorder="1" applyAlignment="1"/>
    <xf numFmtId="0" fontId="36" fillId="12" borderId="0" xfId="0" applyFont="1" applyFill="1" applyAlignment="1"/>
    <xf numFmtId="0" fontId="0" fillId="12" borderId="0" xfId="0" applyFill="1" applyBorder="1" applyAlignment="1"/>
    <xf numFmtId="0" fontId="36" fillId="12" borderId="0" xfId="0" applyFont="1" applyFill="1" applyAlignment="1">
      <alignment horizontal="center"/>
    </xf>
    <xf numFmtId="0" fontId="36" fillId="12" borderId="0" xfId="0" applyFont="1" applyFill="1" applyBorder="1" applyAlignment="1"/>
    <xf numFmtId="0" fontId="24" fillId="4" borderId="0" xfId="0" applyFont="1" applyFill="1" applyBorder="1" applyAlignment="1" applyProtection="1"/>
    <xf numFmtId="0" fontId="42" fillId="13" borderId="0" xfId="0" applyFont="1" applyFill="1" applyAlignment="1">
      <alignment horizontal="right" vertical="center"/>
    </xf>
    <xf numFmtId="0" fontId="24" fillId="0" borderId="0" xfId="0" applyFont="1" applyAlignment="1" applyProtection="1">
      <alignment vertical="center"/>
      <protection locked="0"/>
    </xf>
    <xf numFmtId="0" fontId="9" fillId="2" borderId="13" xfId="0" applyFont="1" applyFill="1" applyBorder="1" applyAlignment="1">
      <alignment horizontal="center" vertical="center" wrapText="1"/>
    </xf>
    <xf numFmtId="0" fontId="43" fillId="2" borderId="0" xfId="0" applyFont="1" applyFill="1" applyAlignment="1">
      <alignment horizontal="left" vertical="center"/>
    </xf>
    <xf numFmtId="0" fontId="5" fillId="2" borderId="0" xfId="0" applyFont="1" applyFill="1" applyAlignment="1">
      <alignment horizontal="right" vertical="center"/>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27" fillId="12" borderId="8" xfId="0" applyFont="1" applyFill="1" applyBorder="1" applyAlignment="1">
      <alignment vertical="center"/>
    </xf>
    <xf numFmtId="0" fontId="7" fillId="12" borderId="22" xfId="0" applyFont="1" applyFill="1" applyBorder="1" applyAlignment="1">
      <alignment vertical="center"/>
    </xf>
    <xf numFmtId="0" fontId="7" fillId="10" borderId="12" xfId="0" applyFont="1" applyFill="1" applyBorder="1" applyAlignment="1">
      <alignment horizontal="center"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36" fillId="0" borderId="0" xfId="0" applyFont="1" applyAlignment="1">
      <alignment horizontal="justify" vertical="justify" wrapText="1"/>
    </xf>
    <xf numFmtId="0" fontId="0" fillId="0" borderId="0" xfId="0" applyAlignment="1">
      <alignment vertical="justify" wrapText="1"/>
    </xf>
    <xf numFmtId="0" fontId="0" fillId="0" borderId="0" xfId="0" applyAlignment="1">
      <alignment vertical="top"/>
    </xf>
    <xf numFmtId="0" fontId="7" fillId="10" borderId="12" xfId="0" applyFont="1" applyFill="1" applyBorder="1" applyAlignment="1">
      <alignment horizontal="center" vertical="top" wrapText="1"/>
    </xf>
    <xf numFmtId="0" fontId="7" fillId="10" borderId="14" xfId="0" applyFont="1" applyFill="1" applyBorder="1" applyAlignment="1">
      <alignment horizontal="center" vertical="top" wrapText="1"/>
    </xf>
    <xf numFmtId="0" fontId="24" fillId="2" borderId="0" xfId="0" applyFont="1" applyFill="1" applyAlignment="1">
      <alignment horizontal="left" vertical="center" indent="1"/>
    </xf>
    <xf numFmtId="0" fontId="24" fillId="2" borderId="1" xfId="0" applyFont="1" applyFill="1" applyBorder="1" applyAlignment="1" applyProtection="1">
      <alignment horizontal="left" vertical="top" wrapText="1" indent="1"/>
      <protection hidden="1"/>
    </xf>
    <xf numFmtId="0" fontId="24" fillId="2" borderId="1" xfId="0" applyFont="1" applyFill="1" applyBorder="1" applyAlignment="1" applyProtection="1">
      <alignment horizontal="left" vertical="top" wrapText="1"/>
      <protection hidden="1"/>
    </xf>
    <xf numFmtId="0" fontId="35" fillId="0" borderId="0" xfId="0" applyFont="1" applyAlignment="1">
      <alignment horizontal="justify" vertical="justify" wrapText="1"/>
    </xf>
    <xf numFmtId="0" fontId="0" fillId="0" borderId="0" xfId="0" applyAlignment="1">
      <alignment horizontal="justify" vertical="justify" wrapText="1"/>
    </xf>
    <xf numFmtId="0" fontId="48" fillId="0" borderId="0" xfId="0" applyFont="1" applyAlignment="1">
      <alignment horizontal="justify" vertical="justify" wrapText="1"/>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5" xfId="0" applyFont="1" applyFill="1" applyBorder="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2" fillId="5" borderId="0" xfId="0" applyFont="1" applyFill="1" applyAlignment="1">
      <alignment horizontal="center" vertical="center"/>
    </xf>
    <xf numFmtId="0" fontId="7" fillId="2" borderId="7"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24" fillId="0" borderId="0" xfId="0" applyFont="1" applyFill="1" applyBorder="1" applyAlignment="1">
      <alignment horizontal="right" vertical="center" wrapText="1"/>
    </xf>
    <xf numFmtId="0" fontId="33" fillId="0" borderId="0" xfId="0"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PELAPORAN'!$K$8:$P$8</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PELAPORAN'!$K$113:$P$113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PELAPORAN'!$K$131:$P$131</c:f>
            </c:numRef>
          </c:val>
          <c:extLst>
            <c:ext xmlns:c15="http://schemas.microsoft.com/office/drawing/2012/chart" uri="{02D57815-91ED-43cb-92C2-25804820EDAC}">
              <c15:filteredCategoryTitle>
                <c15:cat>
                  <c:multiLvlStrRef>
                    <c:extLst>
                      <c:ext uri="{02D57815-91ED-43cb-92C2-25804820EDAC}">
                        <c15:formulaRef>
                          <c15:sqref>'GRAF PELAPORAN'!$K$25:$P$25</c15:sqref>
                        </c15:formulaRef>
                      </c:ext>
                    </c:extLst>
                  </c:multiLvlStrRef>
                </c15:cat>
              </c15:filteredCategoryTitle>
            </c:ex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PELAPORAN'!$C$113:$H$113</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PELAPORAN'!$K$149:$P$149</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PELAPORAN'!$C$149:$H$149</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PELAPORAN'!$K$26:$P$26</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PELAPORAN'!$C$96:$H$96</c:f>
              <c:numCache>
                <c:formatCode>General</c:formatCode>
                <c:ptCount val="6"/>
                <c:pt idx="0">
                  <c:v>1</c:v>
                </c:pt>
                <c:pt idx="1">
                  <c:v>1</c:v>
                </c:pt>
                <c:pt idx="2">
                  <c:v>4</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PELAPORAN'!$C$167:$H$167</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PELAPORAN'!$K$96:$P$96</c:f>
              <c:numCache>
                <c:formatCode>General</c:formatCode>
                <c:ptCount val="6"/>
                <c:pt idx="0">
                  <c:v>0</c:v>
                </c:pt>
                <c:pt idx="1">
                  <c:v>2</c:v>
                </c:pt>
                <c:pt idx="2">
                  <c:v>4</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PELAPORAN'!$K$95:$P$95</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PELAPORAN'!$K$167:$P$167</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PELAPORAN'!$C$185:$H$185</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PELAPORAN'!$K$185:$P$185</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PELAPORAN'!$C$26:$H$26</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PELAPORAN'!$C$8:$H$8</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Cache>
                <c:formatCode>General</c:formatCode>
                <c:ptCount val="6"/>
                <c:pt idx="0">
                  <c:v>1</c:v>
                </c:pt>
                <c:pt idx="1">
                  <c:v>1</c:v>
                </c:pt>
                <c:pt idx="2">
                  <c:v>4</c:v>
                </c:pt>
                <c:pt idx="3">
                  <c:v>0</c:v>
                </c:pt>
                <c:pt idx="4">
                  <c:v>0</c:v>
                </c:pt>
                <c:pt idx="5">
                  <c:v>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PELAPORAN'!$K$43:$P$43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PELAPORAN'!$K$78:$P$78</c:f>
              <c:numCache>
                <c:formatCode>General</c:formatCode>
                <c:ptCount val="6"/>
                <c:pt idx="0">
                  <c:v>1</c:v>
                </c:pt>
                <c:pt idx="1">
                  <c:v>1</c:v>
                </c:pt>
                <c:pt idx="2">
                  <c:v>4</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PELAPORAN'!$C$78:$H$78</c:f>
              <c:numCache>
                <c:formatCode>General</c:formatCode>
                <c:ptCount val="6"/>
                <c:pt idx="0">
                  <c:v>1</c:v>
                </c:pt>
                <c:pt idx="1">
                  <c:v>2</c:v>
                </c:pt>
                <c:pt idx="2">
                  <c:v>3</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PELAPORAN'!$C$131:$H$131</c:f>
            </c:numRef>
          </c:val>
          <c:extLst>
            <c:ext xmlns:c15="http://schemas.microsoft.com/office/drawing/2012/chart" uri="{02D57815-91ED-43cb-92C2-25804820EDAC}">
              <c15:filteredCategoryTitle>
                <c15:cat>
                  <c:multiLvlStrRef>
                    <c:extLst>
                      <c:ext uri="{02D57815-91ED-43cb-92C2-25804820EDAC}">
                        <c15:formulaRef>
                          <c15:sqref>'GRAF PELAPORAN'!$C$25:$H$25</c15:sqref>
                        </c15:formulaRef>
                      </c:ext>
                    </c:extLst>
                  </c:multiLvlStrRef>
                </c15:cat>
              </c15:filteredCategoryTitle>
            </c:ex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381000</xdr:colOff>
          <xdr:row>4</xdr:row>
          <xdr:rowOff>200025</xdr:rowOff>
        </xdr:from>
        <xdr:to>
          <xdr:col>13</xdr:col>
          <xdr:colOff>723900</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5</xdr:row>
          <xdr:rowOff>219075</xdr:rowOff>
        </xdr:from>
        <xdr:to>
          <xdr:col>13</xdr:col>
          <xdr:colOff>714375</xdr:colOff>
          <xdr:row>6</xdr:row>
          <xdr:rowOff>200025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70069</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4"/>
  <sheetViews>
    <sheetView showGridLines="0" workbookViewId="0">
      <pane ySplit="2" topLeftCell="A3" activePane="bottomLeft" state="frozen"/>
      <selection pane="bottomLeft" activeCell="C60" sqref="C60"/>
    </sheetView>
  </sheetViews>
  <sheetFormatPr defaultColWidth="30" defaultRowHeight="15"/>
  <cols>
    <col min="1" max="1" width="3.85546875" customWidth="1"/>
    <col min="2" max="10" width="9.140625" customWidth="1"/>
    <col min="11" max="11" width="18.140625" customWidth="1"/>
  </cols>
  <sheetData>
    <row r="1" spans="1:12" ht="24" customHeight="1">
      <c r="A1" s="159" t="s">
        <v>76</v>
      </c>
      <c r="B1" s="158"/>
      <c r="C1" s="158"/>
      <c r="D1" s="158"/>
      <c r="E1" s="158"/>
      <c r="F1" s="158"/>
      <c r="G1" s="158"/>
      <c r="H1" s="158"/>
      <c r="I1" s="158"/>
      <c r="J1" s="158"/>
      <c r="K1" s="158"/>
    </row>
    <row r="2" spans="1:12" ht="21">
      <c r="A2" s="156" t="s">
        <v>59</v>
      </c>
      <c r="B2" s="157"/>
      <c r="C2" s="157"/>
      <c r="D2" s="157"/>
      <c r="E2" s="157"/>
      <c r="F2" s="157"/>
      <c r="G2" s="157"/>
      <c r="H2" s="157"/>
      <c r="I2" s="157"/>
      <c r="J2" s="157"/>
      <c r="K2" s="167" t="s">
        <v>100</v>
      </c>
    </row>
    <row r="4" spans="1:12">
      <c r="A4" s="154" t="s">
        <v>60</v>
      </c>
    </row>
    <row r="5" spans="1:12">
      <c r="A5" s="193" t="s">
        <v>92</v>
      </c>
      <c r="B5" s="193"/>
      <c r="C5" s="193"/>
      <c r="D5" s="193"/>
      <c r="E5" s="193"/>
      <c r="F5" s="193"/>
      <c r="G5" s="193"/>
      <c r="H5" s="193"/>
      <c r="I5" s="193"/>
      <c r="J5" s="193"/>
      <c r="K5" s="193"/>
    </row>
    <row r="6" spans="1:12">
      <c r="A6" s="193"/>
      <c r="B6" s="193"/>
      <c r="C6" s="193"/>
      <c r="D6" s="193"/>
      <c r="E6" s="193"/>
      <c r="F6" s="193"/>
      <c r="G6" s="193"/>
      <c r="H6" s="193"/>
      <c r="I6" s="193"/>
      <c r="J6" s="193"/>
      <c r="K6" s="193"/>
    </row>
    <row r="7" spans="1:12">
      <c r="A7" s="193"/>
      <c r="B7" s="193"/>
      <c r="C7" s="193"/>
      <c r="D7" s="193"/>
      <c r="E7" s="193"/>
      <c r="F7" s="193"/>
      <c r="G7" s="193"/>
      <c r="H7" s="193"/>
      <c r="I7" s="193"/>
      <c r="J7" s="193"/>
      <c r="K7" s="193"/>
    </row>
    <row r="8" spans="1:12">
      <c r="A8" s="193"/>
      <c r="B8" s="193"/>
      <c r="C8" s="193"/>
      <c r="D8" s="193"/>
      <c r="E8" s="193"/>
      <c r="F8" s="193"/>
      <c r="G8" s="193"/>
      <c r="H8" s="193"/>
      <c r="I8" s="193"/>
      <c r="J8" s="193"/>
      <c r="K8" s="193"/>
    </row>
    <row r="9" spans="1:12">
      <c r="A9" s="193"/>
      <c r="B9" s="193"/>
      <c r="C9" s="193"/>
      <c r="D9" s="193"/>
      <c r="E9" s="193"/>
      <c r="F9" s="193"/>
      <c r="G9" s="193"/>
      <c r="H9" s="193"/>
      <c r="I9" s="193"/>
      <c r="J9" s="193"/>
      <c r="K9" s="193"/>
    </row>
    <row r="10" spans="1:12">
      <c r="B10" s="160"/>
      <c r="C10" s="160"/>
      <c r="D10" s="161"/>
      <c r="E10" s="161"/>
      <c r="F10" s="161"/>
      <c r="G10" s="161"/>
      <c r="H10" s="161"/>
      <c r="I10" s="161"/>
      <c r="J10" s="161"/>
      <c r="K10" s="161"/>
    </row>
    <row r="11" spans="1:12">
      <c r="A11" s="164" t="s">
        <v>68</v>
      </c>
      <c r="B11" s="165" t="s">
        <v>61</v>
      </c>
      <c r="C11" s="163"/>
      <c r="D11" s="163"/>
      <c r="E11" s="163"/>
      <c r="F11" s="163"/>
      <c r="G11" s="163"/>
      <c r="H11" s="163"/>
      <c r="I11" s="163"/>
      <c r="J11" s="163"/>
      <c r="K11" s="163"/>
      <c r="L11" s="161"/>
    </row>
    <row r="12" spans="1:12">
      <c r="B12" s="153" t="s">
        <v>62</v>
      </c>
    </row>
    <row r="13" spans="1:12">
      <c r="B13" s="153" t="s">
        <v>63</v>
      </c>
    </row>
    <row r="14" spans="1:12">
      <c r="B14" s="153" t="s">
        <v>64</v>
      </c>
    </row>
    <row r="15" spans="1:12">
      <c r="B15" s="153" t="s">
        <v>65</v>
      </c>
    </row>
    <row r="16" spans="1:12">
      <c r="B16" s="153" t="s">
        <v>66</v>
      </c>
    </row>
    <row r="17" spans="1:13">
      <c r="B17" s="153" t="s">
        <v>67</v>
      </c>
    </row>
    <row r="19" spans="1:13">
      <c r="A19" s="164" t="s">
        <v>69</v>
      </c>
      <c r="B19" s="162" t="s">
        <v>70</v>
      </c>
      <c r="C19" s="155"/>
      <c r="D19" s="155"/>
      <c r="E19" s="155"/>
      <c r="F19" s="155"/>
      <c r="G19" s="155"/>
      <c r="H19" s="155"/>
      <c r="I19" s="155"/>
      <c r="J19" s="155"/>
      <c r="K19" s="155"/>
    </row>
    <row r="20" spans="1:13">
      <c r="B20" s="153" t="s">
        <v>93</v>
      </c>
    </row>
    <row r="21" spans="1:13">
      <c r="B21" s="153" t="s">
        <v>71</v>
      </c>
    </row>
    <row r="22" spans="1:13">
      <c r="B22" s="153" t="s">
        <v>72</v>
      </c>
    </row>
    <row r="23" spans="1:13">
      <c r="B23" s="153" t="s">
        <v>75</v>
      </c>
    </row>
    <row r="24" spans="1:13">
      <c r="B24" s="153" t="s">
        <v>81</v>
      </c>
    </row>
    <row r="25" spans="1:13">
      <c r="B25" s="153" t="s">
        <v>77</v>
      </c>
    </row>
    <row r="26" spans="1:13">
      <c r="B26" s="153" t="s">
        <v>78</v>
      </c>
    </row>
    <row r="28" spans="1:13">
      <c r="A28" s="164" t="s">
        <v>79</v>
      </c>
      <c r="B28" s="162" t="s">
        <v>25</v>
      </c>
      <c r="C28" s="155"/>
      <c r="D28" s="155"/>
      <c r="E28" s="155"/>
      <c r="F28" s="155"/>
      <c r="G28" s="155"/>
      <c r="H28" s="155"/>
      <c r="I28" s="155"/>
      <c r="J28" s="155"/>
      <c r="K28" s="155"/>
    </row>
    <row r="29" spans="1:13" ht="15" customHeight="1">
      <c r="B29" s="193" t="s">
        <v>94</v>
      </c>
      <c r="C29" s="193"/>
      <c r="D29" s="193"/>
      <c r="E29" s="193"/>
      <c r="F29" s="193"/>
      <c r="G29" s="193"/>
      <c r="H29" s="193"/>
      <c r="I29" s="193"/>
      <c r="J29" s="193"/>
      <c r="K29" s="193"/>
      <c r="M29" s="153"/>
    </row>
    <row r="30" spans="1:13">
      <c r="B30" s="193"/>
      <c r="C30" s="193"/>
      <c r="D30" s="193"/>
      <c r="E30" s="193"/>
      <c r="F30" s="193"/>
      <c r="G30" s="193"/>
      <c r="H30" s="193"/>
      <c r="I30" s="193"/>
      <c r="J30" s="193"/>
      <c r="K30" s="193"/>
      <c r="M30" s="153"/>
    </row>
    <row r="31" spans="1:13">
      <c r="B31" s="193"/>
      <c r="C31" s="193"/>
      <c r="D31" s="193"/>
      <c r="E31" s="193"/>
      <c r="F31" s="193"/>
      <c r="G31" s="193"/>
      <c r="H31" s="193"/>
      <c r="I31" s="193"/>
      <c r="J31" s="193"/>
      <c r="K31" s="193"/>
      <c r="M31" s="153"/>
    </row>
    <row r="32" spans="1:13">
      <c r="B32" s="193"/>
      <c r="C32" s="193"/>
      <c r="D32" s="193"/>
      <c r="E32" s="193"/>
      <c r="F32" s="193"/>
      <c r="G32" s="193"/>
      <c r="H32" s="193"/>
      <c r="I32" s="193"/>
      <c r="J32" s="193"/>
      <c r="K32" s="193"/>
      <c r="M32" s="153"/>
    </row>
    <row r="33" spans="1:11">
      <c r="B33" s="193"/>
      <c r="C33" s="193"/>
      <c r="D33" s="193"/>
      <c r="E33" s="193"/>
      <c r="F33" s="193"/>
      <c r="G33" s="193"/>
      <c r="H33" s="193"/>
      <c r="I33" s="193"/>
      <c r="J33" s="193"/>
      <c r="K33" s="193"/>
    </row>
    <row r="34" spans="1:11">
      <c r="B34" s="193"/>
      <c r="C34" s="193"/>
      <c r="D34" s="193"/>
      <c r="E34" s="193"/>
      <c r="F34" s="193"/>
      <c r="G34" s="193"/>
      <c r="H34" s="193"/>
      <c r="I34" s="193"/>
      <c r="J34" s="193"/>
      <c r="K34" s="193"/>
    </row>
    <row r="36" spans="1:11">
      <c r="A36" s="164" t="s">
        <v>80</v>
      </c>
      <c r="B36" s="162" t="s">
        <v>135</v>
      </c>
      <c r="C36" s="155"/>
      <c r="D36" s="155"/>
      <c r="E36" s="155"/>
      <c r="F36" s="155"/>
      <c r="G36" s="155"/>
      <c r="H36" s="155"/>
      <c r="I36" s="155"/>
      <c r="J36" s="155"/>
      <c r="K36" s="155"/>
    </row>
    <row r="37" spans="1:11" ht="15" customHeight="1">
      <c r="A37" s="187">
        <v>1</v>
      </c>
      <c r="B37" s="193" t="s">
        <v>90</v>
      </c>
      <c r="C37" s="193"/>
      <c r="D37" s="193"/>
      <c r="E37" s="193"/>
      <c r="F37" s="193"/>
      <c r="G37" s="193"/>
      <c r="H37" s="193"/>
      <c r="I37" s="193"/>
      <c r="J37" s="193"/>
      <c r="K37" s="193"/>
    </row>
    <row r="38" spans="1:11">
      <c r="A38" s="187"/>
      <c r="B38" s="193"/>
      <c r="C38" s="193"/>
      <c r="D38" s="193"/>
      <c r="E38" s="193"/>
      <c r="F38" s="193"/>
      <c r="G38" s="193"/>
      <c r="H38" s="193"/>
      <c r="I38" s="193"/>
      <c r="J38" s="193"/>
      <c r="K38" s="193"/>
    </row>
    <row r="39" spans="1:11" ht="13.5" customHeight="1">
      <c r="A39" s="187"/>
      <c r="B39" s="193"/>
      <c r="C39" s="193"/>
      <c r="D39" s="193"/>
      <c r="E39" s="193"/>
      <c r="F39" s="193"/>
      <c r="G39" s="193"/>
      <c r="H39" s="193"/>
      <c r="I39" s="193"/>
      <c r="J39" s="193"/>
      <c r="K39" s="193"/>
    </row>
    <row r="40" spans="1:11">
      <c r="A40" s="187"/>
      <c r="B40" s="193"/>
      <c r="C40" s="193"/>
      <c r="D40" s="193"/>
      <c r="E40" s="193"/>
      <c r="F40" s="193"/>
      <c r="G40" s="193"/>
      <c r="H40" s="193"/>
      <c r="I40" s="193"/>
      <c r="J40" s="193"/>
      <c r="K40" s="193"/>
    </row>
    <row r="41" spans="1:11">
      <c r="A41" s="187">
        <v>2</v>
      </c>
      <c r="B41" s="193" t="s">
        <v>132</v>
      </c>
      <c r="C41" s="193"/>
      <c r="D41" s="193"/>
      <c r="E41" s="193"/>
      <c r="F41" s="193"/>
      <c r="G41" s="193"/>
      <c r="H41" s="193"/>
      <c r="I41" s="193"/>
      <c r="J41" s="193"/>
      <c r="K41" s="193"/>
    </row>
    <row r="42" spans="1:11">
      <c r="A42" s="187"/>
      <c r="B42" s="193"/>
      <c r="C42" s="193"/>
      <c r="D42" s="193"/>
      <c r="E42" s="193"/>
      <c r="F42" s="193"/>
      <c r="G42" s="193"/>
      <c r="H42" s="193"/>
      <c r="I42" s="193"/>
      <c r="J42" s="193"/>
      <c r="K42" s="193"/>
    </row>
    <row r="43" spans="1:11" ht="15" customHeight="1">
      <c r="A43" s="187">
        <v>3</v>
      </c>
      <c r="B43" s="193" t="s">
        <v>91</v>
      </c>
      <c r="C43" s="193"/>
      <c r="D43" s="193"/>
      <c r="E43" s="193"/>
      <c r="F43" s="193"/>
      <c r="G43" s="193"/>
      <c r="H43" s="193"/>
      <c r="I43" s="193"/>
      <c r="J43" s="193"/>
      <c r="K43" s="193"/>
    </row>
    <row r="44" spans="1:11">
      <c r="A44" s="187"/>
      <c r="B44" s="193"/>
      <c r="C44" s="193"/>
      <c r="D44" s="193"/>
      <c r="E44" s="193"/>
      <c r="F44" s="193"/>
      <c r="G44" s="193"/>
      <c r="H44" s="193"/>
      <c r="I44" s="193"/>
      <c r="J44" s="193"/>
      <c r="K44" s="193"/>
    </row>
    <row r="45" spans="1:11" hidden="1">
      <c r="A45" s="187"/>
      <c r="B45" s="193"/>
      <c r="C45" s="194"/>
      <c r="D45" s="194"/>
      <c r="E45" s="194"/>
      <c r="F45" s="194"/>
      <c r="G45" s="194"/>
      <c r="H45" s="194"/>
      <c r="I45" s="194"/>
      <c r="J45" s="194"/>
      <c r="K45" s="194"/>
    </row>
    <row r="46" spans="1:11" hidden="1">
      <c r="A46" s="187"/>
      <c r="B46" s="194"/>
      <c r="C46" s="194"/>
      <c r="D46" s="194"/>
      <c r="E46" s="194"/>
      <c r="F46" s="194"/>
      <c r="G46" s="194"/>
      <c r="H46" s="194"/>
      <c r="I46" s="194"/>
      <c r="J46" s="194"/>
      <c r="K46" s="194"/>
    </row>
    <row r="47" spans="1:11" ht="15" hidden="1" customHeight="1">
      <c r="A47" s="187"/>
      <c r="B47" s="194"/>
      <c r="C47" s="194"/>
      <c r="D47" s="194"/>
      <c r="E47" s="194"/>
      <c r="F47" s="194"/>
      <c r="G47" s="194"/>
      <c r="H47" s="194"/>
      <c r="I47" s="194"/>
      <c r="J47" s="194"/>
      <c r="K47" s="194"/>
    </row>
    <row r="48" spans="1:11" hidden="1">
      <c r="A48" s="187"/>
      <c r="B48" s="185"/>
      <c r="C48" s="186"/>
      <c r="D48" s="186"/>
      <c r="E48" s="186"/>
      <c r="F48" s="186"/>
      <c r="G48" s="186"/>
      <c r="H48" s="186"/>
      <c r="I48" s="186"/>
      <c r="J48" s="186"/>
      <c r="K48" s="186"/>
    </row>
    <row r="49" spans="1:11">
      <c r="A49" s="187">
        <v>4</v>
      </c>
      <c r="B49" s="195" t="s">
        <v>133</v>
      </c>
      <c r="C49" s="195"/>
      <c r="D49" s="195"/>
      <c r="E49" s="195"/>
      <c r="F49" s="195"/>
      <c r="G49" s="195"/>
      <c r="H49" s="195"/>
      <c r="I49" s="195"/>
      <c r="J49" s="195"/>
      <c r="K49" s="195"/>
    </row>
    <row r="50" spans="1:11">
      <c r="A50" s="187"/>
      <c r="B50" s="195"/>
      <c r="C50" s="195"/>
      <c r="D50" s="195"/>
      <c r="E50" s="195"/>
      <c r="F50" s="195"/>
      <c r="G50" s="195"/>
      <c r="H50" s="195"/>
      <c r="I50" s="195"/>
      <c r="J50" s="195"/>
      <c r="K50" s="195"/>
    </row>
    <row r="51" spans="1:11" ht="15" customHeight="1">
      <c r="A51" s="187">
        <v>5</v>
      </c>
      <c r="B51" s="193" t="s">
        <v>134</v>
      </c>
      <c r="C51" s="193"/>
      <c r="D51" s="193"/>
      <c r="E51" s="193"/>
      <c r="F51" s="193"/>
      <c r="G51" s="193"/>
      <c r="H51" s="193"/>
      <c r="I51" s="193"/>
      <c r="J51" s="193"/>
      <c r="K51" s="193"/>
    </row>
    <row r="52" spans="1:11">
      <c r="A52" s="187"/>
      <c r="B52" s="193"/>
      <c r="C52" s="193"/>
      <c r="D52" s="193"/>
      <c r="E52" s="193"/>
      <c r="F52" s="193"/>
      <c r="G52" s="193"/>
      <c r="H52" s="193"/>
      <c r="I52" s="193"/>
      <c r="J52" s="193"/>
      <c r="K52" s="193"/>
    </row>
    <row r="53" spans="1:11">
      <c r="B53" s="193"/>
      <c r="C53" s="193"/>
      <c r="D53" s="193"/>
      <c r="E53" s="193"/>
      <c r="F53" s="193"/>
      <c r="G53" s="193"/>
      <c r="H53" s="193"/>
      <c r="I53" s="193"/>
      <c r="J53" s="193"/>
      <c r="K53" s="193"/>
    </row>
    <row r="54" spans="1:11">
      <c r="B54" s="193"/>
      <c r="C54" s="193"/>
      <c r="D54" s="193"/>
      <c r="E54" s="193"/>
      <c r="F54" s="193"/>
      <c r="G54" s="193"/>
      <c r="H54" s="193"/>
      <c r="I54" s="193"/>
      <c r="J54" s="193"/>
      <c r="K54" s="193"/>
    </row>
  </sheetData>
  <sheetProtection algorithmName="SHA-512" hashValue="Y4XDHTU1Et/A9YrXcNTtOrOpo1i9c8s0DgjZhjs3UTV9p/Fnzw3KF3svaWAEjlNn/Vp5bC0cKTgMJ4OjJqNq9w==" saltValue="rnQkttDjPMwdnjx/xuZ/WQ==" spinCount="100000" sheet="1" objects="1" scenarios="1"/>
  <mergeCells count="9">
    <mergeCell ref="B53:K54"/>
    <mergeCell ref="B43:K44"/>
    <mergeCell ref="B41:K42"/>
    <mergeCell ref="B45:K47"/>
    <mergeCell ref="A5:K9"/>
    <mergeCell ref="B29:K34"/>
    <mergeCell ref="B37:K40"/>
    <mergeCell ref="B49:K50"/>
    <mergeCell ref="B51:K5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9" sqref="A9:A11"/>
    </sheetView>
  </sheetViews>
  <sheetFormatPr defaultRowHeight="15.75" zeroHeight="1"/>
  <cols>
    <col min="1" max="1" width="5" style="97" customWidth="1"/>
    <col min="2" max="2" width="35.85546875" style="97" customWidth="1"/>
    <col min="3" max="3" width="14.85546875" style="97" customWidth="1"/>
    <col min="4" max="4" width="9.140625" style="98" customWidth="1"/>
    <col min="5" max="8" width="9.85546875" style="97" hidden="1" customWidth="1"/>
    <col min="9" max="12" width="9.7109375" style="97" hidden="1" customWidth="1"/>
    <col min="13" max="16" width="15.140625" style="97" customWidth="1"/>
    <col min="17" max="19" width="15.7109375" style="97" hidden="1" customWidth="1"/>
    <col min="20" max="28" width="2" style="97" hidden="1" customWidth="1"/>
    <col min="29" max="29" width="5.42578125" style="97" hidden="1" customWidth="1"/>
    <col min="30" max="30" width="16.2851562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51</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48</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74</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73</v>
      </c>
      <c r="D4" s="151">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c r="J5" s="104"/>
      <c r="K5" s="104"/>
      <c r="L5" s="104"/>
      <c r="M5" s="104"/>
      <c r="N5" s="104"/>
      <c r="O5" s="104" t="s">
        <v>83</v>
      </c>
      <c r="P5" s="104"/>
      <c r="S5" s="105"/>
      <c r="T5" s="104"/>
      <c r="U5" s="104"/>
      <c r="V5" s="104"/>
      <c r="W5" s="104"/>
      <c r="X5" s="104"/>
      <c r="Y5" s="104"/>
      <c r="Z5" s="104"/>
      <c r="AA5" s="104"/>
      <c r="AB5" s="104"/>
      <c r="AC5" s="104"/>
      <c r="AD5" s="105"/>
    </row>
    <row r="6" spans="1:35" s="96" customFormat="1" ht="20.100000000000001" customHeight="1">
      <c r="A6" s="106" t="s">
        <v>4</v>
      </c>
      <c r="B6" s="104"/>
      <c r="C6" s="107" t="s">
        <v>5</v>
      </c>
      <c r="D6" s="149" t="s">
        <v>52</v>
      </c>
      <c r="E6" s="104"/>
      <c r="F6" s="104"/>
      <c r="G6" s="104"/>
      <c r="H6" s="108"/>
      <c r="I6" s="108"/>
      <c r="J6" s="108"/>
      <c r="K6" s="108"/>
      <c r="L6" s="108"/>
      <c r="M6" s="108"/>
      <c r="N6" s="104"/>
      <c r="O6" s="108" t="s">
        <v>84</v>
      </c>
      <c r="P6" s="108"/>
      <c r="S6" s="105"/>
      <c r="T6" s="108"/>
      <c r="U6" s="108"/>
      <c r="V6" s="108"/>
      <c r="W6" s="108"/>
      <c r="X6" s="108"/>
      <c r="Y6" s="108"/>
      <c r="Z6" s="109"/>
      <c r="AA6" s="109"/>
      <c r="AB6" s="109"/>
      <c r="AC6" s="109"/>
      <c r="AD6" s="110"/>
    </row>
    <row r="7" spans="1:35" s="96" customFormat="1" ht="20.100000000000001" customHeight="1">
      <c r="A7" s="190" t="s">
        <v>100</v>
      </c>
      <c r="B7" s="108"/>
      <c r="C7" s="107" t="s">
        <v>6</v>
      </c>
      <c r="D7" s="148" t="s">
        <v>107</v>
      </c>
      <c r="E7" s="104"/>
      <c r="F7" s="104"/>
      <c r="G7" s="104"/>
      <c r="H7" s="108"/>
      <c r="I7" s="108"/>
      <c r="J7" s="108"/>
      <c r="K7" s="108"/>
      <c r="L7" s="108"/>
      <c r="M7" s="108"/>
      <c r="N7" s="104"/>
      <c r="O7" s="108" t="s">
        <v>82</v>
      </c>
      <c r="P7" s="108"/>
      <c r="S7" s="105"/>
      <c r="T7" s="108"/>
      <c r="U7" s="108"/>
      <c r="V7" s="108"/>
      <c r="W7" s="108"/>
      <c r="X7" s="108"/>
      <c r="Y7" s="108"/>
      <c r="Z7" s="109"/>
      <c r="AA7" s="109"/>
      <c r="AB7" s="109"/>
      <c r="AC7" s="109"/>
      <c r="AD7" s="110"/>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1" t="s">
        <v>7</v>
      </c>
      <c r="B9" s="201" t="s">
        <v>8</v>
      </c>
      <c r="C9" s="202" t="s">
        <v>9</v>
      </c>
      <c r="D9" s="203" t="s">
        <v>10</v>
      </c>
      <c r="E9" s="178"/>
      <c r="F9" s="178"/>
      <c r="G9" s="178"/>
      <c r="H9" s="178"/>
      <c r="I9" s="178"/>
      <c r="J9" s="178"/>
      <c r="K9" s="178"/>
      <c r="L9" s="178"/>
      <c r="M9" s="228" t="s">
        <v>136</v>
      </c>
      <c r="N9" s="229"/>
      <c r="O9" s="229"/>
      <c r="P9" s="230"/>
      <c r="Q9" s="116"/>
      <c r="R9" s="116"/>
      <c r="S9" s="116"/>
      <c r="T9" s="116"/>
      <c r="U9" s="116"/>
      <c r="V9" s="116"/>
      <c r="W9" s="116"/>
      <c r="X9" s="116"/>
      <c r="Y9" s="116"/>
      <c r="Z9" s="116"/>
      <c r="AA9" s="116"/>
      <c r="AB9" s="116"/>
      <c r="AC9" s="116"/>
      <c r="AD9" s="196" t="s">
        <v>11</v>
      </c>
    </row>
    <row r="10" spans="1:35" s="96" customFormat="1">
      <c r="A10" s="201"/>
      <c r="B10" s="201"/>
      <c r="C10" s="202"/>
      <c r="D10" s="204"/>
      <c r="E10" s="179"/>
      <c r="F10" s="179"/>
      <c r="G10" s="179"/>
      <c r="H10" s="179"/>
      <c r="I10" s="179"/>
      <c r="J10" s="179"/>
      <c r="K10" s="179"/>
      <c r="L10" s="179"/>
      <c r="M10" s="231"/>
      <c r="N10" s="232"/>
      <c r="O10" s="232"/>
      <c r="P10" s="233"/>
      <c r="Q10" s="117"/>
      <c r="R10" s="117"/>
      <c r="S10" s="117"/>
      <c r="T10" s="117"/>
      <c r="U10" s="117"/>
      <c r="V10" s="117"/>
      <c r="W10" s="117"/>
      <c r="X10" s="117"/>
      <c r="Y10" s="117"/>
      <c r="Z10" s="117"/>
      <c r="AA10" s="117"/>
      <c r="AB10" s="120"/>
      <c r="AC10" s="120"/>
      <c r="AD10" s="197"/>
    </row>
    <row r="11" spans="1:35" ht="39.75" customHeight="1">
      <c r="A11" s="201"/>
      <c r="B11" s="201"/>
      <c r="C11" s="202"/>
      <c r="D11" s="205"/>
      <c r="E11" s="180">
        <v>1</v>
      </c>
      <c r="F11" s="112">
        <v>2</v>
      </c>
      <c r="G11" s="112">
        <v>3</v>
      </c>
      <c r="H11" s="112">
        <v>4</v>
      </c>
      <c r="I11" s="112">
        <v>5</v>
      </c>
      <c r="J11" s="112">
        <v>6</v>
      </c>
      <c r="K11" s="112">
        <v>7</v>
      </c>
      <c r="L11" s="112">
        <v>8</v>
      </c>
      <c r="M11" s="188" t="s">
        <v>95</v>
      </c>
      <c r="N11" s="189" t="s">
        <v>96</v>
      </c>
      <c r="O11" s="189" t="s">
        <v>97</v>
      </c>
      <c r="P11" s="189" t="s">
        <v>98</v>
      </c>
      <c r="Q11" s="112"/>
      <c r="R11" s="112"/>
      <c r="S11" s="112"/>
      <c r="T11" s="112"/>
      <c r="U11" s="112"/>
      <c r="V11" s="112"/>
      <c r="W11" s="112"/>
      <c r="X11" s="112"/>
      <c r="Y11" s="112"/>
      <c r="Z11" s="112"/>
      <c r="AA11" s="112"/>
      <c r="AB11" s="121"/>
      <c r="AC11" s="121"/>
      <c r="AD11" s="198"/>
    </row>
    <row r="12" spans="1:35" s="96" customFormat="1">
      <c r="A12" s="113">
        <v>1</v>
      </c>
      <c r="B12" s="114" t="s">
        <v>53</v>
      </c>
      <c r="C12" s="115">
        <v>123356789413</v>
      </c>
      <c r="D12" s="181" t="s">
        <v>13</v>
      </c>
      <c r="E12" s="113">
        <v>1</v>
      </c>
      <c r="F12" s="113"/>
      <c r="G12" s="113"/>
      <c r="H12" s="113"/>
      <c r="I12" s="113"/>
      <c r="J12" s="113"/>
      <c r="K12" s="113"/>
      <c r="L12" s="113"/>
      <c r="M12" s="113">
        <v>2</v>
      </c>
      <c r="N12" s="113">
        <v>3</v>
      </c>
      <c r="O12" s="113">
        <v>3</v>
      </c>
      <c r="P12" s="113">
        <v>3</v>
      </c>
      <c r="Q12" s="113"/>
      <c r="R12" s="113"/>
      <c r="S12" s="113"/>
      <c r="T12" s="113"/>
      <c r="U12" s="113"/>
      <c r="V12" s="113"/>
      <c r="W12" s="113"/>
      <c r="X12" s="113"/>
      <c r="Y12" s="113"/>
      <c r="Z12" s="113"/>
      <c r="AA12" s="113"/>
      <c r="AB12" s="113"/>
      <c r="AC12" s="113"/>
      <c r="AD12" s="113">
        <v>3</v>
      </c>
      <c r="AF12" s="122">
        <v>0</v>
      </c>
      <c r="AG12" s="122" t="s">
        <v>12</v>
      </c>
      <c r="AI12" s="168">
        <v>1</v>
      </c>
    </row>
    <row r="13" spans="1:35" s="96" customFormat="1">
      <c r="A13" s="113">
        <v>2</v>
      </c>
      <c r="B13" s="114" t="s">
        <v>54</v>
      </c>
      <c r="C13" s="115">
        <v>133456789412</v>
      </c>
      <c r="D13" s="113" t="s">
        <v>12</v>
      </c>
      <c r="E13" s="113"/>
      <c r="F13" s="113"/>
      <c r="G13" s="113"/>
      <c r="H13" s="113"/>
      <c r="I13" s="113"/>
      <c r="J13" s="113"/>
      <c r="K13" s="113"/>
      <c r="L13" s="113"/>
      <c r="M13" s="113">
        <v>3</v>
      </c>
      <c r="N13" s="113">
        <v>3</v>
      </c>
      <c r="O13" s="113">
        <v>3</v>
      </c>
      <c r="P13" s="113">
        <v>3</v>
      </c>
      <c r="Q13" s="113"/>
      <c r="R13" s="113"/>
      <c r="S13" s="113"/>
      <c r="T13" s="113"/>
      <c r="U13" s="113"/>
      <c r="V13" s="113"/>
      <c r="W13" s="113"/>
      <c r="X13" s="113"/>
      <c r="Y13" s="113"/>
      <c r="Z13" s="113"/>
      <c r="AA13" s="113"/>
      <c r="AB13" s="113"/>
      <c r="AC13" s="113"/>
      <c r="AD13" s="113">
        <v>3</v>
      </c>
      <c r="AF13" s="122">
        <v>1</v>
      </c>
      <c r="AG13" s="122" t="s">
        <v>13</v>
      </c>
    </row>
    <row r="14" spans="1:35" s="96" customFormat="1">
      <c r="A14" s="113">
        <v>3</v>
      </c>
      <c r="B14" s="114" t="s">
        <v>55</v>
      </c>
      <c r="C14" s="115">
        <v>120001789413</v>
      </c>
      <c r="D14" s="113" t="s">
        <v>13</v>
      </c>
      <c r="E14" s="113"/>
      <c r="F14" s="113"/>
      <c r="G14" s="113"/>
      <c r="H14" s="113"/>
      <c r="I14" s="113"/>
      <c r="J14" s="113"/>
      <c r="K14" s="113"/>
      <c r="L14" s="113"/>
      <c r="M14" s="113">
        <v>1</v>
      </c>
      <c r="N14" s="113">
        <v>1</v>
      </c>
      <c r="O14" s="113">
        <v>1</v>
      </c>
      <c r="P14" s="113">
        <v>2</v>
      </c>
      <c r="Q14" s="113"/>
      <c r="R14" s="113"/>
      <c r="S14" s="113"/>
      <c r="T14" s="113"/>
      <c r="U14" s="113"/>
      <c r="V14" s="113"/>
      <c r="W14" s="113"/>
      <c r="X14" s="113"/>
      <c r="Y14" s="113"/>
      <c r="Z14" s="113"/>
      <c r="AA14" s="113"/>
      <c r="AB14" s="113"/>
      <c r="AC14" s="113"/>
      <c r="AD14" s="113">
        <v>1</v>
      </c>
      <c r="AF14" s="122">
        <v>2</v>
      </c>
      <c r="AG14" s="122" t="s">
        <v>12</v>
      </c>
    </row>
    <row r="15" spans="1:35" s="96" customFormat="1">
      <c r="A15" s="113">
        <v>4</v>
      </c>
      <c r="B15" s="114" t="s">
        <v>56</v>
      </c>
      <c r="C15" s="115">
        <v>123876789416</v>
      </c>
      <c r="D15" s="113" t="s">
        <v>12</v>
      </c>
      <c r="E15" s="113"/>
      <c r="F15" s="113"/>
      <c r="G15" s="113"/>
      <c r="H15" s="113"/>
      <c r="I15" s="113"/>
      <c r="J15" s="113"/>
      <c r="K15" s="113"/>
      <c r="L15" s="113"/>
      <c r="M15" s="113">
        <v>3</v>
      </c>
      <c r="N15" s="113">
        <v>3</v>
      </c>
      <c r="O15" s="113">
        <v>3</v>
      </c>
      <c r="P15" s="113">
        <v>3</v>
      </c>
      <c r="Q15" s="113"/>
      <c r="R15" s="113"/>
      <c r="S15" s="113"/>
      <c r="T15" s="113"/>
      <c r="U15" s="113"/>
      <c r="V15" s="113"/>
      <c r="W15" s="113"/>
      <c r="X15" s="113"/>
      <c r="Y15" s="113"/>
      <c r="Z15" s="113"/>
      <c r="AA15" s="113"/>
      <c r="AB15" s="113"/>
      <c r="AC15" s="113"/>
      <c r="AD15" s="113">
        <v>3</v>
      </c>
      <c r="AF15" s="122">
        <v>3</v>
      </c>
      <c r="AG15" s="122" t="s">
        <v>13</v>
      </c>
    </row>
    <row r="16" spans="1:35" s="96" customFormat="1">
      <c r="A16" s="113">
        <v>5</v>
      </c>
      <c r="B16" s="114" t="s">
        <v>57</v>
      </c>
      <c r="C16" s="115">
        <v>126100089417</v>
      </c>
      <c r="D16" s="113" t="s">
        <v>13</v>
      </c>
      <c r="E16" s="113"/>
      <c r="F16" s="113"/>
      <c r="G16" s="113"/>
      <c r="H16" s="113"/>
      <c r="I16" s="113"/>
      <c r="J16" s="113"/>
      <c r="K16" s="113"/>
      <c r="L16" s="113"/>
      <c r="M16" s="113">
        <v>3</v>
      </c>
      <c r="N16" s="113">
        <v>3</v>
      </c>
      <c r="O16" s="113">
        <v>3</v>
      </c>
      <c r="P16" s="113">
        <v>3</v>
      </c>
      <c r="Q16" s="113"/>
      <c r="R16" s="113"/>
      <c r="S16" s="113"/>
      <c r="T16" s="113"/>
      <c r="U16" s="113"/>
      <c r="V16" s="113"/>
      <c r="W16" s="113"/>
      <c r="X16" s="113"/>
      <c r="Y16" s="113"/>
      <c r="Z16" s="113"/>
      <c r="AA16" s="113"/>
      <c r="AB16" s="113"/>
      <c r="AC16" s="113"/>
      <c r="AD16" s="113">
        <v>3</v>
      </c>
      <c r="AF16" s="122">
        <v>4</v>
      </c>
      <c r="AG16" s="122" t="s">
        <v>12</v>
      </c>
    </row>
    <row r="17" spans="1:35" s="96" customFormat="1">
      <c r="A17" s="113">
        <v>6</v>
      </c>
      <c r="B17" s="114" t="s">
        <v>58</v>
      </c>
      <c r="C17" s="115">
        <v>149990009413</v>
      </c>
      <c r="D17" s="113" t="s">
        <v>13</v>
      </c>
      <c r="E17" s="113"/>
      <c r="F17" s="113"/>
      <c r="G17" s="113"/>
      <c r="H17" s="113"/>
      <c r="I17" s="113"/>
      <c r="J17" s="113"/>
      <c r="K17" s="113"/>
      <c r="L17" s="113"/>
      <c r="M17" s="113">
        <v>2</v>
      </c>
      <c r="N17" s="113">
        <v>2</v>
      </c>
      <c r="O17" s="113">
        <v>2</v>
      </c>
      <c r="P17" s="113">
        <v>2</v>
      </c>
      <c r="Q17" s="113"/>
      <c r="R17" s="113"/>
      <c r="S17" s="113"/>
      <c r="T17" s="113"/>
      <c r="U17" s="113"/>
      <c r="V17" s="113"/>
      <c r="W17" s="113"/>
      <c r="X17" s="113"/>
      <c r="Y17" s="113"/>
      <c r="Z17" s="113"/>
      <c r="AA17" s="113"/>
      <c r="AB17" s="113"/>
      <c r="AC17" s="113"/>
      <c r="AD17" s="113">
        <v>2</v>
      </c>
      <c r="AF17" s="122">
        <v>5</v>
      </c>
      <c r="AG17" s="122" t="s">
        <v>13</v>
      </c>
    </row>
    <row r="18" spans="1:35" s="96" customFormat="1">
      <c r="A18" s="113">
        <v>7</v>
      </c>
      <c r="B18" s="114"/>
      <c r="C18" s="115"/>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F18" s="123">
        <v>6</v>
      </c>
      <c r="AG18" s="123" t="s">
        <v>12</v>
      </c>
    </row>
    <row r="19" spans="1:35" s="96" customFormat="1">
      <c r="A19" s="113">
        <v>8</v>
      </c>
      <c r="B19" s="114"/>
      <c r="C19" s="115"/>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F19" s="122">
        <v>7</v>
      </c>
      <c r="AG19" s="122" t="s">
        <v>13</v>
      </c>
      <c r="AH19" s="126"/>
      <c r="AI19" s="126"/>
    </row>
    <row r="20" spans="1:35" s="96" customFormat="1">
      <c r="A20" s="113">
        <v>9</v>
      </c>
      <c r="B20" s="114"/>
      <c r="C20" s="115"/>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F20" s="123">
        <v>8</v>
      </c>
      <c r="AG20" s="123" t="s">
        <v>12</v>
      </c>
      <c r="AH20" s="126"/>
      <c r="AI20" s="126"/>
    </row>
    <row r="21" spans="1:35" s="96" customFormat="1">
      <c r="A21" s="113">
        <v>10</v>
      </c>
      <c r="B21" s="114"/>
      <c r="C21" s="115"/>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F21" s="122">
        <v>9</v>
      </c>
      <c r="AG21" s="122" t="s">
        <v>13</v>
      </c>
      <c r="AH21" s="126"/>
      <c r="AI21" s="126"/>
    </row>
    <row r="22" spans="1:35" s="96" customFormat="1">
      <c r="A22" s="113">
        <v>11</v>
      </c>
      <c r="B22" s="114"/>
      <c r="C22" s="115"/>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F22" s="124"/>
      <c r="AG22" s="124"/>
      <c r="AH22" s="126"/>
      <c r="AI22" s="126"/>
    </row>
    <row r="23" spans="1:35" s="96" customFormat="1">
      <c r="A23" s="113">
        <v>12</v>
      </c>
      <c r="B23" s="114"/>
      <c r="C23" s="115"/>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F23" s="124"/>
      <c r="AG23" s="124"/>
      <c r="AH23" s="126"/>
      <c r="AI23" s="126"/>
    </row>
    <row r="24" spans="1:35" s="96" customFormat="1">
      <c r="A24" s="113">
        <v>13</v>
      </c>
      <c r="B24" s="114"/>
      <c r="C24" s="115"/>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F24" s="124"/>
      <c r="AG24" s="124"/>
    </row>
    <row r="25" spans="1:35" s="96" customFormat="1">
      <c r="A25" s="113">
        <v>14</v>
      </c>
      <c r="B25" s="114"/>
      <c r="C25" s="115"/>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F25" s="124"/>
      <c r="AG25" s="124"/>
    </row>
    <row r="26" spans="1:35" s="96" customFormat="1">
      <c r="A26" s="113">
        <v>15</v>
      </c>
      <c r="B26" s="114"/>
      <c r="C26" s="115"/>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F26" s="124"/>
      <c r="AG26" s="124"/>
    </row>
    <row r="27" spans="1:35" s="96" customFormat="1">
      <c r="A27" s="113">
        <v>16</v>
      </c>
      <c r="B27" s="114"/>
      <c r="C27" s="115"/>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F27" s="124"/>
      <c r="AG27" s="124"/>
    </row>
    <row r="28" spans="1:35" s="96" customFormat="1">
      <c r="A28" s="113">
        <v>17</v>
      </c>
      <c r="B28" s="114"/>
      <c r="C28" s="115"/>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F28" s="124"/>
      <c r="AG28" s="124"/>
    </row>
    <row r="29" spans="1:35" s="96" customFormat="1">
      <c r="A29" s="113">
        <v>18</v>
      </c>
      <c r="B29" s="114"/>
      <c r="C29" s="115"/>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F29" s="124"/>
      <c r="AG29" s="124"/>
    </row>
    <row r="30" spans="1:35" s="96" customFormat="1">
      <c r="A30" s="113">
        <v>19</v>
      </c>
      <c r="B30" s="114"/>
      <c r="C30" s="115"/>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F30" s="124"/>
      <c r="AG30" s="124"/>
    </row>
    <row r="31" spans="1:35" s="96" customFormat="1">
      <c r="A31" s="113">
        <v>20</v>
      </c>
      <c r="B31" s="114"/>
      <c r="C31" s="115"/>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F31" s="124"/>
      <c r="AG31" s="124"/>
    </row>
    <row r="32" spans="1:35" s="96" customFormat="1">
      <c r="A32" s="113">
        <v>21</v>
      </c>
      <c r="B32" s="114"/>
      <c r="C32" s="115"/>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F32" s="124"/>
      <c r="AG32" s="124"/>
    </row>
    <row r="33" spans="1:33" s="96" customFormat="1">
      <c r="A33" s="113">
        <v>22</v>
      </c>
      <c r="B33" s="114"/>
      <c r="C33" s="115"/>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F33" s="124"/>
      <c r="AG33" s="124"/>
    </row>
    <row r="34" spans="1:33" s="96" customFormat="1">
      <c r="A34" s="113">
        <v>23</v>
      </c>
      <c r="B34" s="114"/>
      <c r="C34" s="115"/>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F34" s="124"/>
      <c r="AG34" s="124"/>
    </row>
    <row r="35" spans="1:33" s="96" customFormat="1">
      <c r="A35" s="113">
        <v>24</v>
      </c>
      <c r="B35" s="114"/>
      <c r="C35" s="115"/>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F35" s="124"/>
      <c r="AG35" s="124"/>
    </row>
    <row r="36" spans="1:33" s="96" customFormat="1">
      <c r="A36" s="113">
        <v>25</v>
      </c>
      <c r="B36" s="114"/>
      <c r="C36" s="115"/>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F36" s="124"/>
      <c r="AG36" s="124"/>
    </row>
    <row r="37" spans="1:33" s="96" customFormat="1">
      <c r="A37" s="113">
        <v>26</v>
      </c>
      <c r="B37" s="150"/>
      <c r="C37" s="115"/>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F37" s="124"/>
      <c r="AG37" s="124"/>
    </row>
    <row r="38" spans="1:33" s="96" customFormat="1">
      <c r="A38" s="113">
        <v>27</v>
      </c>
      <c r="B38" s="114"/>
      <c r="C38" s="115"/>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F38" s="124"/>
      <c r="AG38" s="124"/>
    </row>
    <row r="39" spans="1:33" s="96" customFormat="1">
      <c r="A39" s="113">
        <v>28</v>
      </c>
      <c r="B39" s="114"/>
      <c r="C39" s="115"/>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F39" s="124"/>
      <c r="AG39" s="124"/>
    </row>
    <row r="40" spans="1:33" s="96" customFormat="1">
      <c r="A40" s="113">
        <v>29</v>
      </c>
      <c r="B40" s="114"/>
      <c r="C40" s="115"/>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F40" s="124"/>
      <c r="AG40" s="124"/>
    </row>
    <row r="41" spans="1:33" s="96" customFormat="1">
      <c r="A41" s="113">
        <v>30</v>
      </c>
      <c r="B41" s="114"/>
      <c r="C41" s="115"/>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199"/>
      <c r="G66" s="199"/>
      <c r="H66" s="199"/>
      <c r="I66" s="199"/>
      <c r="J66" s="199"/>
      <c r="K66" s="199"/>
      <c r="L66" s="199"/>
      <c r="M66" s="199"/>
      <c r="N66" s="199"/>
      <c r="O66" s="199"/>
      <c r="P66" s="199"/>
      <c r="Q66" s="199"/>
      <c r="R66" s="199"/>
      <c r="S66" s="199"/>
      <c r="T66" s="128"/>
      <c r="U66" s="128"/>
      <c r="V66" s="128"/>
      <c r="W66" s="128"/>
      <c r="X66" s="128"/>
      <c r="Y66" s="128"/>
      <c r="Z66" s="128"/>
      <c r="AA66" s="128"/>
      <c r="AB66" s="128"/>
      <c r="AC66" s="128"/>
      <c r="AD66" s="141"/>
      <c r="AF66" s="142"/>
      <c r="AG66" s="142"/>
    </row>
    <row r="67" spans="1:33" ht="15.95" customHeight="1">
      <c r="A67" s="130"/>
      <c r="B67" s="131"/>
      <c r="C67" s="131"/>
      <c r="D67" s="132"/>
      <c r="E67" s="131"/>
      <c r="F67" s="200"/>
      <c r="G67" s="200"/>
      <c r="H67" s="200"/>
      <c r="I67" s="200"/>
      <c r="J67" s="200"/>
      <c r="K67" s="200"/>
      <c r="L67" s="200"/>
      <c r="M67" s="200"/>
      <c r="N67" s="200"/>
      <c r="O67" s="200"/>
      <c r="P67" s="200"/>
      <c r="Q67" s="200"/>
      <c r="R67" s="200"/>
      <c r="S67" s="200"/>
      <c r="T67" s="131"/>
      <c r="U67" s="131"/>
      <c r="V67" s="131"/>
      <c r="W67" s="131"/>
      <c r="X67" s="131"/>
      <c r="Y67" s="131"/>
      <c r="Z67" s="131"/>
      <c r="AA67" s="131"/>
      <c r="AB67" s="131"/>
      <c r="AC67" s="131"/>
      <c r="AD67" s="143"/>
      <c r="AF67" s="142"/>
      <c r="AG67" s="142"/>
    </row>
    <row r="68" spans="1:33" ht="15.95" customHeight="1">
      <c r="A68" s="130"/>
      <c r="B68" s="131"/>
      <c r="C68" s="131"/>
      <c r="D68" s="132"/>
      <c r="E68" s="131"/>
      <c r="F68" s="200"/>
      <c r="G68" s="200"/>
      <c r="H68" s="200"/>
      <c r="I68" s="200"/>
      <c r="J68" s="200"/>
      <c r="K68" s="200"/>
      <c r="L68" s="200"/>
      <c r="M68" s="200"/>
      <c r="N68" s="200"/>
      <c r="O68" s="200"/>
      <c r="P68" s="200"/>
      <c r="Q68" s="200"/>
      <c r="R68" s="200"/>
      <c r="S68" s="200"/>
      <c r="T68" s="131"/>
      <c r="U68" s="131"/>
      <c r="V68" s="131"/>
      <c r="W68" s="131"/>
      <c r="X68" s="131"/>
      <c r="Y68" s="131"/>
      <c r="Z68" s="131"/>
      <c r="AA68" s="131"/>
      <c r="AB68" s="131"/>
      <c r="AC68" s="131"/>
      <c r="AD68" s="143"/>
      <c r="AF68" s="142"/>
      <c r="AG68" s="142"/>
    </row>
    <row r="69" spans="1:33" ht="15.95" customHeight="1">
      <c r="A69" s="134"/>
      <c r="B69" s="131" t="s">
        <v>14</v>
      </c>
      <c r="C69" s="131"/>
      <c r="D69" s="132"/>
      <c r="E69" s="131"/>
      <c r="F69" s="200"/>
      <c r="G69" s="200"/>
      <c r="H69" s="200"/>
      <c r="I69" s="200"/>
      <c r="J69" s="200"/>
      <c r="K69" s="200"/>
      <c r="L69" s="200"/>
      <c r="M69" s="200"/>
      <c r="N69" s="200"/>
      <c r="O69" s="200"/>
      <c r="P69" s="200"/>
      <c r="Q69" s="200"/>
      <c r="R69" s="200"/>
      <c r="S69" s="200"/>
      <c r="T69" s="131"/>
      <c r="U69" s="131"/>
      <c r="V69" s="131"/>
      <c r="W69" s="131"/>
      <c r="X69" s="131"/>
      <c r="Y69" s="131"/>
      <c r="Z69" s="131"/>
      <c r="AA69" s="131"/>
      <c r="AB69" s="131"/>
      <c r="AC69" s="131"/>
      <c r="AD69" s="143"/>
      <c r="AF69" s="142"/>
      <c r="AG69" s="142"/>
    </row>
    <row r="70" spans="1:33">
      <c r="A70" s="134"/>
      <c r="B70" s="135" t="s">
        <v>50</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49</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6" t="str">
        <f>$D$1</f>
        <v>SK SUNGAI SIPUT</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87kAlLmWGVFHBXY50nh8OhUFuwrl+6VRYpGu2c24z6Hq/RkKR+b/8t3v/GlZ7C8gZis8pWfRmBfXcfj+bcjBw==" saltValue="YGTHcPrDMLb8r1Bwo+7F3Q==" spinCount="100000" sheet="1" objects="1" scenarios="1"/>
  <mergeCells count="10">
    <mergeCell ref="A9:A11"/>
    <mergeCell ref="B9:B11"/>
    <mergeCell ref="C9:C11"/>
    <mergeCell ref="D9:D11"/>
    <mergeCell ref="M9:P10"/>
    <mergeCell ref="AD9:AD11"/>
    <mergeCell ref="F66:S66"/>
    <mergeCell ref="F67:S67"/>
    <mergeCell ref="F68:S68"/>
    <mergeCell ref="F69:S69"/>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13</xdr:col>
                    <xdr:colOff>381000</xdr:colOff>
                    <xdr:row>4</xdr:row>
                    <xdr:rowOff>200025</xdr:rowOff>
                  </from>
                  <to>
                    <xdr:col>13</xdr:col>
                    <xdr:colOff>723900</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13</xdr:col>
                    <xdr:colOff>381000</xdr:colOff>
                    <xdr:row>5</xdr:row>
                    <xdr:rowOff>219075</xdr:rowOff>
                  </from>
                  <to>
                    <xdr:col>13</xdr:col>
                    <xdr:colOff>714375</xdr:colOff>
                    <xdr:row>6</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F56" sqref="F56"/>
    </sheetView>
  </sheetViews>
  <sheetFormatPr defaultRowHeight="16.5" zeroHeight="1"/>
  <cols>
    <col min="1" max="1" width="3.7109375" style="1" customWidth="1"/>
    <col min="2" max="3" width="8.28515625" style="48" customWidth="1"/>
    <col min="4" max="4" width="20.28515625" style="48" customWidth="1"/>
    <col min="5" max="5" width="13.7109375" style="48" customWidth="1"/>
    <col min="6" max="6" width="94.7109375" style="48" customWidth="1"/>
    <col min="7" max="7" width="5.710937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4" t="str">
        <f>'REKOD PRESTASI MURID'!$D$1</f>
        <v>SK SUNGAI SIPUT</v>
      </c>
      <c r="C1" s="224"/>
      <c r="D1" s="224"/>
      <c r="E1" s="224"/>
      <c r="F1" s="224"/>
      <c r="G1" s="52"/>
      <c r="H1" s="51"/>
    </row>
    <row r="2" spans="1:11" s="47" customFormat="1" ht="21" customHeight="1">
      <c r="A2" s="52"/>
      <c r="B2" s="224" t="str">
        <f>'REKOD PRESTASI MURID'!$D$2</f>
        <v xml:space="preserve">KLANG, </v>
      </c>
      <c r="C2" s="224"/>
      <c r="D2" s="224"/>
      <c r="E2" s="224"/>
      <c r="F2" s="224"/>
      <c r="G2" s="52"/>
      <c r="H2" s="51"/>
    </row>
    <row r="3" spans="1:11" s="47" customFormat="1" ht="21" customHeight="1">
      <c r="A3" s="52"/>
      <c r="B3" s="224" t="str">
        <f>'REKOD PRESTASI MURID'!$D$3</f>
        <v>SELANGOR</v>
      </c>
      <c r="C3" s="224"/>
      <c r="D3" s="224"/>
      <c r="E3" s="224"/>
      <c r="F3" s="224"/>
      <c r="G3" s="52"/>
      <c r="H3" s="51"/>
    </row>
    <row r="4" spans="1:11" s="47" customFormat="1" ht="21" customHeight="1">
      <c r="A4" s="53"/>
      <c r="B4" s="225">
        <f>'REKOD PRESTASI MURID'!$D$4</f>
        <v>43010</v>
      </c>
      <c r="C4" s="225"/>
      <c r="D4" s="225"/>
      <c r="E4" s="225"/>
      <c r="F4" s="225"/>
      <c r="G4" s="53"/>
      <c r="H4" s="226" t="s">
        <v>15</v>
      </c>
      <c r="I4" s="226"/>
      <c r="J4" s="226"/>
    </row>
    <row r="5" spans="1:11">
      <c r="A5" s="7"/>
      <c r="B5" s="7"/>
      <c r="C5" s="7"/>
      <c r="D5" s="7"/>
      <c r="E5" s="7"/>
      <c r="F5" s="7"/>
      <c r="G5" s="7"/>
      <c r="H5" s="54"/>
      <c r="I5" s="91"/>
      <c r="J5" s="91"/>
    </row>
    <row r="6" spans="1:11" ht="18.75">
      <c r="A6" s="7"/>
      <c r="B6" s="55" t="str">
        <f>'REKOD PRESTASI MURID'!$A$7</f>
        <v>BAHASA INGGERIS</v>
      </c>
      <c r="C6" s="7"/>
      <c r="D6" s="7"/>
      <c r="E6" s="7"/>
      <c r="F6" s="7"/>
      <c r="G6" s="7"/>
      <c r="H6" s="54"/>
      <c r="I6" s="92">
        <v>1</v>
      </c>
      <c r="J6" s="91"/>
    </row>
    <row r="7" spans="1:11">
      <c r="A7" s="7"/>
      <c r="B7" s="7"/>
      <c r="C7" s="7"/>
      <c r="D7" s="7"/>
      <c r="E7" s="7"/>
      <c r="F7" s="7"/>
      <c r="G7" s="7"/>
      <c r="H7" s="56">
        <v>1</v>
      </c>
      <c r="I7" s="56" t="str">
        <f>'REKOD PRESTASI MURID'!B12</f>
        <v>AHMAD BIN SULAIMAN</v>
      </c>
      <c r="J7" s="56" t="str">
        <f t="shared" ref="J7:J24" si="0">IF(I7=0,"",H7&amp;"  "&amp;I7)</f>
        <v>1  AHMAD BIN SULAIMAN</v>
      </c>
      <c r="K7" s="1">
        <f>'REKOD PRESTASI MURID'!AI12</f>
        <v>1</v>
      </c>
    </row>
    <row r="8" spans="1:11">
      <c r="A8" s="7"/>
      <c r="B8" s="206" t="s">
        <v>16</v>
      </c>
      <c r="C8" s="207"/>
      <c r="D8" s="57" t="str">
        <f>VLOOKUP($I$6,H7:J69,2)</f>
        <v>AHMAD BIN SULAIMAN</v>
      </c>
      <c r="E8" s="58"/>
      <c r="F8" s="18"/>
      <c r="G8" s="7"/>
      <c r="H8" s="56">
        <v>2</v>
      </c>
      <c r="I8" s="56" t="str">
        <f>'REKOD PRESTASI MURID'!B13</f>
        <v>SITI ROKIAH BINTI ALI</v>
      </c>
      <c r="J8" s="56" t="str">
        <f t="shared" si="0"/>
        <v>2  SITI ROKIAH BINTI ALI</v>
      </c>
      <c r="K8" s="1" t="str">
        <f>'REKOD PRESTASI MURID'!O6</f>
        <v>Pentaksiran Pertengahan Tahun</v>
      </c>
    </row>
    <row r="9" spans="1:11">
      <c r="A9" s="7"/>
      <c r="B9" s="209" t="s">
        <v>17</v>
      </c>
      <c r="C9" s="210"/>
      <c r="D9" s="61">
        <f>VLOOKUP($I$6,'REKOD PRESTASI MURID'!$A$12:$D$65,3)</f>
        <v>123356789413</v>
      </c>
      <c r="E9" s="62"/>
      <c r="F9" s="18"/>
      <c r="G9" s="7"/>
      <c r="H9" s="56">
        <v>3</v>
      </c>
      <c r="I9" s="56" t="str">
        <f>'REKOD PRESTASI MURID'!B14</f>
        <v>MOHD RAMLI BIN SHUKRI</v>
      </c>
      <c r="J9" s="56" t="str">
        <f t="shared" si="0"/>
        <v>3  MOHD RAMLI BIN SHUKRI</v>
      </c>
      <c r="K9" s="1" t="str">
        <f>'REKOD PRESTASI MURID'!O7</f>
        <v>Pentaksiran Akhir tahun</v>
      </c>
    </row>
    <row r="10" spans="1:11">
      <c r="A10" s="7"/>
      <c r="B10" s="209" t="s">
        <v>18</v>
      </c>
      <c r="C10" s="210"/>
      <c r="D10" s="63" t="str">
        <f>VLOOKUP($I$6,'REKOD PRESTASI MURID'!$A$12:$D$65,4)</f>
        <v>L</v>
      </c>
      <c r="E10" s="64"/>
      <c r="F10" s="18"/>
      <c r="G10" s="7"/>
      <c r="H10" s="56">
        <v>4</v>
      </c>
      <c r="I10" s="56" t="str">
        <f>'REKOD PRESTASI MURID'!B15</f>
        <v>NORAINI BINTI KASIM</v>
      </c>
      <c r="J10" s="56" t="str">
        <f t="shared" si="0"/>
        <v>4  NORAINI BINTI KASIM</v>
      </c>
    </row>
    <row r="11" spans="1:11">
      <c r="A11" s="7"/>
      <c r="B11" s="209" t="s">
        <v>19</v>
      </c>
      <c r="C11" s="210"/>
      <c r="D11" s="63" t="str">
        <f>'REKOD PRESTASI MURID'!D7</f>
        <v>TINGKATAN 2</v>
      </c>
      <c r="E11" s="64"/>
      <c r="F11" s="18"/>
      <c r="G11" s="7"/>
      <c r="H11" s="56">
        <v>5</v>
      </c>
      <c r="I11" s="56" t="str">
        <f>'REKOD PRESTASI MURID'!B16</f>
        <v>ALIAS BIN OMAR</v>
      </c>
      <c r="J11" s="56" t="str">
        <f t="shared" si="0"/>
        <v>5  ALIAS BIN OMAR</v>
      </c>
    </row>
    <row r="12" spans="1:11">
      <c r="A12" s="7"/>
      <c r="B12" s="59" t="s">
        <v>20</v>
      </c>
      <c r="C12" s="60"/>
      <c r="D12" s="63" t="str">
        <f>'REKOD PRESTASI MURID'!$D$6</f>
        <v>PN. SUZILA MOHAMED</v>
      </c>
      <c r="E12" s="64"/>
      <c r="F12" s="18"/>
      <c r="G12" s="7"/>
      <c r="H12" s="56">
        <v>6</v>
      </c>
      <c r="I12" s="56" t="str">
        <f>'REKOD PRESTASI MURID'!B17</f>
        <v>ABDUL HAKIM BIN KAMARUZAMAN</v>
      </c>
      <c r="J12" s="56" t="str">
        <f t="shared" si="0"/>
        <v>6  ABDUL HAKIM BIN KAMARUZAMAN</v>
      </c>
      <c r="K12" s="89"/>
    </row>
    <row r="13" spans="1:11">
      <c r="A13" s="7"/>
      <c r="B13" s="211" t="s">
        <v>21</v>
      </c>
      <c r="C13" s="212"/>
      <c r="D13" s="152">
        <f>B4</f>
        <v>43010</v>
      </c>
      <c r="E13" s="65"/>
      <c r="F13" s="18"/>
      <c r="G13" s="7"/>
      <c r="H13" s="56">
        <v>7</v>
      </c>
      <c r="I13" s="56">
        <f>'REKOD PRESTASI MURID'!B18</f>
        <v>0</v>
      </c>
      <c r="J13" s="56" t="str">
        <f t="shared" si="0"/>
        <v/>
      </c>
    </row>
    <row r="14" spans="1:11">
      <c r="A14" s="7"/>
      <c r="B14" s="18"/>
      <c r="C14" s="18"/>
      <c r="D14" s="18"/>
      <c r="E14" s="66"/>
      <c r="F14" s="18"/>
      <c r="G14" s="7"/>
      <c r="H14" s="56">
        <v>8</v>
      </c>
      <c r="I14" s="56">
        <f>'REKOD PRESTASI MURID'!B19</f>
        <v>0</v>
      </c>
      <c r="J14" s="56" t="str">
        <f t="shared" si="0"/>
        <v/>
      </c>
    </row>
    <row r="15" spans="1:11" ht="22.5" customHeight="1">
      <c r="A15" s="7"/>
      <c r="B15" s="222" t="s">
        <v>22</v>
      </c>
      <c r="C15" s="222"/>
      <c r="D15" s="222"/>
      <c r="E15" s="215" t="str">
        <f>IF(K7=1,"",VLOOKUP($I$6,'REKOD PRESTASI MURID'!$A$12:$AD$65,30))</f>
        <v/>
      </c>
      <c r="F15" s="220" t="str">
        <f>UPPER(IF(K7=1,K8,K9))</f>
        <v>PENTAKSIRAN PERTENGAHAN TAHUN</v>
      </c>
      <c r="G15" s="7"/>
      <c r="H15" s="56">
        <v>9</v>
      </c>
      <c r="I15" s="56">
        <f>'REKOD PRESTASI MURID'!B20</f>
        <v>0</v>
      </c>
      <c r="J15" s="56" t="str">
        <f t="shared" si="0"/>
        <v/>
      </c>
    </row>
    <row r="16" spans="1:11" ht="22.5" customHeight="1">
      <c r="A16" s="7"/>
      <c r="B16" s="223"/>
      <c r="C16" s="223"/>
      <c r="D16" s="223"/>
      <c r="E16" s="215"/>
      <c r="F16" s="221"/>
      <c r="G16" s="7"/>
      <c r="H16" s="56">
        <v>10</v>
      </c>
      <c r="I16" s="56">
        <f>'REKOD PRESTASI MURID'!B21</f>
        <v>0</v>
      </c>
      <c r="J16" s="56" t="str">
        <f t="shared" si="0"/>
        <v/>
      </c>
    </row>
    <row r="17" spans="1:10" ht="67.5" customHeight="1">
      <c r="A17" s="7"/>
      <c r="B17" s="213" t="s">
        <v>23</v>
      </c>
      <c r="C17" s="213"/>
      <c r="D17" s="214"/>
      <c r="E17" s="216" t="str">
        <f>IF(E15="","Tahap Penguasaan Keseluruhan hanya dilaporkan pada pentaksiran akhir tahun sahaja",VLOOKUP(E15,'DATA PERNYATAAN TAHAP PGUASAAN '!A204:B209,2))</f>
        <v>Tahap Penguasaan Keseluruhan hanya dilaporkan pada pentaksiran akhir tahun sahaja</v>
      </c>
      <c r="F17" s="217"/>
      <c r="G17" s="7"/>
      <c r="H17" s="56">
        <v>11</v>
      </c>
      <c r="I17" s="56">
        <f>'REKOD PRESTASI MURID'!B22</f>
        <v>0</v>
      </c>
      <c r="J17" s="56" t="str">
        <f t="shared" si="0"/>
        <v/>
      </c>
    </row>
    <row r="18" spans="1:10">
      <c r="A18" s="7"/>
      <c r="B18" s="6"/>
      <c r="C18" s="6"/>
      <c r="D18" s="6"/>
      <c r="E18" s="6"/>
      <c r="F18" s="6"/>
      <c r="G18" s="7"/>
      <c r="H18" s="56">
        <v>12</v>
      </c>
      <c r="I18" s="56">
        <f>'REKOD PRESTASI MURID'!B23</f>
        <v>0</v>
      </c>
      <c r="J18" s="56" t="str">
        <f t="shared" si="0"/>
        <v/>
      </c>
    </row>
    <row r="19" spans="1:10" ht="38.25" customHeight="1">
      <c r="A19" s="7"/>
      <c r="B19" s="218" t="s">
        <v>4</v>
      </c>
      <c r="C19" s="218"/>
      <c r="D19" s="67" t="s">
        <v>24</v>
      </c>
      <c r="E19" s="68" t="s">
        <v>25</v>
      </c>
      <c r="F19" s="69" t="s">
        <v>26</v>
      </c>
      <c r="G19" s="7"/>
      <c r="H19" s="56">
        <v>13</v>
      </c>
      <c r="I19" s="56">
        <f>'REKOD PRESTASI MURID'!B24</f>
        <v>0</v>
      </c>
      <c r="J19" s="56" t="str">
        <f t="shared" si="0"/>
        <v/>
      </c>
    </row>
    <row r="20" spans="1:10" ht="57.75" hidden="1" customHeight="1">
      <c r="A20" s="7"/>
      <c r="B20" s="172"/>
      <c r="C20" s="173"/>
      <c r="D20" s="70">
        <f>'REKOD PRESTASI MURID'!$E$11</f>
        <v>1</v>
      </c>
      <c r="E20" s="71">
        <f>VLOOKUP($I$6,'REKOD PRESTASI MURID'!$A$12:$AD$65,5)</f>
        <v>1</v>
      </c>
      <c r="F20" s="72">
        <f>VLOOKUP(E20,'DATA PERNYATAAN TAHAP PGUASAAN '!A4:B9,2)</f>
        <v>0</v>
      </c>
      <c r="G20" s="7"/>
      <c r="H20" s="56">
        <v>14</v>
      </c>
      <c r="I20" s="56">
        <f>'REKOD PRESTASI MURID'!B25</f>
        <v>0</v>
      </c>
      <c r="J20" s="56" t="str">
        <f t="shared" si="0"/>
        <v/>
      </c>
    </row>
    <row r="21" spans="1:10" ht="40.5" hidden="1" customHeight="1">
      <c r="A21" s="7"/>
      <c r="B21" s="176"/>
      <c r="C21" s="177"/>
      <c r="D21" s="70">
        <f>'REKOD PRESTASI MURID'!$F$11</f>
        <v>2</v>
      </c>
      <c r="E21" s="71">
        <f>VLOOKUP($I$6,'REKOD PRESTASI MURID'!$A$12:$AD$65,6)</f>
        <v>0</v>
      </c>
      <c r="F21" s="72" t="e">
        <f>VLOOKUP(E21,'DATA PERNYATAAN TAHAP PGUASAAN '!A12:B17,2)</f>
        <v>#N/A</v>
      </c>
      <c r="G21" s="7"/>
      <c r="H21" s="56">
        <v>15</v>
      </c>
      <c r="I21" s="56">
        <f>'REKOD PRESTASI MURID'!B26</f>
        <v>0</v>
      </c>
      <c r="J21" s="56" t="str">
        <f t="shared" si="0"/>
        <v/>
      </c>
    </row>
    <row r="22" spans="1:10" ht="40.5" hidden="1" customHeight="1">
      <c r="A22" s="7"/>
      <c r="B22" s="176"/>
      <c r="C22" s="177"/>
      <c r="D22" s="70">
        <f>'REKOD PRESTASI MURID'!$G$11</f>
        <v>3</v>
      </c>
      <c r="E22" s="71">
        <f>VLOOKUP($I$6,'REKOD PRESTASI MURID'!$A$12:$AD$65,7)</f>
        <v>0</v>
      </c>
      <c r="F22" s="72" t="e">
        <f>VLOOKUP(E22,'DATA PERNYATAAN TAHAP PGUASAAN '!A20:B25,2)</f>
        <v>#N/A</v>
      </c>
      <c r="G22" s="7"/>
      <c r="H22" s="56">
        <v>16</v>
      </c>
      <c r="I22" s="56">
        <f>'REKOD PRESTASI MURID'!B27</f>
        <v>0</v>
      </c>
      <c r="J22" s="56" t="str">
        <f t="shared" si="0"/>
        <v/>
      </c>
    </row>
    <row r="23" spans="1:10" ht="40.5" hidden="1" customHeight="1">
      <c r="A23" s="7"/>
      <c r="B23" s="176"/>
      <c r="C23" s="177"/>
      <c r="D23" s="70">
        <f>'REKOD PRESTASI MURID'!$H$11</f>
        <v>4</v>
      </c>
      <c r="E23" s="71">
        <f>VLOOKUP($I$6,'REKOD PRESTASI MURID'!$A$12:$AD$65,8)</f>
        <v>0</v>
      </c>
      <c r="F23" s="72" t="e">
        <f>VLOOKUP(E23,'DATA PERNYATAAN TAHAP PGUASAAN '!A28:B33,2)</f>
        <v>#N/A</v>
      </c>
      <c r="G23" s="7"/>
      <c r="H23" s="56">
        <v>17</v>
      </c>
      <c r="I23" s="56">
        <f>'REKOD PRESTASI MURID'!B28</f>
        <v>0</v>
      </c>
      <c r="J23" s="56" t="str">
        <f t="shared" si="0"/>
        <v/>
      </c>
    </row>
    <row r="24" spans="1:10" ht="40.5" hidden="1" customHeight="1">
      <c r="A24" s="7"/>
      <c r="B24" s="176"/>
      <c r="C24" s="177"/>
      <c r="D24" s="70">
        <f>'REKOD PRESTASI MURID'!$I$11</f>
        <v>5</v>
      </c>
      <c r="E24" s="71">
        <f>VLOOKUP($I$6,'REKOD PRESTASI MURID'!$A$12:$AD$65,9)</f>
        <v>0</v>
      </c>
      <c r="F24" s="72" t="e">
        <f>VLOOKUP(E24,'DATA PERNYATAAN TAHAP PGUASAAN '!A36:B41,2)</f>
        <v>#N/A</v>
      </c>
      <c r="G24" s="7"/>
      <c r="H24" s="56">
        <v>18</v>
      </c>
      <c r="I24" s="56">
        <f>'REKOD PRESTASI MURID'!B29</f>
        <v>0</v>
      </c>
      <c r="J24" s="56" t="str">
        <f t="shared" si="0"/>
        <v/>
      </c>
    </row>
    <row r="25" spans="1:10" ht="40.5" hidden="1" customHeight="1">
      <c r="A25" s="7"/>
      <c r="B25" s="176"/>
      <c r="C25" s="177"/>
      <c r="D25" s="70">
        <f>'REKOD PRESTASI MURID'!$J$11</f>
        <v>6</v>
      </c>
      <c r="E25" s="71">
        <f>VLOOKUP($I$6,'REKOD PRESTASI MURID'!$A$12:$AD$65,10)</f>
        <v>0</v>
      </c>
      <c r="F25" s="72" t="e">
        <f>VLOOKUP(E25,'DATA PERNYATAAN TAHAP PGUASAAN '!A44:B49,2)</f>
        <v>#N/A</v>
      </c>
      <c r="G25" s="7"/>
      <c r="H25" s="56">
        <v>19</v>
      </c>
      <c r="I25" s="56">
        <f>'REKOD PRESTASI MURID'!B30</f>
        <v>0</v>
      </c>
      <c r="J25" s="56" t="str">
        <f t="shared" ref="J25:J30" si="1">IF(I25=0,"",H25&amp;"  "&amp;I25)</f>
        <v/>
      </c>
    </row>
    <row r="26" spans="1:10" ht="40.5" hidden="1" customHeight="1">
      <c r="A26" s="7"/>
      <c r="B26" s="176"/>
      <c r="C26" s="177"/>
      <c r="D26" s="70">
        <f>'REKOD PRESTASI MURID'!$K$11</f>
        <v>7</v>
      </c>
      <c r="E26" s="71">
        <f>VLOOKUP($I$6,'REKOD PRESTASI MURID'!$A$12:$AD$65,11)</f>
        <v>0</v>
      </c>
      <c r="F26" s="72" t="e">
        <f>VLOOKUP(E26,'DATA PERNYATAAN TAHAP PGUASAAN '!A52:B57,2)</f>
        <v>#N/A</v>
      </c>
      <c r="G26" s="7"/>
      <c r="H26" s="56">
        <v>20</v>
      </c>
      <c r="I26" s="56">
        <f>'REKOD PRESTASI MURID'!B31</f>
        <v>0</v>
      </c>
      <c r="J26" s="56" t="str">
        <f t="shared" si="1"/>
        <v/>
      </c>
    </row>
    <row r="27" spans="1:10" ht="6" hidden="1" customHeight="1">
      <c r="A27" s="7"/>
      <c r="B27" s="176"/>
      <c r="C27" s="177"/>
      <c r="D27" s="70">
        <f>'REKOD PRESTASI MURID'!$L$11</f>
        <v>8</v>
      </c>
      <c r="E27" s="71">
        <f>VLOOKUP($I$6,'REKOD PRESTASI MURID'!$A$12:$AD$65,12)</f>
        <v>0</v>
      </c>
      <c r="F27" s="72" t="e">
        <f>VLOOKUP(E27,'DATA PERNYATAAN TAHAP PGUASAAN '!A60:B65,2)</f>
        <v>#N/A</v>
      </c>
      <c r="G27" s="7"/>
      <c r="H27" s="56">
        <v>21</v>
      </c>
      <c r="I27" s="56">
        <f>'REKOD PRESTASI MURID'!B32</f>
        <v>0</v>
      </c>
      <c r="J27" s="56" t="str">
        <f t="shared" si="1"/>
        <v/>
      </c>
    </row>
    <row r="28" spans="1:10" ht="75" customHeight="1">
      <c r="A28" s="7"/>
      <c r="B28" s="176"/>
      <c r="C28" s="177"/>
      <c r="D28" s="70" t="str">
        <f>'REKOD PRESTASI MURID'!$M$11</f>
        <v>MENDENGAR (LISTENING)</v>
      </c>
      <c r="E28" s="71">
        <f>VLOOKUP($I$6,'REKOD PRESTASI MURID'!$A$12:$AD$65,13)</f>
        <v>2</v>
      </c>
      <c r="F28" s="192" t="str">
        <f>VLOOKUP(E28,'DATA PERNYATAAN TAHAP PGUASAAN '!A68:B73,2)</f>
        <v xml:space="preserve">• Acquires limited understanding of the listening skills in identifying the main ideas and specific details in a text with a lot of support.
• Shows limited understanding of classroom instructions, complex questions and guess the meaning of unfamiliar words.
</v>
      </c>
      <c r="G28" s="7"/>
      <c r="H28" s="56">
        <v>22</v>
      </c>
      <c r="I28" s="56">
        <f>'REKOD PRESTASI MURID'!B33</f>
        <v>0</v>
      </c>
      <c r="J28" s="56" t="str">
        <f t="shared" si="1"/>
        <v/>
      </c>
    </row>
    <row r="29" spans="1:10" ht="58.5" customHeight="1">
      <c r="A29" s="7"/>
      <c r="B29" s="176"/>
      <c r="C29" s="177"/>
      <c r="D29" s="70" t="str">
        <f>'REKOD PRESTASI MURID'!$N$11</f>
        <v>BERTUTUR (SPEAKING)</v>
      </c>
      <c r="E29" s="71">
        <f>VLOOKUP($I$6,'REKOD PRESTASI MURID'!$A$12:$AD$65,14)</f>
        <v>3</v>
      </c>
      <c r="F29" s="72" t="str">
        <f>VLOOKUP(E29,'DATA PERNYATAAN TAHAP PGUASAAN '!A76:B81,2)</f>
        <v>• Displays adequate ability to find out about and communicate information, opinions and feelings clearly.
• Shows satisfactory response in managing interaction in communicating a point of view appropriately.
• Provides satisfactory response in narrating short stories and events to an audience.</v>
      </c>
      <c r="G29" s="7"/>
      <c r="H29" s="56">
        <v>23</v>
      </c>
      <c r="I29" s="56">
        <f>'REKOD PRESTASI MURID'!B34</f>
        <v>0</v>
      </c>
      <c r="J29" s="56" t="str">
        <f t="shared" si="1"/>
        <v/>
      </c>
    </row>
    <row r="30" spans="1:10" ht="58.5" customHeight="1">
      <c r="A30" s="7"/>
      <c r="B30" s="176"/>
      <c r="C30" s="177"/>
      <c r="D30" s="70" t="str">
        <f>'REKOD PRESTASI MURID'!$O$11</f>
        <v>MEMBACA (READING)</v>
      </c>
      <c r="E30" s="71">
        <f>VLOOKUP($I$6,'REKOD PRESTASI MURID'!$A$12:$AD$65,15)</f>
        <v>3</v>
      </c>
      <c r="F30" s="191" t="str">
        <f>VLOOKUP(E30,'DATA PERNYATAAN TAHAP PGUASAAN '!A84:B89,2)</f>
        <v xml:space="preserve">• Displays adequate understanding of the reading skills in identifying the main ideas and specific details in a text 
• Shows satisfactory ability to use dictionary skills to check meaning and guess the meaning of unfamiliar words.
• Displays satisfactory interest to read and understand a variety of fiction or non-fiction texts.
</v>
      </c>
      <c r="G30" s="7"/>
      <c r="H30" s="56">
        <v>24</v>
      </c>
      <c r="I30" s="56">
        <f>'REKOD PRESTASI MURID'!B35</f>
        <v>0</v>
      </c>
      <c r="J30" s="56" t="str">
        <f t="shared" si="1"/>
        <v/>
      </c>
    </row>
    <row r="31" spans="1:10" ht="72.75" customHeight="1">
      <c r="A31" s="7"/>
      <c r="B31" s="174"/>
      <c r="C31" s="175"/>
      <c r="D31" s="70" t="str">
        <f>'REKOD PRESTASI MURID'!$P$11</f>
        <v>MENULIS (WRITING)</v>
      </c>
      <c r="E31" s="71">
        <f>VLOOKUP($I$6,'REKOD PRESTASI MURID'!$A$12:$AD$65,16)</f>
        <v>3</v>
      </c>
      <c r="F31" s="191" t="str">
        <f>VLOOKUP(E31,'DATA PERNYATAAN TAHAP PGUASAAN '!A92:B97,2)</f>
        <v xml:space="preserve">• Displays adequate ability to express and organise information, ideas, opinions and feelings in written work coherently.
• Shows adequate ability to punctuate appropriately and spell accurately.
• Shows the ability to plan, draft and edit written work adequately.
</v>
      </c>
      <c r="G31" s="7"/>
      <c r="H31" s="56">
        <v>25</v>
      </c>
      <c r="I31" s="56">
        <f>'REKOD PRESTASI MURID'!B36</f>
        <v>0</v>
      </c>
      <c r="J31" s="56" t="str">
        <f t="shared" ref="J31:J63" si="2">IF(I31=0,"",H31&amp;"  "&amp;I31)</f>
        <v/>
      </c>
    </row>
    <row r="32" spans="1:10" hidden="1">
      <c r="A32" s="7"/>
      <c r="B32" s="73"/>
      <c r="C32" s="74"/>
      <c r="D32" s="70">
        <f>'REKOD PRESTASI MURID'!Q$11</f>
        <v>0</v>
      </c>
      <c r="E32" s="71">
        <f>VLOOKUP($I$6,'REKOD PRESTASI MURID'!$A$12:$AD$65,17)</f>
        <v>0</v>
      </c>
      <c r="F32" s="72" t="e">
        <f>VLOOKUP(E32,'DATA PERNYATAAN TAHAP PGUASAAN '!A100:B105,2)</f>
        <v>#N/A</v>
      </c>
      <c r="G32" s="7"/>
      <c r="H32" s="56">
        <v>26</v>
      </c>
      <c r="I32" s="56">
        <f>'REKOD PRESTASI MURID'!B37</f>
        <v>0</v>
      </c>
      <c r="J32" s="56" t="str">
        <f t="shared" si="2"/>
        <v/>
      </c>
    </row>
    <row r="33" spans="1:10" hidden="1">
      <c r="A33" s="7"/>
      <c r="B33" s="73"/>
      <c r="C33" s="74"/>
      <c r="D33" s="70">
        <f>'REKOD PRESTASI MURID'!$R$11</f>
        <v>0</v>
      </c>
      <c r="E33" s="71">
        <f>VLOOKUP($I$6,'REKOD PRESTASI MURID'!$A$12:$AD$65,18)</f>
        <v>0</v>
      </c>
      <c r="F33" s="72" t="e">
        <f>VLOOKUP(E33,'DATA PERNYATAAN TAHAP PGUASAAN '!A108:B113,2)</f>
        <v>#N/A</v>
      </c>
      <c r="G33" s="7"/>
      <c r="H33" s="56">
        <v>27</v>
      </c>
      <c r="I33" s="56">
        <f>'REKOD PRESTASI MURID'!B38</f>
        <v>0</v>
      </c>
      <c r="J33" s="56" t="str">
        <f t="shared" si="2"/>
        <v/>
      </c>
    </row>
    <row r="34" spans="1:10" hidden="1">
      <c r="A34" s="7"/>
      <c r="B34" s="73"/>
      <c r="C34" s="74"/>
      <c r="D34" s="70">
        <f>'REKOD PRESTASI MURID'!$S$11</f>
        <v>0</v>
      </c>
      <c r="E34" s="71">
        <f>VLOOKUP($I$6,'REKOD PRESTASI MURID'!$A$12:$AD$65,19)</f>
        <v>0</v>
      </c>
      <c r="F34" s="72" t="e">
        <f>VLOOKUP(E34,'DATA PERNYATAAN TAHAP PGUASAAN '!A116:B121,2)</f>
        <v>#N/A</v>
      </c>
      <c r="G34" s="7"/>
      <c r="H34" s="56">
        <v>28</v>
      </c>
      <c r="I34" s="56">
        <f>'REKOD PRESTASI MURID'!B39</f>
        <v>0</v>
      </c>
      <c r="J34" s="56" t="str">
        <f t="shared" si="2"/>
        <v/>
      </c>
    </row>
    <row r="35" spans="1:10" hidden="1">
      <c r="A35" s="7"/>
      <c r="B35" s="73"/>
      <c r="C35" s="74"/>
      <c r="D35" s="70">
        <f>'REKOD PRESTASI MURID'!$T$11</f>
        <v>0</v>
      </c>
      <c r="E35" s="71">
        <f>VLOOKUP($I$6,'REKOD PRESTASI MURID'!$A$12:$AD$65,20)</f>
        <v>0</v>
      </c>
      <c r="F35" s="72" t="e">
        <f>VLOOKUP(E35,'DATA PERNYATAAN TAHAP PGUASAAN '!A124:B129,2)</f>
        <v>#N/A</v>
      </c>
      <c r="G35" s="7"/>
      <c r="H35" s="56">
        <v>29</v>
      </c>
      <c r="I35" s="56">
        <f>'REKOD PRESTASI MURID'!B40</f>
        <v>0</v>
      </c>
      <c r="J35" s="56" t="str">
        <f t="shared" si="2"/>
        <v/>
      </c>
    </row>
    <row r="36" spans="1:10" hidden="1">
      <c r="A36" s="7"/>
      <c r="B36" s="73"/>
      <c r="C36" s="74"/>
      <c r="D36" s="70">
        <f>'REKOD PRESTASI MURID'!$U$11</f>
        <v>0</v>
      </c>
      <c r="E36" s="71">
        <f>VLOOKUP($I$6,'REKOD PRESTASI MURID'!$A$12:$AD$65,21)</f>
        <v>0</v>
      </c>
      <c r="F36" s="72" t="e">
        <f>VLOOKUP(E36,'DATA PERNYATAAN TAHAP PGUASAAN '!A132:B137,2)</f>
        <v>#N/A</v>
      </c>
      <c r="G36" s="7"/>
      <c r="H36" s="56">
        <v>30</v>
      </c>
      <c r="I36" s="56">
        <f>'REKOD PRESTASI MURID'!B41</f>
        <v>0</v>
      </c>
      <c r="J36" s="56" t="str">
        <f t="shared" si="2"/>
        <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34" t="s">
        <v>137</v>
      </c>
      <c r="E47" s="219"/>
      <c r="F47" s="219"/>
      <c r="G47" s="81"/>
      <c r="H47" s="56">
        <v>41</v>
      </c>
      <c r="I47" s="56">
        <f>'REKOD PRESTASI MURID'!B52</f>
        <v>0</v>
      </c>
      <c r="J47" s="56" t="str">
        <f t="shared" si="2"/>
        <v/>
      </c>
    </row>
    <row r="48" spans="1:10" s="49" customFormat="1" ht="22.5" customHeight="1">
      <c r="A48" s="81"/>
      <c r="B48" s="87"/>
      <c r="C48" s="87"/>
      <c r="D48" s="234"/>
      <c r="E48" s="208"/>
      <c r="F48" s="208"/>
      <c r="G48" s="81"/>
      <c r="H48" s="56">
        <v>42</v>
      </c>
      <c r="I48" s="56">
        <f>'REKOD PRESTASI MURID'!B53</f>
        <v>0</v>
      </c>
      <c r="J48" s="56" t="str">
        <f t="shared" si="2"/>
        <v/>
      </c>
    </row>
    <row r="49" spans="1:10" s="49" customFormat="1" ht="21" customHeight="1">
      <c r="A49" s="81"/>
      <c r="B49" s="87"/>
      <c r="C49" s="87"/>
      <c r="D49" s="86"/>
      <c r="E49" s="208"/>
      <c r="F49" s="208"/>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27</v>
      </c>
      <c r="F55" s="88" t="s">
        <v>27</v>
      </c>
      <c r="H55" s="56">
        <v>49</v>
      </c>
      <c r="I55" s="56">
        <f>'REKOD PRESTASI MURID'!B60</f>
        <v>0</v>
      </c>
      <c r="J55" s="56" t="str">
        <f t="shared" si="2"/>
        <v/>
      </c>
    </row>
    <row r="56" spans="1:10">
      <c r="B56" s="89" t="str">
        <f>'REKOD PRESTASI MURID'!$D$6</f>
        <v>PN. SUZILA MOHAMED</v>
      </c>
      <c r="C56" s="89"/>
      <c r="D56" s="89"/>
      <c r="E56" s="89"/>
      <c r="F56" s="235" t="str">
        <f>'REKOD PRESTASI MURID'!B70</f>
        <v>EN. TAN KAR HOCK</v>
      </c>
      <c r="H56" s="56">
        <v>50</v>
      </c>
      <c r="I56" s="56">
        <f>'REKOD PRESTASI MURID'!B61</f>
        <v>0</v>
      </c>
      <c r="J56" s="56" t="str">
        <f t="shared" si="2"/>
        <v/>
      </c>
    </row>
    <row r="57" spans="1:10">
      <c r="B57" s="48" t="s">
        <v>28</v>
      </c>
      <c r="F57" s="88" t="str">
        <f>'REKOD PRESTASI MURID'!$B$71</f>
        <v>GURU BESAR</v>
      </c>
      <c r="H57" s="56">
        <v>51</v>
      </c>
      <c r="I57" s="56">
        <f>'REKOD PRESTASI MURID'!B62</f>
        <v>0</v>
      </c>
      <c r="J57" s="56" t="str">
        <f t="shared" si="2"/>
        <v/>
      </c>
    </row>
    <row r="58" spans="1:10">
      <c r="B58" s="48" t="str">
        <f>'REKOD PRESTASI MURID'!$B$72</f>
        <v>SK SUNGAI SIPUT</v>
      </c>
      <c r="F58" s="88" t="str">
        <f>'REKOD PRESTASI MURID'!$B$72</f>
        <v>SK SUNGAI SIPUT</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UOc3J63xNz/ZTlbagsR/cko+lvtsZ8zmNoyARxyDm3OEs6+i5HZZR4LgAuwIDMiqD+jAsy7+4DuzAkzxrv8Tew==" saltValue="ksHjHvDscaG12BAPKOGz5A==" spinCount="100000" sheet="1" scenarios="1"/>
  <mergeCells count="20">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75" zoomScale="80" zoomScaleNormal="80" zoomScaleSheetLayoutView="100" workbookViewId="0">
      <selection activeCell="H207" sqref="H207"/>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39.75" customHeight="1">
      <c r="A1" s="33" t="s">
        <v>29</v>
      </c>
      <c r="B1" s="34"/>
    </row>
    <row r="2" spans="1:9">
      <c r="A2" s="35"/>
      <c r="B2" s="36"/>
    </row>
    <row r="3" spans="1:9" ht="31.5" hidden="1" customHeight="1">
      <c r="A3" s="37" t="s">
        <v>25</v>
      </c>
      <c r="B3" s="37">
        <v>1</v>
      </c>
    </row>
    <row r="4" spans="1:9" hidden="1">
      <c r="A4" s="39">
        <v>1</v>
      </c>
      <c r="B4" s="40"/>
    </row>
    <row r="5" spans="1:9" hidden="1">
      <c r="A5" s="39">
        <v>2</v>
      </c>
      <c r="B5" s="146"/>
    </row>
    <row r="6" spans="1:9" hidden="1">
      <c r="A6" s="39">
        <v>3</v>
      </c>
      <c r="B6" s="40"/>
    </row>
    <row r="7" spans="1:9" hidden="1">
      <c r="A7" s="39">
        <v>4</v>
      </c>
      <c r="B7" s="146"/>
    </row>
    <row r="8" spans="1:9" hidden="1">
      <c r="A8" s="39">
        <v>5</v>
      </c>
      <c r="B8" s="146"/>
    </row>
    <row r="9" spans="1:9" hidden="1">
      <c r="A9" s="39">
        <v>6</v>
      </c>
      <c r="B9" s="146"/>
    </row>
    <row r="10" spans="1:9" hidden="1">
      <c r="A10" s="35"/>
      <c r="B10" s="36"/>
    </row>
    <row r="11" spans="1:9" ht="30" hidden="1">
      <c r="A11" s="41" t="s">
        <v>25</v>
      </c>
      <c r="B11" s="38">
        <v>2</v>
      </c>
    </row>
    <row r="12" spans="1:9" hidden="1">
      <c r="A12" s="39">
        <v>1</v>
      </c>
      <c r="B12" s="146"/>
    </row>
    <row r="13" spans="1:9" hidden="1">
      <c r="A13" s="39">
        <v>2</v>
      </c>
      <c r="B13" s="146"/>
    </row>
    <row r="14" spans="1:9" hidden="1">
      <c r="A14" s="39">
        <v>3</v>
      </c>
      <c r="B14" s="40"/>
    </row>
    <row r="15" spans="1:9" hidden="1">
      <c r="A15" s="39">
        <v>4</v>
      </c>
      <c r="B15" s="146"/>
      <c r="I15" s="42"/>
    </row>
    <row r="16" spans="1:9" ht="15" hidden="1">
      <c r="A16" s="39">
        <v>5</v>
      </c>
      <c r="B16" s="147"/>
    </row>
    <row r="17" spans="1:2" ht="15" hidden="1">
      <c r="A17" s="39">
        <v>6</v>
      </c>
      <c r="B17" s="147"/>
    </row>
    <row r="18" spans="1:2" hidden="1">
      <c r="A18" s="35"/>
      <c r="B18" s="36"/>
    </row>
    <row r="19" spans="1:2" ht="30" hidden="1">
      <c r="A19" s="41" t="s">
        <v>25</v>
      </c>
      <c r="B19" s="38">
        <v>3</v>
      </c>
    </row>
    <row r="20" spans="1:2" hidden="1">
      <c r="A20" s="39">
        <v>1</v>
      </c>
      <c r="B20" s="146"/>
    </row>
    <row r="21" spans="1:2" hidden="1">
      <c r="A21" s="39">
        <v>2</v>
      </c>
      <c r="B21" s="146"/>
    </row>
    <row r="22" spans="1:2" ht="15" hidden="1">
      <c r="A22" s="39">
        <v>3</v>
      </c>
      <c r="B22" s="147"/>
    </row>
    <row r="23" spans="1:2" hidden="1">
      <c r="A23" s="39">
        <v>4</v>
      </c>
      <c r="B23" s="146"/>
    </row>
    <row r="24" spans="1:2" hidden="1">
      <c r="A24" s="39">
        <v>5</v>
      </c>
      <c r="B24" s="146"/>
    </row>
    <row r="25" spans="1:2" hidden="1">
      <c r="A25" s="39">
        <v>6</v>
      </c>
      <c r="B25" s="146"/>
    </row>
    <row r="26" spans="1:2" hidden="1"/>
    <row r="27" spans="1:2" ht="30" hidden="1">
      <c r="A27" s="41" t="s">
        <v>25</v>
      </c>
      <c r="B27" s="38">
        <v>4</v>
      </c>
    </row>
    <row r="28" spans="1:2" hidden="1">
      <c r="A28" s="39">
        <v>1</v>
      </c>
      <c r="B28" s="40"/>
    </row>
    <row r="29" spans="1:2" hidden="1">
      <c r="A29" s="39">
        <v>2</v>
      </c>
      <c r="B29" s="40"/>
    </row>
    <row r="30" spans="1:2" hidden="1">
      <c r="A30" s="39">
        <v>3</v>
      </c>
      <c r="B30" s="40"/>
    </row>
    <row r="31" spans="1:2" hidden="1">
      <c r="A31" s="39">
        <v>4</v>
      </c>
      <c r="B31" s="40"/>
    </row>
    <row r="32" spans="1:2" hidden="1">
      <c r="A32" s="39">
        <v>5</v>
      </c>
      <c r="B32" s="40"/>
    </row>
    <row r="33" spans="1:2" hidden="1">
      <c r="A33" s="39">
        <v>6</v>
      </c>
      <c r="B33" s="40"/>
    </row>
    <row r="34" spans="1:2" hidden="1"/>
    <row r="35" spans="1:2" ht="30" hidden="1">
      <c r="A35" s="41" t="s">
        <v>25</v>
      </c>
      <c r="B35" s="38">
        <v>5</v>
      </c>
    </row>
    <row r="36" spans="1:2" hidden="1">
      <c r="A36" s="39">
        <v>1</v>
      </c>
      <c r="B36" s="40"/>
    </row>
    <row r="37" spans="1:2" hidden="1">
      <c r="A37" s="39">
        <v>2</v>
      </c>
      <c r="B37" s="40"/>
    </row>
    <row r="38" spans="1:2" hidden="1">
      <c r="A38" s="39">
        <v>3</v>
      </c>
      <c r="B38" s="40"/>
    </row>
    <row r="39" spans="1:2" hidden="1">
      <c r="A39" s="39">
        <v>4</v>
      </c>
      <c r="B39" s="40"/>
    </row>
    <row r="40" spans="1:2" hidden="1">
      <c r="A40" s="39">
        <v>5</v>
      </c>
      <c r="B40" s="40"/>
    </row>
    <row r="41" spans="1:2" hidden="1">
      <c r="A41" s="39">
        <v>6</v>
      </c>
      <c r="B41" s="40"/>
    </row>
    <row r="42" spans="1:2" hidden="1"/>
    <row r="43" spans="1:2" ht="30" hidden="1">
      <c r="A43" s="41" t="s">
        <v>25</v>
      </c>
      <c r="B43" s="38">
        <v>6</v>
      </c>
    </row>
    <row r="44" spans="1:2" hidden="1">
      <c r="A44" s="39">
        <v>1</v>
      </c>
      <c r="B44" s="40"/>
    </row>
    <row r="45" spans="1:2" hidden="1">
      <c r="A45" s="39">
        <v>2</v>
      </c>
      <c r="B45" s="40"/>
    </row>
    <row r="46" spans="1:2" hidden="1">
      <c r="A46" s="39">
        <v>3</v>
      </c>
      <c r="B46" s="40"/>
    </row>
    <row r="47" spans="1:2" hidden="1">
      <c r="A47" s="39">
        <v>4</v>
      </c>
      <c r="B47" s="40"/>
    </row>
    <row r="48" spans="1:2" hidden="1">
      <c r="A48" s="39">
        <v>5</v>
      </c>
      <c r="B48" s="40"/>
    </row>
    <row r="49" spans="1:2" hidden="1">
      <c r="A49" s="39">
        <v>6</v>
      </c>
      <c r="B49" s="40"/>
    </row>
    <row r="50" spans="1:2" hidden="1"/>
    <row r="51" spans="1:2" ht="30" hidden="1">
      <c r="A51" s="41" t="s">
        <v>25</v>
      </c>
      <c r="B51" s="38">
        <v>7</v>
      </c>
    </row>
    <row r="52" spans="1:2" hidden="1">
      <c r="A52" s="39">
        <v>1</v>
      </c>
      <c r="B52" s="40"/>
    </row>
    <row r="53" spans="1:2" hidden="1">
      <c r="A53" s="39">
        <v>2</v>
      </c>
      <c r="B53" s="40"/>
    </row>
    <row r="54" spans="1:2" hidden="1">
      <c r="A54" s="39">
        <v>3</v>
      </c>
      <c r="B54" s="40"/>
    </row>
    <row r="55" spans="1:2" hidden="1">
      <c r="A55" s="39">
        <v>4</v>
      </c>
      <c r="B55" s="40"/>
    </row>
    <row r="56" spans="1:2" hidden="1">
      <c r="A56" s="39">
        <v>5</v>
      </c>
      <c r="B56" s="40"/>
    </row>
    <row r="57" spans="1:2" hidden="1">
      <c r="A57" s="39">
        <v>6</v>
      </c>
      <c r="B57" s="40"/>
    </row>
    <row r="58" spans="1:2" hidden="1"/>
    <row r="59" spans="1:2" ht="30" hidden="1">
      <c r="A59" s="41" t="s">
        <v>25</v>
      </c>
      <c r="B59" s="38">
        <v>8</v>
      </c>
    </row>
    <row r="60" spans="1:2" hidden="1">
      <c r="A60" s="39">
        <v>1</v>
      </c>
      <c r="B60" s="40"/>
    </row>
    <row r="61" spans="1:2" hidden="1">
      <c r="A61" s="39">
        <v>2</v>
      </c>
      <c r="B61" s="40"/>
    </row>
    <row r="62" spans="1:2" hidden="1">
      <c r="A62" s="39">
        <v>3</v>
      </c>
      <c r="B62" s="40"/>
    </row>
    <row r="63" spans="1:2" hidden="1">
      <c r="A63" s="39">
        <v>4</v>
      </c>
      <c r="B63" s="40"/>
    </row>
    <row r="64" spans="1:2" hidden="1">
      <c r="A64" s="39">
        <v>5</v>
      </c>
      <c r="B64" s="40"/>
    </row>
    <row r="65" spans="1:2" hidden="1">
      <c r="A65" s="39" t="s">
        <v>99</v>
      </c>
      <c r="B65" s="40"/>
    </row>
    <row r="66" spans="1:2"/>
    <row r="67" spans="1:2" ht="30">
      <c r="A67" s="41" t="s">
        <v>25</v>
      </c>
      <c r="B67" s="37" t="str">
        <f>'REKOD PRESTASI MURID'!M11</f>
        <v>MENDENGAR (LISTENING)</v>
      </c>
    </row>
    <row r="68" spans="1:2" ht="57">
      <c r="A68" s="39">
        <v>1</v>
      </c>
      <c r="B68" s="40" t="s">
        <v>108</v>
      </c>
    </row>
    <row r="69" spans="1:2" ht="71.25">
      <c r="A69" s="39">
        <v>2</v>
      </c>
      <c r="B69" s="45" t="s">
        <v>109</v>
      </c>
    </row>
    <row r="70" spans="1:2" ht="71.25">
      <c r="A70" s="39">
        <v>3</v>
      </c>
      <c r="B70" s="40" t="s">
        <v>110</v>
      </c>
    </row>
    <row r="71" spans="1:2" ht="71.25">
      <c r="A71" s="39">
        <v>4</v>
      </c>
      <c r="B71" s="40" t="s">
        <v>111</v>
      </c>
    </row>
    <row r="72" spans="1:2" ht="71.25">
      <c r="A72" s="39">
        <v>5</v>
      </c>
      <c r="B72" s="40" t="s">
        <v>112</v>
      </c>
    </row>
    <row r="73" spans="1:2" ht="57">
      <c r="A73" s="39">
        <v>6</v>
      </c>
      <c r="B73" s="40" t="s">
        <v>113</v>
      </c>
    </row>
    <row r="74" spans="1:2"/>
    <row r="75" spans="1:2" ht="30">
      <c r="A75" s="41" t="s">
        <v>25</v>
      </c>
      <c r="B75" s="38" t="str">
        <f>'REKOD PRESTASI MURID'!N11</f>
        <v>BERTUTUR (SPEAKING)</v>
      </c>
    </row>
    <row r="76" spans="1:2" ht="57">
      <c r="A76" s="39">
        <v>1</v>
      </c>
      <c r="B76" s="40" t="s">
        <v>114</v>
      </c>
    </row>
    <row r="77" spans="1:2" ht="57">
      <c r="A77" s="39">
        <v>2</v>
      </c>
      <c r="B77" s="40" t="s">
        <v>115</v>
      </c>
    </row>
    <row r="78" spans="1:2" ht="42.75">
      <c r="A78" s="39">
        <v>3</v>
      </c>
      <c r="B78" s="40" t="s">
        <v>116</v>
      </c>
    </row>
    <row r="79" spans="1:2" ht="57">
      <c r="A79" s="39">
        <v>4</v>
      </c>
      <c r="B79" s="40" t="s">
        <v>117</v>
      </c>
    </row>
    <row r="80" spans="1:2" ht="57">
      <c r="A80" s="39">
        <v>5</v>
      </c>
      <c r="B80" s="40" t="s">
        <v>118</v>
      </c>
    </row>
    <row r="81" spans="1:2" ht="85.5">
      <c r="A81" s="39">
        <v>6</v>
      </c>
      <c r="B81" s="40" t="s">
        <v>119</v>
      </c>
    </row>
    <row r="82" spans="1:2"/>
    <row r="83" spans="1:2" ht="30">
      <c r="A83" s="41" t="s">
        <v>25</v>
      </c>
      <c r="B83" s="38" t="str">
        <f>'REKOD PRESTASI MURID'!O11</f>
        <v>MEMBACA (READING)</v>
      </c>
    </row>
    <row r="84" spans="1:2" ht="71.25">
      <c r="A84" s="39">
        <v>1</v>
      </c>
      <c r="B84" s="40" t="s">
        <v>120</v>
      </c>
    </row>
    <row r="85" spans="1:2" ht="85.5">
      <c r="A85" s="39">
        <v>2</v>
      </c>
      <c r="B85" s="40" t="s">
        <v>121</v>
      </c>
    </row>
    <row r="86" spans="1:2" ht="85.5">
      <c r="A86" s="39">
        <v>3</v>
      </c>
      <c r="B86" s="40" t="s">
        <v>122</v>
      </c>
    </row>
    <row r="87" spans="1:2" ht="85.5">
      <c r="A87" s="39">
        <v>4</v>
      </c>
      <c r="B87" s="40" t="s">
        <v>123</v>
      </c>
    </row>
    <row r="88" spans="1:2" ht="85.5">
      <c r="A88" s="39">
        <v>5</v>
      </c>
      <c r="B88" s="40" t="s">
        <v>124</v>
      </c>
    </row>
    <row r="89" spans="1:2" ht="71.25">
      <c r="A89" s="39">
        <v>6</v>
      </c>
      <c r="B89" s="40" t="s">
        <v>125</v>
      </c>
    </row>
    <row r="90" spans="1:2"/>
    <row r="91" spans="1:2" ht="30">
      <c r="A91" s="41" t="s">
        <v>25</v>
      </c>
      <c r="B91" s="38" t="str">
        <f>'REKOD PRESTASI MURID'!P11</f>
        <v>MENULIS (WRITING)</v>
      </c>
    </row>
    <row r="92" spans="1:2" ht="71.25">
      <c r="A92" s="39">
        <v>1</v>
      </c>
      <c r="B92" s="40" t="s">
        <v>126</v>
      </c>
    </row>
    <row r="93" spans="1:2" ht="71.25">
      <c r="A93" s="39">
        <v>2</v>
      </c>
      <c r="B93" s="40" t="s">
        <v>127</v>
      </c>
    </row>
    <row r="94" spans="1:2" ht="71.25">
      <c r="A94" s="39">
        <v>3</v>
      </c>
      <c r="B94" s="40" t="s">
        <v>128</v>
      </c>
    </row>
    <row r="95" spans="1:2" ht="71.25">
      <c r="A95" s="39">
        <v>4</v>
      </c>
      <c r="B95" s="40" t="s">
        <v>129</v>
      </c>
    </row>
    <row r="96" spans="1:2" ht="71.25">
      <c r="A96" s="39">
        <v>5</v>
      </c>
      <c r="B96" s="40" t="s">
        <v>130</v>
      </c>
    </row>
    <row r="97" spans="1:2" ht="85.5">
      <c r="A97" s="39">
        <v>6</v>
      </c>
      <c r="B97" s="40" t="s">
        <v>131</v>
      </c>
    </row>
    <row r="98" spans="1:2">
      <c r="B98" s="43"/>
    </row>
    <row r="99" spans="1:2" ht="30" hidden="1">
      <c r="A99" s="41" t="s">
        <v>25</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25</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25</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25</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25</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25</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25</v>
      </c>
      <c r="B147" s="44"/>
    </row>
    <row r="148" spans="1:2" hidden="1">
      <c r="A148" s="39">
        <v>1</v>
      </c>
      <c r="B148" s="45"/>
    </row>
    <row r="149" spans="1:2" hidden="1">
      <c r="A149" s="39">
        <v>2</v>
      </c>
      <c r="B149" s="45"/>
    </row>
    <row r="150" spans="1:2" hidden="1">
      <c r="A150" s="39">
        <v>3</v>
      </c>
      <c r="B150" s="45"/>
    </row>
    <row r="151" spans="1:2" hidden="1">
      <c r="A151" s="39">
        <v>4</v>
      </c>
      <c r="B151" s="45"/>
    </row>
    <row r="152" spans="1:2" hidden="1">
      <c r="A152" s="39">
        <v>5</v>
      </c>
      <c r="B152" s="45"/>
    </row>
    <row r="153" spans="1:2" hidden="1">
      <c r="A153" s="39">
        <v>6</v>
      </c>
      <c r="B153" s="45"/>
    </row>
    <row r="154" spans="1:2" hidden="1">
      <c r="B154" s="43"/>
    </row>
    <row r="155" spans="1:2" ht="30" hidden="1">
      <c r="A155" s="41" t="s">
        <v>25</v>
      </c>
      <c r="B155" s="44"/>
    </row>
    <row r="156" spans="1:2" hidden="1">
      <c r="A156" s="39">
        <v>1</v>
      </c>
      <c r="B156" s="45"/>
    </row>
    <row r="157" spans="1:2" hidden="1">
      <c r="A157" s="39">
        <v>2</v>
      </c>
      <c r="B157" s="45"/>
    </row>
    <row r="158" spans="1:2" hidden="1">
      <c r="A158" s="39">
        <v>3</v>
      </c>
      <c r="B158" s="45"/>
    </row>
    <row r="159" spans="1:2" hidden="1">
      <c r="A159" s="39">
        <v>4</v>
      </c>
      <c r="B159" s="45"/>
    </row>
    <row r="160" spans="1:2" hidden="1">
      <c r="A160" s="39">
        <v>5</v>
      </c>
      <c r="B160" s="45"/>
    </row>
    <row r="161" spans="1:2" hidden="1">
      <c r="A161" s="39">
        <v>6</v>
      </c>
      <c r="B161" s="45"/>
    </row>
    <row r="162" spans="1:2" hidden="1">
      <c r="B162" s="43"/>
    </row>
    <row r="163" spans="1:2" ht="15" hidden="1">
      <c r="A163" s="46" t="s">
        <v>25</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25</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25</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25</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25</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25</v>
      </c>
      <c r="B203" s="145" t="s">
        <v>47</v>
      </c>
    </row>
    <row r="204" spans="1:2" ht="21.75" customHeight="1">
      <c r="A204" s="39">
        <v>1</v>
      </c>
      <c r="B204" s="40" t="s">
        <v>101</v>
      </c>
    </row>
    <row r="205" spans="1:2" ht="21.75" customHeight="1">
      <c r="A205" s="39">
        <v>2</v>
      </c>
      <c r="B205" s="40" t="s">
        <v>102</v>
      </c>
    </row>
    <row r="206" spans="1:2" ht="21.75" customHeight="1">
      <c r="A206" s="39">
        <v>3</v>
      </c>
      <c r="B206" s="40" t="s">
        <v>103</v>
      </c>
    </row>
    <row r="207" spans="1:2" ht="21.75" customHeight="1">
      <c r="A207" s="39">
        <v>4</v>
      </c>
      <c r="B207" s="40" t="s">
        <v>104</v>
      </c>
    </row>
    <row r="208" spans="1:2" ht="21.75" customHeight="1">
      <c r="A208" s="39">
        <v>5</v>
      </c>
      <c r="B208" s="40" t="s">
        <v>105</v>
      </c>
    </row>
    <row r="209" spans="1:2" ht="21.75" customHeight="1">
      <c r="A209" s="39">
        <v>6</v>
      </c>
      <c r="B209" s="40" t="s">
        <v>106</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P78" sqref="P78"/>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27" t="str">
        <f>'REKOD PRESTASI MURID'!A7</f>
        <v>BAHASA INGGERIS</v>
      </c>
      <c r="B1" s="227"/>
      <c r="C1" s="227"/>
      <c r="D1" s="227"/>
      <c r="E1" s="227"/>
      <c r="F1" s="227"/>
      <c r="G1" s="227"/>
      <c r="H1" s="227"/>
      <c r="I1" s="227"/>
      <c r="J1" s="227"/>
      <c r="K1" s="227"/>
      <c r="L1" s="227"/>
      <c r="M1" s="227"/>
      <c r="N1" s="227"/>
      <c r="O1" s="227"/>
      <c r="P1" s="227"/>
      <c r="Q1" s="227"/>
    </row>
    <row r="2" spans="1:23" ht="15.95" customHeight="1">
      <c r="A2" s="227"/>
      <c r="B2" s="227"/>
      <c r="C2" s="227"/>
      <c r="D2" s="227"/>
      <c r="E2" s="227"/>
      <c r="F2" s="227"/>
      <c r="G2" s="227"/>
      <c r="H2" s="227"/>
      <c r="I2" s="227"/>
      <c r="J2" s="227"/>
      <c r="K2" s="227"/>
      <c r="L2" s="227"/>
      <c r="M2" s="227"/>
      <c r="N2" s="227"/>
      <c r="O2" s="227"/>
      <c r="P2" s="227"/>
      <c r="Q2" s="227"/>
    </row>
    <row r="3" spans="1:23" ht="15.95" customHeight="1">
      <c r="A3" s="182"/>
      <c r="B3" s="182"/>
      <c r="C3" s="182"/>
      <c r="D3" s="182"/>
      <c r="E3" s="182"/>
      <c r="F3" s="182"/>
      <c r="G3" s="182"/>
      <c r="H3" s="184" t="s">
        <v>88</v>
      </c>
      <c r="I3" s="183" t="str">
        <f>'REKOD PRESTASI MURID'!D1</f>
        <v>SK SUNGAI SIPUT</v>
      </c>
      <c r="J3" s="182"/>
      <c r="K3" s="182"/>
      <c r="L3" s="184" t="s">
        <v>89</v>
      </c>
      <c r="M3" s="183" t="str">
        <f>'REKOD PRESTASI MURID'!D6</f>
        <v>PN. SUZILA MOHAMED</v>
      </c>
      <c r="N3" s="182"/>
      <c r="O3" s="182"/>
      <c r="P3" s="182"/>
      <c r="Q3" s="182"/>
    </row>
    <row r="4" spans="1:23" ht="15.95" customHeight="1">
      <c r="A4" s="182"/>
      <c r="B4" s="182"/>
      <c r="C4" s="182"/>
      <c r="D4" s="182"/>
      <c r="E4" s="182"/>
      <c r="F4" s="182"/>
      <c r="G4" s="182"/>
      <c r="H4" s="184" t="s">
        <v>19</v>
      </c>
      <c r="I4" s="183" t="str">
        <f>'REKOD PRESTASI MURID'!D7</f>
        <v>TINGKATAN 2</v>
      </c>
      <c r="J4" s="182"/>
      <c r="K4" s="182"/>
      <c r="L4" s="182"/>
      <c r="M4" s="182"/>
      <c r="N4" s="182"/>
      <c r="O4" s="182"/>
      <c r="P4" s="182"/>
      <c r="Q4" s="182"/>
    </row>
    <row r="5" spans="1:23" ht="15.95" customHeight="1">
      <c r="A5" s="2"/>
      <c r="B5" s="2"/>
      <c r="C5" s="2"/>
      <c r="D5" s="2"/>
      <c r="E5" s="2"/>
      <c r="F5" s="2"/>
      <c r="G5" s="2"/>
      <c r="H5" s="3"/>
      <c r="I5" s="3"/>
      <c r="J5" s="2"/>
      <c r="K5" s="2"/>
      <c r="L5" s="2"/>
      <c r="M5" s="2"/>
      <c r="N5" s="2"/>
      <c r="O5" s="21"/>
      <c r="P5" s="21"/>
      <c r="Q5" s="21"/>
    </row>
    <row r="6" spans="1:23" ht="18.75" hidden="1">
      <c r="A6" s="4"/>
      <c r="B6" s="5">
        <f>'REKOD PRESTASI MURID'!E11</f>
        <v>1</v>
      </c>
      <c r="C6" s="6"/>
      <c r="D6" s="6"/>
      <c r="E6" s="6"/>
      <c r="F6" s="6"/>
      <c r="G6" s="6"/>
      <c r="H6" s="7"/>
      <c r="I6" s="4"/>
      <c r="J6" s="5">
        <f>'REKOD PRESTASI MURID'!F11</f>
        <v>2</v>
      </c>
      <c r="K6" s="6"/>
      <c r="L6" s="6"/>
      <c r="M6" s="6"/>
      <c r="N6" s="6"/>
      <c r="O6" s="6"/>
      <c r="P6" s="7"/>
      <c r="Q6" s="6"/>
    </row>
    <row r="7" spans="1:23" hidden="1">
      <c r="A7" s="8"/>
      <c r="B7" s="9" t="s">
        <v>25</v>
      </c>
      <c r="C7" s="10" t="s">
        <v>30</v>
      </c>
      <c r="D7" s="10" t="s">
        <v>31</v>
      </c>
      <c r="E7" s="10" t="s">
        <v>32</v>
      </c>
      <c r="F7" s="10" t="s">
        <v>85</v>
      </c>
      <c r="G7" s="10" t="s">
        <v>86</v>
      </c>
      <c r="H7" s="10" t="s">
        <v>87</v>
      </c>
      <c r="I7" s="8"/>
      <c r="J7" s="9" t="s">
        <v>25</v>
      </c>
      <c r="K7" s="10" t="s">
        <v>30</v>
      </c>
      <c r="L7" s="10" t="s">
        <v>31</v>
      </c>
      <c r="M7" s="10" t="s">
        <v>32</v>
      </c>
      <c r="N7" s="10" t="s">
        <v>85</v>
      </c>
      <c r="O7" s="10" t="s">
        <v>86</v>
      </c>
      <c r="P7" s="10" t="s">
        <v>87</v>
      </c>
      <c r="Q7" s="8"/>
    </row>
    <row r="8" spans="1:23" hidden="1">
      <c r="A8" s="8"/>
      <c r="B8" s="11" t="s">
        <v>36</v>
      </c>
      <c r="C8" s="11">
        <f>COUNTIF('REKOD PRESTASI MURID'!$E$12:$E$65,1)</f>
        <v>1</v>
      </c>
      <c r="D8" s="11">
        <f>COUNTIF('REKOD PRESTASI MURID'!$E$12:$E$65,2)</f>
        <v>0</v>
      </c>
      <c r="E8" s="11">
        <f>COUNTIF('REKOD PRESTASI MURID'!$E$12:$E$65,3)</f>
        <v>0</v>
      </c>
      <c r="F8" s="11">
        <f>COUNTIF('REKOD PRESTASI MURID'!$E$12:$E$65,3)</f>
        <v>0</v>
      </c>
      <c r="G8" s="11">
        <f>COUNTIF('REKOD PRESTASI MURID'!$E$12:$E$65,3)</f>
        <v>0</v>
      </c>
      <c r="H8" s="11">
        <f>COUNTIF('REKOD PRESTASI MURID'!$E$12:$E$65,3)</f>
        <v>0</v>
      </c>
      <c r="I8" s="8"/>
      <c r="J8" s="11" t="s">
        <v>36</v>
      </c>
      <c r="K8" s="11">
        <f>COUNTIF('REKOD PRESTASI MURID'!$F$12:$F$65,1)</f>
        <v>0</v>
      </c>
      <c r="L8" s="11">
        <f>COUNTIF('REKOD PRESTASI MURID'!$F$12:$F$65,2)</f>
        <v>0</v>
      </c>
      <c r="M8" s="11">
        <f>COUNTIF('REKOD PRESTASI MURID'!$F$12:$F$65,3)</f>
        <v>0</v>
      </c>
      <c r="N8" s="11">
        <f>COUNTIF('REKOD PRESTASI MURID'!$F$12:$F$65,3)</f>
        <v>0</v>
      </c>
      <c r="O8" s="11">
        <f>COUNTIF('REKOD PRESTASI MURID'!$F$12:$F$65,3)</f>
        <v>0</v>
      </c>
      <c r="P8" s="11">
        <f>COUNTIF('REKOD PRESTASI MURID'!$F$12:$F$65,3)</f>
        <v>0</v>
      </c>
      <c r="Q8" s="8"/>
    </row>
    <row r="9" spans="1:23" hidden="1">
      <c r="A9" s="8"/>
      <c r="B9" s="8"/>
      <c r="C9" s="8"/>
      <c r="D9" s="8"/>
      <c r="E9" s="8"/>
      <c r="F9" s="8"/>
      <c r="G9" s="8"/>
      <c r="H9" s="8"/>
      <c r="I9" s="8"/>
      <c r="J9" s="8"/>
      <c r="K9" s="8"/>
      <c r="L9" s="8"/>
      <c r="M9" s="8"/>
      <c r="N9" s="8"/>
      <c r="O9" s="8"/>
      <c r="P9" s="8"/>
      <c r="Q9" s="8"/>
    </row>
    <row r="10" spans="1:23" hidden="1">
      <c r="A10" s="8"/>
      <c r="B10" s="8"/>
      <c r="C10" s="8"/>
      <c r="D10" s="8"/>
      <c r="E10" s="8"/>
      <c r="F10" s="6"/>
      <c r="G10" s="6"/>
      <c r="H10" s="6"/>
      <c r="I10" s="6"/>
      <c r="J10" s="4"/>
      <c r="K10" s="4"/>
      <c r="L10" s="4"/>
      <c r="M10" s="4"/>
      <c r="N10" s="4"/>
      <c r="O10" s="4"/>
      <c r="P10" s="4"/>
      <c r="Q10" s="4"/>
    </row>
    <row r="11" spans="1:23" hidden="1">
      <c r="A11" s="8"/>
      <c r="B11" s="8"/>
      <c r="C11" s="8"/>
      <c r="D11" s="8"/>
      <c r="E11" s="8"/>
      <c r="F11" s="6"/>
      <c r="G11" s="6"/>
      <c r="H11" s="6"/>
      <c r="I11" s="6"/>
      <c r="J11" s="4"/>
      <c r="K11" s="4"/>
      <c r="L11" s="4"/>
      <c r="M11" s="4"/>
      <c r="N11" s="4"/>
      <c r="O11" s="4"/>
      <c r="P11" s="4"/>
      <c r="Q11" s="4"/>
    </row>
    <row r="12" spans="1:23" hidden="1">
      <c r="A12" s="8"/>
      <c r="B12" s="8"/>
      <c r="C12" s="8"/>
      <c r="D12" s="8"/>
      <c r="E12" s="8"/>
      <c r="F12" s="6"/>
      <c r="G12" s="6"/>
      <c r="H12" s="6"/>
      <c r="I12" s="6"/>
      <c r="J12" s="4"/>
      <c r="K12" s="4"/>
      <c r="L12" s="4"/>
      <c r="M12" s="4"/>
      <c r="N12" s="4"/>
      <c r="O12" s="4"/>
      <c r="P12" s="4"/>
      <c r="Q12" s="4"/>
    </row>
    <row r="13" spans="1:23" hidden="1">
      <c r="A13" s="8"/>
      <c r="B13" s="8"/>
      <c r="C13" s="8"/>
      <c r="D13" s="8"/>
      <c r="E13" s="8"/>
      <c r="F13" s="6"/>
      <c r="G13" s="6"/>
      <c r="H13" s="6"/>
      <c r="I13" s="6"/>
      <c r="J13" s="4"/>
      <c r="K13" s="4"/>
      <c r="L13" s="4"/>
      <c r="M13" s="4"/>
      <c r="N13" s="4"/>
      <c r="O13" s="4"/>
      <c r="P13" s="4"/>
      <c r="Q13" s="4"/>
    </row>
    <row r="14" spans="1:23" hidden="1">
      <c r="A14" s="8"/>
      <c r="B14" s="8"/>
      <c r="C14" s="8"/>
      <c r="D14" s="8"/>
      <c r="E14" s="8"/>
      <c r="F14" s="6"/>
      <c r="G14" s="6"/>
      <c r="H14" s="6"/>
      <c r="I14" s="6"/>
      <c r="J14" s="4"/>
      <c r="K14" s="4"/>
      <c r="L14" s="4"/>
      <c r="M14" s="4"/>
      <c r="N14" s="4"/>
      <c r="O14" s="4"/>
      <c r="P14" s="4"/>
      <c r="Q14" s="4"/>
    </row>
    <row r="15" spans="1:23" hidden="1">
      <c r="A15" s="8"/>
      <c r="B15" s="8"/>
      <c r="C15" s="8"/>
      <c r="D15" s="8"/>
      <c r="E15" s="8"/>
      <c r="F15" s="6"/>
      <c r="G15" s="6"/>
      <c r="H15" s="6"/>
      <c r="I15" s="6"/>
      <c r="J15" s="4"/>
      <c r="K15" s="4"/>
      <c r="L15" s="4"/>
      <c r="M15" s="4"/>
      <c r="N15" s="4"/>
      <c r="O15" s="4"/>
      <c r="P15" s="4"/>
      <c r="Q15" s="4"/>
    </row>
    <row r="16" spans="1:23" hidden="1">
      <c r="A16" s="8"/>
      <c r="B16" s="8"/>
      <c r="C16" s="8"/>
      <c r="D16" s="8"/>
      <c r="E16" s="8"/>
      <c r="F16" s="6"/>
      <c r="G16" s="6"/>
      <c r="H16" s="6"/>
      <c r="I16" s="6"/>
      <c r="J16" s="4"/>
      <c r="K16" s="4"/>
      <c r="L16" s="4"/>
      <c r="M16" s="4"/>
      <c r="N16" s="4"/>
      <c r="O16" s="4"/>
      <c r="P16" s="4"/>
      <c r="Q16" s="4"/>
      <c r="W16" s="22"/>
    </row>
    <row r="17" spans="1:17" hidden="1">
      <c r="A17" s="8"/>
      <c r="B17" s="8"/>
      <c r="C17" s="8"/>
      <c r="D17" s="8"/>
      <c r="E17" s="8"/>
      <c r="F17" s="6"/>
      <c r="G17" s="6"/>
      <c r="H17" s="6"/>
      <c r="I17" s="6"/>
      <c r="J17" s="4"/>
      <c r="K17" s="4"/>
      <c r="L17" s="4"/>
      <c r="M17" s="4"/>
      <c r="N17" s="4"/>
      <c r="O17" s="4"/>
      <c r="P17" s="4"/>
      <c r="Q17" s="4"/>
    </row>
    <row r="18" spans="1:17" hidden="1">
      <c r="A18" s="8"/>
      <c r="B18" s="8"/>
      <c r="C18" s="8"/>
      <c r="D18" s="8"/>
      <c r="E18" s="8"/>
      <c r="F18" s="8"/>
      <c r="G18" s="8"/>
      <c r="H18" s="8"/>
      <c r="I18" s="8"/>
      <c r="J18" s="8"/>
      <c r="K18" s="8"/>
      <c r="L18" s="8"/>
      <c r="M18" s="8"/>
      <c r="N18" s="8"/>
      <c r="O18" s="8"/>
      <c r="P18" s="8"/>
      <c r="Q18" s="8"/>
    </row>
    <row r="19" spans="1:17" hidden="1">
      <c r="A19" s="8"/>
      <c r="B19" s="8"/>
      <c r="C19" s="8"/>
      <c r="D19" s="8"/>
      <c r="E19" s="8"/>
      <c r="F19" s="8"/>
      <c r="G19" s="8"/>
      <c r="H19" s="8"/>
      <c r="I19" s="8"/>
      <c r="J19" s="8"/>
      <c r="K19" s="8"/>
      <c r="L19" s="8"/>
      <c r="M19" s="8"/>
      <c r="N19" s="8"/>
      <c r="O19" s="8"/>
      <c r="P19" s="8"/>
      <c r="Q19" s="8"/>
    </row>
    <row r="20" spans="1:17" hidden="1">
      <c r="A20" s="8"/>
      <c r="B20" s="8"/>
      <c r="C20" s="8"/>
      <c r="D20" s="8"/>
      <c r="E20" s="8"/>
      <c r="F20" s="8"/>
      <c r="G20" s="8"/>
      <c r="H20" s="8"/>
      <c r="I20" s="8"/>
      <c r="J20" s="8"/>
      <c r="K20" s="8"/>
      <c r="L20" s="8"/>
      <c r="M20" s="8"/>
      <c r="N20" s="8"/>
      <c r="O20" s="8"/>
      <c r="P20" s="8"/>
      <c r="Q20" s="8"/>
    </row>
    <row r="21" spans="1:17" hidden="1">
      <c r="A21" s="8"/>
      <c r="B21" s="12"/>
      <c r="C21" s="13"/>
      <c r="D21" s="14"/>
      <c r="E21" s="14"/>
      <c r="F21" s="15" t="s">
        <v>37</v>
      </c>
      <c r="G21" s="16">
        <f>SUM(C8:H8)</f>
        <v>1</v>
      </c>
      <c r="H21" s="15" t="s">
        <v>38</v>
      </c>
      <c r="I21" s="8"/>
      <c r="J21" s="8"/>
      <c r="K21" s="8"/>
      <c r="L21" s="8"/>
      <c r="M21" s="8"/>
      <c r="N21" s="15" t="s">
        <v>37</v>
      </c>
      <c r="O21" s="16">
        <f>SUM(K8:P8)</f>
        <v>0</v>
      </c>
      <c r="P21" s="15" t="s">
        <v>38</v>
      </c>
      <c r="Q21" s="8"/>
    </row>
    <row r="22" spans="1:17" ht="15.95" hidden="1" customHeight="1">
      <c r="A22" s="4"/>
      <c r="B22" s="6"/>
      <c r="C22" s="6"/>
      <c r="D22" s="6"/>
      <c r="E22" s="6"/>
      <c r="F22" s="4"/>
      <c r="G22" s="6"/>
      <c r="H22" s="6"/>
      <c r="I22" s="4"/>
      <c r="J22" s="4"/>
      <c r="K22" s="4"/>
      <c r="L22" s="4"/>
      <c r="M22" s="4"/>
      <c r="N22" s="4"/>
      <c r="O22" s="18"/>
      <c r="P22" s="6"/>
      <c r="Q22" s="6"/>
    </row>
    <row r="23" spans="1:17" ht="15.95" hidden="1" customHeight="1">
      <c r="A23" s="4"/>
      <c r="B23" s="4"/>
      <c r="C23" s="4"/>
      <c r="D23" s="4"/>
      <c r="E23" s="4"/>
      <c r="F23" s="4"/>
      <c r="G23" s="6"/>
      <c r="H23" s="17"/>
      <c r="I23" s="4"/>
      <c r="J23" s="4"/>
      <c r="K23" s="4"/>
      <c r="L23" s="4"/>
      <c r="M23" s="4"/>
      <c r="N23" s="4"/>
      <c r="O23" s="6"/>
      <c r="P23" s="17"/>
      <c r="Q23" s="6"/>
    </row>
    <row r="24" spans="1:17" ht="18.75" hidden="1">
      <c r="A24" s="4"/>
      <c r="B24" s="5">
        <f>'REKOD PRESTASI MURID'!G11</f>
        <v>3</v>
      </c>
      <c r="C24" s="18"/>
      <c r="D24" s="18"/>
      <c r="E24" s="18"/>
      <c r="F24" s="18"/>
      <c r="G24" s="18"/>
      <c r="H24" s="7"/>
      <c r="I24" s="4"/>
      <c r="J24" s="5">
        <f>'REKOD PRESTASI MURID'!H11</f>
        <v>4</v>
      </c>
      <c r="K24" s="18"/>
      <c r="L24" s="18"/>
      <c r="M24" s="18"/>
      <c r="N24" s="18"/>
      <c r="O24" s="18"/>
      <c r="P24" s="7"/>
      <c r="Q24" s="6"/>
    </row>
    <row r="25" spans="1:17" hidden="1">
      <c r="A25" s="8"/>
      <c r="B25" s="9" t="s">
        <v>25</v>
      </c>
      <c r="C25" s="10" t="s">
        <v>30</v>
      </c>
      <c r="D25" s="10" t="s">
        <v>31</v>
      </c>
      <c r="E25" s="10" t="s">
        <v>32</v>
      </c>
      <c r="F25" s="10" t="s">
        <v>85</v>
      </c>
      <c r="G25" s="10" t="s">
        <v>86</v>
      </c>
      <c r="H25" s="10" t="s">
        <v>87</v>
      </c>
      <c r="I25" s="8"/>
      <c r="J25" s="9" t="s">
        <v>25</v>
      </c>
      <c r="K25" s="10" t="s">
        <v>30</v>
      </c>
      <c r="L25" s="10" t="s">
        <v>31</v>
      </c>
      <c r="M25" s="10" t="s">
        <v>32</v>
      </c>
      <c r="N25" s="10" t="s">
        <v>85</v>
      </c>
      <c r="O25" s="10" t="s">
        <v>86</v>
      </c>
      <c r="P25" s="10" t="s">
        <v>87</v>
      </c>
      <c r="Q25" s="8"/>
    </row>
    <row r="26" spans="1:17" hidden="1">
      <c r="A26" s="8"/>
      <c r="B26" s="11" t="s">
        <v>36</v>
      </c>
      <c r="C26" s="11">
        <f>COUNTIF('REKOD PRESTASI MURID'!$G$12:$G$65,1)</f>
        <v>0</v>
      </c>
      <c r="D26" s="11">
        <f>COUNTIF('REKOD PRESTASI MURID'!$G$12:$G$65,2)</f>
        <v>0</v>
      </c>
      <c r="E26" s="11">
        <f>COUNTIF('REKOD PRESTASI MURID'!$G$12:$G$65,3)</f>
        <v>0</v>
      </c>
      <c r="F26" s="11">
        <f>COUNTIF('REKOD PRESTASI MURID'!$G$12:$G$65,3)</f>
        <v>0</v>
      </c>
      <c r="G26" s="11">
        <f>COUNTIF('REKOD PRESTASI MURID'!$G$12:$G$65,3)</f>
        <v>0</v>
      </c>
      <c r="H26" s="11">
        <f>COUNTIF('REKOD PRESTASI MURID'!$G$12:$G$65,3)</f>
        <v>0</v>
      </c>
      <c r="I26" s="8"/>
      <c r="J26" s="11" t="s">
        <v>36</v>
      </c>
      <c r="K26" s="11">
        <f>COUNTIF('REKOD PRESTASI MURID'!$AD$12:$AD$65,1)</f>
        <v>1</v>
      </c>
      <c r="L26" s="11">
        <f>COUNTIF('REKOD PRESTASI MURID'!$AD$12:$AD$65,2)</f>
        <v>1</v>
      </c>
      <c r="M26" s="11">
        <f>COUNTIF('REKOD PRESTASI MURID'!$AD$12:$AD$65,3)</f>
        <v>4</v>
      </c>
      <c r="N26" s="11">
        <f>COUNTIF('REKOD PRESTASI MURID'!$AD$12:$AD$65,3)</f>
        <v>4</v>
      </c>
      <c r="O26" s="11">
        <f>COUNTIF('REKOD PRESTASI MURID'!$AD$12:$AD$65,3)</f>
        <v>4</v>
      </c>
      <c r="P26" s="11">
        <f>COUNTIF('REKOD PRESTASI MURID'!$AD$12:$AD$65,3)</f>
        <v>4</v>
      </c>
      <c r="Q26" s="8"/>
    </row>
    <row r="27" spans="1:17" hidden="1">
      <c r="A27" s="8"/>
      <c r="B27" s="19"/>
      <c r="C27" s="19"/>
      <c r="D27" s="19"/>
      <c r="E27" s="19"/>
      <c r="F27" s="19"/>
      <c r="G27" s="19"/>
      <c r="H27" s="19"/>
      <c r="I27" s="8"/>
      <c r="J27" s="170"/>
      <c r="K27" s="19"/>
      <c r="L27" s="19"/>
      <c r="M27" s="19"/>
      <c r="N27" s="19"/>
      <c r="O27" s="19"/>
      <c r="P27" s="171"/>
      <c r="Q27" s="8"/>
    </row>
    <row r="28" spans="1:17" hidden="1">
      <c r="A28" s="8"/>
      <c r="B28" s="19"/>
      <c r="C28" s="19"/>
      <c r="D28" s="19"/>
      <c r="E28" s="19"/>
      <c r="F28" s="19"/>
      <c r="G28" s="19"/>
      <c r="H28" s="19"/>
      <c r="I28" s="8"/>
      <c r="J28" s="19"/>
      <c r="K28" s="19"/>
      <c r="L28" s="19"/>
      <c r="M28" s="19"/>
      <c r="N28" s="19"/>
      <c r="O28" s="19"/>
      <c r="P28" s="19"/>
      <c r="Q28" s="8"/>
    </row>
    <row r="29" spans="1:17" hidden="1">
      <c r="A29" s="8"/>
      <c r="B29" s="19"/>
      <c r="C29" s="19"/>
      <c r="D29" s="19"/>
      <c r="E29" s="19"/>
      <c r="F29" s="19"/>
      <c r="G29" s="19"/>
      <c r="H29" s="19"/>
      <c r="I29" s="8"/>
      <c r="J29" s="19"/>
      <c r="K29" s="19"/>
      <c r="L29" s="19"/>
      <c r="M29" s="19"/>
      <c r="N29" s="19"/>
      <c r="O29" s="19"/>
      <c r="P29" s="19"/>
      <c r="Q29" s="8"/>
    </row>
    <row r="30" spans="1:17" hidden="1">
      <c r="A30" s="8"/>
      <c r="B30" s="19"/>
      <c r="C30" s="19"/>
      <c r="D30" s="19"/>
      <c r="E30" s="19"/>
      <c r="F30" s="19"/>
      <c r="G30" s="19"/>
      <c r="H30" s="19"/>
      <c r="I30" s="8"/>
      <c r="J30" s="19"/>
      <c r="K30" s="19"/>
      <c r="L30" s="19"/>
      <c r="M30" s="19"/>
      <c r="N30" s="19"/>
      <c r="O30" s="19"/>
      <c r="P30" s="19"/>
      <c r="Q30" s="8"/>
    </row>
    <row r="31" spans="1:17" hidden="1">
      <c r="A31" s="8"/>
      <c r="B31" s="19"/>
      <c r="C31" s="19"/>
      <c r="D31" s="19"/>
      <c r="E31" s="19"/>
      <c r="F31" s="19"/>
      <c r="G31" s="19"/>
      <c r="H31" s="19"/>
      <c r="I31" s="8"/>
      <c r="J31" s="19"/>
      <c r="K31" s="19"/>
      <c r="L31" s="19"/>
      <c r="M31" s="19"/>
      <c r="N31" s="19"/>
      <c r="O31" s="19"/>
      <c r="P31" s="19"/>
      <c r="Q31" s="8"/>
    </row>
    <row r="32" spans="1:17" hidden="1">
      <c r="A32" s="8"/>
      <c r="B32" s="19"/>
      <c r="C32" s="19"/>
      <c r="D32" s="19"/>
      <c r="E32" s="19"/>
      <c r="F32" s="19"/>
      <c r="G32" s="19"/>
      <c r="H32" s="19"/>
      <c r="I32" s="8"/>
      <c r="J32" s="19"/>
      <c r="K32" s="19"/>
      <c r="L32" s="19"/>
      <c r="M32" s="19"/>
      <c r="N32" s="19"/>
      <c r="O32" s="19"/>
      <c r="P32" s="19"/>
      <c r="Q32" s="8"/>
    </row>
    <row r="33" spans="1:17" hidden="1">
      <c r="A33" s="8"/>
      <c r="B33" s="19"/>
      <c r="C33" s="19"/>
      <c r="D33" s="19"/>
      <c r="E33" s="19"/>
      <c r="F33" s="19"/>
      <c r="G33" s="19"/>
      <c r="H33" s="19"/>
      <c r="I33" s="8"/>
      <c r="J33" s="19"/>
      <c r="K33" s="19"/>
      <c r="L33" s="19"/>
      <c r="M33" s="19"/>
      <c r="N33" s="19"/>
      <c r="O33" s="19"/>
      <c r="P33" s="19"/>
      <c r="Q33" s="8"/>
    </row>
    <row r="34" spans="1:17" hidden="1">
      <c r="A34" s="8"/>
      <c r="B34" s="19"/>
      <c r="C34" s="19"/>
      <c r="D34" s="19"/>
      <c r="E34" s="19"/>
      <c r="F34" s="19"/>
      <c r="G34" s="19"/>
      <c r="H34" s="19"/>
      <c r="I34" s="8"/>
      <c r="J34" s="19"/>
      <c r="K34" s="19"/>
      <c r="L34" s="19"/>
      <c r="M34" s="19"/>
      <c r="N34" s="19"/>
      <c r="O34" s="19"/>
      <c r="P34" s="19"/>
      <c r="Q34" s="8"/>
    </row>
    <row r="35" spans="1:17" hidden="1">
      <c r="A35" s="8"/>
      <c r="B35" s="19"/>
      <c r="C35" s="19"/>
      <c r="D35" s="19"/>
      <c r="E35" s="19"/>
      <c r="F35" s="19"/>
      <c r="G35" s="19"/>
      <c r="H35" s="19"/>
      <c r="I35" s="8"/>
      <c r="J35" s="19"/>
      <c r="K35" s="19"/>
      <c r="L35" s="19"/>
      <c r="M35" s="19"/>
      <c r="N35" s="19"/>
      <c r="O35" s="19"/>
      <c r="P35" s="19"/>
      <c r="Q35" s="8"/>
    </row>
    <row r="36" spans="1:17" hidden="1">
      <c r="A36" s="8"/>
      <c r="B36" s="19"/>
      <c r="C36" s="19"/>
      <c r="D36" s="19"/>
      <c r="E36" s="19"/>
      <c r="F36" s="19"/>
      <c r="G36" s="19"/>
      <c r="H36" s="19"/>
      <c r="I36" s="8"/>
      <c r="J36" s="19"/>
      <c r="K36" s="19"/>
      <c r="L36" s="19"/>
      <c r="M36" s="19"/>
      <c r="N36" s="19"/>
      <c r="O36" s="19"/>
      <c r="P36" s="19"/>
      <c r="Q36" s="8"/>
    </row>
    <row r="37" spans="1:17" hidden="1">
      <c r="A37" s="8"/>
      <c r="B37" s="19"/>
      <c r="C37" s="19"/>
      <c r="D37" s="19"/>
      <c r="E37" s="19"/>
      <c r="F37" s="19"/>
      <c r="G37" s="19"/>
      <c r="H37" s="19"/>
      <c r="I37" s="8"/>
      <c r="J37" s="19"/>
      <c r="K37" s="19"/>
      <c r="L37" s="19"/>
      <c r="M37" s="19"/>
      <c r="N37" s="19"/>
      <c r="O37" s="19"/>
      <c r="P37" s="19"/>
      <c r="Q37" s="8"/>
    </row>
    <row r="38" spans="1:17" hidden="1">
      <c r="A38" s="8"/>
      <c r="B38" s="19"/>
      <c r="C38" s="19"/>
      <c r="D38" s="19"/>
      <c r="E38" s="19"/>
      <c r="F38" s="19"/>
      <c r="G38" s="19"/>
      <c r="H38" s="19"/>
      <c r="I38" s="8"/>
      <c r="J38" s="19"/>
      <c r="K38" s="19"/>
      <c r="L38" s="19"/>
      <c r="M38" s="19"/>
      <c r="N38" s="19"/>
      <c r="O38" s="19"/>
      <c r="P38" s="19"/>
      <c r="Q38" s="8"/>
    </row>
    <row r="39" spans="1:17" ht="15.95" hidden="1" customHeight="1">
      <c r="A39" s="8"/>
      <c r="B39" s="19"/>
      <c r="C39" s="19"/>
      <c r="D39" s="19"/>
      <c r="E39" s="19"/>
      <c r="F39" s="15" t="s">
        <v>37</v>
      </c>
      <c r="G39" s="16">
        <f>SUM(C26:H26)</f>
        <v>0</v>
      </c>
      <c r="H39" s="15" t="s">
        <v>38</v>
      </c>
      <c r="I39" s="14"/>
      <c r="J39" s="19"/>
      <c r="K39" s="19"/>
      <c r="L39" s="19"/>
      <c r="M39" s="19"/>
      <c r="N39" s="15" t="s">
        <v>37</v>
      </c>
      <c r="O39" s="16">
        <f>SUM(K26:P26)</f>
        <v>18</v>
      </c>
      <c r="P39" s="15" t="s">
        <v>38</v>
      </c>
      <c r="Q39" s="8"/>
    </row>
    <row r="40" spans="1:17" hidden="1">
      <c r="A40" s="8"/>
      <c r="B40" s="8"/>
      <c r="C40" s="8"/>
      <c r="D40" s="8"/>
      <c r="E40" s="8"/>
      <c r="F40" s="8"/>
      <c r="G40" s="14"/>
      <c r="H40" s="20"/>
      <c r="I40" s="14"/>
      <c r="J40" s="8"/>
      <c r="K40" s="8"/>
      <c r="L40" s="8"/>
      <c r="M40" s="8"/>
      <c r="N40" s="8"/>
      <c r="O40" s="14"/>
      <c r="P40" s="20"/>
      <c r="Q40" s="8"/>
    </row>
    <row r="41" spans="1:17" ht="18.75" hidden="1">
      <c r="A41" s="8"/>
      <c r="B41" s="5">
        <f>'REKOD PRESTASI MURID'!I11</f>
        <v>5</v>
      </c>
      <c r="C41" s="6"/>
      <c r="D41" s="6"/>
      <c r="E41" s="6"/>
      <c r="F41" s="6"/>
      <c r="G41" s="6"/>
      <c r="H41" s="7"/>
      <c r="I41" s="4"/>
      <c r="J41" s="5">
        <f>'REKOD PRESTASI MURID'!J11</f>
        <v>6</v>
      </c>
      <c r="K41" s="6"/>
      <c r="L41" s="6"/>
      <c r="M41" s="6"/>
      <c r="N41" s="6"/>
      <c r="O41" s="6"/>
      <c r="P41" s="7"/>
      <c r="Q41" s="8"/>
    </row>
    <row r="42" spans="1:17" hidden="1">
      <c r="A42" s="8"/>
      <c r="B42" s="9" t="s">
        <v>25</v>
      </c>
      <c r="C42" s="10" t="s">
        <v>30</v>
      </c>
      <c r="D42" s="10" t="s">
        <v>31</v>
      </c>
      <c r="E42" s="10" t="s">
        <v>32</v>
      </c>
      <c r="F42" s="10" t="s">
        <v>85</v>
      </c>
      <c r="G42" s="10" t="s">
        <v>86</v>
      </c>
      <c r="H42" s="10" t="s">
        <v>87</v>
      </c>
      <c r="I42" s="8"/>
      <c r="J42" s="9" t="s">
        <v>25</v>
      </c>
      <c r="K42" s="10" t="s">
        <v>30</v>
      </c>
      <c r="L42" s="10" t="s">
        <v>31</v>
      </c>
      <c r="M42" s="10" t="s">
        <v>32</v>
      </c>
      <c r="N42" s="10" t="s">
        <v>85</v>
      </c>
      <c r="O42" s="10" t="s">
        <v>86</v>
      </c>
      <c r="P42" s="10" t="s">
        <v>87</v>
      </c>
      <c r="Q42" s="8"/>
    </row>
    <row r="43" spans="1:17" hidden="1">
      <c r="A43" s="8"/>
      <c r="B43" s="11" t="s">
        <v>36</v>
      </c>
      <c r="C43" s="11">
        <f>COUNTIF('REKOD PRESTASI MURID'!$I$12:$I$65,1)</f>
        <v>0</v>
      </c>
      <c r="D43" s="11">
        <f>COUNTIF('REKOD PRESTASI MURID'!$I$12:$I$65,2)</f>
        <v>0</v>
      </c>
      <c r="E43" s="11">
        <f>COUNTIF('REKOD PRESTASI MURID'!$I$12:$I$65,3)</f>
        <v>0</v>
      </c>
      <c r="F43" s="11">
        <f>COUNTIF('REKOD PRESTASI MURID'!$I$12:$I$65,3)</f>
        <v>0</v>
      </c>
      <c r="G43" s="11">
        <f>COUNTIF('REKOD PRESTASI MURID'!$I$12:$I$65,3)</f>
        <v>0</v>
      </c>
      <c r="H43" s="11">
        <f>COUNTIF('REKOD PRESTASI MURID'!$I$12:$I$65,3)</f>
        <v>0</v>
      </c>
      <c r="I43" s="8"/>
      <c r="J43" s="11" t="s">
        <v>36</v>
      </c>
      <c r="K43" s="11">
        <f>COUNTIF('REKOD PRESTASI MURID'!$H$12:$H$65,1)</f>
        <v>0</v>
      </c>
      <c r="L43" s="11">
        <f>COUNTIF('REKOD PRESTASI MURID'!$H$12:$H$65,2)</f>
        <v>0</v>
      </c>
      <c r="M43" s="11">
        <f>COUNTIF('REKOD PRESTASI MURID'!$H$12:$H$65,3)</f>
        <v>0</v>
      </c>
      <c r="N43" s="11">
        <f>COUNTIF('REKOD PRESTASI MURID'!$H$12:$H$65,3)</f>
        <v>0</v>
      </c>
      <c r="O43" s="11">
        <f>COUNTIF('REKOD PRESTASI MURID'!$H$12:$H$65,3)</f>
        <v>0</v>
      </c>
      <c r="P43" s="11">
        <f>COUNTIF('REKOD PRESTASI MURID'!$H$12:$H$65,3)</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37</v>
      </c>
      <c r="G56" s="16">
        <f>SUM(C43:H43)</f>
        <v>0</v>
      </c>
      <c r="H56" s="15" t="s">
        <v>38</v>
      </c>
      <c r="I56" s="8"/>
      <c r="J56" s="8"/>
      <c r="K56" s="8"/>
      <c r="L56" s="8"/>
      <c r="M56" s="8"/>
      <c r="N56" s="15" t="s">
        <v>37</v>
      </c>
      <c r="O56" s="16">
        <f>SUM(K43:P43)</f>
        <v>0</v>
      </c>
      <c r="P56" s="15" t="s">
        <v>38</v>
      </c>
      <c r="Q56" s="8"/>
    </row>
    <row r="57" spans="1:17" hidden="1">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7</v>
      </c>
      <c r="C59" s="18"/>
      <c r="D59" s="18"/>
      <c r="E59" s="18"/>
      <c r="F59" s="18"/>
      <c r="G59" s="18"/>
      <c r="H59" s="7"/>
      <c r="I59" s="4"/>
      <c r="J59" s="5">
        <f>'REKOD PRESTASI MURID'!L11</f>
        <v>8</v>
      </c>
      <c r="K59" s="18"/>
      <c r="L59" s="18"/>
      <c r="M59" s="18"/>
      <c r="N59" s="18"/>
      <c r="O59" s="18"/>
      <c r="P59" s="7"/>
      <c r="Q59" s="8"/>
    </row>
    <row r="60" spans="1:17" hidden="1">
      <c r="A60" s="8"/>
      <c r="B60" s="9" t="s">
        <v>25</v>
      </c>
      <c r="C60" s="10" t="s">
        <v>30</v>
      </c>
      <c r="D60" s="10" t="s">
        <v>31</v>
      </c>
      <c r="E60" s="10" t="s">
        <v>32</v>
      </c>
      <c r="F60" s="10" t="s">
        <v>33</v>
      </c>
      <c r="G60" s="10" t="s">
        <v>34</v>
      </c>
      <c r="H60" s="10" t="s">
        <v>35</v>
      </c>
      <c r="I60" s="8"/>
      <c r="J60" s="9" t="s">
        <v>25</v>
      </c>
      <c r="K60" s="10" t="s">
        <v>30</v>
      </c>
      <c r="L60" s="10" t="s">
        <v>31</v>
      </c>
      <c r="M60" s="10" t="s">
        <v>32</v>
      </c>
      <c r="N60" s="10" t="s">
        <v>33</v>
      </c>
      <c r="O60" s="10" t="s">
        <v>34</v>
      </c>
      <c r="P60" s="10" t="s">
        <v>35</v>
      </c>
      <c r="Q60" s="8"/>
    </row>
    <row r="61" spans="1:17" hidden="1">
      <c r="A61" s="8"/>
      <c r="B61" s="11" t="s">
        <v>36</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36</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37</v>
      </c>
      <c r="G74" s="16">
        <f>SUM(C61:H61)</f>
        <v>0</v>
      </c>
      <c r="H74" s="15" t="s">
        <v>38</v>
      </c>
      <c r="I74" s="14"/>
      <c r="J74" s="19"/>
      <c r="K74" s="19"/>
      <c r="L74" s="19"/>
      <c r="M74" s="19"/>
      <c r="N74" s="15" t="s">
        <v>37</v>
      </c>
      <c r="O74" s="16">
        <f>SUM(K61:P61)</f>
        <v>0</v>
      </c>
      <c r="P74" s="15" t="s">
        <v>38</v>
      </c>
      <c r="Q74" s="8"/>
    </row>
    <row r="75" spans="1:17">
      <c r="A75" s="8"/>
      <c r="B75" s="8"/>
      <c r="C75" s="8"/>
      <c r="D75" s="8"/>
      <c r="E75" s="8"/>
      <c r="F75" s="8"/>
      <c r="G75" s="14"/>
      <c r="H75" s="20"/>
      <c r="I75" s="14"/>
      <c r="J75" s="8"/>
      <c r="K75" s="8"/>
      <c r="L75" s="8"/>
      <c r="M75" s="8"/>
      <c r="N75" s="8"/>
      <c r="O75" s="14"/>
      <c r="P75" s="20"/>
      <c r="Q75" s="8"/>
    </row>
    <row r="76" spans="1:17" ht="18.75">
      <c r="A76" s="8"/>
      <c r="B76" s="5" t="str">
        <f>'REKOD PRESTASI MURID'!M11</f>
        <v>MENDENGAR (LISTENING)</v>
      </c>
      <c r="C76" s="6"/>
      <c r="D76" s="6"/>
      <c r="E76" s="6"/>
      <c r="F76" s="6"/>
      <c r="G76" s="6"/>
      <c r="H76" s="7"/>
      <c r="I76" s="4"/>
      <c r="J76" s="5" t="str">
        <f>'REKOD PRESTASI MURID'!N11</f>
        <v>BERTUTUR (SPEAKING)</v>
      </c>
      <c r="K76" s="6"/>
      <c r="L76" s="6"/>
      <c r="M76" s="6"/>
      <c r="N76" s="6"/>
      <c r="O76" s="6"/>
      <c r="P76" s="7"/>
      <c r="Q76" s="8"/>
    </row>
    <row r="77" spans="1:17">
      <c r="A77" s="8"/>
      <c r="B77" s="9" t="s">
        <v>25</v>
      </c>
      <c r="C77" s="10" t="s">
        <v>30</v>
      </c>
      <c r="D77" s="10" t="s">
        <v>31</v>
      </c>
      <c r="E77" s="10" t="s">
        <v>32</v>
      </c>
      <c r="F77" s="10" t="s">
        <v>33</v>
      </c>
      <c r="G77" s="10" t="s">
        <v>34</v>
      </c>
      <c r="H77" s="10" t="s">
        <v>35</v>
      </c>
      <c r="I77" s="8"/>
      <c r="J77" s="9" t="s">
        <v>25</v>
      </c>
      <c r="K77" s="10" t="s">
        <v>30</v>
      </c>
      <c r="L77" s="10" t="s">
        <v>31</v>
      </c>
      <c r="M77" s="10" t="s">
        <v>32</v>
      </c>
      <c r="N77" s="10" t="s">
        <v>33</v>
      </c>
      <c r="O77" s="10" t="s">
        <v>34</v>
      </c>
      <c r="P77" s="10" t="s">
        <v>35</v>
      </c>
      <c r="Q77" s="8"/>
    </row>
    <row r="78" spans="1:17">
      <c r="A78" s="8"/>
      <c r="B78" s="11" t="s">
        <v>36</v>
      </c>
      <c r="C78" s="11">
        <f>COUNTIF('REKOD PRESTASI MURID'!$M$12:$M$65,1)</f>
        <v>1</v>
      </c>
      <c r="D78" s="11">
        <f>COUNTIF('REKOD PRESTASI MURID'!$M$12:$M$65,2)</f>
        <v>2</v>
      </c>
      <c r="E78" s="11">
        <f>COUNTIF('REKOD PRESTASI MURID'!$M$12:$M$65,3)</f>
        <v>3</v>
      </c>
      <c r="F78" s="11">
        <f>COUNTIF('REKOD PRESTASI MURID'!$M$12:$M$65,4)</f>
        <v>0</v>
      </c>
      <c r="G78" s="11">
        <f>COUNTIF('REKOD PRESTASI MURID'!$M$12:$M$65,5)</f>
        <v>0</v>
      </c>
      <c r="H78" s="11">
        <f>COUNTIF('REKOD PRESTASI MURID'!$M$12:$M$65,6)</f>
        <v>0</v>
      </c>
      <c r="I78" s="8"/>
      <c r="J78" s="11" t="s">
        <v>36</v>
      </c>
      <c r="K78" s="11">
        <f>COUNTIF('REKOD PRESTASI MURID'!$N$12:$N$65,1)</f>
        <v>1</v>
      </c>
      <c r="L78" s="11">
        <f>COUNTIF('REKOD PRESTASI MURID'!$N$12:$N$65,2)</f>
        <v>1</v>
      </c>
      <c r="M78" s="11">
        <f>COUNTIF('REKOD PRESTASI MURID'!$N$12:$N$65,3)</f>
        <v>4</v>
      </c>
      <c r="N78" s="11">
        <f>COUNTIF('REKOD PRESTASI MURID'!$N$12:$N$65,4)</f>
        <v>0</v>
      </c>
      <c r="O78" s="11">
        <f>COUNTIF('REKOD PRESTASI MURID'!$N$12:$N$65,5)</f>
        <v>0</v>
      </c>
      <c r="P78" s="11">
        <f>COUNTIF('REKOD PRESTASI MURID'!$N$12:$N$65,6)</f>
        <v>0</v>
      </c>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37</v>
      </c>
      <c r="G91" s="16">
        <f>SUM(C78:H78)</f>
        <v>6</v>
      </c>
      <c r="H91" s="15" t="s">
        <v>38</v>
      </c>
      <c r="I91" s="8"/>
      <c r="J91" s="8"/>
      <c r="K91" s="8"/>
      <c r="L91" s="8"/>
      <c r="M91" s="8"/>
      <c r="N91" s="15" t="s">
        <v>37</v>
      </c>
      <c r="O91" s="16">
        <f>SUM(K78:P78)</f>
        <v>6</v>
      </c>
      <c r="P91" s="15" t="s">
        <v>38</v>
      </c>
      <c r="Q91" s="8"/>
    </row>
    <row r="92" spans="1:17">
      <c r="A92" s="8"/>
      <c r="B92" s="6"/>
      <c r="C92" s="6"/>
      <c r="D92" s="6"/>
      <c r="E92" s="6"/>
      <c r="F92" s="4"/>
      <c r="G92" s="6"/>
      <c r="H92" s="6"/>
      <c r="I92" s="4"/>
      <c r="J92" s="4"/>
      <c r="K92" s="4"/>
      <c r="L92" s="4"/>
      <c r="M92" s="4"/>
      <c r="N92" s="4"/>
      <c r="O92" s="18"/>
      <c r="P92" s="6"/>
      <c r="Q92" s="8"/>
    </row>
    <row r="93" spans="1:17">
      <c r="A93" s="8"/>
      <c r="B93" s="4"/>
      <c r="C93" s="4"/>
      <c r="D93" s="4"/>
      <c r="E93" s="4"/>
      <c r="F93" s="4"/>
      <c r="G93" s="6"/>
      <c r="H93" s="17"/>
      <c r="I93" s="4"/>
      <c r="J93" s="4"/>
      <c r="K93" s="4"/>
      <c r="L93" s="4"/>
      <c r="M93" s="4"/>
      <c r="N93" s="4"/>
      <c r="O93" s="6"/>
      <c r="P93" s="17"/>
      <c r="Q93" s="8"/>
    </row>
    <row r="94" spans="1:17" ht="18.75">
      <c r="A94" s="8"/>
      <c r="B94" s="5" t="str">
        <f>'REKOD PRESTASI MURID'!O11</f>
        <v>MEMBACA (READING)</v>
      </c>
      <c r="C94" s="18"/>
      <c r="D94" s="18"/>
      <c r="E94" s="18"/>
      <c r="F94" s="18"/>
      <c r="G94" s="18"/>
      <c r="H94" s="7"/>
      <c r="I94" s="4"/>
      <c r="J94" s="5" t="str">
        <f>'REKOD PRESTASI MURID'!P11</f>
        <v>MENULIS (WRITING)</v>
      </c>
      <c r="K94" s="5"/>
      <c r="L94" s="5"/>
      <c r="M94" s="5"/>
      <c r="N94" s="5"/>
      <c r="O94" s="5"/>
      <c r="P94" s="5"/>
      <c r="Q94" s="8"/>
    </row>
    <row r="95" spans="1:17">
      <c r="A95" s="8"/>
      <c r="B95" s="9" t="s">
        <v>25</v>
      </c>
      <c r="C95" s="10" t="s">
        <v>30</v>
      </c>
      <c r="D95" s="10" t="s">
        <v>31</v>
      </c>
      <c r="E95" s="10" t="s">
        <v>32</v>
      </c>
      <c r="F95" s="10" t="s">
        <v>33</v>
      </c>
      <c r="G95" s="10" t="s">
        <v>34</v>
      </c>
      <c r="H95" s="10" t="s">
        <v>35</v>
      </c>
      <c r="I95" s="8"/>
      <c r="J95" s="9" t="s">
        <v>25</v>
      </c>
      <c r="K95" s="10" t="s">
        <v>30</v>
      </c>
      <c r="L95" s="10" t="s">
        <v>31</v>
      </c>
      <c r="M95" s="10" t="s">
        <v>32</v>
      </c>
      <c r="N95" s="10" t="s">
        <v>33</v>
      </c>
      <c r="O95" s="10" t="s">
        <v>34</v>
      </c>
      <c r="P95" s="10" t="s">
        <v>35</v>
      </c>
      <c r="Q95" s="8"/>
    </row>
    <row r="96" spans="1:17">
      <c r="A96" s="8"/>
      <c r="B96" s="11" t="s">
        <v>36</v>
      </c>
      <c r="C96" s="11">
        <f>COUNTIF('REKOD PRESTASI MURID'!$O$12:$O$65,1)</f>
        <v>1</v>
      </c>
      <c r="D96" s="11">
        <f>COUNTIF('REKOD PRESTASI MURID'!$O$12:$O$65,2)</f>
        <v>1</v>
      </c>
      <c r="E96" s="11">
        <f>COUNTIF('REKOD PRESTASI MURID'!$O$12:$O$65,3)</f>
        <v>4</v>
      </c>
      <c r="F96" s="11">
        <f>COUNTIF('REKOD PRESTASI MURID'!$O$12:$O$65,4)</f>
        <v>0</v>
      </c>
      <c r="G96" s="11">
        <f>COUNTIF('REKOD PRESTASI MURID'!$O$12:$O$65,5)</f>
        <v>0</v>
      </c>
      <c r="H96" s="11">
        <f>COUNTIF('REKOD PRESTASI MURID'!$O$12:$O$65,6)</f>
        <v>0</v>
      </c>
      <c r="I96" s="8"/>
      <c r="J96" s="11" t="s">
        <v>36</v>
      </c>
      <c r="K96" s="11">
        <f>COUNTIF('REKOD PRESTASI MURID'!$P$12:$P$65,1)</f>
        <v>0</v>
      </c>
      <c r="L96" s="11">
        <f>COUNTIF('REKOD PRESTASI MURID'!$P$12:$P$65,2)</f>
        <v>2</v>
      </c>
      <c r="M96" s="11">
        <f>COUNTIF('REKOD PRESTASI MURID'!$P$12:$P$65,3)</f>
        <v>4</v>
      </c>
      <c r="N96" s="11">
        <f>COUNTIF('REKOD PRESTASI MURID'!$P$12:$P$65,4)</f>
        <v>0</v>
      </c>
      <c r="O96" s="11">
        <f>COUNTIF('REKOD PRESTASI MURID'!$P$12:$P$65,5)</f>
        <v>0</v>
      </c>
      <c r="P96" s="11">
        <f>COUNTIF('REKOD PRESTASI MURID'!$P$12:$P$65,6)</f>
        <v>0</v>
      </c>
      <c r="Q96" s="8"/>
    </row>
    <row r="97" spans="1:17">
      <c r="A97" s="8"/>
      <c r="B97" s="19"/>
      <c r="C97" s="19"/>
      <c r="D97" s="19"/>
      <c r="E97" s="19"/>
      <c r="F97" s="19"/>
      <c r="G97" s="19"/>
      <c r="H97" s="19"/>
      <c r="I97" s="8"/>
      <c r="J97" s="19"/>
      <c r="K97" s="19"/>
      <c r="L97" s="19"/>
      <c r="M97" s="19"/>
      <c r="N97" s="19"/>
      <c r="O97" s="19"/>
      <c r="P97" s="19"/>
      <c r="Q97" s="8"/>
    </row>
    <row r="98" spans="1:17">
      <c r="A98" s="8"/>
      <c r="B98" s="19"/>
      <c r="C98" s="19"/>
      <c r="D98" s="19"/>
      <c r="E98" s="19"/>
      <c r="F98" s="19"/>
      <c r="G98" s="19"/>
      <c r="H98" s="19"/>
      <c r="I98" s="8"/>
      <c r="J98" s="19"/>
      <c r="K98" s="19"/>
      <c r="L98" s="19"/>
      <c r="M98" s="19"/>
      <c r="N98" s="23"/>
      <c r="O98" s="23"/>
      <c r="P98" s="23"/>
      <c r="Q98" s="8"/>
    </row>
    <row r="99" spans="1:17">
      <c r="A99" s="8"/>
      <c r="B99" s="19"/>
      <c r="C99" s="19"/>
      <c r="D99" s="19"/>
      <c r="E99" s="19"/>
      <c r="F99" s="19"/>
      <c r="G99" s="19"/>
      <c r="H99" s="19"/>
      <c r="I99" s="8"/>
      <c r="J99" s="19"/>
      <c r="K99" s="19"/>
      <c r="L99" s="19"/>
      <c r="M99" s="19"/>
      <c r="N99" s="23"/>
      <c r="O99" s="23"/>
      <c r="P99" s="23"/>
      <c r="Q99" s="8"/>
    </row>
    <row r="100" spans="1:17">
      <c r="A100" s="8"/>
      <c r="B100" s="19"/>
      <c r="C100" s="19"/>
      <c r="D100" s="19"/>
      <c r="E100" s="19"/>
      <c r="F100" s="19"/>
      <c r="G100" s="19"/>
      <c r="H100" s="19"/>
      <c r="I100" s="8"/>
      <c r="J100" s="19"/>
      <c r="K100" s="19"/>
      <c r="L100" s="19"/>
      <c r="M100" s="19"/>
      <c r="N100" s="23"/>
      <c r="O100" s="23"/>
      <c r="P100" s="23"/>
      <c r="Q100" s="8"/>
    </row>
    <row r="101" spans="1:17">
      <c r="A101" s="8"/>
      <c r="B101" s="19"/>
      <c r="C101" s="19"/>
      <c r="D101" s="19"/>
      <c r="E101" s="19"/>
      <c r="F101" s="19"/>
      <c r="G101" s="19"/>
      <c r="H101" s="19"/>
      <c r="I101" s="8"/>
      <c r="J101" s="19"/>
      <c r="K101" s="19"/>
      <c r="L101" s="19"/>
      <c r="M101" s="19"/>
      <c r="N101" s="23"/>
      <c r="O101" s="23"/>
      <c r="P101" s="23"/>
      <c r="Q101" s="8"/>
    </row>
    <row r="102" spans="1:17">
      <c r="A102" s="8"/>
      <c r="B102" s="19"/>
      <c r="C102" s="19"/>
      <c r="D102" s="19"/>
      <c r="E102" s="19"/>
      <c r="F102" s="19"/>
      <c r="G102" s="19"/>
      <c r="H102" s="19"/>
      <c r="I102" s="8"/>
      <c r="J102" s="19"/>
      <c r="K102" s="19"/>
      <c r="L102" s="19"/>
      <c r="M102" s="19"/>
      <c r="N102" s="23"/>
      <c r="O102" s="23"/>
      <c r="P102" s="23"/>
      <c r="Q102" s="8"/>
    </row>
    <row r="103" spans="1:17">
      <c r="A103" s="8"/>
      <c r="B103" s="19"/>
      <c r="C103" s="19"/>
      <c r="D103" s="19"/>
      <c r="E103" s="19"/>
      <c r="F103" s="19"/>
      <c r="G103" s="19"/>
      <c r="H103" s="19"/>
      <c r="I103" s="8"/>
      <c r="J103" s="19"/>
      <c r="K103" s="19"/>
      <c r="L103" s="19"/>
      <c r="M103" s="19"/>
      <c r="N103" s="23"/>
      <c r="O103" s="23"/>
      <c r="P103" s="23"/>
      <c r="Q103" s="8"/>
    </row>
    <row r="104" spans="1:17">
      <c r="A104" s="8"/>
      <c r="B104" s="19"/>
      <c r="C104" s="19"/>
      <c r="D104" s="19"/>
      <c r="E104" s="19"/>
      <c r="F104" s="19"/>
      <c r="G104" s="19"/>
      <c r="H104" s="19"/>
      <c r="I104" s="8"/>
      <c r="J104" s="19"/>
      <c r="K104" s="19"/>
      <c r="L104" s="19"/>
      <c r="M104" s="19"/>
      <c r="N104" s="23"/>
      <c r="O104" s="23"/>
      <c r="P104" s="23"/>
      <c r="Q104" s="8"/>
    </row>
    <row r="105" spans="1:17">
      <c r="A105" s="8"/>
      <c r="B105" s="19"/>
      <c r="C105" s="19"/>
      <c r="D105" s="19"/>
      <c r="E105" s="19"/>
      <c r="F105" s="19"/>
      <c r="G105" s="19"/>
      <c r="H105" s="19"/>
      <c r="I105" s="8"/>
      <c r="J105" s="19"/>
      <c r="K105" s="19"/>
      <c r="L105" s="19"/>
      <c r="M105" s="19"/>
      <c r="N105" s="23"/>
      <c r="O105" s="23"/>
      <c r="P105" s="23"/>
      <c r="Q105" s="8"/>
    </row>
    <row r="106" spans="1:17">
      <c r="A106" s="8"/>
      <c r="B106" s="19"/>
      <c r="C106" s="19"/>
      <c r="D106" s="19"/>
      <c r="E106" s="19"/>
      <c r="F106" s="19"/>
      <c r="G106" s="19"/>
      <c r="H106" s="19"/>
      <c r="I106" s="8"/>
      <c r="J106" s="19"/>
      <c r="K106" s="19"/>
      <c r="L106" s="19"/>
      <c r="M106" s="19"/>
      <c r="N106" s="19"/>
      <c r="O106" s="19"/>
      <c r="P106" s="19"/>
      <c r="Q106" s="8"/>
    </row>
    <row r="107" spans="1:17">
      <c r="A107" s="8"/>
      <c r="B107" s="19"/>
      <c r="C107" s="19"/>
      <c r="D107" s="19"/>
      <c r="E107" s="19"/>
      <c r="F107" s="19"/>
      <c r="G107" s="19"/>
      <c r="H107" s="19"/>
      <c r="I107" s="8"/>
      <c r="J107" s="19"/>
      <c r="K107" s="19"/>
      <c r="L107" s="19"/>
      <c r="M107" s="19"/>
      <c r="N107" s="19"/>
      <c r="O107" s="19"/>
      <c r="P107" s="19"/>
      <c r="Q107" s="8"/>
    </row>
    <row r="108" spans="1:17">
      <c r="A108" s="8"/>
      <c r="B108" s="19"/>
      <c r="C108" s="19"/>
      <c r="D108" s="19"/>
      <c r="E108" s="19"/>
      <c r="F108" s="19"/>
      <c r="G108" s="19"/>
      <c r="H108" s="19"/>
      <c r="I108" s="8"/>
      <c r="J108" s="19"/>
      <c r="K108" s="19"/>
      <c r="L108" s="19"/>
      <c r="M108" s="19"/>
      <c r="N108" s="19"/>
      <c r="O108" s="19"/>
      <c r="P108" s="19"/>
      <c r="Q108" s="8"/>
    </row>
    <row r="109" spans="1:17">
      <c r="A109" s="8"/>
      <c r="B109" s="19"/>
      <c r="C109" s="19"/>
      <c r="D109" s="19"/>
      <c r="E109" s="19"/>
      <c r="F109" s="15" t="s">
        <v>37</v>
      </c>
      <c r="G109" s="16">
        <f>SUM(C96:H96)</f>
        <v>6</v>
      </c>
      <c r="H109" s="15" t="s">
        <v>38</v>
      </c>
      <c r="I109" s="14"/>
      <c r="J109" s="19"/>
      <c r="K109" s="19"/>
      <c r="L109" s="19"/>
      <c r="M109" s="19"/>
      <c r="N109" s="15" t="s">
        <v>37</v>
      </c>
      <c r="O109" s="16">
        <f>SUM(K96:P96)</f>
        <v>6</v>
      </c>
      <c r="P109" s="15" t="s">
        <v>38</v>
      </c>
      <c r="Q109" s="8"/>
    </row>
    <row r="110" spans="1:17">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25</v>
      </c>
      <c r="C112" s="10" t="s">
        <v>30</v>
      </c>
      <c r="D112" s="10" t="s">
        <v>31</v>
      </c>
      <c r="E112" s="10" t="s">
        <v>32</v>
      </c>
      <c r="F112" s="10" t="s">
        <v>33</v>
      </c>
      <c r="G112" s="10" t="s">
        <v>34</v>
      </c>
      <c r="H112" s="10" t="s">
        <v>35</v>
      </c>
      <c r="I112" s="8"/>
      <c r="J112" s="9" t="s">
        <v>25</v>
      </c>
      <c r="K112" s="10" t="s">
        <v>30</v>
      </c>
      <c r="L112" s="10" t="s">
        <v>31</v>
      </c>
      <c r="M112" s="10" t="s">
        <v>32</v>
      </c>
      <c r="N112" s="10" t="s">
        <v>33</v>
      </c>
      <c r="O112" s="10" t="s">
        <v>34</v>
      </c>
      <c r="P112" s="10" t="s">
        <v>35</v>
      </c>
      <c r="Q112" s="8"/>
    </row>
    <row r="113" spans="1:17" hidden="1">
      <c r="A113" s="8"/>
      <c r="B113" s="11" t="s">
        <v>36</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36</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37</v>
      </c>
      <c r="G126" s="16">
        <f>SUM(C113:H113)</f>
        <v>0</v>
      </c>
      <c r="H126" s="15" t="s">
        <v>38</v>
      </c>
      <c r="I126" s="8"/>
      <c r="J126" s="8"/>
      <c r="K126" s="8"/>
      <c r="L126" s="8"/>
      <c r="M126" s="8"/>
      <c r="N126" s="15" t="s">
        <v>37</v>
      </c>
      <c r="O126" s="16">
        <f>SUM(K113:P113)</f>
        <v>0</v>
      </c>
      <c r="P126" s="15" t="s">
        <v>38</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39</v>
      </c>
      <c r="D129" s="18"/>
      <c r="E129" s="18"/>
      <c r="F129" s="18"/>
      <c r="G129" s="18"/>
      <c r="H129" s="7"/>
      <c r="I129" s="4"/>
      <c r="J129" s="5">
        <f>'REKOD PRESTASI MURID'!T11</f>
        <v>0</v>
      </c>
      <c r="K129" s="18" t="s">
        <v>40</v>
      </c>
      <c r="L129" s="18"/>
      <c r="M129" s="18"/>
      <c r="N129" s="18"/>
      <c r="O129" s="18"/>
      <c r="P129" s="7"/>
      <c r="Q129" s="8"/>
    </row>
    <row r="130" spans="1:17" hidden="1">
      <c r="A130" s="8"/>
      <c r="B130" s="9" t="s">
        <v>25</v>
      </c>
      <c r="C130" s="10" t="s">
        <v>30</v>
      </c>
      <c r="D130" s="10" t="s">
        <v>31</v>
      </c>
      <c r="E130" s="10" t="s">
        <v>32</v>
      </c>
      <c r="F130" s="10" t="s">
        <v>33</v>
      </c>
      <c r="G130" s="10" t="s">
        <v>34</v>
      </c>
      <c r="H130" s="10" t="s">
        <v>35</v>
      </c>
      <c r="I130" s="8"/>
      <c r="J130" s="9" t="s">
        <v>25</v>
      </c>
      <c r="K130" s="10" t="s">
        <v>30</v>
      </c>
      <c r="L130" s="10" t="s">
        <v>31</v>
      </c>
      <c r="M130" s="10" t="s">
        <v>32</v>
      </c>
      <c r="N130" s="10" t="s">
        <v>33</v>
      </c>
      <c r="O130" s="10" t="s">
        <v>34</v>
      </c>
      <c r="P130" s="10" t="s">
        <v>35</v>
      </c>
      <c r="Q130" s="8"/>
    </row>
    <row r="131" spans="1:17" hidden="1">
      <c r="A131" s="8"/>
      <c r="B131" s="11" t="s">
        <v>36</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36</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37</v>
      </c>
      <c r="G144" s="16">
        <f>SUM(C131:H131)</f>
        <v>0</v>
      </c>
      <c r="H144" s="15" t="s">
        <v>38</v>
      </c>
      <c r="I144" s="14"/>
      <c r="J144" s="19"/>
      <c r="K144" s="19"/>
      <c r="L144" s="19"/>
      <c r="M144" s="19"/>
      <c r="N144" s="15" t="s">
        <v>37</v>
      </c>
      <c r="O144" s="16">
        <f>SUM(K131:P131)</f>
        <v>0</v>
      </c>
      <c r="P144" s="15" t="s">
        <v>38</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41</v>
      </c>
      <c r="D147" s="6"/>
      <c r="E147" s="6"/>
      <c r="F147" s="6"/>
      <c r="G147" s="6"/>
      <c r="H147" s="7"/>
      <c r="I147" s="4"/>
      <c r="J147" s="5">
        <f>'REKOD PRESTASI MURID'!V11</f>
        <v>0</v>
      </c>
      <c r="K147" s="6" t="s">
        <v>42</v>
      </c>
      <c r="L147" s="6"/>
      <c r="M147" s="6"/>
      <c r="N147" s="6"/>
      <c r="O147" s="6"/>
      <c r="P147" s="7"/>
      <c r="Q147" s="8"/>
    </row>
    <row r="148" spans="1:17" hidden="1">
      <c r="A148" s="8"/>
      <c r="B148" s="9" t="s">
        <v>25</v>
      </c>
      <c r="C148" s="10" t="s">
        <v>30</v>
      </c>
      <c r="D148" s="10" t="s">
        <v>31</v>
      </c>
      <c r="E148" s="10" t="s">
        <v>32</v>
      </c>
      <c r="F148" s="10" t="s">
        <v>33</v>
      </c>
      <c r="G148" s="10" t="s">
        <v>34</v>
      </c>
      <c r="H148" s="10" t="s">
        <v>35</v>
      </c>
      <c r="I148" s="8"/>
      <c r="J148" s="9" t="s">
        <v>25</v>
      </c>
      <c r="K148" s="10" t="s">
        <v>30</v>
      </c>
      <c r="L148" s="10" t="s">
        <v>31</v>
      </c>
      <c r="M148" s="10" t="s">
        <v>32</v>
      </c>
      <c r="N148" s="10" t="s">
        <v>33</v>
      </c>
      <c r="O148" s="10" t="s">
        <v>34</v>
      </c>
      <c r="P148" s="10" t="s">
        <v>35</v>
      </c>
      <c r="Q148" s="8"/>
    </row>
    <row r="149" spans="1:17" hidden="1">
      <c r="A149" s="8"/>
      <c r="B149" s="11" t="s">
        <v>36</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36</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37</v>
      </c>
      <c r="G162" s="16">
        <f>SUM(C149:H149)</f>
        <v>0</v>
      </c>
      <c r="H162" s="15" t="s">
        <v>38</v>
      </c>
      <c r="I162" s="8"/>
      <c r="J162" s="8"/>
      <c r="K162" s="8"/>
      <c r="L162" s="8"/>
      <c r="M162" s="8"/>
      <c r="N162" s="15" t="s">
        <v>37</v>
      </c>
      <c r="O162" s="16">
        <f>SUM(K149:P149)</f>
        <v>0</v>
      </c>
      <c r="P162" s="15" t="s">
        <v>38</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43</v>
      </c>
      <c r="D165" s="18"/>
      <c r="E165" s="18"/>
      <c r="F165" s="18"/>
      <c r="G165" s="18"/>
      <c r="H165" s="7"/>
      <c r="I165" s="4"/>
      <c r="J165" s="5">
        <f>'REKOD PRESTASI MURID'!X11</f>
        <v>0</v>
      </c>
      <c r="K165" s="18" t="s">
        <v>44</v>
      </c>
      <c r="L165" s="18"/>
      <c r="M165" s="18"/>
      <c r="N165" s="18"/>
      <c r="O165" s="18"/>
      <c r="P165" s="7"/>
      <c r="Q165" s="8"/>
    </row>
    <row r="166" spans="1:17" hidden="1">
      <c r="A166" s="8"/>
      <c r="B166" s="9" t="s">
        <v>25</v>
      </c>
      <c r="C166" s="10" t="s">
        <v>30</v>
      </c>
      <c r="D166" s="10" t="s">
        <v>31</v>
      </c>
      <c r="E166" s="10" t="s">
        <v>32</v>
      </c>
      <c r="F166" s="10" t="s">
        <v>33</v>
      </c>
      <c r="G166" s="10" t="s">
        <v>34</v>
      </c>
      <c r="H166" s="10" t="s">
        <v>35</v>
      </c>
      <c r="I166" s="8"/>
      <c r="J166" s="9" t="s">
        <v>25</v>
      </c>
      <c r="K166" s="10" t="s">
        <v>30</v>
      </c>
      <c r="L166" s="10" t="s">
        <v>31</v>
      </c>
      <c r="M166" s="10" t="s">
        <v>32</v>
      </c>
      <c r="N166" s="10" t="s">
        <v>33</v>
      </c>
      <c r="O166" s="10" t="s">
        <v>34</v>
      </c>
      <c r="P166" s="10" t="s">
        <v>35</v>
      </c>
      <c r="Q166" s="8"/>
    </row>
    <row r="167" spans="1:17" hidden="1">
      <c r="A167" s="8"/>
      <c r="B167" s="11" t="s">
        <v>36</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36</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37</v>
      </c>
      <c r="G180" s="16">
        <f>SUM(C167:H167)</f>
        <v>0</v>
      </c>
      <c r="H180" s="15" t="s">
        <v>38</v>
      </c>
      <c r="I180" s="14"/>
      <c r="J180" s="19"/>
      <c r="K180" s="19"/>
      <c r="L180" s="19"/>
      <c r="M180" s="19"/>
      <c r="N180" s="15" t="s">
        <v>37</v>
      </c>
      <c r="O180" s="16">
        <f>SUM(K167:P167)</f>
        <v>0</v>
      </c>
      <c r="P180" s="15" t="s">
        <v>38</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45</v>
      </c>
      <c r="D183" s="25"/>
      <c r="E183" s="25"/>
      <c r="F183" s="25"/>
      <c r="G183" s="25"/>
      <c r="H183" s="25"/>
      <c r="I183" s="14"/>
      <c r="J183" s="5">
        <f>'REKOD PRESTASI MURID'!Z11</f>
        <v>0</v>
      </c>
      <c r="K183" s="18" t="s">
        <v>46</v>
      </c>
      <c r="L183" s="18"/>
      <c r="M183" s="18"/>
      <c r="N183" s="26"/>
      <c r="O183" s="27"/>
      <c r="P183" s="12"/>
      <c r="Q183" s="8"/>
    </row>
    <row r="184" spans="1:17" hidden="1">
      <c r="A184" s="8"/>
      <c r="B184" s="9" t="s">
        <v>25</v>
      </c>
      <c r="C184" s="10" t="s">
        <v>30</v>
      </c>
      <c r="D184" s="10" t="s">
        <v>31</v>
      </c>
      <c r="E184" s="10" t="s">
        <v>32</v>
      </c>
      <c r="F184" s="10" t="s">
        <v>33</v>
      </c>
      <c r="G184" s="10" t="s">
        <v>34</v>
      </c>
      <c r="H184" s="10" t="s">
        <v>35</v>
      </c>
      <c r="I184" s="8"/>
      <c r="J184" s="9" t="s">
        <v>25</v>
      </c>
      <c r="K184" s="10" t="s">
        <v>30</v>
      </c>
      <c r="L184" s="10" t="s">
        <v>31</v>
      </c>
      <c r="M184" s="10" t="s">
        <v>32</v>
      </c>
      <c r="N184" s="10" t="s">
        <v>33</v>
      </c>
      <c r="O184" s="10" t="s">
        <v>34</v>
      </c>
      <c r="P184" s="10" t="s">
        <v>35</v>
      </c>
      <c r="Q184" s="8"/>
    </row>
    <row r="185" spans="1:17" hidden="1">
      <c r="A185" s="8"/>
      <c r="B185" s="11" t="s">
        <v>36</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36</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37</v>
      </c>
      <c r="G198" s="16">
        <f>SUM(C185:H185)</f>
        <v>0</v>
      </c>
      <c r="H198" s="15" t="s">
        <v>38</v>
      </c>
      <c r="I198" s="14"/>
      <c r="J198" s="19"/>
      <c r="K198" s="19"/>
      <c r="L198" s="19"/>
      <c r="M198" s="19"/>
      <c r="N198" s="15" t="s">
        <v>37</v>
      </c>
      <c r="O198" s="16">
        <f>SUM(K185:P185)</f>
        <v>0</v>
      </c>
      <c r="P198" s="15" t="s">
        <v>38</v>
      </c>
      <c r="Q198" s="14"/>
    </row>
    <row r="199" spans="1:17" hidden="1">
      <c r="A199" s="8"/>
      <c r="B199" s="8"/>
      <c r="C199" s="8"/>
      <c r="D199" s="8"/>
      <c r="E199" s="8"/>
      <c r="F199" s="8"/>
      <c r="G199" s="14"/>
      <c r="H199" s="169"/>
      <c r="I199" s="14"/>
      <c r="J199" s="8"/>
      <c r="K199" s="8"/>
      <c r="L199" s="8"/>
      <c r="M199" s="8"/>
      <c r="N199" s="8"/>
      <c r="O199" s="14"/>
      <c r="P199" s="169"/>
      <c r="Q199" s="14"/>
    </row>
    <row r="200" spans="1:17">
      <c r="A200" s="8"/>
      <c r="B200" s="8"/>
      <c r="C200" s="8"/>
      <c r="D200" s="8"/>
      <c r="E200" s="8"/>
      <c r="F200" s="8"/>
      <c r="G200" s="8"/>
      <c r="H200" s="8"/>
      <c r="I200" s="8"/>
      <c r="J200" s="8"/>
      <c r="K200" s="8"/>
      <c r="L200" s="8"/>
      <c r="M200" s="8"/>
      <c r="N200" s="8"/>
      <c r="O200" s="8"/>
      <c r="P200" s="8"/>
      <c r="Q200" s="8"/>
    </row>
    <row r="201" spans="1:17" ht="18.75">
      <c r="A201" s="8"/>
      <c r="B201" s="28" t="s">
        <v>11</v>
      </c>
      <c r="C201" s="29"/>
      <c r="D201" s="29"/>
      <c r="E201" s="29"/>
      <c r="F201" s="29"/>
      <c r="G201" s="29"/>
      <c r="H201" s="30"/>
      <c r="I201" s="8"/>
      <c r="J201" s="8"/>
      <c r="K201" s="8"/>
      <c r="L201" s="8"/>
      <c r="M201" s="8"/>
      <c r="N201" s="8"/>
      <c r="O201" s="8"/>
      <c r="P201" s="8"/>
      <c r="Q201" s="8"/>
    </row>
    <row r="202" spans="1:17">
      <c r="A202" s="8"/>
      <c r="B202" s="9" t="s">
        <v>25</v>
      </c>
      <c r="C202" s="10" t="s">
        <v>30</v>
      </c>
      <c r="D202" s="10" t="s">
        <v>31</v>
      </c>
      <c r="E202" s="10" t="s">
        <v>32</v>
      </c>
      <c r="F202" s="10" t="s">
        <v>33</v>
      </c>
      <c r="G202" s="10" t="s">
        <v>34</v>
      </c>
      <c r="H202" s="10" t="s">
        <v>35</v>
      </c>
      <c r="I202" s="8"/>
      <c r="J202" s="8"/>
      <c r="K202" s="8"/>
      <c r="L202" s="8"/>
      <c r="M202" s="8"/>
      <c r="N202" s="8"/>
      <c r="O202" s="8"/>
      <c r="P202" s="8"/>
      <c r="Q202" s="8"/>
    </row>
    <row r="203" spans="1:17">
      <c r="A203" s="8"/>
      <c r="B203" s="11" t="s">
        <v>36</v>
      </c>
      <c r="C203" s="11">
        <f>COUNTIF('REKOD PRESTASI MURID'!$AD$12:$AD$65,1)</f>
        <v>1</v>
      </c>
      <c r="D203" s="11">
        <f>COUNTIF('REKOD PRESTASI MURID'!$AD$12:$AD$65,2)</f>
        <v>1</v>
      </c>
      <c r="E203" s="11">
        <f>COUNTIF('REKOD PRESTASI MURID'!$AD$12:$AD$65,3)</f>
        <v>4</v>
      </c>
      <c r="F203" s="11">
        <f>COUNTIF('REKOD PRESTASI MURID'!$AD$12:$AD$65,4)</f>
        <v>0</v>
      </c>
      <c r="G203" s="11">
        <f>COUNTIF('REKOD PRESTASI MURID'!$AD$12:$AD$65,5)</f>
        <v>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37</v>
      </c>
      <c r="G216" s="16">
        <f>SUM(C203:H203)</f>
        <v>6</v>
      </c>
      <c r="H216" s="15" t="s">
        <v>38</v>
      </c>
      <c r="I216" s="8"/>
      <c r="J216" s="8"/>
      <c r="K216" s="8"/>
      <c r="L216" s="8"/>
      <c r="M216" s="8"/>
      <c r="N216" s="8"/>
      <c r="O216" s="8"/>
      <c r="P216" s="8"/>
      <c r="Q216" s="8"/>
    </row>
  </sheetData>
  <sheetProtection algorithmName="SHA-512" hashValue="hBFCuRutRA8U7YSjpUqqLt4zPYV9iAYfrren9r1s401n+fhPkvtuxOOzdQX5XSlhfe/eeANKQQljDGyHH47sZg==" saltValue="4w3owxbGtEH5/z9dLfXvBQ=="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2018-01-09T07:55:01Z</cp:lastPrinted>
  <dcterms:created xsi:type="dcterms:W3CDTF">2016-04-25T12:26:07Z</dcterms:created>
  <dcterms:modified xsi:type="dcterms:W3CDTF">2018-01-23T08:20:14Z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