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F:\TINGKATAN 2\"/>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0">PANDUAN!$A$1:$K$52</definedName>
    <definedName name="_xlnm.Print_Area" localSheetId="1">'REKOD PRESTASI MURID'!$A$1:$AD$78</definedName>
    <definedName name="_xlnm.Print_Titles" localSheetId="3">'DATA PERNYATAAN TAHAP PGUASAAN '!$1:$2</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P26" i="4" l="1"/>
  <c r="O26" i="4"/>
  <c r="N26" i="4"/>
  <c r="M26" i="4"/>
  <c r="L26" i="4"/>
  <c r="K26" i="4"/>
  <c r="P43" i="4" l="1"/>
  <c r="O43" i="4"/>
  <c r="N43" i="4"/>
  <c r="M43" i="4"/>
  <c r="L43" i="4"/>
  <c r="K43" i="4"/>
  <c r="F56" i="2" l="1"/>
  <c r="H43" i="4"/>
  <c r="G43" i="4"/>
  <c r="F43" i="4"/>
  <c r="H26" i="4"/>
  <c r="G26" i="4"/>
  <c r="F26" i="4"/>
  <c r="P8" i="4"/>
  <c r="O8" i="4"/>
  <c r="N8" i="4"/>
  <c r="H8" i="4"/>
  <c r="G8" i="4"/>
  <c r="F8" i="4"/>
  <c r="M3" i="4"/>
  <c r="H4" i="4"/>
  <c r="H3" i="4"/>
  <c r="O39" i="4"/>
  <c r="K9" i="2"/>
  <c r="K8" i="2"/>
  <c r="K7" i="2"/>
  <c r="E15" i="2" s="1"/>
  <c r="E17" i="2" s="1"/>
  <c r="D11" i="2"/>
  <c r="A1" i="4"/>
  <c r="B6" i="4"/>
  <c r="J6" i="4"/>
  <c r="C8" i="4"/>
  <c r="D8" i="4"/>
  <c r="E8" i="4"/>
  <c r="K8" i="4"/>
  <c r="L8" i="4"/>
  <c r="M8" i="4"/>
  <c r="B24" i="4"/>
  <c r="C26" i="4"/>
  <c r="D26" i="4"/>
  <c r="E26" i="4"/>
  <c r="B41" i="4"/>
  <c r="C43" i="4"/>
  <c r="D43" i="4"/>
  <c r="E43" i="4"/>
  <c r="B59" i="4"/>
  <c r="J59" i="4"/>
  <c r="C61" i="4"/>
  <c r="D61" i="4"/>
  <c r="E61" i="4"/>
  <c r="F61" i="4"/>
  <c r="G61" i="4"/>
  <c r="H61" i="4"/>
  <c r="K61" i="4"/>
  <c r="L61" i="4"/>
  <c r="M61" i="4"/>
  <c r="N61" i="4"/>
  <c r="O61" i="4"/>
  <c r="P61" i="4"/>
  <c r="B76" i="4"/>
  <c r="J76" i="4"/>
  <c r="C78" i="4"/>
  <c r="D78" i="4"/>
  <c r="E78" i="4"/>
  <c r="F78" i="4"/>
  <c r="G78" i="4"/>
  <c r="H78" i="4"/>
  <c r="K78" i="4"/>
  <c r="L78" i="4"/>
  <c r="M78" i="4"/>
  <c r="N78" i="4"/>
  <c r="O78" i="4"/>
  <c r="P78" i="4"/>
  <c r="B94" i="4"/>
  <c r="J94" i="4"/>
  <c r="C96" i="4"/>
  <c r="D96" i="4"/>
  <c r="E96" i="4"/>
  <c r="F96" i="4"/>
  <c r="G96" i="4"/>
  <c r="H96" i="4"/>
  <c r="K96" i="4"/>
  <c r="L96" i="4"/>
  <c r="M96" i="4"/>
  <c r="N96" i="4"/>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G198" i="4" s="1"/>
  <c r="H185" i="4"/>
  <c r="K185" i="4"/>
  <c r="L185" i="4"/>
  <c r="M185" i="4"/>
  <c r="N185" i="4"/>
  <c r="O185" i="4"/>
  <c r="P185" i="4"/>
  <c r="C203" i="4"/>
  <c r="D203" i="4"/>
  <c r="E203" i="4"/>
  <c r="F203" i="4"/>
  <c r="G203" i="4"/>
  <c r="H203" i="4"/>
  <c r="B1" i="2"/>
  <c r="B2" i="2"/>
  <c r="B3" i="2"/>
  <c r="B4" i="2"/>
  <c r="D13" i="2" s="1"/>
  <c r="B6" i="2"/>
  <c r="B20" i="2" s="1"/>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s="1"/>
  <c r="D32" i="2"/>
  <c r="E32" i="2"/>
  <c r="F32" i="2"/>
  <c r="I32" i="2"/>
  <c r="J32" i="2" s="1"/>
  <c r="D33" i="2"/>
  <c r="E33" i="2"/>
  <c r="F33" i="2" s="1"/>
  <c r="I33" i="2"/>
  <c r="J33" i="2" s="1"/>
  <c r="D34" i="2"/>
  <c r="E34" i="2"/>
  <c r="F34" i="2" s="1"/>
  <c r="I34" i="2"/>
  <c r="J34" i="2" s="1"/>
  <c r="D35" i="2"/>
  <c r="E35" i="2"/>
  <c r="F35" i="2" s="1"/>
  <c r="I35" i="2"/>
  <c r="J35" i="2" s="1"/>
  <c r="D36" i="2"/>
  <c r="E36" i="2"/>
  <c r="F36" i="2" s="1"/>
  <c r="I36" i="2"/>
  <c r="J36" i="2" s="1"/>
  <c r="D37" i="2"/>
  <c r="E37" i="2"/>
  <c r="F37" i="2"/>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c r="I61" i="2"/>
  <c r="J61" i="2" s="1"/>
  <c r="I62" i="2"/>
  <c r="J62" i="2" s="1"/>
  <c r="I63" i="2"/>
  <c r="J63" i="2" s="1"/>
  <c r="B72" i="1"/>
  <c r="B58" i="2" s="1"/>
  <c r="D10" i="2"/>
  <c r="D8" i="2"/>
  <c r="O56" i="4"/>
  <c r="G180" i="4" l="1"/>
  <c r="O162" i="4"/>
  <c r="G109" i="4"/>
  <c r="O91" i="4"/>
  <c r="G39" i="4"/>
  <c r="O21" i="4"/>
  <c r="G56" i="4"/>
  <c r="O180" i="4"/>
  <c r="G126" i="4"/>
  <c r="O109" i="4"/>
  <c r="G91" i="4"/>
  <c r="G216" i="4"/>
  <c r="O198" i="4"/>
  <c r="G162" i="4"/>
  <c r="O144" i="4"/>
  <c r="G144" i="4"/>
  <c r="O126" i="4"/>
  <c r="O74" i="4"/>
  <c r="G74" i="4"/>
  <c r="G21" i="4"/>
  <c r="F15" i="2"/>
  <c r="F58" i="2"/>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 ref="E11" authorId="0" shapeId="0">
      <text>
        <r>
          <rPr>
            <b/>
            <sz val="12"/>
            <color indexed="81"/>
            <rFont val="Tahoma"/>
            <family val="2"/>
          </rPr>
          <t>TAHAP PENGUASAAN</t>
        </r>
        <r>
          <rPr>
            <b/>
            <sz val="9"/>
            <color indexed="81"/>
            <rFont val="Tahoma"/>
            <family val="2"/>
          </rPr>
          <t xml:space="preserve">
</t>
        </r>
        <r>
          <rPr>
            <b/>
            <sz val="8"/>
            <color indexed="81"/>
            <rFont val="Tahoma"/>
            <family val="2"/>
          </rPr>
          <t>TP1</t>
        </r>
        <r>
          <rPr>
            <sz val="8"/>
            <color indexed="81"/>
            <rFont val="Tahoma"/>
            <family val="2"/>
          </rPr>
          <t xml:space="preserve">: Memahami perkataan, frasa dan arahan asas serta 
             menggunakan frasa dan ayat mudah untuk bercakap tentang
             diri sendiri, orang  di sekeliling atau aktiviti harian pada tahap 
             sangat terhad ; sangat memerlukan bimbingan dan sokongan
             guru. 
</t>
        </r>
        <r>
          <rPr>
            <b/>
            <sz val="8"/>
            <color indexed="81"/>
            <rFont val="Tahoma"/>
            <family val="2"/>
          </rPr>
          <t>TP2</t>
        </r>
        <r>
          <rPr>
            <sz val="8"/>
            <color indexed="81"/>
            <rFont val="Tahoma"/>
            <family val="2"/>
          </rPr>
          <t xml:space="preserve">: Memahami perkataan, frasa  dan arahan asas serta 
             menggunakan frasa dan ayat mudah untuk bercakap tentang
             diri sendiri, orang  di sekeliling atau aktiviti harian pada tahap 
             terhad ; kurang memerlukan bimbingan dan sokongan  guru. 
</t>
        </r>
        <r>
          <rPr>
            <b/>
            <sz val="8"/>
            <color indexed="81"/>
            <rFont val="Tahoma"/>
            <family val="2"/>
          </rPr>
          <t>TP3</t>
        </r>
        <r>
          <rPr>
            <sz val="8"/>
            <color indexed="81"/>
            <rFont val="Tahoma"/>
            <family val="2"/>
          </rPr>
          <t xml:space="preserve">: Memahami perkataan, frasa  dan arahan asas serta 
              menggunakan frasa dan ayat mudah untuk bercakap tentang
              diri sendiri, orang  di sekeliling atau aktiviti harian pada tahap 
              memuaskan ; tanpa bimbingan dan sokongan  guru. 
</t>
        </r>
        <r>
          <rPr>
            <b/>
            <sz val="8"/>
            <color indexed="81"/>
            <rFont val="Tahoma"/>
            <family val="2"/>
          </rPr>
          <t>TP4</t>
        </r>
        <r>
          <rPr>
            <sz val="8"/>
            <color indexed="81"/>
            <rFont val="Tahoma"/>
            <family val="2"/>
          </rPr>
          <t xml:space="preserve">: Memahami perkataan, frasa  dan arahan asas serta
              menggunakan frasa dan ayat mudah untuk bercakap  
              tentang diri sendiri, orang  di sekeliling atau aktiviti harian
              pada tahap baik ;berfikiran kritis dan boleh mengamalkan 
              pembelajaran kendiri. 
</t>
        </r>
        <r>
          <rPr>
            <b/>
            <sz val="8"/>
            <color indexed="81"/>
            <rFont val="Tahoma"/>
            <family val="2"/>
          </rPr>
          <t>TP5</t>
        </r>
        <r>
          <rPr>
            <sz val="8"/>
            <color indexed="81"/>
            <rFont val="Tahoma"/>
            <family val="2"/>
          </rPr>
          <t xml:space="preserve">: Memahami perkataan, frasa  dan arahan asas serta
              menggunakan frasa dan ayat mudah untuk bercakap tentang
              diri sendiri, orang  di sekeliling atau aktiviti harian pada tahap
              sangat baik; berfikiran kritis dan kreatif dan mengamalkan 
              pembelajaran kendiri. 
</t>
        </r>
        <r>
          <rPr>
            <b/>
            <sz val="8"/>
            <color indexed="81"/>
            <rFont val="Tahoma"/>
            <family val="2"/>
          </rPr>
          <t>TP6</t>
        </r>
        <r>
          <rPr>
            <sz val="8"/>
            <color indexed="81"/>
            <rFont val="Tahoma"/>
            <family val="2"/>
          </rPr>
          <t xml:space="preserve">: Memahami perkataan, frasa  dan arahan asas serta 
              menggunakan frasa dan ayat mudah untuk bercakap tentang
              diri sendiri, orang  di sekeliling atau aktiviti harian pada tahap 
              cemerlang; berfikiran kritis dan kreatif dan mengamalkan 
              pembelajaran autonomi serta menjadi model murid. </t>
        </r>
      </text>
    </comment>
    <comment ref="F11" authorId="0" shapeId="0">
      <text>
        <r>
          <rPr>
            <b/>
            <sz val="12"/>
            <color indexed="81"/>
            <rFont val="Tahoma"/>
            <family val="2"/>
          </rPr>
          <t>TAHAP PENGUASAAN</t>
        </r>
        <r>
          <rPr>
            <sz val="9"/>
            <color indexed="81"/>
            <rFont val="Tahoma"/>
            <family val="2"/>
          </rPr>
          <t xml:space="preserve">
</t>
        </r>
        <r>
          <rPr>
            <b/>
            <sz val="8"/>
            <color indexed="81"/>
            <rFont val="Tahoma"/>
            <family val="2"/>
          </rPr>
          <t>TP1:</t>
        </r>
        <r>
          <rPr>
            <sz val="8"/>
            <color indexed="81"/>
            <rFont val="Tahoma"/>
            <family val="2"/>
          </rPr>
          <t xml:space="preserve">  Memahami dan mengenalpasti  perkataan, ayat
              mudah  dan juga teks yang mudah serta
              mengambil maklumat daripada teks  pada tahap
              sangat terhad. Sangat memerlukan bimbingan 
              dan sokongan guru.
</t>
        </r>
        <r>
          <rPr>
            <b/>
            <sz val="8"/>
            <color indexed="81"/>
            <rFont val="Tahoma"/>
            <family val="2"/>
          </rPr>
          <t>TP2:</t>
        </r>
        <r>
          <rPr>
            <sz val="8"/>
            <color indexed="81"/>
            <rFont val="Tahoma"/>
            <family val="2"/>
          </rPr>
          <t xml:space="preserve"> Memahami dan mengenalpasti perkataan,  ayat
               mudah  dan juga teks yang mudah serta 
               mengambil maklumat daripada teks pada tahap
               terhad. Kurang memerlukan panduan dan 
               bimbingan guru.
</t>
        </r>
        <r>
          <rPr>
            <b/>
            <sz val="8"/>
            <color indexed="81"/>
            <rFont val="Tahoma"/>
            <family val="2"/>
          </rPr>
          <t>TP3:</t>
        </r>
        <r>
          <rPr>
            <sz val="8"/>
            <color indexed="81"/>
            <rFont val="Tahoma"/>
            <family val="2"/>
          </rPr>
          <t xml:space="preserve"> Memahami dan mengenalpasti  perkataan,  ayat
              mudah  dan juga teks yang mudah serta 
              mengambil maklumat daripada teks pada tahap 
              memuaskan.  Menggunakan bahasa tanpa 
              bimbingan. Menggunakan bahasa tanpa 
              bimbingan.
</t>
        </r>
        <r>
          <rPr>
            <b/>
            <sz val="8"/>
            <color indexed="81"/>
            <rFont val="Tahoma"/>
            <family val="2"/>
          </rPr>
          <t>TP4:</t>
        </r>
        <r>
          <rPr>
            <sz val="8"/>
            <color indexed="81"/>
            <rFont val="Tahoma"/>
            <family val="2"/>
          </rPr>
          <t>Memahami dan mengenalpasti  perkataan,  ayat
             mudah  dan juga teks yang mudah serta 
             mengambil maklumat daripada teks pada tahap  
             yang baik. Menggunakan bahasa dengan 
             mudah dan berkesan. Mengamalkan 
             pembelajaran kendiri.</t>
        </r>
        <r>
          <rPr>
            <sz val="9"/>
            <color indexed="81"/>
            <rFont val="Tahoma"/>
            <family val="2"/>
          </rPr>
          <t xml:space="preserve">
</t>
        </r>
        <r>
          <rPr>
            <b/>
            <sz val="9"/>
            <color indexed="81"/>
            <rFont val="Tahoma"/>
            <family val="2"/>
          </rPr>
          <t>TP5:</t>
        </r>
        <r>
          <rPr>
            <sz val="9"/>
            <color indexed="81"/>
            <rFont val="Tahoma"/>
            <family val="2"/>
          </rPr>
          <t xml:space="preserve"> </t>
        </r>
        <r>
          <rPr>
            <sz val="8"/>
            <color indexed="81"/>
            <rFont val="Tahoma"/>
            <family val="2"/>
          </rPr>
          <t xml:space="preserve">Memahami dan mengenalpasti  perkataan,  ayat
             mudah  dan juga teks yang mudah serta 
             mengambil maklumat daripada teks pada tahap 
             sangat baik dan mengamalkan pembelajaran 
             kendiri. 
</t>
        </r>
        <r>
          <rPr>
            <b/>
            <sz val="8"/>
            <color indexed="81"/>
            <rFont val="Tahoma"/>
            <family val="2"/>
          </rPr>
          <t>TP6:</t>
        </r>
        <r>
          <rPr>
            <sz val="8"/>
            <color indexed="81"/>
            <rFont val="Tahoma"/>
            <family val="2"/>
          </rPr>
          <t>Memahami dan mengenalpasti perkataan,  ayat
              mudah  dan juga teks yang mudah serta 
              mengambil maklumat daripada teks pada tahap 
              cemerlang. Mengamalkan pembelajaran 
              autonomi dan menjadi model murid.</t>
        </r>
      </text>
    </comment>
    <comment ref="G11" authorId="0" shapeId="0">
      <text>
        <r>
          <rPr>
            <b/>
            <sz val="12"/>
            <color indexed="81"/>
            <rFont val="Tahoma"/>
            <family val="2"/>
          </rPr>
          <t>TAHAP PENGUASAAN</t>
        </r>
        <r>
          <rPr>
            <sz val="9"/>
            <color indexed="81"/>
            <rFont val="Tahoma"/>
            <family val="2"/>
          </rPr>
          <t xml:space="preserve">
</t>
        </r>
        <r>
          <rPr>
            <b/>
            <sz val="8"/>
            <color indexed="81"/>
            <rFont val="Tahoma"/>
            <family val="2"/>
          </rPr>
          <t>TP1</t>
        </r>
        <r>
          <rPr>
            <sz val="8"/>
            <color indexed="81"/>
            <rFont val="Tahoma"/>
            <family val="2"/>
          </rPr>
          <t xml:space="preserve">:  Menulis perkataan, frasa, ayat mudah dan juga teks 
              yang mudah mengenai diri sendiri, orang  di sekeliling
             atau aktiviti harian pada tahap sangat terhad.
             Memerlukan bimbingan dan sokongan guru.
</t>
        </r>
        <r>
          <rPr>
            <b/>
            <sz val="8"/>
            <color indexed="81"/>
            <rFont val="Tahoma"/>
            <family val="2"/>
          </rPr>
          <t>TP2</t>
        </r>
        <r>
          <rPr>
            <sz val="8"/>
            <color indexed="81"/>
            <rFont val="Tahoma"/>
            <family val="2"/>
          </rPr>
          <t xml:space="preserve">:  Menulis perkataan, frasa, ayat mudah dan juga  teks 
               yang mudah mengenai diri sendiri, orang  di sekeliling
              atau aktiviti harian pada tahap terhad ; kurang 
               memerlukan bimbingan dalam kemahiran berbahasa.
</t>
        </r>
        <r>
          <rPr>
            <b/>
            <sz val="8"/>
            <color indexed="81"/>
            <rFont val="Tahoma"/>
            <family val="2"/>
          </rPr>
          <t>TP3:</t>
        </r>
        <r>
          <rPr>
            <sz val="8"/>
            <color indexed="81"/>
            <rFont val="Tahoma"/>
            <family val="2"/>
          </rPr>
          <t xml:space="preserve">  Menulis perkataan, frasa, ayatmudah dan juga teks 
               yang mudah mengenai diri sendiri, orang  di sekeliling
              atau aktiviti harian pada tahap memuaskan serta 
               berfikiran kritis, mampu menguasai pembelajaran 
               kendiri. 
</t>
        </r>
        <r>
          <rPr>
            <b/>
            <sz val="8"/>
            <color indexed="81"/>
            <rFont val="Tahoma"/>
            <family val="2"/>
          </rPr>
          <t>TP4:</t>
        </r>
        <r>
          <rPr>
            <sz val="8"/>
            <color indexed="81"/>
            <rFont val="Tahoma"/>
            <family val="2"/>
          </rPr>
          <t xml:space="preserve">  Menulis perkataan, frasa, ayat mudah dan juga  teks 
               yang mudah mengenai diri sendiri, orang  di sekeliling
               atau aktiviti harian pada tahap baik. Menggunakan
               bahasa dengan mudah dan berkesan. 
              Mengamalkan pembelajaran kendiri. 
</t>
        </r>
        <r>
          <rPr>
            <b/>
            <sz val="8"/>
            <color indexed="81"/>
            <rFont val="Tahoma"/>
            <family val="2"/>
          </rPr>
          <t>TP5:</t>
        </r>
        <r>
          <rPr>
            <sz val="8"/>
            <color indexed="81"/>
            <rFont val="Tahoma"/>
            <family val="2"/>
          </rPr>
          <t xml:space="preserve">  Menulis perkataan, frasa, ayat mudah dan juga  teks 
               yang mudah mengenai diri sendiri, orang  di sekeliling
               atau aktiviti harian dengan jelas dan terperinci pada 
               tahap sangat baik. Berfikiran kritis dan kreatif tanpa
               bimbingan.
</t>
        </r>
        <r>
          <rPr>
            <b/>
            <sz val="8"/>
            <color indexed="81"/>
            <rFont val="Tahoma"/>
            <family val="2"/>
          </rPr>
          <t>TP6:</t>
        </r>
        <r>
          <rPr>
            <sz val="8"/>
            <color indexed="81"/>
            <rFont val="Tahoma"/>
            <family val="2"/>
          </rPr>
          <t xml:space="preserve">  Menulis perkataan, frasa, ayat mudah dan juga  teks
               yang mudah mengenai diri sendiri, orang  di sekeliling
              atau aktiviti harian pada tahap cemerlang dan 
               berfikiran kritis, kreatif dan inovatif .Mengamalkan 
               pembelajaran kendiri dan menjadi model murid.
  </t>
        </r>
      </text>
    </comment>
  </commentList>
</comments>
</file>

<file path=xl/sharedStrings.xml><?xml version="1.0" encoding="utf-8"?>
<sst xmlns="http://schemas.openxmlformats.org/spreadsheetml/2006/main" count="450" uniqueCount="161">
  <si>
    <t>SEKOLAH :</t>
  </si>
  <si>
    <t>ALAMAT :</t>
  </si>
  <si>
    <t>:</t>
  </si>
  <si>
    <t xml:space="preserve"> </t>
  </si>
  <si>
    <t>MATA PELAJARAN</t>
  </si>
  <si>
    <t>NAMA GURU MATA PELAJARAN:</t>
  </si>
  <si>
    <t>BIL.</t>
  </si>
  <si>
    <t xml:space="preserve"> NAMA MURID</t>
  </si>
  <si>
    <t>NO. MY KID / NO. KAD PENGENALAN</t>
  </si>
  <si>
    <t>JANTINA</t>
  </si>
  <si>
    <t>TAHAP PENGUASAAN KESELURUHAN</t>
  </si>
  <si>
    <t>P</t>
  </si>
  <si>
    <t>L</t>
  </si>
  <si>
    <t>…………………………………………………</t>
  </si>
  <si>
    <t>NOTA : JANGAN PADAM DATA INI!</t>
  </si>
  <si>
    <t>Nama Murid</t>
  </si>
  <si>
    <t>No. MY KID</t>
  </si>
  <si>
    <t>Jantina</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</si>
  <si>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</si>
  <si>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</si>
  <si>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</si>
  <si>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</si>
  <si>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</si>
  <si>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</si>
  <si>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</si>
  <si>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</si>
  <si>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</si>
  <si>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</si>
  <si>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</si>
  <si>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</si>
  <si>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</si>
  <si>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</si>
  <si>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</si>
  <si>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</si>
  <si>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</si>
  <si>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</si>
  <si>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</si>
  <si>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</si>
  <si>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</si>
  <si>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</si>
  <si>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</si>
  <si>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</si>
  <si>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</si>
  <si>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</si>
  <si>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</si>
  <si>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</si>
  <si>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GURU BESAR</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</si>
  <si>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</si>
  <si>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</si>
  <si>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</si>
  <si>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</si>
  <si>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</si>
  <si>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</si>
  <si>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</si>
  <si>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</si>
  <si>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</si>
  <si>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</si>
  <si>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</si>
  <si>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</si>
  <si>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</si>
  <si>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</si>
  <si>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</si>
  <si>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PANDUAN PENGGUNAAN TEMPLAT</t>
  </si>
  <si>
    <t>4. Nama Pentadbir</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</si>
  <si>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</si>
  <si>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</si>
  <si>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</si>
  <si>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</si>
  <si>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</si>
  <si>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</si>
  <si>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</si>
  <si>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</si>
  <si>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</si>
  <si>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</si>
  <si>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</si>
  <si>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</si>
  <si>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 xml:space="preserve">Guru hendaklah melengkapkan maklumat asas pada templat ini di halaman </t>
    </r>
    <r>
      <rPr>
        <b/>
        <i/>
        <sz val="11"/>
        <color indexed="8"/>
        <rFont val="Calibri"/>
        <family val="2"/>
      </rPr>
      <t>REKOD PRESTASI MURID</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</si>
  <si>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</si>
  <si>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</si>
  <si>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</si>
  <si>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</si>
  <si>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</si>
  <si>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</si>
  <si>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</si>
  <si>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</si>
  <si>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</si>
  <si>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</si>
  <si>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</si>
  <si>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</si>
  <si>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</si>
  <si>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</si>
  <si>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</si>
  <si>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</si>
  <si>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</si>
  <si>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</si>
  <si>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</si>
  <si>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</si>
  <si>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</si>
  <si>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</si>
  <si>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</si>
  <si>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</si>
  <si>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</si>
  <si>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</si>
  <si>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</si>
  <si>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</si>
  <si>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</si>
  <si>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</si>
  <si>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 xml:space="preserve">TAHAP PENGUASAAN BAGI SETIAP BIDANG </t>
  </si>
  <si>
    <t>PN. SALMIAH BT KAMARUDIN</t>
  </si>
  <si>
    <t>ULASAN TAMBAHAN (Jika ada) :</t>
  </si>
  <si>
    <t>TINGKATAN:</t>
  </si>
  <si>
    <t>Tingkatan</t>
  </si>
  <si>
    <t>Tingkatan:</t>
  </si>
  <si>
    <t>PENENTUAN TAHAP PENGUASAAN</t>
  </si>
  <si>
    <t>KEMAHIRAN MEMBACA</t>
  </si>
  <si>
    <t>KEMAHIRAN MENULIS</t>
  </si>
  <si>
    <t>SMK SUNGAI SIPUT</t>
  </si>
  <si>
    <t xml:space="preserve">KLANG, </t>
  </si>
  <si>
    <t>SELANGOR</t>
  </si>
  <si>
    <t>PN. SUZILA MOHAMED</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</si>
  <si>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</si>
  <si>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t>2. Nama Guru dan Nama Kelas</t>
  </si>
  <si>
    <t>5. Jawatan Pentadbir (Guru Besar/ Pengetua)</t>
  </si>
  <si>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</si>
  <si>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Guru hendaklah memilih option di sebelah kanan bahagian atas halaman Rekod Prestasi Murid untuk  membuat pelaporan di dalam templat ini.</t>
  </si>
  <si>
    <t>ATAU</t>
  </si>
  <si>
    <t>MEMBACA</t>
  </si>
  <si>
    <t>MENULIS</t>
  </si>
  <si>
    <t>Murid mempamerkan tahap pengetahuan bahasa dan kecekapan berbahasa yang sangat lemah, sangat terhad dan  memerlukan banyak bimbingan, panduan dan latihan dalam kemahiran bahasa.</t>
  </si>
  <si>
    <t>Murid mempamerkan tahap pengetahuan bahasa dan kecekapan berbahasa yang lemah, terhad dan memerlukan sedikit bimbingan, panduan, dan latihan dalam kemahiran bahasa.</t>
  </si>
  <si>
    <t>Murid berupaya mempamerkan tahap pengetahuan bahasa dan kecekapan berbahasa yang sederhana dan berupaya mengungkapkan idea serta menguasai kemahiran berfikir yang asas tanpa bimbingan dalam kemahiran bahasa.</t>
  </si>
  <si>
    <t>Murid berupaya mempamerkan tahap pengetahuan bahasa dan kecekapan berbahasa yang baik, dapat mengaplikasikan pengetahuan bahasa dengan berkesan, berupaya mengungkapkan idea, menguasai kemahiran berfikir yang kritis, dan mengamalkan pembelajaran kendiri secara minimum dalam kemahiran bahasa.</t>
  </si>
  <si>
    <t>Murid berupaya mempamerkan tahap pengetahuan bahasa dan kecekapan berbahasa yang tinggi, berupaya mengungkapkan idea dengan jelas dan terperinci, berkomunikasi secara efektif, mengaplikasikan pengetahuan bahasa yang lebih kompleks, menguasai kemahiran berfikir yang kritis dan kreatif, serta mengamalkan pembelajaran secara kendiri dalam kemahiran bahasa.</t>
  </si>
  <si>
    <t>Murid berupaya mempamerkan tahap pengetahuan bahasa dan kecekapan berbahasa yang cemerlang dan konsisten, berupaya mengungkapkan idea dengan jelas, terperinci dan tersusun, menguasai kemahiran berfikir yang kritis, kreatif dan inovatif, berkomunikasi secara efektif dan penuh keyakinan, mengamalkan pembelajaran secara kendiri serta menjadi model teladan kepada murid yang lain dalam kemahiran bahasa.</t>
  </si>
  <si>
    <t>BAHASA JERMAN</t>
  </si>
  <si>
    <r>
      <t>Templat pelaporan ini terdiri daripada tiga</t>
    </r>
    <r>
      <rPr>
        <sz val="11"/>
        <color rgb="FFFF0000"/>
        <rFont val="Calibri"/>
        <family val="2"/>
      </rPr>
      <t xml:space="preserve"> </t>
    </r>
    <r>
      <rPr>
        <sz val="11"/>
        <color indexed="8"/>
        <rFont val="Calibri"/>
        <family val="2"/>
      </rPr>
      <t>lajur yang dibina berdasarkan konstruk  kemahiran.</t>
    </r>
  </si>
  <si>
    <t>Pelaporan bagi setiap kemahiran yang telah diuji sehingga pertengahan tahun akan dilakukan pada pertengahan tahun, manakala pelaporan bagi semua kemahiran yang telah diuji dan tahap penguasan bagi keseluruhan kemahiran pula dilakukan pada akhir tahun.</t>
  </si>
  <si>
    <t>Pelaporan bagi setiap kemahiran akan dilakukan pada pertengahan tahun dan akhir tahun.</t>
  </si>
  <si>
    <r>
      <t xml:space="preserve">Tahap Penguasaan diberikan berdasarkan setiap rubrik mengikut konstruk kemahiran tersebut seperti di halaman </t>
    </r>
    <r>
      <rPr>
        <b/>
        <sz val="11"/>
        <color indexed="8"/>
        <rFont val="Calibri"/>
        <family val="2"/>
      </rPr>
      <t>Data Peryataan Tahap Penguasaan.</t>
    </r>
  </si>
  <si>
    <t>Guru boleh menggunakan apa juga bentuk instrumen bagi mengukur tahap penguasaan murid. Sekiranya guru menggunakan projek sebagai instrumen, proses atau perkembangan sepanjang melaksanakan projek itu juga boleh diambil kira sebagai salah satu pengukur.</t>
  </si>
  <si>
    <t>MENDENGAR DAN BERTUTUR</t>
  </si>
  <si>
    <t>KEMAHIRAN MENDENGAR DAN BERTUTUR</t>
  </si>
  <si>
    <t>Menulis perkataan, frasa, ayat mudah dan juga teks yang mudah mengenai diri sendiri, orang  di sekeliling atau aktiviti harian pada tahap sangat terhad. Memerlukan bimbingan dan sokongan guru.</t>
  </si>
  <si>
    <t>Menulis perkataan, frasa, ayat mudah dan juga  teks yang mudah mengenai diri sendiri, orang  di sekeliling atau aktiviti harian pada tahap terhad ; kurang memerlukan bimbingan dalam kemahiran berbahasa.</t>
  </si>
  <si>
    <t xml:space="preserve">Menulis perkataan, frasa, ayatmudah dan juga teks yang mudah mengenai diri sendiri, orang  di sekeliling atau aktiviti harian pada tahap memuaskan serta berfikiran kritis, mampu menguasai pembelajaran kendiri. </t>
  </si>
  <si>
    <t xml:space="preserve">Menulis perkataan, frasa, ayat mudah dan juga  teks yang mudah mengenai diri sendiri, orang  di sekeliling atau aktiviti harian pada tahap baik. Menggunakan bahasa dengan mudah dan berkesan. Mengamalkan pembelajaran kendiri. </t>
  </si>
  <si>
    <t>Menulis perkataan, frasa, ayat mudah dan juga  teks yang mudah mengenai diri sendiri, orang  di sekeliling atau aktiviti harian dengan jelas dan terperinci pada tahap sangat baik. Berfikiran kritis dan kreatif tanpa bimbingan.</t>
  </si>
  <si>
    <t>Menulis perkataan, frasa, ayat mudah dan juga  teks yang mudah mengenai diri sendiri, orang  di sekeliling atau aktiviti harian pada tahap cemerlang dan berfikiran kritis, kreatif dan inovatif .Mengamalkan pembelajaran kendiri dan menjadi model murid.</t>
  </si>
  <si>
    <t xml:space="preserve">Memahami perkataan, frasa dan arahan asas serta menggunakan frasa dan ayat mudah untuk bercakap tentang diri sendiri, orang  di sekeliling atau aktiviti harian pada tahap sangat terhad ; sangat memerlukan bimbingan dan sokongan  guru. </t>
  </si>
  <si>
    <t xml:space="preserve">Memahami perkataan, frasa  dan arahan asas serta menggunakan frasa dan ayat mudah untuk bercakap tentang diri sendiri, orang  di sekeliling atau aktiviti harian pada tahap terhad ; kurang memerlukan bimbingan dan sokongan  guru. </t>
  </si>
  <si>
    <t xml:space="preserve">Memahami perkataan, frasa  dan arahan asas serta menggunakan frasa dan ayat mudah untuk bercakap tentang diri sendiri, orang  di sekeliling atau aktiviti harian pada tahap memuaskan ; tanpa bimbingan dan sokongan  guru. </t>
  </si>
  <si>
    <t xml:space="preserve">Memahami perkataan, frasa  dan arahan asas serta menggunakan frasa dan ayat mudah untuk bercakap  tentang diri sendiri, orang  di sekeliling atau aktiviti harian pada tahap baik ;berfikiran kritis dan boleh mengamalkan pembelajaran kendiri. </t>
  </si>
  <si>
    <t xml:space="preserve">Memahami perkataan, frasa  dan arahan asas serta menggunakan frasa dan ayat mudah untuk bercakap tentang diri sendiri, orang  di sekeliling atau aktiviti harian pada tahap sangat baik; berfikiran kritis dan kreatif dan mengamalkan pembelajaran kendiri. </t>
  </si>
  <si>
    <t xml:space="preserve">Memahami perkataan, frasa  dan arahan asas serta menggunakan frasa dan ayat mudah untuk bercakap tentang diri sendiri, orang  di sekeliling atau aktiviti harian pada tahap cemerlang; berfikiran kritis dan kreatif dan mengamalkan pembelajaran autonomi serta menjadi model murid. </t>
  </si>
  <si>
    <t>Memahami dan mengenalpasti  perkataan, ayat mudah  dan juga teks yang mudah serta mengambil maklumat daripada teks  pada tahap sangat terhad. Sangat memerlukan bimbingan dan sokongan guru.</t>
  </si>
  <si>
    <t>Memahami dan mengenalpasti perkataan,  ayat mudah  dan juga teks yang mudah serta mengambil maklumat daripada teks pada tahap terhad. Kurang memerlukan panduan dan bimbingan guru.</t>
  </si>
  <si>
    <t>Memahami dan mengenalpasti  perkataan,  ayat mudah  dan juga teks yang mudah serta mengambil maklumat daripada teks pada tahap memuaskan.  Menggunakan bahasa tanpa bimbingan.</t>
  </si>
  <si>
    <t>Memahami dan mengenalpasti  perkataan,  ayat mudah  dan juga teks yang mudah serta mengambil maklumat daripada teks pada tahap  yang baik. Menggunakan bahasa dengan mudah dan berkesan. Mengamalkan pembelajaran kendiri.</t>
  </si>
  <si>
    <t xml:space="preserve">Memahami dan mengenalpasti  perkataan,  ayat mudah  dan juga teks yang mudah serta mengambil maklumat daripada teks pada tahap sangat baik dan mengamalkan pembelajaran kendiri. </t>
  </si>
  <si>
    <t>Memahami dan mengenalpasti perkataan,  ayat mudah  dan juga teks yang mudah serta mengambil maklumat daripada teks pada tahap cemerlang. Mengamalkan pembelajaran autonomi dan menjadi model murid.</t>
  </si>
  <si>
    <t>2 USAHA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</si>
</sst>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51">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color rgb="FFFF0000"/>
      <name val="Calibri"/>
      <family val="2"/>
    </font>
    <font>
      <b/>
      <sz val="12"/>
      <color indexed="81"/>
      <name val="Tahoma"/>
      <family val="2"/>
    </font>
    <font>
      <b/>
      <sz val="8"/>
      <color indexed="81"/>
      <name val="Tahoma"/>
      <family val="2"/>
    </font>
    <font>
      <sz val="8"/>
      <color indexed="81"/>
      <name val="Tahoma"/>
      <family val="2"/>
    </font>
    <font>
      <b/>
      <sz val="11"/>
      <name val="Calibri"/>
      <family val="2"/>
    </font>
    <font>
      <sz val="11"/>
      <name val="Calibri"/>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0" fontId="1" fillId="0" borderId="0"/>
  </cellStyleXfs>
  <cellXfs count="249">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25" fillId="4" borderId="12"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0" fillId="0" borderId="0" xfId="0" applyFont="1" applyBorder="1" applyAlignment="1" applyProtection="1">
      <alignment horizontal="center"/>
      <protection locked="0"/>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0" fontId="28" fillId="12" borderId="8" xfId="0" applyFont="1" applyFill="1" applyBorder="1" applyAlignment="1">
      <alignment vertical="center"/>
    </xf>
    <xf numFmtId="0" fontId="8" fillId="12" borderId="20"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4" xfId="1" applyFont="1" applyBorder="1" applyAlignment="1">
      <alignment vertical="center" wrapText="1"/>
    </xf>
    <xf numFmtId="0" fontId="43" fillId="15" borderId="24" xfId="1" applyFont="1" applyFill="1" applyBorder="1" applyAlignment="1" applyProtection="1">
      <alignment wrapText="1"/>
      <protection hidden="1"/>
    </xf>
    <xf numFmtId="0" fontId="44" fillId="0" borderId="24" xfId="1" applyFont="1" applyBorder="1" applyAlignment="1">
      <alignment vertical="center" wrapText="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4"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8" fillId="12" borderId="24" xfId="0" applyFont="1" applyFill="1" applyBorder="1" applyAlignment="1">
      <alignment vertical="center"/>
    </xf>
    <xf numFmtId="0" fontId="23" fillId="2" borderId="0" xfId="0" applyFont="1" applyFill="1" applyAlignment="1">
      <alignment horizontal="left" vertical="center" indent="1"/>
    </xf>
    <xf numFmtId="0" fontId="8" fillId="10" borderId="12" xfId="0" applyFont="1" applyFill="1" applyBorder="1" applyAlignment="1">
      <alignment horizontal="center" vertical="center" wrapText="1"/>
    </xf>
    <xf numFmtId="0" fontId="32" fillId="0" borderId="0" xfId="0" applyFont="1" applyAlignment="1">
      <alignment horizontal="justify" vertical="justify" wrapText="1"/>
    </xf>
    <xf numFmtId="0" fontId="32" fillId="0" borderId="0" xfId="0" applyFont="1" applyFill="1" applyAlignment="1">
      <alignment horizontal="justify" vertical="justify" wrapText="1"/>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1"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23"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8" fillId="12" borderId="25" xfId="0" applyFont="1" applyFill="1" applyBorder="1" applyAlignment="1">
      <alignment horizontal="center" vertical="center"/>
    </xf>
    <xf numFmtId="0" fontId="8" fillId="12" borderId="26" xfId="0" applyFont="1" applyFill="1" applyBorder="1" applyAlignment="1">
      <alignment horizontal="center" vertical="center"/>
    </xf>
    <xf numFmtId="0" fontId="8" fillId="12" borderId="27" xfId="0" applyFont="1" applyFill="1" applyBorder="1" applyAlignment="1">
      <alignment horizontal="center" vertical="center"/>
    </xf>
    <xf numFmtId="0" fontId="8" fillId="12" borderId="18" xfId="0" applyFont="1" applyFill="1" applyBorder="1" applyAlignment="1">
      <alignment horizontal="center" vertical="center"/>
    </xf>
    <xf numFmtId="0" fontId="8" fillId="12" borderId="28" xfId="0" applyFont="1" applyFill="1" applyBorder="1" applyAlignment="1">
      <alignment horizontal="center" vertical="center"/>
    </xf>
    <xf numFmtId="0" fontId="8" fillId="12" borderId="19" xfId="0" applyFont="1" applyFill="1" applyBorder="1" applyAlignment="1">
      <alignment horizontal="center" vertical="center"/>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13" fillId="6" borderId="3" xfId="0" applyFont="1" applyFill="1" applyBorder="1" applyAlignment="1">
      <alignment horizontal="center" vertical="center" wrapTex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25" fillId="0" borderId="0" xfId="0" applyFont="1" applyFill="1" applyBorder="1" applyAlignment="1">
      <alignment horizontal="right"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21" fillId="9" borderId="0" xfId="0" applyFont="1" applyFill="1" applyAlignment="1">
      <alignment horizontal="center" vertical="center"/>
    </xf>
    <xf numFmtId="0" fontId="3" fillId="5" borderId="0" xfId="0" applyFont="1" applyFill="1" applyAlignment="1">
      <alignment horizontal="center" vertical="center"/>
    </xf>
    <xf numFmtId="0" fontId="49" fillId="13" borderId="0" xfId="0" applyFont="1" applyFill="1" applyAlignment="1">
      <alignment horizontal="right" vertical="center"/>
    </xf>
    <xf numFmtId="0" fontId="33" fillId="0" borderId="0" xfId="0" applyFont="1" applyAlignment="1">
      <alignment horizontal="justify" vertical="justify" wrapText="1"/>
    </xf>
    <xf numFmtId="0" fontId="32" fillId="0" borderId="0" xfId="0" applyFont="1" applyAlignment="1">
      <alignment vertical="top"/>
    </xf>
    <xf numFmtId="0" fontId="50" fillId="0" borderId="0" xfId="0" applyFont="1" applyAlignment="1">
      <alignment horizontal="justify" vertical="justify"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5</c:v>
                </c:pt>
                <c:pt idx="3">
                  <c:v>15</c:v>
                </c:pt>
                <c:pt idx="4">
                  <c:v>5</c:v>
                </c:pt>
                <c:pt idx="5">
                  <c:v>5</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0</c:v>
                </c:pt>
                <c:pt idx="4">
                  <c:v>30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strRef>
                    <c:extLst>
                      <c:ext uri="{02D57815-91ED-43cb-92C2-25804820EDAC}">
                        <c15:formulaRef>
                          <c15:sqref>'GRAF PELAPORAN'!$K$42:$P$42</c15:sqref>
                        </c15:formulaRef>
                      </c:ext>
                    </c:extLst>
                  </c: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5</c:v>
                </c:pt>
                <c:pt idx="3">
                  <c:v>4</c:v>
                </c:pt>
                <c:pt idx="4">
                  <c:v>16</c:v>
                </c:pt>
                <c:pt idx="5">
                  <c:v>5</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0</c:v>
                </c:pt>
                <c:pt idx="2">
                  <c:v>0</c:v>
                </c:pt>
                <c:pt idx="3">
                  <c:v>0</c:v>
                </c:pt>
                <c:pt idx="4">
                  <c:v>6</c:v>
                </c:pt>
                <c:pt idx="5">
                  <c:v>24</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PELAPORAN'!$C$203:$H$203</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PELAPORAN'!$C$43:$H$43</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921808</xdr:colOff>
          <xdr:row>5</xdr:row>
          <xdr:rowOff>29633</xdr:rowOff>
        </xdr:from>
        <xdr:to>
          <xdr:col>6</xdr:col>
          <xdr:colOff>48683</xdr:colOff>
          <xdr:row>5</xdr:row>
          <xdr:rowOff>239183</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921808</xdr:colOff>
          <xdr:row>6</xdr:row>
          <xdr:rowOff>29633</xdr:rowOff>
        </xdr:from>
        <xdr:to>
          <xdr:col>6</xdr:col>
          <xdr:colOff>39158</xdr:colOff>
          <xdr:row>7</xdr:row>
          <xdr:rowOff>10583</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81975</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3" activePane="bottomLeft" state="frozen"/>
      <selection pane="bottomLeft" activeCell="G55" sqref="G55"/>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6" t="s">
        <v>62</v>
      </c>
      <c r="B1" s="155"/>
      <c r="C1" s="155"/>
      <c r="D1" s="155"/>
      <c r="E1" s="155"/>
      <c r="F1" s="155"/>
      <c r="G1" s="155"/>
      <c r="H1" s="155"/>
      <c r="I1" s="155"/>
      <c r="J1" s="155"/>
      <c r="K1" s="155"/>
    </row>
    <row r="2" spans="1:12" ht="21">
      <c r="A2" s="153" t="s">
        <v>47</v>
      </c>
      <c r="B2" s="154"/>
      <c r="C2" s="154"/>
      <c r="D2" s="154"/>
      <c r="E2" s="154"/>
      <c r="F2" s="154"/>
      <c r="G2" s="154"/>
      <c r="H2" s="154"/>
      <c r="I2" s="154"/>
      <c r="J2" s="154"/>
      <c r="K2" s="245" t="s">
        <v>134</v>
      </c>
    </row>
    <row r="4" spans="1:12">
      <c r="A4" s="151" t="s">
        <v>48</v>
      </c>
    </row>
    <row r="5" spans="1:12" ht="15" customHeight="1">
      <c r="A5" s="198" t="s">
        <v>120</v>
      </c>
      <c r="B5" s="198"/>
      <c r="C5" s="198"/>
      <c r="D5" s="198"/>
      <c r="E5" s="198"/>
      <c r="F5" s="198"/>
      <c r="G5" s="198"/>
      <c r="H5" s="198"/>
      <c r="I5" s="198"/>
      <c r="J5" s="198"/>
      <c r="K5" s="198"/>
    </row>
    <row r="6" spans="1:12">
      <c r="A6" s="198"/>
      <c r="B6" s="198"/>
      <c r="C6" s="198"/>
      <c r="D6" s="198"/>
      <c r="E6" s="198"/>
      <c r="F6" s="198"/>
      <c r="G6" s="198"/>
      <c r="H6" s="198"/>
      <c r="I6" s="198"/>
      <c r="J6" s="198"/>
      <c r="K6" s="198"/>
    </row>
    <row r="7" spans="1:12">
      <c r="A7" s="198"/>
      <c r="B7" s="198"/>
      <c r="C7" s="198"/>
      <c r="D7" s="198"/>
      <c r="E7" s="198"/>
      <c r="F7" s="198"/>
      <c r="G7" s="198"/>
      <c r="H7" s="198"/>
      <c r="I7" s="198"/>
      <c r="J7" s="198"/>
      <c r="K7" s="198"/>
    </row>
    <row r="8" spans="1:12">
      <c r="A8" s="198"/>
      <c r="B8" s="198"/>
      <c r="C8" s="198"/>
      <c r="D8" s="198"/>
      <c r="E8" s="198"/>
      <c r="F8" s="198"/>
      <c r="G8" s="198"/>
      <c r="H8" s="198"/>
      <c r="I8" s="198"/>
      <c r="J8" s="198"/>
      <c r="K8" s="198"/>
    </row>
    <row r="9" spans="1:12">
      <c r="A9" s="198"/>
      <c r="B9" s="198"/>
      <c r="C9" s="198"/>
      <c r="D9" s="198"/>
      <c r="E9" s="198"/>
      <c r="F9" s="198"/>
      <c r="G9" s="198"/>
      <c r="H9" s="198"/>
      <c r="I9" s="198"/>
      <c r="J9" s="198"/>
      <c r="K9" s="198"/>
    </row>
    <row r="10" spans="1:12">
      <c r="B10" s="157"/>
      <c r="C10" s="157"/>
      <c r="D10" s="158"/>
      <c r="E10" s="158"/>
      <c r="F10" s="158"/>
      <c r="G10" s="158"/>
      <c r="H10" s="158"/>
      <c r="I10" s="158"/>
      <c r="J10" s="158"/>
      <c r="K10" s="158"/>
    </row>
    <row r="11" spans="1:12">
      <c r="A11" s="161" t="s">
        <v>56</v>
      </c>
      <c r="B11" s="162" t="s">
        <v>49</v>
      </c>
      <c r="C11" s="160"/>
      <c r="D11" s="160"/>
      <c r="E11" s="160"/>
      <c r="F11" s="160"/>
      <c r="G11" s="160"/>
      <c r="H11" s="160"/>
      <c r="I11" s="160"/>
      <c r="J11" s="160"/>
      <c r="K11" s="160"/>
      <c r="L11" s="158"/>
    </row>
    <row r="12" spans="1:12">
      <c r="B12" s="150" t="s">
        <v>50</v>
      </c>
    </row>
    <row r="13" spans="1:12">
      <c r="B13" s="150" t="s">
        <v>51</v>
      </c>
    </row>
    <row r="14" spans="1:12">
      <c r="B14" s="150" t="s">
        <v>52</v>
      </c>
    </row>
    <row r="15" spans="1:12">
      <c r="B15" s="150" t="s">
        <v>53</v>
      </c>
    </row>
    <row r="16" spans="1:12">
      <c r="B16" s="150" t="s">
        <v>54</v>
      </c>
    </row>
    <row r="17" spans="1:13">
      <c r="B17" s="150" t="s">
        <v>55</v>
      </c>
    </row>
    <row r="19" spans="1:13">
      <c r="A19" s="161" t="s">
        <v>57</v>
      </c>
      <c r="B19" s="159" t="s">
        <v>58</v>
      </c>
      <c r="C19" s="152"/>
      <c r="D19" s="152"/>
      <c r="E19" s="152"/>
      <c r="F19" s="152"/>
      <c r="G19" s="152"/>
      <c r="H19" s="152"/>
      <c r="I19" s="152"/>
      <c r="J19" s="152"/>
      <c r="K19" s="152"/>
    </row>
    <row r="20" spans="1:13">
      <c r="B20" s="150" t="s">
        <v>76</v>
      </c>
    </row>
    <row r="21" spans="1:13">
      <c r="B21" s="150" t="s">
        <v>59</v>
      </c>
    </row>
    <row r="22" spans="1:13">
      <c r="B22" s="150" t="s">
        <v>60</v>
      </c>
    </row>
    <row r="23" spans="1:13">
      <c r="B23" s="150" t="s">
        <v>121</v>
      </c>
    </row>
    <row r="24" spans="1:13">
      <c r="B24" s="150" t="s">
        <v>66</v>
      </c>
    </row>
    <row r="25" spans="1:13">
      <c r="B25" s="150" t="s">
        <v>63</v>
      </c>
    </row>
    <row r="26" spans="1:13">
      <c r="B26" s="150" t="s">
        <v>122</v>
      </c>
    </row>
    <row r="28" spans="1:13">
      <c r="A28" s="161" t="s">
        <v>64</v>
      </c>
      <c r="B28" s="159" t="s">
        <v>23</v>
      </c>
      <c r="C28" s="152"/>
      <c r="D28" s="152"/>
      <c r="E28" s="152"/>
      <c r="F28" s="152"/>
      <c r="G28" s="152"/>
      <c r="H28" s="152"/>
      <c r="I28" s="152"/>
      <c r="J28" s="152"/>
      <c r="K28" s="152"/>
    </row>
    <row r="29" spans="1:13" ht="15" customHeight="1">
      <c r="B29" s="198" t="s">
        <v>123</v>
      </c>
      <c r="C29" s="198"/>
      <c r="D29" s="198"/>
      <c r="E29" s="198"/>
      <c r="F29" s="198"/>
      <c r="G29" s="198"/>
      <c r="H29" s="198"/>
      <c r="I29" s="198"/>
      <c r="J29" s="198"/>
      <c r="K29" s="198"/>
      <c r="M29" s="150"/>
    </row>
    <row r="30" spans="1:13">
      <c r="B30" s="198"/>
      <c r="C30" s="198"/>
      <c r="D30" s="198"/>
      <c r="E30" s="198"/>
      <c r="F30" s="198"/>
      <c r="G30" s="198"/>
      <c r="H30" s="198"/>
      <c r="I30" s="198"/>
      <c r="J30" s="198"/>
      <c r="K30" s="198"/>
      <c r="M30" s="150"/>
    </row>
    <row r="31" spans="1:13">
      <c r="B31" s="198"/>
      <c r="C31" s="198"/>
      <c r="D31" s="198"/>
      <c r="E31" s="198"/>
      <c r="F31" s="198"/>
      <c r="G31" s="198"/>
      <c r="H31" s="198"/>
      <c r="I31" s="198"/>
      <c r="J31" s="198"/>
      <c r="K31" s="198"/>
      <c r="M31" s="150"/>
    </row>
    <row r="32" spans="1:13">
      <c r="B32" s="198"/>
      <c r="C32" s="198"/>
      <c r="D32" s="198"/>
      <c r="E32" s="198"/>
      <c r="F32" s="198"/>
      <c r="G32" s="198"/>
      <c r="H32" s="198"/>
      <c r="I32" s="198"/>
      <c r="J32" s="198"/>
      <c r="K32" s="198"/>
      <c r="M32" s="150"/>
    </row>
    <row r="33" spans="1:22">
      <c r="B33" s="198"/>
      <c r="C33" s="198"/>
      <c r="D33" s="198"/>
      <c r="E33" s="198"/>
      <c r="F33" s="198"/>
      <c r="G33" s="198"/>
      <c r="H33" s="198"/>
      <c r="I33" s="198"/>
      <c r="J33" s="198"/>
      <c r="K33" s="198"/>
    </row>
    <row r="34" spans="1:22">
      <c r="B34" s="198"/>
      <c r="C34" s="198"/>
      <c r="D34" s="198"/>
      <c r="E34" s="198"/>
      <c r="F34" s="198"/>
      <c r="G34" s="198"/>
      <c r="H34" s="198"/>
      <c r="I34" s="198"/>
      <c r="J34" s="198"/>
      <c r="K34" s="198"/>
    </row>
    <row r="35" spans="1:22">
      <c r="L35" s="181"/>
      <c r="M35" s="181"/>
      <c r="N35" s="181"/>
      <c r="O35" s="181"/>
      <c r="P35" s="181"/>
      <c r="Q35" s="181"/>
      <c r="R35" s="181"/>
      <c r="S35" s="181"/>
      <c r="T35" s="181"/>
      <c r="U35" s="181"/>
      <c r="V35" s="181"/>
    </row>
    <row r="36" spans="1:22">
      <c r="A36" s="161" t="s">
        <v>65</v>
      </c>
      <c r="B36" s="159" t="s">
        <v>113</v>
      </c>
      <c r="C36" s="152"/>
      <c r="D36" s="152"/>
      <c r="E36" s="152"/>
      <c r="F36" s="152"/>
      <c r="G36" s="152"/>
      <c r="H36" s="152"/>
      <c r="I36" s="152"/>
      <c r="J36" s="152"/>
      <c r="K36" s="152"/>
      <c r="L36" s="182"/>
      <c r="M36" s="183"/>
      <c r="N36" s="181"/>
      <c r="O36" s="181"/>
      <c r="P36" s="181"/>
      <c r="Q36" s="181"/>
      <c r="R36" s="181"/>
      <c r="S36" s="181"/>
      <c r="T36" s="181"/>
      <c r="U36" s="181"/>
      <c r="V36" s="181"/>
    </row>
    <row r="37" spans="1:22">
      <c r="A37" s="247">
        <v>1</v>
      </c>
      <c r="B37" s="198" t="s">
        <v>75</v>
      </c>
      <c r="C37" s="198"/>
      <c r="D37" s="198"/>
      <c r="E37" s="198"/>
      <c r="F37" s="198"/>
      <c r="G37" s="198"/>
      <c r="H37" s="198"/>
      <c r="I37" s="198"/>
      <c r="J37" s="198"/>
      <c r="K37" s="198"/>
      <c r="L37" s="184"/>
      <c r="M37" s="199"/>
      <c r="N37" s="199"/>
      <c r="O37" s="199"/>
      <c r="P37" s="199"/>
      <c r="Q37" s="199"/>
      <c r="R37" s="199"/>
      <c r="S37" s="199"/>
      <c r="T37" s="199"/>
      <c r="U37" s="199"/>
      <c r="V37" s="199"/>
    </row>
    <row r="38" spans="1:22">
      <c r="A38" s="247"/>
      <c r="B38" s="198"/>
      <c r="C38" s="198"/>
      <c r="D38" s="198"/>
      <c r="E38" s="198"/>
      <c r="F38" s="198"/>
      <c r="G38" s="198"/>
      <c r="H38" s="198"/>
      <c r="I38" s="198"/>
      <c r="J38" s="198"/>
      <c r="K38" s="198"/>
      <c r="L38" s="184"/>
      <c r="M38" s="199"/>
      <c r="N38" s="199"/>
      <c r="O38" s="199"/>
      <c r="P38" s="199"/>
      <c r="Q38" s="199"/>
      <c r="R38" s="199"/>
      <c r="S38" s="199"/>
      <c r="T38" s="199"/>
      <c r="U38" s="199"/>
      <c r="V38" s="199"/>
    </row>
    <row r="39" spans="1:22">
      <c r="A39" s="247"/>
      <c r="B39" s="198"/>
      <c r="C39" s="198"/>
      <c r="D39" s="198"/>
      <c r="E39" s="198"/>
      <c r="F39" s="198"/>
      <c r="G39" s="198"/>
      <c r="H39" s="198"/>
      <c r="I39" s="198"/>
      <c r="J39" s="198"/>
      <c r="K39" s="198"/>
      <c r="L39" s="184"/>
      <c r="M39" s="199"/>
      <c r="N39" s="199"/>
      <c r="O39" s="199"/>
      <c r="P39" s="199"/>
      <c r="Q39" s="199"/>
      <c r="R39" s="199"/>
      <c r="S39" s="199"/>
      <c r="T39" s="199"/>
      <c r="U39" s="199"/>
      <c r="V39" s="199"/>
    </row>
    <row r="40" spans="1:22">
      <c r="A40" s="247"/>
      <c r="B40" s="198"/>
      <c r="C40" s="198"/>
      <c r="D40" s="198"/>
      <c r="E40" s="198"/>
      <c r="F40" s="198"/>
      <c r="G40" s="198"/>
      <c r="H40" s="198"/>
      <c r="I40" s="198"/>
      <c r="J40" s="198"/>
      <c r="K40" s="198"/>
      <c r="L40" s="184"/>
      <c r="M40" s="199"/>
      <c r="N40" s="199"/>
      <c r="O40" s="199"/>
      <c r="P40" s="199"/>
      <c r="Q40" s="199"/>
      <c r="R40" s="199"/>
      <c r="S40" s="199"/>
      <c r="T40" s="199"/>
      <c r="U40" s="199"/>
      <c r="V40" s="199"/>
    </row>
    <row r="41" spans="1:22">
      <c r="A41" s="247">
        <v>2</v>
      </c>
      <c r="B41" s="198" t="s">
        <v>135</v>
      </c>
      <c r="C41" s="198"/>
      <c r="D41" s="198"/>
      <c r="E41" s="198"/>
      <c r="F41" s="198"/>
      <c r="G41" s="198"/>
      <c r="H41" s="198"/>
      <c r="I41" s="198"/>
      <c r="J41" s="198"/>
      <c r="K41" s="198"/>
      <c r="L41" s="184"/>
      <c r="M41" s="199"/>
      <c r="N41" s="199"/>
      <c r="O41" s="199"/>
      <c r="P41" s="199"/>
      <c r="Q41" s="199"/>
      <c r="R41" s="199"/>
      <c r="S41" s="199"/>
      <c r="T41" s="199"/>
      <c r="U41" s="199"/>
      <c r="V41" s="199"/>
    </row>
    <row r="42" spans="1:22">
      <c r="A42" s="247"/>
      <c r="B42" s="198"/>
      <c r="C42" s="198"/>
      <c r="D42" s="198"/>
      <c r="E42" s="198"/>
      <c r="F42" s="198"/>
      <c r="G42" s="198"/>
      <c r="H42" s="198"/>
      <c r="I42" s="198"/>
      <c r="J42" s="198"/>
      <c r="K42" s="198"/>
      <c r="L42" s="184"/>
      <c r="M42" s="199"/>
      <c r="N42" s="199"/>
      <c r="O42" s="199"/>
      <c r="P42" s="199"/>
      <c r="Q42" s="199"/>
      <c r="R42" s="199"/>
      <c r="S42" s="199"/>
      <c r="T42" s="199"/>
      <c r="U42" s="199"/>
      <c r="V42" s="199"/>
    </row>
    <row r="43" spans="1:22">
      <c r="A43" s="247">
        <v>3</v>
      </c>
      <c r="B43" s="198" t="s">
        <v>124</v>
      </c>
      <c r="C43" s="198"/>
      <c r="D43" s="198"/>
      <c r="E43" s="198"/>
      <c r="F43" s="198"/>
      <c r="G43" s="198"/>
      <c r="H43" s="198"/>
      <c r="I43" s="198"/>
      <c r="J43" s="198"/>
      <c r="K43" s="198"/>
      <c r="L43" s="184"/>
      <c r="M43" s="199"/>
      <c r="N43" s="199"/>
      <c r="O43" s="199"/>
      <c r="P43" s="199"/>
      <c r="Q43" s="199"/>
      <c r="R43" s="199"/>
      <c r="S43" s="199"/>
      <c r="T43" s="199"/>
      <c r="U43" s="199"/>
      <c r="V43" s="199"/>
    </row>
    <row r="44" spans="1:22">
      <c r="A44" s="247"/>
      <c r="B44" s="198"/>
      <c r="C44" s="198"/>
      <c r="D44" s="198"/>
      <c r="E44" s="198"/>
      <c r="F44" s="198"/>
      <c r="G44" s="198"/>
      <c r="H44" s="198"/>
      <c r="I44" s="198"/>
      <c r="J44" s="198"/>
      <c r="K44" s="198"/>
      <c r="L44" s="184"/>
      <c r="M44" s="199"/>
      <c r="N44" s="199"/>
      <c r="O44" s="199"/>
      <c r="P44" s="199"/>
      <c r="Q44" s="199"/>
      <c r="R44" s="199"/>
      <c r="S44" s="199"/>
      <c r="T44" s="199"/>
      <c r="U44" s="199"/>
      <c r="V44" s="199"/>
    </row>
    <row r="45" spans="1:22">
      <c r="A45" s="247">
        <v>4</v>
      </c>
      <c r="B45" s="198" t="s">
        <v>136</v>
      </c>
      <c r="C45" s="198"/>
      <c r="D45" s="198"/>
      <c r="E45" s="198"/>
      <c r="F45" s="198"/>
      <c r="G45" s="198"/>
      <c r="H45" s="198"/>
      <c r="I45" s="198"/>
      <c r="J45" s="198"/>
      <c r="K45" s="198"/>
      <c r="L45" s="184"/>
      <c r="M45" s="185"/>
      <c r="N45" s="186"/>
      <c r="O45" s="186"/>
      <c r="P45" s="186"/>
      <c r="Q45" s="186"/>
      <c r="R45" s="186"/>
      <c r="S45" s="186"/>
      <c r="T45" s="186"/>
      <c r="U45" s="186"/>
      <c r="V45" s="186"/>
    </row>
    <row r="46" spans="1:22">
      <c r="A46" s="247"/>
      <c r="B46" s="198"/>
      <c r="C46" s="198"/>
      <c r="D46" s="198"/>
      <c r="E46" s="198"/>
      <c r="F46" s="198"/>
      <c r="G46" s="198"/>
      <c r="H46" s="198"/>
      <c r="I46" s="198"/>
      <c r="J46" s="198"/>
      <c r="K46" s="198"/>
      <c r="L46" s="184"/>
      <c r="M46" s="186"/>
      <c r="N46" s="186"/>
      <c r="O46" s="186"/>
      <c r="P46" s="186"/>
      <c r="Q46" s="186"/>
      <c r="R46" s="186"/>
      <c r="S46" s="186"/>
      <c r="T46" s="186"/>
      <c r="U46" s="186"/>
      <c r="V46" s="186"/>
    </row>
    <row r="47" spans="1:22">
      <c r="A47" s="247"/>
      <c r="B47" s="198"/>
      <c r="C47" s="198"/>
      <c r="D47" s="198"/>
      <c r="E47" s="198"/>
      <c r="F47" s="198"/>
      <c r="G47" s="198"/>
      <c r="H47" s="198"/>
      <c r="I47" s="198"/>
      <c r="J47" s="198"/>
      <c r="K47" s="198"/>
      <c r="L47" s="184"/>
      <c r="M47" s="186"/>
      <c r="N47" s="186"/>
      <c r="O47" s="186"/>
      <c r="P47" s="186"/>
      <c r="Q47" s="186"/>
      <c r="R47" s="186"/>
      <c r="S47" s="186"/>
      <c r="T47" s="186"/>
      <c r="U47" s="186"/>
      <c r="V47" s="186"/>
    </row>
    <row r="48" spans="1:22">
      <c r="A48" s="247"/>
      <c r="B48" s="246" t="s">
        <v>125</v>
      </c>
      <c r="C48" s="180"/>
      <c r="D48" s="180"/>
      <c r="E48" s="180"/>
      <c r="F48" s="180"/>
      <c r="G48" s="180"/>
      <c r="H48" s="180"/>
      <c r="I48" s="180"/>
      <c r="J48" s="180"/>
      <c r="K48" s="180"/>
      <c r="L48" s="184"/>
      <c r="M48" s="199"/>
      <c r="N48" s="199"/>
      <c r="O48" s="199"/>
      <c r="P48" s="199"/>
      <c r="Q48" s="199"/>
      <c r="R48" s="199"/>
      <c r="S48" s="199"/>
      <c r="T48" s="199"/>
      <c r="U48" s="199"/>
      <c r="V48" s="199"/>
    </row>
    <row r="49" spans="1:22">
      <c r="A49" s="247">
        <v>5</v>
      </c>
      <c r="B49" s="248" t="s">
        <v>137</v>
      </c>
      <c r="C49" s="248"/>
      <c r="D49" s="248"/>
      <c r="E49" s="248"/>
      <c r="F49" s="248"/>
      <c r="G49" s="248"/>
      <c r="H49" s="248"/>
      <c r="I49" s="248"/>
      <c r="J49" s="248"/>
      <c r="K49" s="248"/>
      <c r="L49" s="184"/>
      <c r="M49" s="199"/>
      <c r="N49" s="199"/>
      <c r="O49" s="199"/>
      <c r="P49" s="199"/>
      <c r="Q49" s="199"/>
      <c r="R49" s="199"/>
      <c r="S49" s="199"/>
      <c r="T49" s="199"/>
      <c r="U49" s="199"/>
      <c r="V49" s="199"/>
    </row>
    <row r="50" spans="1:22">
      <c r="A50" s="247"/>
      <c r="B50" s="248"/>
      <c r="C50" s="248"/>
      <c r="D50" s="248"/>
      <c r="E50" s="248"/>
      <c r="F50" s="248"/>
      <c r="G50" s="248"/>
      <c r="H50" s="248"/>
      <c r="I50" s="248"/>
      <c r="J50" s="248"/>
      <c r="K50" s="248"/>
      <c r="L50" s="181"/>
      <c r="M50" s="199"/>
      <c r="N50" s="199"/>
      <c r="O50" s="199"/>
      <c r="P50" s="199"/>
      <c r="Q50" s="199"/>
      <c r="R50" s="199"/>
      <c r="S50" s="199"/>
      <c r="T50" s="199"/>
      <c r="U50" s="199"/>
      <c r="V50" s="199"/>
    </row>
    <row r="51" spans="1:22">
      <c r="A51" s="247">
        <v>6</v>
      </c>
      <c r="B51" s="198" t="s">
        <v>138</v>
      </c>
      <c r="C51" s="198"/>
      <c r="D51" s="198"/>
      <c r="E51" s="198"/>
      <c r="F51" s="198"/>
      <c r="G51" s="198"/>
      <c r="H51" s="198"/>
      <c r="I51" s="198"/>
      <c r="J51" s="198"/>
      <c r="K51" s="198"/>
      <c r="L51" s="181"/>
      <c r="M51" s="199"/>
      <c r="N51" s="199"/>
      <c r="O51" s="199"/>
      <c r="P51" s="199"/>
      <c r="Q51" s="199"/>
      <c r="R51" s="199"/>
      <c r="S51" s="199"/>
      <c r="T51" s="199"/>
      <c r="U51" s="199"/>
      <c r="V51" s="199"/>
    </row>
    <row r="52" spans="1:22">
      <c r="A52" s="247"/>
      <c r="B52" s="198"/>
      <c r="C52" s="198"/>
      <c r="D52" s="198"/>
      <c r="E52" s="198"/>
      <c r="F52" s="198"/>
      <c r="G52" s="198"/>
      <c r="H52" s="198"/>
      <c r="I52" s="198"/>
      <c r="J52" s="198"/>
      <c r="K52" s="198"/>
      <c r="L52" s="181"/>
      <c r="M52" s="199"/>
      <c r="N52" s="199"/>
      <c r="O52" s="199"/>
      <c r="P52" s="199"/>
      <c r="Q52" s="199"/>
      <c r="R52" s="199"/>
      <c r="S52" s="199"/>
      <c r="T52" s="199"/>
      <c r="U52" s="199"/>
      <c r="V52" s="199"/>
    </row>
    <row r="53" spans="1:22">
      <c r="A53" s="150">
        <v>7</v>
      </c>
      <c r="B53" s="198" t="s">
        <v>139</v>
      </c>
      <c r="C53" s="198"/>
      <c r="D53" s="198"/>
      <c r="E53" s="198"/>
      <c r="F53" s="198"/>
      <c r="G53" s="198"/>
      <c r="H53" s="198"/>
      <c r="I53" s="198"/>
      <c r="J53" s="198"/>
      <c r="K53" s="198"/>
      <c r="L53" s="181"/>
      <c r="M53" s="199"/>
      <c r="N53" s="199"/>
      <c r="O53" s="199"/>
      <c r="P53" s="199"/>
      <c r="Q53" s="199"/>
      <c r="R53" s="199"/>
      <c r="S53" s="199"/>
      <c r="T53" s="199"/>
      <c r="U53" s="199"/>
      <c r="V53" s="199"/>
    </row>
    <row r="54" spans="1:22" ht="36.75" customHeight="1">
      <c r="A54" s="150"/>
      <c r="B54" s="198"/>
      <c r="C54" s="198"/>
      <c r="D54" s="198"/>
      <c r="E54" s="198"/>
      <c r="F54" s="198"/>
      <c r="G54" s="198"/>
      <c r="H54" s="198"/>
      <c r="I54" s="198"/>
      <c r="J54" s="198"/>
      <c r="K54" s="198"/>
    </row>
  </sheetData>
  <sheetProtection algorithmName="SHA-512" hashValue="9vZmtcgT7NEvuf4T2OnpWLV58kduMjzZzxNl1h8FC1TCmYM7gb5ppdPvQ/APIS+5iAdByVsDW4pJKhM+0dbXMg==" saltValue="y+6/GRy7EjQk6BDRttL5PA==" spinCount="100000" sheet="1" objects="1" scenarios="1"/>
  <mergeCells count="15">
    <mergeCell ref="M52:V53"/>
    <mergeCell ref="M43:V44"/>
    <mergeCell ref="B49:K50"/>
    <mergeCell ref="B51:K52"/>
    <mergeCell ref="B53:K54"/>
    <mergeCell ref="A5:K9"/>
    <mergeCell ref="B29:K34"/>
    <mergeCell ref="B37:K40"/>
    <mergeCell ref="M48:V49"/>
    <mergeCell ref="M50:V51"/>
    <mergeCell ref="M37:V40"/>
    <mergeCell ref="M41:V42"/>
    <mergeCell ref="B41:K42"/>
    <mergeCell ref="B43:K44"/>
    <mergeCell ref="B45:K47"/>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F20" sqref="F20"/>
    </sheetView>
  </sheetViews>
  <sheetFormatPr defaultRowHeight="15.75" zeroHeight="1"/>
  <cols>
    <col min="1" max="1" width="5" style="97" customWidth="1"/>
    <col min="2" max="2" width="41.42578125" style="97" customWidth="1"/>
    <col min="3" max="3" width="14.85546875" style="97" customWidth="1"/>
    <col min="4" max="4" width="9.140625" style="98" customWidth="1"/>
    <col min="5" max="7" width="18.140625" style="97" customWidth="1"/>
    <col min="8" max="9" width="15.85546875" style="97" hidden="1" customWidth="1"/>
    <col min="10" max="29" width="4.42578125" style="97" hidden="1" customWidth="1"/>
    <col min="30" max="30" width="18.5703125" style="98"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116</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117</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118</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61</v>
      </c>
      <c r="D4" s="147">
        <v>43010</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t="s">
        <v>68</v>
      </c>
      <c r="J5" s="104"/>
      <c r="K5" s="104"/>
      <c r="L5" s="104"/>
      <c r="M5" s="104"/>
      <c r="N5" s="104"/>
      <c r="O5" s="104"/>
      <c r="P5" s="104"/>
      <c r="Q5" s="104"/>
      <c r="R5" s="104"/>
      <c r="S5" s="104"/>
      <c r="T5" s="104"/>
      <c r="U5" s="104"/>
      <c r="V5" s="104"/>
      <c r="W5" s="104"/>
      <c r="X5" s="104"/>
      <c r="Y5" s="104"/>
      <c r="Z5" s="104"/>
      <c r="AA5" s="104"/>
      <c r="AB5" s="104"/>
      <c r="AC5" s="104"/>
      <c r="AD5" s="104"/>
    </row>
    <row r="6" spans="1:35" s="96" customFormat="1" ht="20.100000000000001" customHeight="1">
      <c r="A6" s="106" t="s">
        <v>4</v>
      </c>
      <c r="B6" s="104"/>
      <c r="C6" s="107" t="s">
        <v>5</v>
      </c>
      <c r="D6" s="145" t="s">
        <v>119</v>
      </c>
      <c r="E6" s="104"/>
      <c r="F6" s="104"/>
      <c r="G6" s="179" t="s">
        <v>69</v>
      </c>
      <c r="J6" s="104"/>
      <c r="K6" s="104"/>
      <c r="L6" s="104"/>
      <c r="M6" s="104"/>
      <c r="N6" s="104"/>
      <c r="O6" s="104"/>
      <c r="P6" s="104"/>
      <c r="Q6" s="104"/>
      <c r="R6" s="104"/>
      <c r="S6" s="104"/>
      <c r="T6" s="104"/>
      <c r="U6" s="104"/>
      <c r="V6" s="104"/>
      <c r="W6" s="104"/>
      <c r="X6" s="104"/>
      <c r="Y6" s="104"/>
      <c r="Z6" s="104"/>
      <c r="AA6" s="104"/>
      <c r="AB6" s="104"/>
      <c r="AC6" s="104"/>
      <c r="AD6" s="104"/>
    </row>
    <row r="7" spans="1:35" s="96" customFormat="1" ht="20.100000000000001" customHeight="1">
      <c r="A7" s="196" t="s">
        <v>134</v>
      </c>
      <c r="B7" s="108"/>
      <c r="C7" s="107" t="s">
        <v>110</v>
      </c>
      <c r="D7" s="145" t="s">
        <v>160</v>
      </c>
      <c r="E7" s="104"/>
      <c r="F7" s="104"/>
      <c r="G7" s="179" t="s">
        <v>67</v>
      </c>
      <c r="J7" s="104"/>
      <c r="K7" s="104"/>
      <c r="L7" s="104"/>
      <c r="M7" s="104"/>
      <c r="N7" s="104"/>
      <c r="O7" s="104"/>
      <c r="P7" s="104"/>
      <c r="Q7" s="104"/>
      <c r="R7" s="104"/>
      <c r="S7" s="104"/>
      <c r="T7" s="104"/>
      <c r="U7" s="104"/>
      <c r="V7" s="104"/>
      <c r="W7" s="104"/>
      <c r="X7" s="104"/>
      <c r="Y7" s="104"/>
      <c r="Z7" s="104"/>
      <c r="AA7" s="104"/>
      <c r="AB7" s="104"/>
      <c r="AC7" s="104"/>
      <c r="AD7" s="104"/>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200" t="s">
        <v>6</v>
      </c>
      <c r="B9" s="200" t="s">
        <v>7</v>
      </c>
      <c r="C9" s="201" t="s">
        <v>8</v>
      </c>
      <c r="D9" s="202" t="s">
        <v>9</v>
      </c>
      <c r="E9" s="210" t="s">
        <v>107</v>
      </c>
      <c r="F9" s="211"/>
      <c r="G9" s="211"/>
      <c r="H9" s="211"/>
      <c r="I9" s="211"/>
      <c r="J9" s="212"/>
      <c r="K9" s="195"/>
      <c r="L9" s="195"/>
      <c r="M9" s="195"/>
      <c r="N9" s="195"/>
      <c r="O9" s="172"/>
      <c r="P9" s="172"/>
      <c r="Q9" s="116"/>
      <c r="R9" s="116"/>
      <c r="S9" s="116"/>
      <c r="T9" s="116"/>
      <c r="U9" s="116"/>
      <c r="V9" s="116"/>
      <c r="W9" s="116"/>
      <c r="X9" s="116"/>
      <c r="Y9" s="116"/>
      <c r="Z9" s="116"/>
      <c r="AA9" s="116"/>
      <c r="AB9" s="116"/>
      <c r="AC9" s="116"/>
      <c r="AD9" s="205" t="s">
        <v>10</v>
      </c>
    </row>
    <row r="10" spans="1:35" s="96" customFormat="1" ht="15.75" customHeight="1">
      <c r="A10" s="200"/>
      <c r="B10" s="200"/>
      <c r="C10" s="201"/>
      <c r="D10" s="203"/>
      <c r="E10" s="213"/>
      <c r="F10" s="214"/>
      <c r="G10" s="214"/>
      <c r="H10" s="214"/>
      <c r="I10" s="214"/>
      <c r="J10" s="215"/>
      <c r="K10" s="195"/>
      <c r="L10" s="195"/>
      <c r="M10" s="195"/>
      <c r="N10" s="195"/>
      <c r="O10" s="173"/>
      <c r="P10" s="173"/>
      <c r="Q10" s="117"/>
      <c r="R10" s="117"/>
      <c r="S10" s="117"/>
      <c r="T10" s="117"/>
      <c r="U10" s="117"/>
      <c r="V10" s="117"/>
      <c r="W10" s="117"/>
      <c r="X10" s="117"/>
      <c r="Y10" s="117"/>
      <c r="Z10" s="117"/>
      <c r="AA10" s="117"/>
      <c r="AB10" s="120"/>
      <c r="AC10" s="120"/>
      <c r="AD10" s="206"/>
    </row>
    <row r="11" spans="1:35" ht="33" customHeight="1">
      <c r="A11" s="200"/>
      <c r="B11" s="200"/>
      <c r="C11" s="201"/>
      <c r="D11" s="204"/>
      <c r="E11" s="197" t="s">
        <v>140</v>
      </c>
      <c r="F11" s="112" t="s">
        <v>126</v>
      </c>
      <c r="G11" s="112" t="s">
        <v>127</v>
      </c>
      <c r="H11" s="112"/>
      <c r="I11" s="112"/>
      <c r="J11" s="112"/>
      <c r="K11" s="190"/>
      <c r="L11" s="190"/>
      <c r="M11" s="190"/>
      <c r="N11" s="190"/>
      <c r="O11" s="112"/>
      <c r="P11" s="112"/>
      <c r="Q11" s="112"/>
      <c r="R11" s="112"/>
      <c r="S11" s="112"/>
      <c r="T11" s="112"/>
      <c r="U11" s="112"/>
      <c r="V11" s="112"/>
      <c r="W11" s="112"/>
      <c r="X11" s="112"/>
      <c r="Y11" s="112"/>
      <c r="Z11" s="112"/>
      <c r="AA11" s="112"/>
      <c r="AB11" s="121"/>
      <c r="AC11" s="121"/>
      <c r="AD11" s="207"/>
    </row>
    <row r="12" spans="1:35" s="96" customFormat="1">
      <c r="A12" s="113">
        <v>1</v>
      </c>
      <c r="B12" s="114" t="s">
        <v>77</v>
      </c>
      <c r="C12" s="115">
        <v>40307162521</v>
      </c>
      <c r="D12" s="174" t="s">
        <v>12</v>
      </c>
      <c r="E12" s="113">
        <v>5</v>
      </c>
      <c r="F12" s="113">
        <v>4</v>
      </c>
      <c r="G12" s="113">
        <v>5</v>
      </c>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v>5</v>
      </c>
      <c r="AF12" s="122">
        <v>0</v>
      </c>
      <c r="AG12" s="122" t="s">
        <v>11</v>
      </c>
      <c r="AI12" s="164">
        <v>2</v>
      </c>
    </row>
    <row r="13" spans="1:35" s="96" customFormat="1">
      <c r="A13" s="113">
        <v>2</v>
      </c>
      <c r="B13" s="114" t="s">
        <v>78</v>
      </c>
      <c r="C13" s="115">
        <v>40206162355</v>
      </c>
      <c r="D13" s="113" t="s">
        <v>12</v>
      </c>
      <c r="E13" s="113">
        <v>5</v>
      </c>
      <c r="F13" s="113">
        <v>5</v>
      </c>
      <c r="G13" s="113">
        <v>3</v>
      </c>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v>5</v>
      </c>
      <c r="AF13" s="122">
        <v>1</v>
      </c>
      <c r="AG13" s="122" t="s">
        <v>12</v>
      </c>
    </row>
    <row r="14" spans="1:35" s="96" customFormat="1">
      <c r="A14" s="113">
        <v>3</v>
      </c>
      <c r="B14" s="114" t="s">
        <v>79</v>
      </c>
      <c r="C14" s="115">
        <v>41209022384</v>
      </c>
      <c r="D14" s="113" t="s">
        <v>11</v>
      </c>
      <c r="E14" s="113">
        <v>6</v>
      </c>
      <c r="F14" s="113">
        <v>4</v>
      </c>
      <c r="G14" s="113">
        <v>5</v>
      </c>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v>5</v>
      </c>
      <c r="AF14" s="122">
        <v>2</v>
      </c>
      <c r="AG14" s="122" t="s">
        <v>11</v>
      </c>
    </row>
    <row r="15" spans="1:35" s="96" customFormat="1">
      <c r="A15" s="113">
        <v>4</v>
      </c>
      <c r="B15" s="114" t="s">
        <v>80</v>
      </c>
      <c r="C15" s="115">
        <v>40709072361</v>
      </c>
      <c r="D15" s="113" t="s">
        <v>12</v>
      </c>
      <c r="E15" s="113">
        <v>6</v>
      </c>
      <c r="F15" s="113">
        <v>4</v>
      </c>
      <c r="G15" s="113">
        <v>5</v>
      </c>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v>5</v>
      </c>
      <c r="AF15" s="122">
        <v>3</v>
      </c>
      <c r="AG15" s="122" t="s">
        <v>12</v>
      </c>
    </row>
    <row r="16" spans="1:35" s="96" customFormat="1">
      <c r="A16" s="113">
        <v>5</v>
      </c>
      <c r="B16" s="114" t="s">
        <v>81</v>
      </c>
      <c r="C16" s="115">
        <v>41207162357</v>
      </c>
      <c r="D16" s="113" t="s">
        <v>12</v>
      </c>
      <c r="E16" s="113">
        <v>6</v>
      </c>
      <c r="F16" s="113">
        <v>3</v>
      </c>
      <c r="G16" s="113">
        <v>5</v>
      </c>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v>5</v>
      </c>
      <c r="AF16" s="122">
        <v>4</v>
      </c>
      <c r="AG16" s="122" t="s">
        <v>11</v>
      </c>
    </row>
    <row r="17" spans="1:35" s="96" customFormat="1">
      <c r="A17" s="113">
        <v>6</v>
      </c>
      <c r="B17" s="114" t="s">
        <v>82</v>
      </c>
      <c r="C17" s="115">
        <v>41209166359</v>
      </c>
      <c r="D17" s="113" t="s">
        <v>12</v>
      </c>
      <c r="E17" s="113">
        <v>6</v>
      </c>
      <c r="F17" s="113">
        <v>6</v>
      </c>
      <c r="G17" s="113">
        <v>6</v>
      </c>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v>5</v>
      </c>
      <c r="AF17" s="122">
        <v>5</v>
      </c>
      <c r="AG17" s="122" t="s">
        <v>12</v>
      </c>
    </row>
    <row r="18" spans="1:35" s="96" customFormat="1">
      <c r="A18" s="113">
        <v>7</v>
      </c>
      <c r="B18" s="114" t="s">
        <v>83</v>
      </c>
      <c r="C18" s="115">
        <v>41208018957</v>
      </c>
      <c r="D18" s="113" t="s">
        <v>12</v>
      </c>
      <c r="E18" s="113">
        <v>6</v>
      </c>
      <c r="F18" s="113">
        <v>4</v>
      </c>
      <c r="G18" s="113">
        <v>4</v>
      </c>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v>5</v>
      </c>
      <c r="AF18" s="123">
        <v>6</v>
      </c>
      <c r="AG18" s="123" t="s">
        <v>11</v>
      </c>
    </row>
    <row r="19" spans="1:35" s="96" customFormat="1">
      <c r="A19" s="113">
        <v>8</v>
      </c>
      <c r="B19" s="114" t="s">
        <v>84</v>
      </c>
      <c r="C19" s="115">
        <v>41203018933</v>
      </c>
      <c r="D19" s="113" t="s">
        <v>12</v>
      </c>
      <c r="E19" s="113">
        <v>5</v>
      </c>
      <c r="F19" s="113">
        <v>5</v>
      </c>
      <c r="G19" s="113">
        <v>3</v>
      </c>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v>5</v>
      </c>
      <c r="AF19" s="122">
        <v>7</v>
      </c>
      <c r="AG19" s="122" t="s">
        <v>12</v>
      </c>
      <c r="AH19" s="126"/>
      <c r="AI19" s="126"/>
    </row>
    <row r="20" spans="1:35" s="96" customFormat="1">
      <c r="A20" s="113">
        <v>9</v>
      </c>
      <c r="B20" s="114" t="s">
        <v>85</v>
      </c>
      <c r="C20" s="115">
        <v>41208162564</v>
      </c>
      <c r="D20" s="113" t="s">
        <v>11</v>
      </c>
      <c r="E20" s="113">
        <v>6</v>
      </c>
      <c r="F20" s="113">
        <v>4</v>
      </c>
      <c r="G20" s="113">
        <v>5</v>
      </c>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v>5</v>
      </c>
      <c r="AF20" s="123">
        <v>8</v>
      </c>
      <c r="AG20" s="123" t="s">
        <v>11</v>
      </c>
      <c r="AH20" s="126"/>
      <c r="AI20" s="126"/>
    </row>
    <row r="21" spans="1:35" s="96" customFormat="1">
      <c r="A21" s="113">
        <v>10</v>
      </c>
      <c r="B21" s="114" t="s">
        <v>86</v>
      </c>
      <c r="C21" s="115">
        <v>41209169898</v>
      </c>
      <c r="D21" s="113" t="s">
        <v>11</v>
      </c>
      <c r="E21" s="113">
        <v>6</v>
      </c>
      <c r="F21" s="113">
        <v>4</v>
      </c>
      <c r="G21" s="113">
        <v>5</v>
      </c>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v>5</v>
      </c>
      <c r="AF21" s="122">
        <v>9</v>
      </c>
      <c r="AG21" s="122" t="s">
        <v>12</v>
      </c>
      <c r="AH21" s="126"/>
      <c r="AI21" s="126"/>
    </row>
    <row r="22" spans="1:35" s="96" customFormat="1">
      <c r="A22" s="113">
        <v>11</v>
      </c>
      <c r="B22" s="114" t="s">
        <v>87</v>
      </c>
      <c r="C22" s="115">
        <v>41216167867</v>
      </c>
      <c r="D22" s="113" t="s">
        <v>12</v>
      </c>
      <c r="E22" s="113">
        <v>6</v>
      </c>
      <c r="F22" s="113">
        <v>3</v>
      </c>
      <c r="G22" s="113">
        <v>5</v>
      </c>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v>5</v>
      </c>
      <c r="AF22" s="124"/>
      <c r="AG22" s="124"/>
      <c r="AH22" s="126"/>
      <c r="AI22" s="126"/>
    </row>
    <row r="23" spans="1:35" s="96" customFormat="1">
      <c r="A23" s="113">
        <v>12</v>
      </c>
      <c r="B23" s="114" t="s">
        <v>88</v>
      </c>
      <c r="C23" s="115">
        <v>41219169638</v>
      </c>
      <c r="D23" s="113" t="s">
        <v>11</v>
      </c>
      <c r="E23" s="113">
        <v>6</v>
      </c>
      <c r="F23" s="113">
        <v>6</v>
      </c>
      <c r="G23" s="113">
        <v>6</v>
      </c>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v>5</v>
      </c>
      <c r="AF23" s="124"/>
      <c r="AG23" s="124"/>
      <c r="AH23" s="126"/>
      <c r="AI23" s="126"/>
    </row>
    <row r="24" spans="1:35" s="96" customFormat="1">
      <c r="A24" s="113">
        <v>13</v>
      </c>
      <c r="B24" s="114" t="s">
        <v>89</v>
      </c>
      <c r="C24" s="115">
        <v>41229162398</v>
      </c>
      <c r="D24" s="113" t="s">
        <v>11</v>
      </c>
      <c r="E24" s="113">
        <v>6</v>
      </c>
      <c r="F24" s="113">
        <v>4</v>
      </c>
      <c r="G24" s="113">
        <v>4</v>
      </c>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v>5</v>
      </c>
      <c r="AF24" s="124"/>
      <c r="AG24" s="124"/>
    </row>
    <row r="25" spans="1:35" s="96" customFormat="1">
      <c r="A25" s="113">
        <v>14</v>
      </c>
      <c r="B25" s="114" t="s">
        <v>90</v>
      </c>
      <c r="C25" s="115">
        <v>41203168754</v>
      </c>
      <c r="D25" s="113" t="s">
        <v>11</v>
      </c>
      <c r="E25" s="113">
        <v>5</v>
      </c>
      <c r="F25" s="113">
        <v>5</v>
      </c>
      <c r="G25" s="113">
        <v>3</v>
      </c>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v>5</v>
      </c>
      <c r="AF25" s="124"/>
      <c r="AG25" s="124"/>
    </row>
    <row r="26" spans="1:35" s="96" customFormat="1">
      <c r="A26" s="113">
        <v>15</v>
      </c>
      <c r="B26" s="114" t="s">
        <v>91</v>
      </c>
      <c r="C26" s="115">
        <v>41206162335</v>
      </c>
      <c r="D26" s="113" t="s">
        <v>12</v>
      </c>
      <c r="E26" s="113">
        <v>6</v>
      </c>
      <c r="F26" s="113">
        <v>4</v>
      </c>
      <c r="G26" s="113">
        <v>5</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v>5</v>
      </c>
      <c r="AF26" s="124"/>
      <c r="AG26" s="124"/>
    </row>
    <row r="27" spans="1:35" s="96" customFormat="1">
      <c r="A27" s="113">
        <v>16</v>
      </c>
      <c r="B27" s="114" t="s">
        <v>92</v>
      </c>
      <c r="C27" s="115">
        <v>41209166267</v>
      </c>
      <c r="D27" s="113" t="s">
        <v>12</v>
      </c>
      <c r="E27" s="113">
        <v>6</v>
      </c>
      <c r="F27" s="113">
        <v>4</v>
      </c>
      <c r="G27" s="113">
        <v>5</v>
      </c>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v>5</v>
      </c>
      <c r="AF27" s="124"/>
      <c r="AG27" s="124"/>
    </row>
    <row r="28" spans="1:35" s="96" customFormat="1">
      <c r="A28" s="113">
        <v>17</v>
      </c>
      <c r="B28" s="114" t="s">
        <v>93</v>
      </c>
      <c r="C28" s="115">
        <v>41211166993</v>
      </c>
      <c r="D28" s="113" t="s">
        <v>12</v>
      </c>
      <c r="E28" s="113">
        <v>6</v>
      </c>
      <c r="F28" s="113">
        <v>3</v>
      </c>
      <c r="G28" s="113">
        <v>5</v>
      </c>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v>5</v>
      </c>
      <c r="AF28" s="124"/>
      <c r="AG28" s="124"/>
    </row>
    <row r="29" spans="1:35" s="96" customFormat="1">
      <c r="A29" s="113">
        <v>18</v>
      </c>
      <c r="B29" s="114" t="s">
        <v>94</v>
      </c>
      <c r="C29" s="115">
        <v>41236161248</v>
      </c>
      <c r="D29" s="113" t="s">
        <v>11</v>
      </c>
      <c r="E29" s="113">
        <v>6</v>
      </c>
      <c r="F29" s="113">
        <v>6</v>
      </c>
      <c r="G29" s="113">
        <v>6</v>
      </c>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v>5</v>
      </c>
      <c r="AF29" s="124"/>
      <c r="AG29" s="124"/>
    </row>
    <row r="30" spans="1:35" s="96" customFormat="1">
      <c r="A30" s="113">
        <v>19</v>
      </c>
      <c r="B30" s="114" t="s">
        <v>95</v>
      </c>
      <c r="C30" s="115">
        <v>41223161353</v>
      </c>
      <c r="D30" s="113" t="s">
        <v>12</v>
      </c>
      <c r="E30" s="113">
        <v>6</v>
      </c>
      <c r="F30" s="113">
        <v>4</v>
      </c>
      <c r="G30" s="113">
        <v>4</v>
      </c>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v>5</v>
      </c>
      <c r="AF30" s="124"/>
      <c r="AG30" s="124"/>
    </row>
    <row r="31" spans="1:35" s="96" customFormat="1">
      <c r="A31" s="113">
        <v>20</v>
      </c>
      <c r="B31" s="114" t="s">
        <v>96</v>
      </c>
      <c r="C31" s="115">
        <v>41225169897</v>
      </c>
      <c r="D31" s="113" t="s">
        <v>12</v>
      </c>
      <c r="E31" s="113">
        <v>5</v>
      </c>
      <c r="F31" s="113">
        <v>5</v>
      </c>
      <c r="G31" s="113">
        <v>3</v>
      </c>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v>5</v>
      </c>
      <c r="AF31" s="124"/>
      <c r="AG31" s="124"/>
    </row>
    <row r="32" spans="1:35" s="96" customFormat="1">
      <c r="A32" s="113">
        <v>21</v>
      </c>
      <c r="B32" s="114" t="s">
        <v>97</v>
      </c>
      <c r="C32" s="115">
        <v>41216163696</v>
      </c>
      <c r="D32" s="113" t="s">
        <v>11</v>
      </c>
      <c r="E32" s="113">
        <v>6</v>
      </c>
      <c r="F32" s="113">
        <v>4</v>
      </c>
      <c r="G32" s="113">
        <v>5</v>
      </c>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v>5</v>
      </c>
      <c r="AF32" s="124"/>
      <c r="AG32" s="124"/>
    </row>
    <row r="33" spans="1:33" s="96" customFormat="1">
      <c r="A33" s="113">
        <v>22</v>
      </c>
      <c r="B33" s="114" t="s">
        <v>98</v>
      </c>
      <c r="C33" s="115">
        <v>41227163424</v>
      </c>
      <c r="D33" s="113" t="s">
        <v>11</v>
      </c>
      <c r="E33" s="113">
        <v>6</v>
      </c>
      <c r="F33" s="113">
        <v>4</v>
      </c>
      <c r="G33" s="113">
        <v>5</v>
      </c>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v>5</v>
      </c>
      <c r="AF33" s="124"/>
      <c r="AG33" s="124"/>
    </row>
    <row r="34" spans="1:33" s="96" customFormat="1">
      <c r="A34" s="113">
        <v>23</v>
      </c>
      <c r="B34" s="114" t="s">
        <v>99</v>
      </c>
      <c r="C34" s="115">
        <v>41228166363</v>
      </c>
      <c r="D34" s="113" t="s">
        <v>12</v>
      </c>
      <c r="E34" s="113">
        <v>6</v>
      </c>
      <c r="F34" s="113">
        <v>3</v>
      </c>
      <c r="G34" s="113">
        <v>5</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v>5</v>
      </c>
      <c r="AF34" s="124"/>
      <c r="AG34" s="124"/>
    </row>
    <row r="35" spans="1:33" s="96" customFormat="1">
      <c r="A35" s="113">
        <v>24</v>
      </c>
      <c r="B35" s="114" t="s">
        <v>100</v>
      </c>
      <c r="C35" s="115">
        <v>41213169763</v>
      </c>
      <c r="D35" s="113" t="s">
        <v>12</v>
      </c>
      <c r="E35" s="113">
        <v>6</v>
      </c>
      <c r="F35" s="113">
        <v>6</v>
      </c>
      <c r="G35" s="113">
        <v>6</v>
      </c>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v>5</v>
      </c>
      <c r="AF35" s="124"/>
      <c r="AG35" s="124"/>
    </row>
    <row r="36" spans="1:33" s="96" customFormat="1">
      <c r="A36" s="113">
        <v>25</v>
      </c>
      <c r="B36" s="114" t="s">
        <v>101</v>
      </c>
      <c r="C36" s="115">
        <v>41223084543</v>
      </c>
      <c r="D36" s="113" t="s">
        <v>12</v>
      </c>
      <c r="E36" s="113">
        <v>6</v>
      </c>
      <c r="F36" s="113">
        <v>4</v>
      </c>
      <c r="G36" s="113">
        <v>4</v>
      </c>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v>5</v>
      </c>
      <c r="AF36" s="124"/>
      <c r="AG36" s="124"/>
    </row>
    <row r="37" spans="1:33" s="96" customFormat="1">
      <c r="A37" s="113">
        <v>26</v>
      </c>
      <c r="B37" s="146" t="s">
        <v>102</v>
      </c>
      <c r="C37" s="115">
        <v>41213162346</v>
      </c>
      <c r="D37" s="113" t="s">
        <v>11</v>
      </c>
      <c r="E37" s="113">
        <v>5</v>
      </c>
      <c r="F37" s="113">
        <v>5</v>
      </c>
      <c r="G37" s="113">
        <v>3</v>
      </c>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v>5</v>
      </c>
      <c r="AF37" s="124"/>
      <c r="AG37" s="124"/>
    </row>
    <row r="38" spans="1:33" s="96" customFormat="1">
      <c r="A38" s="113">
        <v>27</v>
      </c>
      <c r="B38" s="114" t="s">
        <v>103</v>
      </c>
      <c r="C38" s="115">
        <v>41224162457</v>
      </c>
      <c r="D38" s="113" t="s">
        <v>12</v>
      </c>
      <c r="E38" s="113">
        <v>6</v>
      </c>
      <c r="F38" s="113">
        <v>4</v>
      </c>
      <c r="G38" s="113">
        <v>5</v>
      </c>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v>5</v>
      </c>
      <c r="AF38" s="124"/>
      <c r="AG38" s="124"/>
    </row>
    <row r="39" spans="1:33" s="96" customFormat="1">
      <c r="A39" s="113">
        <v>28</v>
      </c>
      <c r="B39" s="114" t="s">
        <v>104</v>
      </c>
      <c r="C39" s="115">
        <v>41213032349</v>
      </c>
      <c r="D39" s="113" t="s">
        <v>12</v>
      </c>
      <c r="E39" s="113">
        <v>6</v>
      </c>
      <c r="F39" s="113">
        <v>4</v>
      </c>
      <c r="G39" s="113">
        <v>5</v>
      </c>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v>5</v>
      </c>
      <c r="AF39" s="124"/>
      <c r="AG39" s="124"/>
    </row>
    <row r="40" spans="1:33" s="96" customFormat="1">
      <c r="A40" s="113">
        <v>29</v>
      </c>
      <c r="B40" s="114" t="s">
        <v>105</v>
      </c>
      <c r="C40" s="115">
        <v>41223032398</v>
      </c>
      <c r="D40" s="113" t="s">
        <v>11</v>
      </c>
      <c r="E40" s="113">
        <v>6</v>
      </c>
      <c r="F40" s="113">
        <v>3</v>
      </c>
      <c r="G40" s="113">
        <v>5</v>
      </c>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v>5</v>
      </c>
      <c r="AF40" s="124"/>
      <c r="AG40" s="124"/>
    </row>
    <row r="41" spans="1:33" s="96" customFormat="1">
      <c r="A41" s="113">
        <v>30</v>
      </c>
      <c r="B41" s="114" t="s">
        <v>106</v>
      </c>
      <c r="C41" s="115">
        <v>41213125024</v>
      </c>
      <c r="D41" s="113" t="s">
        <v>11</v>
      </c>
      <c r="E41" s="113">
        <v>6</v>
      </c>
      <c r="F41" s="113">
        <v>6</v>
      </c>
      <c r="G41" s="113">
        <v>6</v>
      </c>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v>5</v>
      </c>
      <c r="AF41" s="124"/>
      <c r="AG41" s="124"/>
    </row>
    <row r="42" spans="1:33" s="96" customFormat="1">
      <c r="A42" s="113">
        <v>31</v>
      </c>
      <c r="B42" s="114"/>
      <c r="C42" s="115"/>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F42" s="124"/>
      <c r="AG42" s="124"/>
    </row>
    <row r="43" spans="1:33" s="96" customFormat="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F64" s="126"/>
      <c r="AG64" s="126"/>
    </row>
    <row r="65" spans="1:33" s="96" customFormat="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F65" s="126"/>
      <c r="AG65" s="126"/>
    </row>
    <row r="66" spans="1:33">
      <c r="A66" s="127"/>
      <c r="B66" s="128"/>
      <c r="C66" s="128"/>
      <c r="D66" s="129"/>
      <c r="E66" s="128"/>
      <c r="F66" s="208"/>
      <c r="G66" s="208"/>
      <c r="H66" s="208"/>
      <c r="I66" s="208"/>
      <c r="J66" s="208"/>
      <c r="K66" s="208"/>
      <c r="L66" s="208"/>
      <c r="M66" s="208"/>
      <c r="N66" s="208"/>
      <c r="O66" s="208"/>
      <c r="P66" s="208"/>
      <c r="Q66" s="208"/>
      <c r="R66" s="208"/>
      <c r="S66" s="208"/>
      <c r="T66" s="128"/>
      <c r="U66" s="128"/>
      <c r="V66" s="128"/>
      <c r="W66" s="128"/>
      <c r="X66" s="128"/>
      <c r="Y66" s="128"/>
      <c r="Z66" s="128"/>
      <c r="AA66" s="128"/>
      <c r="AB66" s="128"/>
      <c r="AC66" s="128"/>
      <c r="AD66" s="141"/>
      <c r="AF66" s="142"/>
      <c r="AG66" s="142"/>
    </row>
    <row r="67" spans="1:33" ht="15.95" customHeight="1">
      <c r="A67" s="130"/>
      <c r="B67" s="131"/>
      <c r="C67" s="131"/>
      <c r="D67" s="132"/>
      <c r="E67" s="131"/>
      <c r="F67" s="209"/>
      <c r="G67" s="209"/>
      <c r="H67" s="209"/>
      <c r="I67" s="209"/>
      <c r="J67" s="209"/>
      <c r="K67" s="209"/>
      <c r="L67" s="209"/>
      <c r="M67" s="209"/>
      <c r="N67" s="209"/>
      <c r="O67" s="209"/>
      <c r="P67" s="209"/>
      <c r="Q67" s="209"/>
      <c r="R67" s="209"/>
      <c r="S67" s="209"/>
      <c r="T67" s="131"/>
      <c r="U67" s="131"/>
      <c r="V67" s="131"/>
      <c r="W67" s="131"/>
      <c r="X67" s="131"/>
      <c r="Y67" s="131"/>
      <c r="Z67" s="131"/>
      <c r="AA67" s="131"/>
      <c r="AB67" s="131"/>
      <c r="AC67" s="131"/>
      <c r="AD67" s="143"/>
      <c r="AF67" s="142"/>
      <c r="AG67" s="142"/>
    </row>
    <row r="68" spans="1:33" ht="15.95" customHeight="1">
      <c r="A68" s="130"/>
      <c r="B68" s="131"/>
      <c r="C68" s="131"/>
      <c r="D68" s="132"/>
      <c r="E68" s="131"/>
      <c r="F68" s="209"/>
      <c r="G68" s="209"/>
      <c r="H68" s="209"/>
      <c r="I68" s="209"/>
      <c r="J68" s="209"/>
      <c r="K68" s="209"/>
      <c r="L68" s="209"/>
      <c r="M68" s="209"/>
      <c r="N68" s="209"/>
      <c r="O68" s="209"/>
      <c r="P68" s="209"/>
      <c r="Q68" s="209"/>
      <c r="R68" s="209"/>
      <c r="S68" s="209"/>
      <c r="T68" s="131"/>
      <c r="U68" s="131"/>
      <c r="V68" s="131"/>
      <c r="W68" s="131"/>
      <c r="X68" s="131"/>
      <c r="Y68" s="131"/>
      <c r="Z68" s="131"/>
      <c r="AA68" s="131"/>
      <c r="AB68" s="131"/>
      <c r="AC68" s="131"/>
      <c r="AD68" s="143"/>
      <c r="AF68" s="142"/>
      <c r="AG68" s="142"/>
    </row>
    <row r="69" spans="1:33" ht="15.95" customHeight="1">
      <c r="A69" s="134"/>
      <c r="B69" s="131" t="s">
        <v>13</v>
      </c>
      <c r="C69" s="131"/>
      <c r="D69" s="132"/>
      <c r="E69" s="131"/>
      <c r="F69" s="209"/>
      <c r="G69" s="209"/>
      <c r="H69" s="209"/>
      <c r="I69" s="209"/>
      <c r="J69" s="209"/>
      <c r="K69" s="209"/>
      <c r="L69" s="209"/>
      <c r="M69" s="209"/>
      <c r="N69" s="209"/>
      <c r="O69" s="209"/>
      <c r="P69" s="209"/>
      <c r="Q69" s="209"/>
      <c r="R69" s="209"/>
      <c r="S69" s="209"/>
      <c r="T69" s="131"/>
      <c r="U69" s="131"/>
      <c r="V69" s="131"/>
      <c r="W69" s="131"/>
      <c r="X69" s="131"/>
      <c r="Y69" s="131"/>
      <c r="Z69" s="131"/>
      <c r="AA69" s="131"/>
      <c r="AB69" s="131"/>
      <c r="AC69" s="131"/>
      <c r="AD69" s="143"/>
      <c r="AF69" s="142"/>
      <c r="AG69" s="142"/>
    </row>
    <row r="70" spans="1:33">
      <c r="A70" s="134"/>
      <c r="B70" s="135" t="s">
        <v>108</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43"/>
      <c r="AF70" s="142"/>
      <c r="AG70" s="142"/>
    </row>
    <row r="71" spans="1:33">
      <c r="A71" s="134"/>
      <c r="B71" s="135" t="s">
        <v>46</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43"/>
      <c r="AF71" s="142"/>
      <c r="AG71" s="142"/>
    </row>
    <row r="72" spans="1:33">
      <c r="A72" s="134"/>
      <c r="B72" s="163" t="str">
        <f>$D$1</f>
        <v>SMK SUNGAI SIPUT</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43"/>
      <c r="AF72" s="142"/>
      <c r="AG72" s="142"/>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43"/>
      <c r="AF73" s="142"/>
      <c r="AG73" s="142"/>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43"/>
      <c r="AF74" s="142"/>
      <c r="AG74" s="142"/>
    </row>
    <row r="75" spans="1:33">
      <c r="A75" s="130"/>
      <c r="B75" s="131"/>
      <c r="C75" s="131"/>
      <c r="D75" s="132"/>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43"/>
      <c r="AF75" s="142"/>
      <c r="AG75" s="142"/>
    </row>
    <row r="76" spans="1:33">
      <c r="A76" s="130"/>
      <c r="B76" s="131"/>
      <c r="C76" s="131"/>
      <c r="D76" s="132"/>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43"/>
      <c r="AF76" s="142"/>
      <c r="AG76" s="142"/>
    </row>
    <row r="77" spans="1:33">
      <c r="A77" s="138"/>
      <c r="B77" s="139"/>
      <c r="C77" s="139"/>
      <c r="D77" s="140"/>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4"/>
      <c r="AF77" s="142"/>
      <c r="AG77" s="142"/>
    </row>
    <row r="78" spans="1:33">
      <c r="AF78" s="142"/>
      <c r="AG78" s="142"/>
    </row>
    <row r="79" spans="1:33">
      <c r="AF79" s="142"/>
      <c r="AG79" s="142"/>
    </row>
    <row r="80" spans="1:33">
      <c r="AF80" s="142"/>
      <c r="AG80" s="142"/>
    </row>
    <row r="81" spans="32:33">
      <c r="AF81" s="142"/>
      <c r="AG81" s="142"/>
    </row>
    <row r="82" spans="32:33">
      <c r="AF82" s="142"/>
      <c r="AG82" s="142"/>
    </row>
    <row r="83" spans="32:33">
      <c r="AF83" s="142"/>
      <c r="AG83" s="142"/>
    </row>
    <row r="84" spans="32:33">
      <c r="AF84" s="142"/>
      <c r="AG84" s="142"/>
    </row>
    <row r="85" spans="32:33">
      <c r="AF85" s="142"/>
      <c r="AG85" s="142"/>
    </row>
    <row r="86" spans="32:33">
      <c r="AF86" s="142"/>
      <c r="AG86" s="142"/>
    </row>
    <row r="87" spans="32:33">
      <c r="AF87" s="142"/>
      <c r="AG87" s="142"/>
    </row>
    <row r="88" spans="32:33">
      <c r="AF88" s="142"/>
      <c r="AG88" s="142"/>
    </row>
    <row r="89" spans="32:33">
      <c r="AF89" s="142"/>
      <c r="AG89" s="142"/>
    </row>
    <row r="90" spans="32:33">
      <c r="AF90" s="142"/>
      <c r="AG90" s="142"/>
    </row>
    <row r="91" spans="32:33">
      <c r="AF91" s="142"/>
      <c r="AG91" s="142"/>
    </row>
    <row r="92" spans="32:33">
      <c r="AF92" s="142"/>
      <c r="AG92" s="142"/>
    </row>
    <row r="93" spans="32:33">
      <c r="AF93" s="142"/>
      <c r="AG93" s="142"/>
    </row>
    <row r="94" spans="32:33">
      <c r="AF94" s="142"/>
      <c r="AG94" s="142"/>
    </row>
    <row r="95" spans="32:33">
      <c r="AF95" s="142"/>
      <c r="AG95" s="142"/>
    </row>
    <row r="96" spans="32:33">
      <c r="AF96" s="142"/>
      <c r="AG96" s="142"/>
    </row>
    <row r="97" spans="32:33">
      <c r="AF97" s="142"/>
      <c r="AG97" s="142"/>
    </row>
    <row r="98" spans="32:33">
      <c r="AF98" s="142"/>
      <c r="AG98" s="142"/>
    </row>
    <row r="99" spans="32:33">
      <c r="AF99" s="142"/>
      <c r="AG99" s="142"/>
    </row>
    <row r="100" spans="32:33">
      <c r="AF100" s="142"/>
      <c r="AG100" s="142"/>
    </row>
    <row r="101" spans="32:33">
      <c r="AF101" s="142"/>
      <c r="AG101" s="142"/>
    </row>
    <row r="102" spans="32:33">
      <c r="AF102" s="142"/>
      <c r="AG102" s="142"/>
    </row>
    <row r="103" spans="32:33">
      <c r="AF103" s="142"/>
      <c r="AG103" s="142"/>
    </row>
    <row r="104" spans="32:33">
      <c r="AF104" s="142"/>
      <c r="AG104" s="142"/>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spoxcH8qsrRjhqEicHIbNQdo1mIMArWCRusMOAzn4CQkSBs+BtHz2aisAuwjaQ5gLuag2fNXcJ42O747esnPow==" saltValue="Y5FQq9CzbmTVnQifd4aLyA==" spinCount="100000" sheet="1" formatRows="0"/>
  <mergeCells count="10">
    <mergeCell ref="F66:S66"/>
    <mergeCell ref="F67:S67"/>
    <mergeCell ref="F68:S68"/>
    <mergeCell ref="F69:S69"/>
    <mergeCell ref="E9:J10"/>
    <mergeCell ref="A9:A11"/>
    <mergeCell ref="B9:B11"/>
    <mergeCell ref="C9:C11"/>
    <mergeCell ref="D9:D11"/>
    <mergeCell ref="AD9:AD11"/>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5</xdr:col>
                    <xdr:colOff>923925</xdr:colOff>
                    <xdr:row>5</xdr:row>
                    <xdr:rowOff>28575</xdr:rowOff>
                  </from>
                  <to>
                    <xdr:col>6</xdr:col>
                    <xdr:colOff>47625</xdr:colOff>
                    <xdr:row>5</xdr:row>
                    <xdr:rowOff>238125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5</xdr:col>
                    <xdr:colOff>923925</xdr:colOff>
                    <xdr:row>6</xdr:row>
                    <xdr:rowOff>28575</xdr:rowOff>
                  </from>
                  <to>
                    <xdr:col>6</xdr:col>
                    <xdr:colOff>38100</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zoomScale="80" zoomScaleNormal="80" zoomScaleSheetLayoutView="100" workbookViewId="0">
      <selection activeCell="E17" sqref="E17:F17"/>
    </sheetView>
  </sheetViews>
  <sheetFormatPr defaultRowHeight="16.5" zeroHeight="1"/>
  <cols>
    <col min="1" max="1" width="3.5703125" style="1" customWidth="1"/>
    <col min="2" max="3" width="8.28515625" style="48" customWidth="1"/>
    <col min="4" max="4" width="20.28515625" style="48" customWidth="1"/>
    <col min="5" max="5" width="13.7109375" style="48" customWidth="1"/>
    <col min="6" max="6" width="94.71093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41" t="str">
        <f>'REKOD PRESTASI MURID'!$D$1</f>
        <v>SMK SUNGAI SIPUT</v>
      </c>
      <c r="C1" s="241"/>
      <c r="D1" s="241"/>
      <c r="E1" s="241"/>
      <c r="F1" s="241"/>
      <c r="G1" s="52"/>
      <c r="H1" s="51"/>
    </row>
    <row r="2" spans="1:11" s="47" customFormat="1" ht="21" customHeight="1">
      <c r="A2" s="52"/>
      <c r="B2" s="241" t="str">
        <f>'REKOD PRESTASI MURID'!$D$2</f>
        <v xml:space="preserve">KLANG, </v>
      </c>
      <c r="C2" s="241"/>
      <c r="D2" s="241"/>
      <c r="E2" s="241"/>
      <c r="F2" s="241"/>
      <c r="G2" s="52"/>
      <c r="H2" s="51"/>
    </row>
    <row r="3" spans="1:11" s="47" customFormat="1" ht="21" customHeight="1">
      <c r="A3" s="52"/>
      <c r="B3" s="241" t="str">
        <f>'REKOD PRESTASI MURID'!$D$3</f>
        <v>SELANGOR</v>
      </c>
      <c r="C3" s="241"/>
      <c r="D3" s="241"/>
      <c r="E3" s="241"/>
      <c r="F3" s="241"/>
      <c r="G3" s="52"/>
      <c r="H3" s="51"/>
    </row>
    <row r="4" spans="1:11" s="47" customFormat="1" ht="21" customHeight="1">
      <c r="A4" s="53"/>
      <c r="B4" s="242">
        <f>'REKOD PRESTASI MURID'!$D$4</f>
        <v>43010</v>
      </c>
      <c r="C4" s="242"/>
      <c r="D4" s="242"/>
      <c r="E4" s="242"/>
      <c r="F4" s="242"/>
      <c r="G4" s="53"/>
      <c r="H4" s="243" t="s">
        <v>14</v>
      </c>
      <c r="I4" s="243"/>
      <c r="J4" s="243"/>
    </row>
    <row r="5" spans="1:11">
      <c r="A5" s="7"/>
      <c r="B5" s="7"/>
      <c r="C5" s="7"/>
      <c r="D5" s="7"/>
      <c r="E5" s="7"/>
      <c r="F5" s="7"/>
      <c r="G5" s="7"/>
      <c r="H5" s="54"/>
      <c r="I5" s="91"/>
      <c r="J5" s="91"/>
    </row>
    <row r="6" spans="1:11" ht="18.75">
      <c r="A6" s="7"/>
      <c r="B6" s="55" t="str">
        <f>'REKOD PRESTASI MURID'!$A$7</f>
        <v>BAHASA JERMAN</v>
      </c>
      <c r="C6" s="7"/>
      <c r="D6" s="7"/>
      <c r="E6" s="7"/>
      <c r="F6" s="7"/>
      <c r="G6" s="7"/>
      <c r="H6" s="54"/>
      <c r="I6" s="92">
        <v>1</v>
      </c>
      <c r="J6" s="91"/>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2</v>
      </c>
    </row>
    <row r="8" spans="1:11">
      <c r="A8" s="7"/>
      <c r="B8" s="222" t="s">
        <v>15</v>
      </c>
      <c r="C8" s="223"/>
      <c r="D8" s="57" t="str">
        <f>VLOOKUP($I$6,H7:J69,2)</f>
        <v>AHMAD ADLI BIN ALI</v>
      </c>
      <c r="E8" s="58"/>
      <c r="F8" s="18"/>
      <c r="G8" s="7"/>
      <c r="H8" s="56">
        <v>2</v>
      </c>
      <c r="I8" s="56" t="str">
        <f>'REKOD PRESTASI MURID'!B13</f>
        <v>AHMAD ISWAZIR BIN KAMARUDDIN ALI</v>
      </c>
      <c r="J8" s="56" t="str">
        <f t="shared" si="0"/>
        <v>2  AHMAD ISWAZIR BIN KAMARUDDIN ALI</v>
      </c>
      <c r="K8" s="1" t="str">
        <f>'REKOD PRESTASI MURID'!G6</f>
        <v>Pentaksiran Pertengahan Tahun</v>
      </c>
    </row>
    <row r="9" spans="1:11">
      <c r="A9" s="7"/>
      <c r="B9" s="225" t="s">
        <v>16</v>
      </c>
      <c r="C9" s="226"/>
      <c r="D9" s="61">
        <f>VLOOKUP($I$6,'REKOD PRESTASI MURID'!$A$12:$D$65,3)</f>
        <v>40307162521</v>
      </c>
      <c r="E9" s="62"/>
      <c r="F9" s="18"/>
      <c r="G9" s="7"/>
      <c r="H9" s="56">
        <v>3</v>
      </c>
      <c r="I9" s="56" t="str">
        <f>'REKOD PRESTASI MURID'!B14</f>
        <v>ARINA ARISSA BINTI MUSA</v>
      </c>
      <c r="J9" s="56" t="str">
        <f t="shared" si="0"/>
        <v>3  ARINA ARISSA BINTI MUSA</v>
      </c>
      <c r="K9" s="1" t="str">
        <f>'REKOD PRESTASI MURID'!G7</f>
        <v>Pentaksiran Akhir tahun</v>
      </c>
    </row>
    <row r="10" spans="1:11">
      <c r="A10" s="7"/>
      <c r="B10" s="225" t="s">
        <v>17</v>
      </c>
      <c r="C10" s="226"/>
      <c r="D10" s="63" t="str">
        <f>VLOOKUP($I$6,'REKOD PRESTASI MURID'!$A$12:$D$65,4)</f>
        <v>L</v>
      </c>
      <c r="E10" s="64"/>
      <c r="F10" s="18"/>
      <c r="G10" s="7"/>
      <c r="H10" s="56">
        <v>4</v>
      </c>
      <c r="I10" s="56" t="str">
        <f>'REKOD PRESTASI MURID'!B15</f>
        <v>AZALI BIN MOHD GHAZI</v>
      </c>
      <c r="J10" s="56" t="str">
        <f t="shared" si="0"/>
        <v>4  AZALI BIN MOHD GHAZI</v>
      </c>
    </row>
    <row r="11" spans="1:11">
      <c r="A11" s="7"/>
      <c r="B11" s="225" t="s">
        <v>111</v>
      </c>
      <c r="C11" s="226"/>
      <c r="D11" s="63" t="str">
        <f>'REKOD PRESTASI MURID'!D7</f>
        <v>2 USAHA</v>
      </c>
      <c r="E11" s="64"/>
      <c r="F11" s="18"/>
      <c r="G11" s="7"/>
      <c r="H11" s="56">
        <v>5</v>
      </c>
      <c r="I11" s="56" t="str">
        <f>'REKOD PRESTASI MURID'!B16</f>
        <v>AZWAN BIN MUSAHAR</v>
      </c>
      <c r="J11" s="56" t="str">
        <f t="shared" si="0"/>
        <v>5  AZWAN BIN MUSAHAR</v>
      </c>
    </row>
    <row r="12" spans="1:11">
      <c r="A12" s="7"/>
      <c r="B12" s="59" t="s">
        <v>18</v>
      </c>
      <c r="C12" s="60"/>
      <c r="D12" s="63" t="str">
        <f>'REKOD PRESTASI MURID'!$D$6</f>
        <v>PN. SUZILA MOHAMED</v>
      </c>
      <c r="E12" s="64"/>
      <c r="F12" s="18"/>
      <c r="G12" s="7"/>
      <c r="H12" s="56">
        <v>6</v>
      </c>
      <c r="I12" s="56" t="str">
        <f>'REKOD PRESTASI MURID'!B17</f>
        <v>CHAN KOK MENG</v>
      </c>
      <c r="J12" s="56" t="str">
        <f t="shared" si="0"/>
        <v>6  CHAN KOK MENG</v>
      </c>
      <c r="K12" s="89"/>
    </row>
    <row r="13" spans="1:11">
      <c r="A13" s="7"/>
      <c r="B13" s="227" t="s">
        <v>19</v>
      </c>
      <c r="C13" s="228"/>
      <c r="D13" s="148">
        <f>B4</f>
        <v>43010</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38" t="s">
        <v>20</v>
      </c>
      <c r="C15" s="238"/>
      <c r="D15" s="238"/>
      <c r="E15" s="231">
        <f>IF(K7=1,"",VLOOKUP($I$6,'REKOD PRESTASI MURID'!$A$12:$AD$65,30))</f>
        <v>5</v>
      </c>
      <c r="F15" s="236" t="str">
        <f>UPPER(IF(K7=1,K8,K9))</f>
        <v>PENTAKSIRAN AKHIR TAHUN</v>
      </c>
      <c r="G15" s="7"/>
      <c r="H15" s="56">
        <v>9</v>
      </c>
      <c r="I15" s="56" t="str">
        <f>'REKOD PRESTASI MURID'!B20</f>
        <v>FARIDAH BINTI RAMLAN</v>
      </c>
      <c r="J15" s="56" t="str">
        <f t="shared" si="0"/>
        <v>9  FARIDAH BINTI RAMLAN</v>
      </c>
    </row>
    <row r="16" spans="1:11" ht="22.5" customHeight="1">
      <c r="A16" s="7"/>
      <c r="B16" s="239"/>
      <c r="C16" s="239"/>
      <c r="D16" s="239"/>
      <c r="E16" s="231"/>
      <c r="F16" s="237"/>
      <c r="G16" s="7"/>
      <c r="H16" s="56">
        <v>10</v>
      </c>
      <c r="I16" s="56" t="str">
        <f>'REKOD PRESTASI MURID'!B21</f>
        <v>HAFIZ BIN BAHAROM</v>
      </c>
      <c r="J16" s="56" t="str">
        <f t="shared" si="0"/>
        <v>10  HAFIZ BIN BAHAROM</v>
      </c>
    </row>
    <row r="17" spans="1:10" ht="83.25" customHeight="1">
      <c r="A17" s="7"/>
      <c r="B17" s="229" t="s">
        <v>21</v>
      </c>
      <c r="C17" s="229"/>
      <c r="D17" s="230"/>
      <c r="E17" s="232" t="str">
        <f>IF(E15="","Tahap Penguasaan Keseluruhan hanya dilaporkan pada pentaksiran akhir tahun sahaja",VLOOKUP(E15,'DATA PERNYATAAN TAHAP PGUASAAN '!A204:B209,2))</f>
        <v>Murid berupaya mempamerkan tahap pengetahuan bahasa dan kecekapan berbahasa yang tinggi, berupaya mengungkapkan idea dengan jelas dan terperinci, berkomunikasi secara efektif, mengaplikasikan pengetahuan bahasa yang lebih kompleks, menguasai kemahiran berfikir yang kritis dan kreatif, serta mengamalkan pembelajaran secara kendiri dalam kemahiran bahasa.</v>
      </c>
      <c r="F17" s="233"/>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234" t="s">
        <v>4</v>
      </c>
      <c r="C19" s="234"/>
      <c r="D19" s="67" t="s">
        <v>22</v>
      </c>
      <c r="E19" s="68" t="s">
        <v>23</v>
      </c>
      <c r="F19" s="69" t="s">
        <v>24</v>
      </c>
      <c r="G19" s="7"/>
      <c r="H19" s="56">
        <v>13</v>
      </c>
      <c r="I19" s="56" t="str">
        <f>'REKOD PRESTASI MURID'!B24</f>
        <v>HARLINA BINTI SARIP</v>
      </c>
      <c r="J19" s="56" t="str">
        <f t="shared" si="0"/>
        <v>13  HARLINA BINTI SARIP</v>
      </c>
    </row>
    <row r="20" spans="1:10" ht="83.25" customHeight="1">
      <c r="A20" s="7"/>
      <c r="B20" s="216" t="str">
        <f>B6</f>
        <v>BAHASA JERMAN</v>
      </c>
      <c r="C20" s="217"/>
      <c r="D20" s="70" t="str">
        <f>'REKOD PRESTASI MURID'!$E$11</f>
        <v>MENDENGAR DAN BERTUTUR</v>
      </c>
      <c r="E20" s="71">
        <f>VLOOKUP($I$6,'REKOD PRESTASI MURID'!$A$12:$AD$65,5)</f>
        <v>5</v>
      </c>
      <c r="F20" s="72" t="str">
        <f>VLOOKUP(E20,'DATA PERNYATAAN TAHAP PGUASAAN '!A4:B9,2)</f>
        <v xml:space="preserve">Memahami perkataan, frasa  dan arahan asas serta menggunakan frasa dan ayat mudah untuk bercakap tentang diri sendiri, orang  di sekeliling atau aktiviti harian pada tahap sangat baik; berfikiran kritis dan kreatif dan mengamalkan pembelajaran kendiri. </v>
      </c>
      <c r="G20" s="7"/>
      <c r="H20" s="56">
        <v>14</v>
      </c>
      <c r="I20" s="56" t="str">
        <f>'REKOD PRESTASI MURID'!B25</f>
        <v>HAYATI BINTI MUSA</v>
      </c>
      <c r="J20" s="56" t="str">
        <f t="shared" si="0"/>
        <v>14  HAYATI BINTI MUSA</v>
      </c>
    </row>
    <row r="21" spans="1:10" ht="83.25" customHeight="1">
      <c r="A21" s="7"/>
      <c r="B21" s="218"/>
      <c r="C21" s="219"/>
      <c r="D21" s="70" t="str">
        <f>'REKOD PRESTASI MURID'!$F$11</f>
        <v>MEMBACA</v>
      </c>
      <c r="E21" s="71">
        <f>VLOOKUP($I$6,'REKOD PRESTASI MURID'!$A$12:$AD$65,6)</f>
        <v>4</v>
      </c>
      <c r="F21" s="72" t="str">
        <f>VLOOKUP(E21,'DATA PERNYATAAN TAHAP PGUASAAN '!A12:B17,2)</f>
        <v>Memahami dan mengenalpasti  perkataan,  ayat mudah  dan juga teks yang mudah serta mengambil maklumat daripada teks pada tahap  yang baik. Menggunakan bahasa dengan mudah dan berkesan. Mengamalkan pembelajaran kendiri.</v>
      </c>
      <c r="G21" s="7"/>
      <c r="H21" s="56">
        <v>15</v>
      </c>
      <c r="I21" s="56" t="str">
        <f>'REKOD PRESTASI MURID'!B26</f>
        <v>IRWAN HASHIM BIN MOHD SUHAILY</v>
      </c>
      <c r="J21" s="56" t="str">
        <f t="shared" si="0"/>
        <v>15  IRWAN HASHIM BIN MOHD SUHAILY</v>
      </c>
    </row>
    <row r="22" spans="1:10" ht="83.25" customHeight="1">
      <c r="A22" s="7"/>
      <c r="B22" s="220"/>
      <c r="C22" s="221"/>
      <c r="D22" s="70" t="str">
        <f>'REKOD PRESTASI MURID'!$G$11</f>
        <v>MENULIS</v>
      </c>
      <c r="E22" s="71">
        <f>VLOOKUP($I$6,'REKOD PRESTASI MURID'!$A$12:$AD$65,7)</f>
        <v>5</v>
      </c>
      <c r="F22" s="72" t="str">
        <f>VLOOKUP(E22,'DATA PERNYATAAN TAHAP PGUASAAN '!A20:B25,2)</f>
        <v>Menulis perkataan, frasa, ayat mudah dan juga  teks yang mudah mengenai diri sendiri, orang  di sekeliling atau aktiviti harian dengan jelas dan terperinci pada tahap sangat baik. Berfikiran kritis dan kreatif tanpa bimbingan.</v>
      </c>
      <c r="G22" s="7"/>
      <c r="H22" s="56">
        <v>16</v>
      </c>
      <c r="I22" s="56" t="str">
        <f>'REKOD PRESTASI MURID'!B27</f>
        <v>ISMAIL ALIFF BIN AZIZ</v>
      </c>
      <c r="J22" s="56" t="str">
        <f t="shared" si="0"/>
        <v>16  ISMAIL ALIFF BIN AZIZ</v>
      </c>
    </row>
    <row r="23" spans="1:10" ht="47.25" hidden="1" customHeight="1">
      <c r="A23" s="7"/>
      <c r="B23" s="170"/>
      <c r="C23" s="171"/>
      <c r="D23" s="70">
        <f>'REKOD PRESTASI MURID'!$H$11</f>
        <v>0</v>
      </c>
      <c r="E23" s="71">
        <f>VLOOKUP($I$6,'REKOD PRESTASI MURID'!$A$12:$AD$65,8)</f>
        <v>0</v>
      </c>
      <c r="F23" s="72" t="e">
        <f>VLOOKUP(E23,'DATA PERNYATAAN TAHAP PGUASAAN '!A28:B33,2)</f>
        <v>#N/A</v>
      </c>
      <c r="G23" s="7"/>
      <c r="H23" s="56">
        <v>17</v>
      </c>
      <c r="I23" s="56" t="str">
        <f>'REKOD PRESTASI MURID'!B28</f>
        <v>JAMIL BIN JAMALUDIN</v>
      </c>
      <c r="J23" s="56" t="str">
        <f t="shared" si="0"/>
        <v>17  JAMIL BIN JAMALUDIN</v>
      </c>
    </row>
    <row r="24" spans="1:10" ht="46.5" hidden="1" customHeight="1">
      <c r="A24" s="7"/>
      <c r="B24" s="168"/>
      <c r="C24" s="169"/>
      <c r="D24" s="70">
        <f>'REKOD PRESTASI MURID'!$I$11</f>
        <v>0</v>
      </c>
      <c r="E24" s="71">
        <f>VLOOKUP($I$6,'REKOD PRESTASI MURID'!$A$12:$AD$65,9)</f>
        <v>0</v>
      </c>
      <c r="F24" s="72" t="e">
        <f>VLOOKUP(E24,'DATA PERNYATAAN TAHAP PGUASAAN '!A36:B41,2)</f>
        <v>#N/A</v>
      </c>
      <c r="G24" s="7"/>
      <c r="H24" s="56">
        <v>18</v>
      </c>
      <c r="I24" s="56" t="str">
        <f>'REKOD PRESTASI MURID'!B29</f>
        <v>KAMARIAH BINTI YASSIN</v>
      </c>
      <c r="J24" s="56" t="str">
        <f t="shared" si="0"/>
        <v>18  KAMARIAH BINTI YASSIN</v>
      </c>
    </row>
    <row r="25" spans="1:10" hidden="1">
      <c r="A25" s="7"/>
      <c r="B25" s="168"/>
      <c r="C25" s="169"/>
      <c r="D25" s="70">
        <f>'REKOD PRESTASI MURID'!$J$11</f>
        <v>0</v>
      </c>
      <c r="E25" s="71">
        <f>VLOOKUP($I$6,'REKOD PRESTASI MURID'!$A$12:$AD$65,10)</f>
        <v>0</v>
      </c>
      <c r="F25" s="72" t="e">
        <f>VLOOKUP(E25,'DATA PERNYATAAN TAHAP PGUASAAN '!A44:B49,2)</f>
        <v>#N/A</v>
      </c>
      <c r="G25" s="7"/>
      <c r="H25" s="56">
        <v>19</v>
      </c>
      <c r="I25" s="56" t="str">
        <f>'REKOD PRESTASI MURID'!B30</f>
        <v>KARIM DANISH BIN ABU BAKAR</v>
      </c>
      <c r="J25" s="56" t="str">
        <f t="shared" ref="J25:J30" si="1">IF(I25=0,"",H25&amp;"  "&amp;I25)</f>
        <v>19  KARIM DANISH BIN ABU BAKAR</v>
      </c>
    </row>
    <row r="26" spans="1:10" hidden="1">
      <c r="A26" s="7"/>
      <c r="B26" s="170"/>
      <c r="C26" s="171"/>
      <c r="D26" s="70">
        <f>'REKOD PRESTASI MURID'!$K$11</f>
        <v>0</v>
      </c>
      <c r="E26" s="71">
        <f>VLOOKUP($I$6,'REKOD PRESTASI MURID'!$A$12:$AD$65,11)</f>
        <v>0</v>
      </c>
      <c r="F26" s="72" t="e">
        <f>VLOOKUP(E26,'DATA PERNYATAAN TAHAP PGUASAAN '!A52:B57,2)</f>
        <v>#N/A</v>
      </c>
      <c r="G26" s="7"/>
      <c r="H26" s="56">
        <v>20</v>
      </c>
      <c r="I26" s="56" t="str">
        <f>'REKOD PRESTASI MURID'!B31</f>
        <v>KHARIL YUSRI BIN TAHUR</v>
      </c>
      <c r="J26" s="56" t="str">
        <f t="shared" si="1"/>
        <v>20  KHARIL YUSRI BIN TAHUR</v>
      </c>
    </row>
    <row r="27" spans="1:10" hidden="1">
      <c r="A27" s="7"/>
      <c r="B27" s="170"/>
      <c r="C27" s="171"/>
      <c r="D27" s="70">
        <f>'REKOD PRESTASI MURID'!$L$11</f>
        <v>0</v>
      </c>
      <c r="E27" s="71">
        <f>VLOOKUP($I$6,'REKOD PRESTASI MURID'!$A$12:$AD$65,12)</f>
        <v>0</v>
      </c>
      <c r="F27" s="72" t="e">
        <f>VLOOKUP(E27,'DATA PERNYATAAN TAHAP PGUASAAN '!A60:B65,2)</f>
        <v>#N/A</v>
      </c>
      <c r="G27" s="7"/>
      <c r="H27" s="56">
        <v>21</v>
      </c>
      <c r="I27" s="56" t="str">
        <f>'REKOD PRESTASI MURID'!B32</f>
        <v xml:space="preserve">LAILATUL QARI BINTI KARIM </v>
      </c>
      <c r="J27" s="56" t="str">
        <f t="shared" si="1"/>
        <v xml:space="preserve">21  LAILATUL QARI BINTI KARIM </v>
      </c>
    </row>
    <row r="28" spans="1:10" hidden="1">
      <c r="A28" s="7"/>
      <c r="B28" s="170"/>
      <c r="C28" s="171"/>
      <c r="D28" s="70">
        <f>'REKOD PRESTASI MURID'!$M$11</f>
        <v>0</v>
      </c>
      <c r="E28" s="71">
        <f>VLOOKUP($I$6,'REKOD PRESTASI MURID'!$A$12:$AD$65,13)</f>
        <v>0</v>
      </c>
      <c r="F28" s="72" t="e">
        <f>VLOOKUP(E28,'DATA PERNYATAAN TAHAP PGUASAAN '!A68:B73,2)</f>
        <v>#N/A</v>
      </c>
      <c r="G28" s="7"/>
      <c r="H28" s="56">
        <v>22</v>
      </c>
      <c r="I28" s="56" t="str">
        <f>'REKOD PRESTASI MURID'!B33</f>
        <v>LIZA BINTI OTHMAN</v>
      </c>
      <c r="J28" s="56" t="str">
        <f t="shared" si="1"/>
        <v>22  LIZA BINTI OTHMAN</v>
      </c>
    </row>
    <row r="29" spans="1:10" hidden="1">
      <c r="A29" s="7"/>
      <c r="B29" s="168"/>
      <c r="C29" s="169"/>
      <c r="D29" s="70">
        <f>'REKOD PRESTASI MURID'!$N$11</f>
        <v>0</v>
      </c>
      <c r="E29" s="71">
        <f>VLOOKUP($I$6,'REKOD PRESTASI MURID'!$A$12:$AD$65,14)</f>
        <v>0</v>
      </c>
      <c r="F29" s="72" t="e">
        <f>VLOOKUP(E29,'DATA PERNYATAAN TAHAP PGUASAAN '!A76:B81,2)</f>
        <v>#N/A</v>
      </c>
      <c r="G29" s="7"/>
      <c r="H29" s="56">
        <v>23</v>
      </c>
      <c r="I29" s="56" t="str">
        <f>'REKOD PRESTASI MURID'!B34</f>
        <v>MOHD ESWARAN BIN EZWAN</v>
      </c>
      <c r="J29" s="56" t="str">
        <f t="shared" si="1"/>
        <v>23  MOHD ESWARAN BIN EZWAN</v>
      </c>
    </row>
    <row r="30" spans="1:10" hidden="1">
      <c r="A30" s="7"/>
      <c r="B30" s="170"/>
      <c r="C30" s="171"/>
      <c r="D30" s="70">
        <f>'REKOD PRESTASI MURID'!$O$11</f>
        <v>0</v>
      </c>
      <c r="E30" s="71">
        <f>VLOOKUP($I$6,'REKOD PRESTASI MURID'!$A$12:$AD$65,15)</f>
        <v>0</v>
      </c>
      <c r="F30" s="72" t="e">
        <f>VLOOKUP(E30,'DATA PERNYATAAN TAHAP PGUASAAN '!A84:B89,2)</f>
        <v>#N/A</v>
      </c>
      <c r="G30" s="7"/>
      <c r="H30" s="56">
        <v>24</v>
      </c>
      <c r="I30" s="56" t="str">
        <f>'REKOD PRESTASI MURID'!B35</f>
        <v>MOHD SHAZA BIN ABD. JALIL</v>
      </c>
      <c r="J30" s="56" t="str">
        <f t="shared" si="1"/>
        <v>24  MOHD SHAZA BIN ABD. JALIL</v>
      </c>
    </row>
    <row r="31" spans="1:10" hidden="1">
      <c r="A31" s="7"/>
      <c r="B31" s="168"/>
      <c r="C31" s="169"/>
      <c r="D31" s="70">
        <f>'REKOD PRESTASI MURID'!$P$11</f>
        <v>0</v>
      </c>
      <c r="E31" s="71">
        <f>VLOOKUP($I$6,'REKOD PRESTASI MURID'!$A$12:$AD$65,16)</f>
        <v>0</v>
      </c>
      <c r="F31" s="72" t="e">
        <f>VLOOKUP(E31,'DATA PERNYATAAN TAHAP PGUASAAN '!A92:B97,2)</f>
        <v>#N/A</v>
      </c>
      <c r="G31" s="7"/>
      <c r="H31" s="56">
        <v>25</v>
      </c>
      <c r="I31" s="56" t="str">
        <f>'REKOD PRESTASI MURID'!B36</f>
        <v>MUHD. NIZAM BIN KARIM JUNIOR</v>
      </c>
      <c r="J31" s="56" t="str">
        <f t="shared" ref="J31:J63" si="2">IF(I31=0,"",H31&amp;"  "&amp;I31)</f>
        <v>25  MUHD. NIZAM BIN KARIM JUNIOR</v>
      </c>
    </row>
    <row r="32" spans="1:10" hidden="1">
      <c r="A32" s="7"/>
      <c r="B32" s="73"/>
      <c r="C32" s="74"/>
      <c r="D32" s="70">
        <f>'REKOD PRESTASI MURID'!Q$11</f>
        <v>0</v>
      </c>
      <c r="E32" s="71">
        <f>VLOOKUP($I$6,'REKOD PRESTASI MURID'!$A$12:$AD$65,17)</f>
        <v>0</v>
      </c>
      <c r="F32" s="72" t="e">
        <f>VLOOKUP(E32,'DATA PERNYATAAN TAHAP PGUASAAN '!A100:B105,2)</f>
        <v>#N/A</v>
      </c>
      <c r="G32" s="7"/>
      <c r="H32" s="56">
        <v>26</v>
      </c>
      <c r="I32" s="56" t="str">
        <f>'REKOD PRESTASI MURID'!B37</f>
        <v>NADIA BINTI HASHIM</v>
      </c>
      <c r="J32" s="56" t="str">
        <f t="shared" si="2"/>
        <v>26  NADIA BINTI HASHIM</v>
      </c>
    </row>
    <row r="33" spans="1:10" hidden="1">
      <c r="A33" s="7"/>
      <c r="B33" s="73"/>
      <c r="C33" s="74"/>
      <c r="D33" s="70">
        <f>'REKOD PRESTASI MURID'!$R$11</f>
        <v>0</v>
      </c>
      <c r="E33" s="71">
        <f>VLOOKUP($I$6,'REKOD PRESTASI MURID'!$A$12:$AD$65,18)</f>
        <v>0</v>
      </c>
      <c r="F33" s="72" t="e">
        <f>VLOOKUP(E33,'DATA PERNYATAAN TAHAP PGUASAAN '!A108:B113,2)</f>
        <v>#N/A</v>
      </c>
      <c r="G33" s="7"/>
      <c r="H33" s="56">
        <v>27</v>
      </c>
      <c r="I33" s="56" t="str">
        <f>'REKOD PRESTASI MURID'!B38</f>
        <v>NAGENDRAN A/L MAGENDREN</v>
      </c>
      <c r="J33" s="56" t="str">
        <f t="shared" si="2"/>
        <v>27  NAGENDRAN A/L MAGENDREN</v>
      </c>
    </row>
    <row r="34" spans="1:10" hidden="1">
      <c r="A34" s="7"/>
      <c r="B34" s="73"/>
      <c r="C34" s="74"/>
      <c r="D34" s="70">
        <f>'REKOD PRESTASI MURID'!$S$11</f>
        <v>0</v>
      </c>
      <c r="E34" s="71">
        <f>VLOOKUP($I$6,'REKOD PRESTASI MURID'!$A$12:$AD$65,19)</f>
        <v>0</v>
      </c>
      <c r="F34" s="72" t="e">
        <f>VLOOKUP(E34,'DATA PERNYATAAN TAHAP PGUASAAN '!A116:B121,2)</f>
        <v>#N/A</v>
      </c>
      <c r="G34" s="7"/>
      <c r="H34" s="56">
        <v>28</v>
      </c>
      <c r="I34" s="56" t="str">
        <f>'REKOD PRESTASI MURID'!B39</f>
        <v>NAWI BIN RAZMAN</v>
      </c>
      <c r="J34" s="56" t="str">
        <f t="shared" si="2"/>
        <v>28  NAWI BIN RAZMAN</v>
      </c>
    </row>
    <row r="35" spans="1:10" hidden="1">
      <c r="A35" s="7"/>
      <c r="B35" s="73"/>
      <c r="C35" s="74"/>
      <c r="D35" s="70">
        <f>'REKOD PRESTASI MURID'!$T$11</f>
        <v>0</v>
      </c>
      <c r="E35" s="71">
        <f>VLOOKUP($I$6,'REKOD PRESTASI MURID'!$A$12:$AD$65,20)</f>
        <v>0</v>
      </c>
      <c r="F35" s="72" t="e">
        <f>VLOOKUP(E35,'DATA PERNYATAAN TAHAP PGUASAAN '!A124:B129,2)</f>
        <v>#N/A</v>
      </c>
      <c r="G35" s="7"/>
      <c r="H35" s="56">
        <v>29</v>
      </c>
      <c r="I35" s="56" t="str">
        <f>'REKOD PRESTASI MURID'!B40</f>
        <v>NINA QISTINA BINTI BAHAR</v>
      </c>
      <c r="J35" s="56" t="str">
        <f t="shared" si="2"/>
        <v>29  NINA QISTINA BINTI BAHAR</v>
      </c>
    </row>
    <row r="36" spans="1:10" hidden="1">
      <c r="A36" s="7"/>
      <c r="B36" s="73"/>
      <c r="C36" s="74"/>
      <c r="D36" s="70">
        <f>'REKOD PRESTASI MURID'!$U$11</f>
        <v>0</v>
      </c>
      <c r="E36" s="71">
        <f>VLOOKUP($I$6,'REKOD PRESTASI MURID'!$A$12:$AD$65,21)</f>
        <v>0</v>
      </c>
      <c r="F36" s="72" t="e">
        <f>VLOOKUP(E36,'DATA PERNYATAAN TAHAP PGUASAAN '!A132:B137,2)</f>
        <v>#N/A</v>
      </c>
      <c r="G36" s="7"/>
      <c r="H36" s="56">
        <v>30</v>
      </c>
      <c r="I36" s="56" t="str">
        <f>'REKOD PRESTASI MURID'!B41</f>
        <v>NUR QURSIAH BINTI HARIS</v>
      </c>
      <c r="J36" s="56" t="str">
        <f t="shared" si="2"/>
        <v>30  NUR QURSIAH BINTI HARIS</v>
      </c>
    </row>
    <row r="37" spans="1:10" hidden="1">
      <c r="A37" s="7"/>
      <c r="B37" s="73"/>
      <c r="C37" s="74"/>
      <c r="D37" s="70">
        <f>'REKOD PRESTASI MURID'!$V$11</f>
        <v>0</v>
      </c>
      <c r="E37" s="71">
        <f>VLOOKUP($I$6,'REKOD PRESTASI MURID'!$A$12:$AD$65,22)</f>
        <v>0</v>
      </c>
      <c r="F37" s="72" t="e">
        <f>VLOOKUP(E37,'DATA PERNYATAAN TAHAP PGUASAAN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TAHAP PGUASAAN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TAHAP PGUASAAN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TAHAP PGUASAAN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TAHAP PGUASAAN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TAHAP PGUASAAN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TAHAP PGUASAAN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TAHAP PGUASAAN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240" t="s">
        <v>109</v>
      </c>
      <c r="E47" s="235"/>
      <c r="F47" s="235"/>
      <c r="G47" s="81"/>
      <c r="H47" s="56">
        <v>41</v>
      </c>
      <c r="I47" s="56">
        <f>'REKOD PRESTASI MURID'!B52</f>
        <v>0</v>
      </c>
      <c r="J47" s="56" t="str">
        <f t="shared" si="2"/>
        <v/>
      </c>
    </row>
    <row r="48" spans="1:10" s="49" customFormat="1" ht="22.5" customHeight="1">
      <c r="A48" s="81"/>
      <c r="B48" s="87"/>
      <c r="C48" s="87"/>
      <c r="D48" s="240"/>
      <c r="E48" s="224"/>
      <c r="F48" s="224"/>
      <c r="G48" s="81"/>
      <c r="H48" s="56">
        <v>42</v>
      </c>
      <c r="I48" s="56">
        <f>'REKOD PRESTASI MURID'!B53</f>
        <v>0</v>
      </c>
      <c r="J48" s="56" t="str">
        <f t="shared" si="2"/>
        <v/>
      </c>
    </row>
    <row r="49" spans="1:10" s="49" customFormat="1" ht="21" customHeight="1">
      <c r="A49" s="81"/>
      <c r="B49" s="87"/>
      <c r="C49" s="87"/>
      <c r="D49" s="86"/>
      <c r="E49" s="224"/>
      <c r="F49" s="224"/>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25</v>
      </c>
      <c r="F55" s="88" t="s">
        <v>25</v>
      </c>
      <c r="H55" s="56">
        <v>49</v>
      </c>
      <c r="I55" s="56">
        <f>'REKOD PRESTASI MURID'!B60</f>
        <v>0</v>
      </c>
      <c r="J55" s="56" t="str">
        <f t="shared" si="2"/>
        <v/>
      </c>
    </row>
    <row r="56" spans="1:10">
      <c r="B56" s="89" t="str">
        <f>'REKOD PRESTASI MURID'!$D$6</f>
        <v>PN. SUZILA MOHAMED</v>
      </c>
      <c r="C56" s="89"/>
      <c r="D56" s="89"/>
      <c r="E56" s="89"/>
      <c r="F56" s="149" t="str">
        <f>'REKOD PRESTASI MURID'!B70</f>
        <v>PN. SALMIAH BT KAMARUDIN</v>
      </c>
      <c r="H56" s="56">
        <v>50</v>
      </c>
      <c r="I56" s="56">
        <f>'REKOD PRESTASI MURID'!B61</f>
        <v>0</v>
      </c>
      <c r="J56" s="56" t="str">
        <f t="shared" si="2"/>
        <v/>
      </c>
    </row>
    <row r="57" spans="1:10">
      <c r="B57" s="48" t="s">
        <v>26</v>
      </c>
      <c r="F57" s="88" t="str">
        <f>'REKOD PRESTASI MURID'!$B$71</f>
        <v>GURU BESAR</v>
      </c>
      <c r="H57" s="56">
        <v>51</v>
      </c>
      <c r="I57" s="56">
        <f>'REKOD PRESTASI MURID'!B62</f>
        <v>0</v>
      </c>
      <c r="J57" s="56" t="str">
        <f t="shared" si="2"/>
        <v/>
      </c>
    </row>
    <row r="58" spans="1:10">
      <c r="B58" s="48" t="str">
        <f>'REKOD PRESTASI MURID'!$B$72</f>
        <v>SMK SUNGAI SIPUT</v>
      </c>
      <c r="F58" s="88" t="str">
        <f>'REKOD PRESTASI MURID'!$B$72</f>
        <v>SMK SUNGAI SIPUT</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sheetProtection algorithmName="SHA-512" hashValue="pr9SsRSVGVNU4XLzj2Q/eQd8jeUP6edj9zg+w3kMrEuFvH4Djd68itxC/IQ+WN+HpKfXOrvm6pwtohqYkf3fiw==" saltValue="Fg+zoa8yReRzyGv90K6rQw==" spinCount="100000" sheet="1" scenarios="1"/>
  <mergeCells count="21">
    <mergeCell ref="B20:C22"/>
    <mergeCell ref="B1:F1"/>
    <mergeCell ref="B2:F2"/>
    <mergeCell ref="B3:F3"/>
    <mergeCell ref="B4:F4"/>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D47:D48"/>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12"/>
  <sheetViews>
    <sheetView showGridLines="0" topLeftCell="A19" zoomScale="80" zoomScaleNormal="80" zoomScaleSheetLayoutView="100" workbookViewId="0">
      <selection activeCell="I6" sqref="I6"/>
    </sheetView>
  </sheetViews>
  <sheetFormatPr defaultRowHeight="14.25" zeroHeight="1"/>
  <cols>
    <col min="1" max="1" width="20.85546875" style="31" customWidth="1"/>
    <col min="2" max="2" width="104.7109375" style="32" customWidth="1"/>
    <col min="3" max="3" width="9.140625" style="31" customWidth="1"/>
    <col min="4" max="4" width="9.140625" style="31" bestFit="1"/>
    <col min="5" max="16384" width="9.140625" style="31"/>
  </cols>
  <sheetData>
    <row r="1" spans="1:8" ht="46.5" customHeight="1">
      <c r="A1" s="33" t="s">
        <v>27</v>
      </c>
      <c r="B1" s="34"/>
    </row>
    <row r="2" spans="1:8">
      <c r="A2" s="35"/>
      <c r="B2" s="36"/>
    </row>
    <row r="3" spans="1:8" ht="30">
      <c r="A3" s="37" t="s">
        <v>23</v>
      </c>
      <c r="B3" s="38" t="s">
        <v>141</v>
      </c>
    </row>
    <row r="4" spans="1:8" ht="47.25">
      <c r="A4" s="39">
        <v>1</v>
      </c>
      <c r="B4" s="187" t="s">
        <v>148</v>
      </c>
    </row>
    <row r="5" spans="1:8" ht="47.25">
      <c r="A5" s="39">
        <v>2</v>
      </c>
      <c r="B5" s="187" t="s">
        <v>149</v>
      </c>
    </row>
    <row r="6" spans="1:8" ht="31.5">
      <c r="A6" s="39">
        <v>3</v>
      </c>
      <c r="B6" s="187" t="s">
        <v>150</v>
      </c>
    </row>
    <row r="7" spans="1:8" ht="47.25">
      <c r="A7" s="39">
        <v>4</v>
      </c>
      <c r="B7" s="187" t="s">
        <v>151</v>
      </c>
    </row>
    <row r="8" spans="1:8" ht="47.25">
      <c r="A8" s="39">
        <v>5</v>
      </c>
      <c r="B8" s="187" t="s">
        <v>152</v>
      </c>
    </row>
    <row r="9" spans="1:8" ht="47.25">
      <c r="A9" s="39">
        <v>6</v>
      </c>
      <c r="B9" s="187" t="s">
        <v>153</v>
      </c>
    </row>
    <row r="10" spans="1:8">
      <c r="A10" s="35"/>
      <c r="B10" s="36"/>
    </row>
    <row r="11" spans="1:8" ht="30">
      <c r="A11" s="41" t="s">
        <v>23</v>
      </c>
      <c r="B11" s="38" t="s">
        <v>114</v>
      </c>
    </row>
    <row r="12" spans="1:8" ht="31.5">
      <c r="A12" s="39">
        <v>1</v>
      </c>
      <c r="B12" s="187" t="s">
        <v>154</v>
      </c>
    </row>
    <row r="13" spans="1:8" ht="31.5">
      <c r="A13" s="39">
        <v>2</v>
      </c>
      <c r="B13" s="187" t="s">
        <v>155</v>
      </c>
    </row>
    <row r="14" spans="1:8" ht="31.5">
      <c r="A14" s="39">
        <v>3</v>
      </c>
      <c r="B14" s="187" t="s">
        <v>156</v>
      </c>
    </row>
    <row r="15" spans="1:8" ht="47.25">
      <c r="A15" s="39">
        <v>4</v>
      </c>
      <c r="B15" s="187" t="s">
        <v>157</v>
      </c>
      <c r="H15" s="42"/>
    </row>
    <row r="16" spans="1:8" ht="31.5">
      <c r="A16" s="39">
        <v>5</v>
      </c>
      <c r="B16" s="187" t="s">
        <v>158</v>
      </c>
    </row>
    <row r="17" spans="1:2" ht="31.5">
      <c r="A17" s="39">
        <v>6</v>
      </c>
      <c r="B17" s="187" t="s">
        <v>159</v>
      </c>
    </row>
    <row r="18" spans="1:2">
      <c r="A18" s="35"/>
      <c r="B18" s="36"/>
    </row>
    <row r="19" spans="1:2" ht="30">
      <c r="A19" s="41" t="s">
        <v>23</v>
      </c>
      <c r="B19" s="38" t="s">
        <v>115</v>
      </c>
    </row>
    <row r="20" spans="1:2" ht="31.5">
      <c r="A20" s="39">
        <v>1</v>
      </c>
      <c r="B20" s="187" t="s">
        <v>142</v>
      </c>
    </row>
    <row r="21" spans="1:2" ht="31.5">
      <c r="A21" s="39">
        <v>2</v>
      </c>
      <c r="B21" s="187" t="s">
        <v>143</v>
      </c>
    </row>
    <row r="22" spans="1:2" ht="31.5">
      <c r="A22" s="39">
        <v>3</v>
      </c>
      <c r="B22" s="187" t="s">
        <v>144</v>
      </c>
    </row>
    <row r="23" spans="1:2" ht="47.25">
      <c r="A23" s="39">
        <v>4</v>
      </c>
      <c r="B23" s="187" t="s">
        <v>145</v>
      </c>
    </row>
    <row r="24" spans="1:2" ht="31.5">
      <c r="A24" s="39">
        <v>5</v>
      </c>
      <c r="B24" s="187" t="s">
        <v>146</v>
      </c>
    </row>
    <row r="25" spans="1:2" ht="47.25">
      <c r="A25" s="39">
        <v>6</v>
      </c>
      <c r="B25" s="187" t="s">
        <v>147</v>
      </c>
    </row>
    <row r="26" spans="1:2"/>
    <row r="27" spans="1:2" ht="30" hidden="1">
      <c r="A27" s="41" t="s">
        <v>23</v>
      </c>
      <c r="B27" s="38"/>
    </row>
    <row r="28" spans="1:2" ht="15.75" hidden="1">
      <c r="A28" s="39">
        <v>1</v>
      </c>
      <c r="B28" s="187"/>
    </row>
    <row r="29" spans="1:2" ht="15.75" hidden="1">
      <c r="A29" s="39">
        <v>2</v>
      </c>
      <c r="B29" s="187"/>
    </row>
    <row r="30" spans="1:2" ht="15.75" hidden="1">
      <c r="A30" s="39">
        <v>3</v>
      </c>
      <c r="B30" s="187"/>
    </row>
    <row r="31" spans="1:2" ht="15.75" hidden="1">
      <c r="A31" s="39">
        <v>4</v>
      </c>
      <c r="B31" s="187"/>
    </row>
    <row r="32" spans="1:2" ht="15.75" hidden="1">
      <c r="A32" s="39">
        <v>5</v>
      </c>
      <c r="B32" s="187"/>
    </row>
    <row r="33" spans="1:2" ht="15.75" hidden="1">
      <c r="A33" s="39">
        <v>6</v>
      </c>
      <c r="B33" s="187"/>
    </row>
    <row r="34" spans="1:2" hidden="1"/>
    <row r="35" spans="1:2" ht="30" hidden="1">
      <c r="A35" s="41" t="s">
        <v>23</v>
      </c>
      <c r="B35" s="38"/>
    </row>
    <row r="36" spans="1:2" ht="15.75" hidden="1">
      <c r="A36" s="39">
        <v>1</v>
      </c>
      <c r="B36" s="187"/>
    </row>
    <row r="37" spans="1:2" ht="15.75" hidden="1">
      <c r="A37" s="39">
        <v>2</v>
      </c>
      <c r="B37" s="187"/>
    </row>
    <row r="38" spans="1:2" ht="15.75" hidden="1">
      <c r="A38" s="39">
        <v>3</v>
      </c>
      <c r="B38" s="187"/>
    </row>
    <row r="39" spans="1:2" ht="15.75" hidden="1">
      <c r="A39" s="39">
        <v>4</v>
      </c>
      <c r="B39" s="187"/>
    </row>
    <row r="40" spans="1:2" ht="15.75" hidden="1">
      <c r="A40" s="39">
        <v>5</v>
      </c>
      <c r="B40" s="187"/>
    </row>
    <row r="41" spans="1:2" ht="15.75" hidden="1">
      <c r="A41" s="39">
        <v>6</v>
      </c>
      <c r="B41" s="187"/>
    </row>
    <row r="42" spans="1:2" hidden="1"/>
    <row r="43" spans="1:2" ht="30" hidden="1">
      <c r="A43" s="41" t="s">
        <v>23</v>
      </c>
      <c r="B43" s="38"/>
    </row>
    <row r="44" spans="1:2" ht="15.75" hidden="1">
      <c r="A44" s="39">
        <v>1</v>
      </c>
      <c r="B44" s="187"/>
    </row>
    <row r="45" spans="1:2" ht="15.75" hidden="1">
      <c r="A45" s="39">
        <v>2</v>
      </c>
      <c r="B45" s="187"/>
    </row>
    <row r="46" spans="1:2" ht="15.75" hidden="1">
      <c r="A46" s="39">
        <v>3</v>
      </c>
      <c r="B46" s="187"/>
    </row>
    <row r="47" spans="1:2" ht="15.75" hidden="1">
      <c r="A47" s="39">
        <v>4</v>
      </c>
      <c r="B47" s="187"/>
    </row>
    <row r="48" spans="1:2" ht="15.75" hidden="1">
      <c r="A48" s="39">
        <v>5</v>
      </c>
      <c r="B48" s="187"/>
    </row>
    <row r="49" spans="1:2" ht="15.75" hidden="1">
      <c r="A49" s="194">
        <v>6</v>
      </c>
      <c r="B49" s="187"/>
    </row>
    <row r="50" spans="1:2" hidden="1">
      <c r="B50" s="191"/>
    </row>
    <row r="51" spans="1:2" ht="30" hidden="1">
      <c r="A51" s="192" t="s">
        <v>23</v>
      </c>
      <c r="B51" s="193">
        <v>7</v>
      </c>
    </row>
    <row r="52" spans="1:2" ht="15.75" hidden="1">
      <c r="A52" s="39">
        <v>1</v>
      </c>
      <c r="B52" s="187"/>
    </row>
    <row r="53" spans="1:2" ht="15.75" hidden="1">
      <c r="A53" s="39">
        <v>2</v>
      </c>
      <c r="B53" s="187"/>
    </row>
    <row r="54" spans="1:2" ht="15.75" hidden="1">
      <c r="A54" s="39">
        <v>3</v>
      </c>
      <c r="B54" s="187"/>
    </row>
    <row r="55" spans="1:2" ht="15.75" hidden="1">
      <c r="A55" s="39">
        <v>4</v>
      </c>
      <c r="B55" s="187"/>
    </row>
    <row r="56" spans="1:2" ht="15.75" hidden="1">
      <c r="A56" s="39">
        <v>5</v>
      </c>
      <c r="B56" s="187"/>
    </row>
    <row r="57" spans="1:2" ht="15.75" hidden="1">
      <c r="A57" s="39">
        <v>6</v>
      </c>
      <c r="B57" s="187"/>
    </row>
    <row r="58" spans="1:2" hidden="1"/>
    <row r="59" spans="1:2" ht="30" hidden="1">
      <c r="A59" s="41" t="s">
        <v>23</v>
      </c>
      <c r="B59" s="38">
        <v>8</v>
      </c>
    </row>
    <row r="60" spans="1:2" ht="15.75" hidden="1">
      <c r="A60" s="39">
        <v>1</v>
      </c>
      <c r="B60" s="187"/>
    </row>
    <row r="61" spans="1:2" ht="15.75" hidden="1">
      <c r="A61" s="39">
        <v>2</v>
      </c>
      <c r="B61" s="187"/>
    </row>
    <row r="62" spans="1:2" ht="15.75" hidden="1">
      <c r="A62" s="39">
        <v>3</v>
      </c>
      <c r="B62" s="187"/>
    </row>
    <row r="63" spans="1:2" ht="15.75" hidden="1">
      <c r="A63" s="39">
        <v>4</v>
      </c>
      <c r="B63" s="187"/>
    </row>
    <row r="64" spans="1:2" ht="15.75" hidden="1">
      <c r="A64" s="39">
        <v>5</v>
      </c>
      <c r="B64" s="187"/>
    </row>
    <row r="65" spans="1:2" ht="15.75" hidden="1">
      <c r="A65" s="39">
        <v>6</v>
      </c>
      <c r="B65" s="187"/>
    </row>
    <row r="66" spans="1:2" hidden="1"/>
    <row r="67" spans="1:2" ht="30" hidden="1">
      <c r="A67" s="41" t="s">
        <v>23</v>
      </c>
      <c r="B67" s="38">
        <v>9</v>
      </c>
    </row>
    <row r="68" spans="1:2" ht="15.75" hidden="1">
      <c r="A68" s="39">
        <v>1</v>
      </c>
      <c r="B68" s="187"/>
    </row>
    <row r="69" spans="1:2" ht="15.75" hidden="1">
      <c r="A69" s="39">
        <v>2</v>
      </c>
      <c r="B69" s="187"/>
    </row>
    <row r="70" spans="1:2" ht="15.75" hidden="1">
      <c r="A70" s="39">
        <v>3</v>
      </c>
      <c r="B70" s="187"/>
    </row>
    <row r="71" spans="1:2" ht="15.75" hidden="1">
      <c r="A71" s="39">
        <v>4</v>
      </c>
      <c r="B71" s="187"/>
    </row>
    <row r="72" spans="1:2" ht="15.75" hidden="1">
      <c r="A72" s="39">
        <v>5</v>
      </c>
      <c r="B72" s="187"/>
    </row>
    <row r="73" spans="1:2" ht="15.75" hidden="1">
      <c r="A73" s="39">
        <v>6</v>
      </c>
      <c r="B73" s="187"/>
    </row>
    <row r="74" spans="1:2" hidden="1">
      <c r="B74" s="43"/>
    </row>
    <row r="75" spans="1:2" ht="30" hidden="1">
      <c r="A75" s="41" t="s">
        <v>23</v>
      </c>
      <c r="B75" s="38">
        <v>10</v>
      </c>
    </row>
    <row r="76" spans="1:2" ht="15.75" hidden="1">
      <c r="A76" s="39">
        <v>1</v>
      </c>
      <c r="B76" s="188"/>
    </row>
    <row r="77" spans="1:2" ht="15.75" hidden="1">
      <c r="A77" s="39">
        <v>2</v>
      </c>
      <c r="B77" s="188"/>
    </row>
    <row r="78" spans="1:2" ht="15.75" hidden="1">
      <c r="A78" s="39">
        <v>3</v>
      </c>
      <c r="B78" s="188"/>
    </row>
    <row r="79" spans="1:2" ht="15.75" hidden="1">
      <c r="A79" s="39">
        <v>4</v>
      </c>
      <c r="B79" s="188"/>
    </row>
    <row r="80" spans="1:2" ht="15.75" hidden="1">
      <c r="A80" s="39">
        <v>5</v>
      </c>
      <c r="B80" s="188"/>
    </row>
    <row r="81" spans="1:2" ht="15.75" hidden="1">
      <c r="A81" s="39">
        <v>6</v>
      </c>
      <c r="B81" s="188"/>
    </row>
    <row r="82" spans="1:2" hidden="1"/>
    <row r="83" spans="1:2" ht="30" hidden="1">
      <c r="A83" s="41" t="s">
        <v>23</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23</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23</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23</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23</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23</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23</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23</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23</v>
      </c>
      <c r="B147" s="38"/>
    </row>
    <row r="148" spans="1:2" ht="15.75" hidden="1">
      <c r="A148" s="39">
        <v>1</v>
      </c>
      <c r="B148" s="187"/>
    </row>
    <row r="149" spans="1:2" ht="15.75" hidden="1">
      <c r="A149" s="39">
        <v>2</v>
      </c>
      <c r="B149" s="187"/>
    </row>
    <row r="150" spans="1:2" ht="15.75" hidden="1">
      <c r="A150" s="39">
        <v>3</v>
      </c>
      <c r="B150" s="187"/>
    </row>
    <row r="151" spans="1:2" ht="15.75" hidden="1">
      <c r="A151" s="39">
        <v>4</v>
      </c>
      <c r="B151" s="187"/>
    </row>
    <row r="152" spans="1:2" ht="15.75" hidden="1">
      <c r="A152" s="39">
        <v>5</v>
      </c>
      <c r="B152" s="187"/>
    </row>
    <row r="153" spans="1:2" ht="15.75" hidden="1">
      <c r="A153" s="39">
        <v>6</v>
      </c>
      <c r="B153" s="187"/>
    </row>
    <row r="154" spans="1:2" hidden="1">
      <c r="B154" s="43"/>
    </row>
    <row r="155" spans="1:2" ht="30" hidden="1">
      <c r="A155" s="41" t="s">
        <v>23</v>
      </c>
      <c r="B155" s="38"/>
    </row>
    <row r="156" spans="1:2" ht="15.75" hidden="1">
      <c r="A156" s="39">
        <v>1</v>
      </c>
      <c r="B156" s="188"/>
    </row>
    <row r="157" spans="1:2" ht="15.75" hidden="1">
      <c r="A157" s="39">
        <v>2</v>
      </c>
      <c r="B157" s="188"/>
    </row>
    <row r="158" spans="1:2" ht="15.75" hidden="1">
      <c r="A158" s="39">
        <v>3</v>
      </c>
      <c r="B158" s="188"/>
    </row>
    <row r="159" spans="1:2" ht="15.75" hidden="1">
      <c r="A159" s="39">
        <v>4</v>
      </c>
      <c r="B159" s="188"/>
    </row>
    <row r="160" spans="1:2" ht="15.75" hidden="1">
      <c r="A160" s="39">
        <v>5</v>
      </c>
      <c r="B160" s="188"/>
    </row>
    <row r="161" spans="1:2" ht="15.75" hidden="1">
      <c r="A161" s="39">
        <v>6</v>
      </c>
      <c r="B161" s="188"/>
    </row>
    <row r="162" spans="1:2" hidden="1">
      <c r="B162" s="43"/>
    </row>
    <row r="163" spans="1:2" ht="15" hidden="1">
      <c r="A163" s="46" t="s">
        <v>23</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23</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23</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23</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23</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hidden="1"/>
    <row r="203" spans="1:2" ht="30">
      <c r="A203" s="41" t="s">
        <v>23</v>
      </c>
      <c r="B203" s="178" t="s">
        <v>45</v>
      </c>
    </row>
    <row r="204" spans="1:2" ht="31.5">
      <c r="A204" s="39">
        <v>1</v>
      </c>
      <c r="B204" s="189" t="s">
        <v>128</v>
      </c>
    </row>
    <row r="205" spans="1:2" ht="31.5">
      <c r="A205" s="39">
        <v>2</v>
      </c>
      <c r="B205" s="189" t="s">
        <v>129</v>
      </c>
    </row>
    <row r="206" spans="1:2" ht="31.5">
      <c r="A206" s="39">
        <v>3</v>
      </c>
      <c r="B206" s="189" t="s">
        <v>130</v>
      </c>
    </row>
    <row r="207" spans="1:2" ht="47.25">
      <c r="A207" s="39">
        <v>4</v>
      </c>
      <c r="B207" s="189" t="s">
        <v>131</v>
      </c>
    </row>
    <row r="208" spans="1:2" ht="63">
      <c r="A208" s="39">
        <v>5</v>
      </c>
      <c r="B208" s="189" t="s">
        <v>132</v>
      </c>
    </row>
    <row r="209" spans="1:2" ht="63">
      <c r="A209" s="39">
        <v>6</v>
      </c>
      <c r="B209" s="189" t="s">
        <v>133</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sheetProtection algorithmName="SHA-512" hashValue="BVJDAFWbCLngu8gwL/LsMNO0uD9frzbmYGKOVQFWc8s/AiH7xTWVQ/SGx8t2mKETKiSsBcg/BXeP5F0fUREqHA==" saltValue="cKNN0HKVENP1KB6e3EPcyg==" spinCount="100000" sheet="1" objects="1" scenarios="1"/>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7"/>
  <sheetViews>
    <sheetView showGridLines="0" zoomScale="80" zoomScaleNormal="80" zoomScaleSheetLayoutView="70" workbookViewId="0">
      <selection activeCell="E226" sqref="E226"/>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44" t="str">
        <f>'REKOD PRESTASI MURID'!A7</f>
        <v>BAHASA JERMAN</v>
      </c>
      <c r="B1" s="244"/>
      <c r="C1" s="244"/>
      <c r="D1" s="244"/>
      <c r="E1" s="244"/>
      <c r="F1" s="244"/>
      <c r="G1" s="244"/>
      <c r="H1" s="244"/>
      <c r="I1" s="244"/>
      <c r="J1" s="244"/>
      <c r="K1" s="244"/>
      <c r="L1" s="244"/>
      <c r="M1" s="244"/>
      <c r="N1" s="244"/>
      <c r="O1" s="244"/>
      <c r="P1" s="244"/>
      <c r="Q1" s="244"/>
    </row>
    <row r="2" spans="1:23" ht="15.95" customHeight="1">
      <c r="A2" s="244"/>
      <c r="B2" s="244"/>
      <c r="C2" s="244"/>
      <c r="D2" s="244"/>
      <c r="E2" s="244"/>
      <c r="F2" s="244"/>
      <c r="G2" s="244"/>
      <c r="H2" s="244"/>
      <c r="I2" s="244"/>
      <c r="J2" s="244"/>
      <c r="K2" s="244"/>
      <c r="L2" s="244"/>
      <c r="M2" s="244"/>
      <c r="N2" s="244"/>
      <c r="O2" s="244"/>
      <c r="P2" s="244"/>
      <c r="Q2" s="244"/>
    </row>
    <row r="3" spans="1:23" ht="15.95" customHeight="1">
      <c r="A3" s="175"/>
      <c r="B3" s="175"/>
      <c r="C3" s="175"/>
      <c r="D3" s="175"/>
      <c r="E3" s="175"/>
      <c r="F3" s="175"/>
      <c r="G3" s="177" t="s">
        <v>73</v>
      </c>
      <c r="H3" s="176" t="str">
        <f>'REKOD PRESTASI MURID'!D1</f>
        <v>SMK SUNGAI SIPUT</v>
      </c>
      <c r="I3" s="176"/>
      <c r="J3" s="175"/>
      <c r="K3" s="175"/>
      <c r="L3" s="177" t="s">
        <v>74</v>
      </c>
      <c r="M3" s="176" t="str">
        <f>'REKOD PRESTASI MURID'!D6</f>
        <v>PN. SUZILA MOHAMED</v>
      </c>
      <c r="N3" s="175"/>
      <c r="O3" s="175"/>
      <c r="P3" s="175"/>
      <c r="Q3" s="175"/>
    </row>
    <row r="4" spans="1:23" ht="15.95" customHeight="1">
      <c r="A4" s="175"/>
      <c r="B4" s="175"/>
      <c r="C4" s="175"/>
      <c r="D4" s="175"/>
      <c r="E4" s="175"/>
      <c r="F4" s="175"/>
      <c r="G4" s="177" t="s">
        <v>112</v>
      </c>
      <c r="H4" s="176" t="str">
        <f>'REKOD PRESTASI MURID'!D7</f>
        <v>2 USAHA</v>
      </c>
      <c r="I4" s="176"/>
      <c r="J4" s="175"/>
      <c r="K4" s="175"/>
      <c r="L4" s="175"/>
      <c r="M4" s="175"/>
      <c r="N4" s="175"/>
      <c r="O4" s="175"/>
      <c r="P4" s="175"/>
      <c r="Q4" s="175"/>
    </row>
    <row r="5" spans="1:23" ht="15.95" customHeight="1">
      <c r="A5" s="2"/>
      <c r="B5" s="2"/>
      <c r="C5" s="2"/>
      <c r="D5" s="2"/>
      <c r="E5" s="2"/>
      <c r="F5" s="2"/>
      <c r="G5" s="2"/>
      <c r="H5" s="3"/>
      <c r="I5" s="3"/>
      <c r="J5" s="2"/>
      <c r="K5" s="2"/>
      <c r="L5" s="2"/>
      <c r="M5" s="2"/>
      <c r="N5" s="2"/>
      <c r="O5" s="21"/>
      <c r="P5" s="21"/>
      <c r="Q5" s="21"/>
    </row>
    <row r="6" spans="1:23" ht="18.75">
      <c r="A6" s="4"/>
      <c r="B6" s="5" t="str">
        <f>'REKOD PRESTASI MURID'!E11</f>
        <v>MENDENGAR DAN BERTUTUR</v>
      </c>
      <c r="C6" s="6"/>
      <c r="D6" s="6"/>
      <c r="E6" s="6"/>
      <c r="F6" s="6"/>
      <c r="G6" s="6"/>
      <c r="H6" s="7"/>
      <c r="I6" s="4"/>
      <c r="J6" s="5" t="str">
        <f>'REKOD PRESTASI MURID'!F11</f>
        <v>MEMBACA</v>
      </c>
      <c r="K6" s="6"/>
      <c r="L6" s="6"/>
      <c r="M6" s="6"/>
      <c r="N6" s="6"/>
      <c r="O6" s="6"/>
      <c r="P6" s="7"/>
      <c r="Q6" s="6"/>
    </row>
    <row r="7" spans="1:23">
      <c r="A7" s="8"/>
      <c r="B7" s="9" t="s">
        <v>23</v>
      </c>
      <c r="C7" s="10" t="s">
        <v>28</v>
      </c>
      <c r="D7" s="10" t="s">
        <v>29</v>
      </c>
      <c r="E7" s="10" t="s">
        <v>30</v>
      </c>
      <c r="F7" s="10" t="s">
        <v>70</v>
      </c>
      <c r="G7" s="10" t="s">
        <v>71</v>
      </c>
      <c r="H7" s="10" t="s">
        <v>72</v>
      </c>
      <c r="I7" s="8"/>
      <c r="J7" s="9" t="s">
        <v>23</v>
      </c>
      <c r="K7" s="10" t="s">
        <v>28</v>
      </c>
      <c r="L7" s="10" t="s">
        <v>29</v>
      </c>
      <c r="M7" s="10" t="s">
        <v>30</v>
      </c>
      <c r="N7" s="10" t="s">
        <v>70</v>
      </c>
      <c r="O7" s="10" t="s">
        <v>71</v>
      </c>
      <c r="P7" s="10" t="s">
        <v>72</v>
      </c>
      <c r="Q7" s="8"/>
    </row>
    <row r="8" spans="1:23">
      <c r="A8" s="8"/>
      <c r="B8" s="11" t="s">
        <v>34</v>
      </c>
      <c r="C8" s="11">
        <f>COUNTIF('REKOD PRESTASI MURID'!$E$12:$E$65,1)</f>
        <v>0</v>
      </c>
      <c r="D8" s="11">
        <f>COUNTIF('REKOD PRESTASI MURID'!$E$12:$E$65,2)</f>
        <v>0</v>
      </c>
      <c r="E8" s="11">
        <f>COUNTIF('REKOD PRESTASI MURID'!$E$12:$E$65,3)</f>
        <v>0</v>
      </c>
      <c r="F8" s="11">
        <f>COUNTIF('REKOD PRESTASI MURID'!$E$12:$E$65,4)</f>
        <v>0</v>
      </c>
      <c r="G8" s="11">
        <f>COUNTIF('REKOD PRESTASI MURID'!$E$12:$E$65,5)</f>
        <v>6</v>
      </c>
      <c r="H8" s="11">
        <f>COUNTIF('REKOD PRESTASI MURID'!$E$12:$E$65,6)</f>
        <v>24</v>
      </c>
      <c r="I8" s="8"/>
      <c r="J8" s="11" t="s">
        <v>34</v>
      </c>
      <c r="K8" s="11">
        <f>COUNTIF('REKOD PRESTASI MURID'!$F$12:$F$65,1)</f>
        <v>0</v>
      </c>
      <c r="L8" s="11">
        <f>COUNTIF('REKOD PRESTASI MURID'!$F$12:$F$65,2)</f>
        <v>0</v>
      </c>
      <c r="M8" s="11">
        <f>COUNTIF('REKOD PRESTASI MURID'!$F$12:$F$65,3)</f>
        <v>5</v>
      </c>
      <c r="N8" s="11">
        <f>COUNTIF('REKOD PRESTASI MURID'!$F$12:$F$65,4)</f>
        <v>15</v>
      </c>
      <c r="O8" s="11">
        <f>COUNTIF('REKOD PRESTASI MURID'!$F$12:$F$65,5)</f>
        <v>5</v>
      </c>
      <c r="P8" s="11">
        <f>COUNTIF('REKOD PRESTASI MURID'!$F$12:$F$65,6)</f>
        <v>5</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35</v>
      </c>
      <c r="G21" s="16">
        <f>SUM(C8:H8)</f>
        <v>30</v>
      </c>
      <c r="H21" s="15" t="s">
        <v>36</v>
      </c>
      <c r="I21" s="8"/>
      <c r="J21" s="8"/>
      <c r="K21" s="8"/>
      <c r="L21" s="8"/>
      <c r="M21" s="8"/>
      <c r="N21" s="15" t="s">
        <v>35</v>
      </c>
      <c r="O21" s="16">
        <f>SUM(K8:P8)</f>
        <v>30</v>
      </c>
      <c r="P21" s="15" t="s">
        <v>36</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MENULIS</v>
      </c>
      <c r="C24" s="18"/>
      <c r="D24" s="18"/>
      <c r="E24" s="18"/>
      <c r="F24" s="18"/>
      <c r="G24" s="18"/>
      <c r="H24" s="7"/>
      <c r="I24" s="4"/>
      <c r="J24" s="28" t="s">
        <v>10</v>
      </c>
      <c r="K24" s="29"/>
      <c r="L24" s="29"/>
      <c r="M24" s="29"/>
      <c r="N24" s="29"/>
      <c r="O24" s="29"/>
      <c r="P24" s="30"/>
      <c r="Q24" s="6"/>
    </row>
    <row r="25" spans="1:17">
      <c r="A25" s="8"/>
      <c r="B25" s="9" t="s">
        <v>23</v>
      </c>
      <c r="C25" s="10" t="s">
        <v>28</v>
      </c>
      <c r="D25" s="10" t="s">
        <v>29</v>
      </c>
      <c r="E25" s="10" t="s">
        <v>30</v>
      </c>
      <c r="F25" s="10" t="s">
        <v>70</v>
      </c>
      <c r="G25" s="10" t="s">
        <v>71</v>
      </c>
      <c r="H25" s="10" t="s">
        <v>72</v>
      </c>
      <c r="I25" s="8"/>
      <c r="J25" s="9" t="s">
        <v>23</v>
      </c>
      <c r="K25" s="10" t="s">
        <v>28</v>
      </c>
      <c r="L25" s="10" t="s">
        <v>29</v>
      </c>
      <c r="M25" s="10" t="s">
        <v>30</v>
      </c>
      <c r="N25" s="10" t="s">
        <v>31</v>
      </c>
      <c r="O25" s="10" t="s">
        <v>32</v>
      </c>
      <c r="P25" s="10" t="s">
        <v>33</v>
      </c>
      <c r="Q25" s="8"/>
    </row>
    <row r="26" spans="1:17">
      <c r="A26" s="8"/>
      <c r="B26" s="11" t="s">
        <v>34</v>
      </c>
      <c r="C26" s="11">
        <f>COUNTIF('REKOD PRESTASI MURID'!$G$12:$G$65,1)</f>
        <v>0</v>
      </c>
      <c r="D26" s="11">
        <f>COUNTIF('REKOD PRESTASI MURID'!$G$12:$G$65,2)</f>
        <v>0</v>
      </c>
      <c r="E26" s="11">
        <f>COUNTIF('REKOD PRESTASI MURID'!$G$12:$G$65,3)</f>
        <v>5</v>
      </c>
      <c r="F26" s="11">
        <f>COUNTIF('REKOD PRESTASI MURID'!$G$12:$G$65,4)</f>
        <v>4</v>
      </c>
      <c r="G26" s="11">
        <f>COUNTIF('REKOD PRESTASI MURID'!$G$12:$G$65,5)</f>
        <v>16</v>
      </c>
      <c r="H26" s="11">
        <f>COUNTIF('REKOD PRESTASI MURID'!$G$12:$G$65,6)</f>
        <v>5</v>
      </c>
      <c r="I26" s="8"/>
      <c r="J26" s="11" t="s">
        <v>34</v>
      </c>
      <c r="K26" s="11">
        <f>COUNTIF('REKOD PRESTASI MURID'!$AD$12:$AD$65,1)</f>
        <v>0</v>
      </c>
      <c r="L26" s="11">
        <f>COUNTIF('REKOD PRESTASI MURID'!$AD$12:$AD$65,2)</f>
        <v>0</v>
      </c>
      <c r="M26" s="11">
        <f>COUNTIF('REKOD PRESTASI MURID'!$AD$12:$AD$65,3)</f>
        <v>0</v>
      </c>
      <c r="N26" s="11">
        <f>COUNTIF('REKOD PRESTASI MURID'!$AD$12:$AD$65,4)</f>
        <v>0</v>
      </c>
      <c r="O26" s="11">
        <f>COUNTIF('REKOD PRESTASI MURID'!$AD$12:$AD$65,5)</f>
        <v>30</v>
      </c>
      <c r="P26" s="11">
        <f>COUNTIF('REKOD PRESTASI MURID'!$AD$12:$AD$65,6)</f>
        <v>0</v>
      </c>
      <c r="Q26" s="8"/>
    </row>
    <row r="27" spans="1:17">
      <c r="A27" s="8"/>
      <c r="B27" s="19"/>
      <c r="C27" s="19"/>
      <c r="D27" s="19"/>
      <c r="E27" s="19"/>
      <c r="F27" s="19"/>
      <c r="G27" s="19"/>
      <c r="H27" s="19"/>
      <c r="I27" s="8"/>
      <c r="J27" s="166"/>
      <c r="K27" s="19"/>
      <c r="L27" s="19"/>
      <c r="M27" s="19"/>
      <c r="N27" s="19"/>
      <c r="O27" s="19"/>
      <c r="P27" s="167"/>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c r="A39" s="8"/>
      <c r="B39" s="19"/>
      <c r="C39" s="19"/>
      <c r="D39" s="19"/>
      <c r="E39" s="19"/>
      <c r="F39" s="15" t="s">
        <v>35</v>
      </c>
      <c r="G39" s="16">
        <f>SUM(C26:H26)</f>
        <v>30</v>
      </c>
      <c r="H39" s="15" t="s">
        <v>36</v>
      </c>
      <c r="I39" s="14"/>
      <c r="J39" s="19"/>
      <c r="K39" s="19"/>
      <c r="L39" s="19"/>
      <c r="M39" s="19"/>
      <c r="N39" s="15" t="s">
        <v>35</v>
      </c>
      <c r="O39" s="16">
        <f>SUM(K26:P26)</f>
        <v>30</v>
      </c>
      <c r="P39" s="15" t="s">
        <v>36</v>
      </c>
      <c r="Q39" s="8"/>
    </row>
    <row r="40" spans="1:17">
      <c r="A40" s="8"/>
      <c r="B40" s="8"/>
      <c r="C40" s="8"/>
      <c r="D40" s="8"/>
      <c r="E40" s="8"/>
      <c r="F40" s="8"/>
      <c r="G40" s="14"/>
      <c r="H40" s="20"/>
      <c r="I40" s="14"/>
      <c r="J40" s="8"/>
      <c r="K40" s="8"/>
      <c r="L40" s="8"/>
      <c r="M40" s="8"/>
      <c r="N40" s="8"/>
      <c r="O40" s="14"/>
      <c r="P40" s="20"/>
      <c r="Q40" s="8"/>
    </row>
    <row r="41" spans="1:17" ht="18.75" hidden="1">
      <c r="A41" s="8"/>
      <c r="B41" s="5">
        <f>'REKOD PRESTASI MURID'!I11</f>
        <v>0</v>
      </c>
      <c r="C41" s="6"/>
      <c r="D41" s="6"/>
      <c r="E41" s="6"/>
      <c r="F41" s="6"/>
      <c r="G41" s="6"/>
      <c r="H41" s="7"/>
      <c r="I41" s="4"/>
      <c r="J41" s="28" t="s">
        <v>10</v>
      </c>
      <c r="K41" s="29"/>
      <c r="L41" s="29"/>
      <c r="M41" s="29"/>
      <c r="N41" s="29"/>
      <c r="O41" s="29"/>
      <c r="P41" s="30"/>
      <c r="Q41" s="8"/>
    </row>
    <row r="42" spans="1:17" hidden="1">
      <c r="A42" s="8"/>
      <c r="B42" s="9" t="s">
        <v>23</v>
      </c>
      <c r="C42" s="10" t="s">
        <v>28</v>
      </c>
      <c r="D42" s="10" t="s">
        <v>29</v>
      </c>
      <c r="E42" s="10" t="s">
        <v>30</v>
      </c>
      <c r="F42" s="10" t="s">
        <v>70</v>
      </c>
      <c r="G42" s="10" t="s">
        <v>71</v>
      </c>
      <c r="H42" s="10" t="s">
        <v>72</v>
      </c>
      <c r="I42" s="8"/>
      <c r="J42" s="9" t="s">
        <v>23</v>
      </c>
      <c r="K42" s="10" t="s">
        <v>28</v>
      </c>
      <c r="L42" s="10" t="s">
        <v>29</v>
      </c>
      <c r="M42" s="10" t="s">
        <v>30</v>
      </c>
      <c r="N42" s="10" t="s">
        <v>31</v>
      </c>
      <c r="O42" s="10" t="s">
        <v>32</v>
      </c>
      <c r="P42" s="10" t="s">
        <v>33</v>
      </c>
      <c r="Q42" s="8"/>
    </row>
    <row r="43" spans="1:17" hidden="1">
      <c r="A43" s="8"/>
      <c r="B43" s="11" t="s">
        <v>34</v>
      </c>
      <c r="C43" s="11">
        <f>COUNTIF('REKOD PRESTASI MURID'!$I$12:$I$65,1)</f>
        <v>0</v>
      </c>
      <c r="D43" s="11">
        <f>COUNTIF('REKOD PRESTASI MURID'!$I$12:$I$65,2)</f>
        <v>0</v>
      </c>
      <c r="E43" s="11">
        <f>COUNTIF('REKOD PRESTASI MURID'!$I$12:$I$65,3)</f>
        <v>0</v>
      </c>
      <c r="F43" s="11">
        <f>COUNTIF('REKOD PRESTASI MURID'!$I$12:$I$65,4)</f>
        <v>0</v>
      </c>
      <c r="G43" s="11">
        <f>COUNTIF('REKOD PRESTASI MURID'!$I$12:$I$65,5)</f>
        <v>0</v>
      </c>
      <c r="H43" s="11">
        <f>COUNTIF('REKOD PRESTASI MURID'!$I$12:$I$65,6)</f>
        <v>0</v>
      </c>
      <c r="I43" s="8"/>
      <c r="J43" s="11" t="s">
        <v>34</v>
      </c>
      <c r="K43" s="11">
        <f>COUNTIF('REKOD PRESTASI MURID'!$AD$12:$AD$65,1)</f>
        <v>0</v>
      </c>
      <c r="L43" s="11">
        <f>COUNTIF('REKOD PRESTASI MURID'!$AD$12:$AD$65,2)</f>
        <v>0</v>
      </c>
      <c r="M43" s="11">
        <f>COUNTIF('REKOD PRESTASI MURID'!$AD$12:$AD$65,3)</f>
        <v>0</v>
      </c>
      <c r="N43" s="11">
        <f>COUNTIF('REKOD PRESTASI MURID'!$AD$12:$AD$65,4)</f>
        <v>0</v>
      </c>
      <c r="O43" s="11">
        <f>COUNTIF('REKOD PRESTASI MURID'!$AD$12:$AD$65,5)</f>
        <v>30</v>
      </c>
      <c r="P43" s="11">
        <f>COUNTIF('REKOD PRESTASI MURID'!$AD$12:$AD$65,6)</f>
        <v>0</v>
      </c>
      <c r="Q43" s="8"/>
    </row>
    <row r="44" spans="1:17" hidden="1">
      <c r="A44" s="8"/>
      <c r="B44" s="8"/>
      <c r="C44" s="8"/>
      <c r="D44" s="8"/>
      <c r="E44" s="8"/>
      <c r="F44" s="8"/>
      <c r="G44" s="8"/>
      <c r="H44" s="8"/>
      <c r="I44" s="8"/>
      <c r="J44" s="8"/>
      <c r="K44" s="8"/>
      <c r="L44" s="8"/>
      <c r="M44" s="8"/>
      <c r="N44" s="8"/>
      <c r="O44" s="8"/>
      <c r="P44" s="8"/>
      <c r="Q44" s="8"/>
    </row>
    <row r="45" spans="1:17" hidden="1">
      <c r="A45" s="8"/>
      <c r="B45" s="8"/>
      <c r="C45" s="8"/>
      <c r="D45" s="8"/>
      <c r="E45" s="8"/>
      <c r="F45" s="8"/>
      <c r="G45" s="8"/>
      <c r="H45" s="8"/>
      <c r="I45" s="8"/>
      <c r="J45" s="8"/>
      <c r="K45" s="8"/>
      <c r="L45" s="8"/>
      <c r="M45" s="8"/>
      <c r="N45" s="8"/>
      <c r="O45" s="8"/>
      <c r="P45" s="8"/>
      <c r="Q45" s="8"/>
    </row>
    <row r="46" spans="1:17" hidden="1">
      <c r="A46" s="8"/>
      <c r="B46" s="8"/>
      <c r="C46" s="8"/>
      <c r="D46" s="8"/>
      <c r="E46" s="8"/>
      <c r="F46" s="8"/>
      <c r="G46" s="8"/>
      <c r="H46" s="8"/>
      <c r="I46" s="8"/>
      <c r="J46" s="8"/>
      <c r="K46" s="8"/>
      <c r="L46" s="8"/>
      <c r="M46" s="8"/>
      <c r="N46" s="8"/>
      <c r="O46" s="8"/>
      <c r="P46" s="8"/>
      <c r="Q46" s="8"/>
    </row>
    <row r="47" spans="1:17" hidden="1">
      <c r="A47" s="8"/>
      <c r="B47" s="8"/>
      <c r="C47" s="8"/>
      <c r="D47" s="8"/>
      <c r="E47" s="8"/>
      <c r="F47" s="8"/>
      <c r="G47" s="8"/>
      <c r="H47" s="8"/>
      <c r="I47" s="8"/>
      <c r="J47" s="8"/>
      <c r="K47" s="8"/>
      <c r="L47" s="8"/>
      <c r="M47" s="8"/>
      <c r="N47" s="8"/>
      <c r="O47" s="8"/>
      <c r="P47" s="8"/>
      <c r="Q47" s="8"/>
    </row>
    <row r="48" spans="1:17" hidden="1">
      <c r="A48" s="8"/>
      <c r="B48" s="8"/>
      <c r="C48" s="8"/>
      <c r="D48" s="8"/>
      <c r="E48" s="8"/>
      <c r="F48" s="8"/>
      <c r="G48" s="8"/>
      <c r="H48" s="8"/>
      <c r="I48" s="8"/>
      <c r="J48" s="8"/>
      <c r="K48" s="8"/>
      <c r="L48" s="8"/>
      <c r="M48" s="8"/>
      <c r="N48" s="8"/>
      <c r="O48" s="8"/>
      <c r="P48" s="8"/>
      <c r="Q48" s="8"/>
    </row>
    <row r="49" spans="1:17" hidden="1">
      <c r="A49" s="8"/>
      <c r="B49" s="8"/>
      <c r="C49" s="8"/>
      <c r="D49" s="8"/>
      <c r="E49" s="8"/>
      <c r="F49" s="8"/>
      <c r="G49" s="8"/>
      <c r="H49" s="8"/>
      <c r="I49" s="8"/>
      <c r="J49" s="8"/>
      <c r="K49" s="8"/>
      <c r="L49" s="8"/>
      <c r="M49" s="8"/>
      <c r="N49" s="8"/>
      <c r="O49" s="8"/>
      <c r="P49" s="8"/>
      <c r="Q49" s="8"/>
    </row>
    <row r="50" spans="1:17" hidden="1">
      <c r="A50" s="8"/>
      <c r="B50" s="8"/>
      <c r="C50" s="8"/>
      <c r="D50" s="8"/>
      <c r="E50" s="8"/>
      <c r="F50" s="8"/>
      <c r="G50" s="8"/>
      <c r="H50" s="8"/>
      <c r="I50" s="8"/>
      <c r="J50" s="8"/>
      <c r="K50" s="8"/>
      <c r="L50" s="8"/>
      <c r="M50" s="8"/>
      <c r="N50" s="8"/>
      <c r="O50" s="8"/>
      <c r="P50" s="8"/>
      <c r="Q50" s="8"/>
    </row>
    <row r="51" spans="1:17" hidden="1">
      <c r="A51" s="8"/>
      <c r="B51" s="8"/>
      <c r="C51" s="8"/>
      <c r="D51" s="8"/>
      <c r="E51" s="8"/>
      <c r="F51" s="8"/>
      <c r="G51" s="8"/>
      <c r="H51" s="8"/>
      <c r="I51" s="8"/>
      <c r="J51" s="8"/>
      <c r="K51" s="8"/>
      <c r="L51" s="8"/>
      <c r="M51" s="8"/>
      <c r="N51" s="8"/>
      <c r="O51" s="8"/>
      <c r="P51" s="8"/>
      <c r="Q51" s="8"/>
    </row>
    <row r="52" spans="1:17" hidden="1">
      <c r="A52" s="8"/>
      <c r="B52" s="8"/>
      <c r="C52" s="8"/>
      <c r="D52" s="8"/>
      <c r="E52" s="8"/>
      <c r="F52" s="8"/>
      <c r="G52" s="8"/>
      <c r="H52" s="8"/>
      <c r="I52" s="8"/>
      <c r="J52" s="8"/>
      <c r="K52" s="8"/>
      <c r="L52" s="8"/>
      <c r="M52" s="8"/>
      <c r="N52" s="8"/>
      <c r="O52" s="8"/>
      <c r="P52" s="8"/>
      <c r="Q52" s="8"/>
    </row>
    <row r="53" spans="1:17" hidden="1">
      <c r="A53" s="8"/>
      <c r="B53" s="8"/>
      <c r="C53" s="8"/>
      <c r="D53" s="8"/>
      <c r="E53" s="8"/>
      <c r="F53" s="8"/>
      <c r="G53" s="8"/>
      <c r="H53" s="8"/>
      <c r="I53" s="8"/>
      <c r="J53" s="8"/>
      <c r="K53" s="8"/>
      <c r="L53" s="8"/>
      <c r="M53" s="8"/>
      <c r="N53" s="8"/>
      <c r="O53" s="8"/>
      <c r="P53" s="8"/>
      <c r="Q53" s="8"/>
    </row>
    <row r="54" spans="1:17" hidden="1">
      <c r="A54" s="8"/>
      <c r="B54" s="8"/>
      <c r="C54" s="8"/>
      <c r="D54" s="8"/>
      <c r="E54" s="8"/>
      <c r="F54" s="8"/>
      <c r="G54" s="8"/>
      <c r="H54" s="8"/>
      <c r="I54" s="8"/>
      <c r="J54" s="8"/>
      <c r="K54" s="8"/>
      <c r="L54" s="8"/>
      <c r="M54" s="8"/>
      <c r="N54" s="8"/>
      <c r="O54" s="8"/>
      <c r="P54" s="8"/>
      <c r="Q54" s="8"/>
    </row>
    <row r="55" spans="1:17" hidden="1">
      <c r="A55" s="8"/>
      <c r="B55" s="8"/>
      <c r="C55" s="8"/>
      <c r="D55" s="8"/>
      <c r="E55" s="8"/>
      <c r="F55" s="8"/>
      <c r="G55" s="8"/>
      <c r="H55" s="8"/>
      <c r="I55" s="8"/>
      <c r="J55" s="8"/>
      <c r="K55" s="8"/>
      <c r="L55" s="8"/>
      <c r="M55" s="8"/>
      <c r="N55" s="8"/>
      <c r="O55" s="8"/>
      <c r="P55" s="8"/>
      <c r="Q55" s="8"/>
    </row>
    <row r="56" spans="1:17" hidden="1">
      <c r="A56" s="8"/>
      <c r="B56" s="12"/>
      <c r="C56" s="13"/>
      <c r="D56" s="14"/>
      <c r="E56" s="14"/>
      <c r="F56" s="15" t="s">
        <v>35</v>
      </c>
      <c r="G56" s="16">
        <f>SUM(C43:H43)</f>
        <v>0</v>
      </c>
      <c r="H56" s="15" t="s">
        <v>36</v>
      </c>
      <c r="I56" s="8"/>
      <c r="J56" s="8"/>
      <c r="K56" s="8"/>
      <c r="L56" s="8"/>
      <c r="M56" s="8"/>
      <c r="N56" s="15" t="s">
        <v>35</v>
      </c>
      <c r="O56" s="16">
        <f>SUM(K43:P43)</f>
        <v>30</v>
      </c>
      <c r="P56" s="15" t="s">
        <v>36</v>
      </c>
      <c r="Q56" s="8"/>
    </row>
    <row r="57" spans="1:17" hidden="1">
      <c r="A57" s="8"/>
      <c r="B57" s="6"/>
      <c r="C57" s="6"/>
      <c r="D57" s="6"/>
      <c r="E57" s="6"/>
      <c r="F57" s="4"/>
      <c r="G57" s="6"/>
      <c r="H57" s="6"/>
      <c r="I57" s="4"/>
      <c r="J57" s="4"/>
      <c r="K57" s="4"/>
      <c r="L57" s="4"/>
      <c r="M57" s="4"/>
      <c r="N57" s="4"/>
      <c r="O57" s="18"/>
      <c r="P57" s="6"/>
      <c r="Q57" s="8"/>
    </row>
    <row r="58" spans="1:17" hidden="1">
      <c r="A58" s="8"/>
      <c r="B58" s="4"/>
      <c r="C58" s="4"/>
      <c r="D58" s="4"/>
      <c r="E58" s="4"/>
      <c r="F58" s="4"/>
      <c r="G58" s="6"/>
      <c r="H58" s="17"/>
      <c r="I58" s="4"/>
      <c r="J58" s="4"/>
      <c r="K58" s="4"/>
      <c r="L58" s="4"/>
      <c r="M58" s="4"/>
      <c r="N58" s="4"/>
      <c r="O58" s="6"/>
      <c r="P58" s="17"/>
      <c r="Q58" s="8"/>
    </row>
    <row r="59" spans="1:17" ht="18.75" hidden="1">
      <c r="A59" s="8"/>
      <c r="B59" s="5">
        <f>'REKOD PRESTASI MURID'!K11</f>
        <v>0</v>
      </c>
      <c r="C59" s="18"/>
      <c r="D59" s="18"/>
      <c r="E59" s="18"/>
      <c r="F59" s="18"/>
      <c r="G59" s="18"/>
      <c r="H59" s="7"/>
      <c r="I59" s="4"/>
      <c r="J59" s="5">
        <f>'REKOD PRESTASI MURID'!L11</f>
        <v>0</v>
      </c>
      <c r="K59" s="18"/>
      <c r="L59" s="18"/>
      <c r="M59" s="18"/>
      <c r="N59" s="18"/>
      <c r="O59" s="18"/>
      <c r="P59" s="7"/>
      <c r="Q59" s="8"/>
    </row>
    <row r="60" spans="1:17" hidden="1">
      <c r="A60" s="8"/>
      <c r="B60" s="9" t="s">
        <v>23</v>
      </c>
      <c r="C60" s="10" t="s">
        <v>28</v>
      </c>
      <c r="D60" s="10" t="s">
        <v>29</v>
      </c>
      <c r="E60" s="10" t="s">
        <v>30</v>
      </c>
      <c r="F60" s="10" t="s">
        <v>31</v>
      </c>
      <c r="G60" s="10" t="s">
        <v>32</v>
      </c>
      <c r="H60" s="10" t="s">
        <v>33</v>
      </c>
      <c r="I60" s="8"/>
      <c r="J60" s="9" t="s">
        <v>23</v>
      </c>
      <c r="K60" s="10" t="s">
        <v>28</v>
      </c>
      <c r="L60" s="10" t="s">
        <v>29</v>
      </c>
      <c r="M60" s="10" t="s">
        <v>30</v>
      </c>
      <c r="N60" s="10" t="s">
        <v>31</v>
      </c>
      <c r="O60" s="10" t="s">
        <v>32</v>
      </c>
      <c r="P60" s="10" t="s">
        <v>33</v>
      </c>
      <c r="Q60" s="8"/>
    </row>
    <row r="61" spans="1:17" hidden="1">
      <c r="A61" s="8"/>
      <c r="B61" s="11" t="s">
        <v>34</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34</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35</v>
      </c>
      <c r="G74" s="16">
        <f>SUM(C61:H61)</f>
        <v>0</v>
      </c>
      <c r="H74" s="15" t="s">
        <v>36</v>
      </c>
      <c r="I74" s="14"/>
      <c r="J74" s="19"/>
      <c r="K74" s="19"/>
      <c r="L74" s="19"/>
      <c r="M74" s="19"/>
      <c r="N74" s="15" t="s">
        <v>35</v>
      </c>
      <c r="O74" s="16">
        <f>SUM(K61:P61)</f>
        <v>0</v>
      </c>
      <c r="P74" s="15" t="s">
        <v>36</v>
      </c>
      <c r="Q74" s="8"/>
    </row>
    <row r="75" spans="1:17" hidden="1">
      <c r="A75" s="8"/>
      <c r="B75" s="8"/>
      <c r="C75" s="8"/>
      <c r="D75" s="8"/>
      <c r="E75" s="8"/>
      <c r="F75" s="8"/>
      <c r="G75" s="14"/>
      <c r="H75" s="20"/>
      <c r="I75" s="14"/>
      <c r="J75" s="8"/>
      <c r="K75" s="8"/>
      <c r="L75" s="8"/>
      <c r="M75" s="8"/>
      <c r="N75" s="8"/>
      <c r="O75" s="14"/>
      <c r="P75" s="20"/>
      <c r="Q75" s="8"/>
    </row>
    <row r="76" spans="1:17" ht="18.75" hidden="1">
      <c r="A76" s="8"/>
      <c r="B76" s="5">
        <f>'REKOD PRESTASI MURID'!M11</f>
        <v>0</v>
      </c>
      <c r="C76" s="6"/>
      <c r="D76" s="6"/>
      <c r="E76" s="6"/>
      <c r="F76" s="6"/>
      <c r="G76" s="6"/>
      <c r="H76" s="7"/>
      <c r="I76" s="4"/>
      <c r="J76" s="5">
        <f>'REKOD PRESTASI MURID'!N11</f>
        <v>0</v>
      </c>
      <c r="K76" s="6"/>
      <c r="L76" s="6"/>
      <c r="M76" s="6"/>
      <c r="N76" s="6"/>
      <c r="O76" s="6"/>
      <c r="P76" s="7"/>
      <c r="Q76" s="8"/>
    </row>
    <row r="77" spans="1:17" hidden="1">
      <c r="A77" s="8"/>
      <c r="B77" s="9" t="s">
        <v>23</v>
      </c>
      <c r="C77" s="10" t="s">
        <v>28</v>
      </c>
      <c r="D77" s="10" t="s">
        <v>29</v>
      </c>
      <c r="E77" s="10" t="s">
        <v>30</v>
      </c>
      <c r="F77" s="10" t="s">
        <v>31</v>
      </c>
      <c r="G77" s="10" t="s">
        <v>32</v>
      </c>
      <c r="H77" s="10" t="s">
        <v>33</v>
      </c>
      <c r="I77" s="8"/>
      <c r="J77" s="9" t="s">
        <v>23</v>
      </c>
      <c r="K77" s="10" t="s">
        <v>28</v>
      </c>
      <c r="L77" s="10" t="s">
        <v>29</v>
      </c>
      <c r="M77" s="10" t="s">
        <v>30</v>
      </c>
      <c r="N77" s="10" t="s">
        <v>31</v>
      </c>
      <c r="O77" s="10" t="s">
        <v>32</v>
      </c>
      <c r="P77" s="10" t="s">
        <v>33</v>
      </c>
      <c r="Q77" s="8"/>
    </row>
    <row r="78" spans="1:17" hidden="1">
      <c r="A78" s="8"/>
      <c r="B78" s="11" t="s">
        <v>34</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34</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35</v>
      </c>
      <c r="G91" s="16">
        <f>SUM(C78:H78)</f>
        <v>0</v>
      </c>
      <c r="H91" s="15" t="s">
        <v>36</v>
      </c>
      <c r="I91" s="8"/>
      <c r="J91" s="8"/>
      <c r="K91" s="8"/>
      <c r="L91" s="8"/>
      <c r="M91" s="8"/>
      <c r="N91" s="15" t="s">
        <v>35</v>
      </c>
      <c r="O91" s="16">
        <f>SUM(K78:P78)</f>
        <v>0</v>
      </c>
      <c r="P91" s="15" t="s">
        <v>36</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23</v>
      </c>
      <c r="C95" s="10" t="s">
        <v>28</v>
      </c>
      <c r="D95" s="10" t="s">
        <v>29</v>
      </c>
      <c r="E95" s="10" t="s">
        <v>30</v>
      </c>
      <c r="F95" s="10" t="s">
        <v>31</v>
      </c>
      <c r="G95" s="10" t="s">
        <v>32</v>
      </c>
      <c r="H95" s="10" t="s">
        <v>33</v>
      </c>
      <c r="I95" s="8"/>
      <c r="J95" s="9" t="s">
        <v>23</v>
      </c>
      <c r="K95" s="10" t="s">
        <v>28</v>
      </c>
      <c r="L95" s="10" t="s">
        <v>29</v>
      </c>
      <c r="M95" s="10" t="s">
        <v>30</v>
      </c>
      <c r="N95" s="10" t="s">
        <v>31</v>
      </c>
      <c r="O95" s="10" t="s">
        <v>32</v>
      </c>
      <c r="P95" s="10" t="s">
        <v>33</v>
      </c>
      <c r="Q95" s="8"/>
    </row>
    <row r="96" spans="1:17" hidden="1">
      <c r="A96" s="8"/>
      <c r="B96" s="11" t="s">
        <v>34</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34</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35</v>
      </c>
      <c r="G109" s="16">
        <f>SUM(C96:H96)</f>
        <v>0</v>
      </c>
      <c r="H109" s="15" t="s">
        <v>36</v>
      </c>
      <c r="I109" s="14"/>
      <c r="J109" s="19"/>
      <c r="K109" s="19"/>
      <c r="L109" s="19"/>
      <c r="M109" s="19"/>
      <c r="N109" s="15" t="s">
        <v>35</v>
      </c>
      <c r="O109" s="16">
        <f>SUM(K96:P96)</f>
        <v>0</v>
      </c>
      <c r="P109" s="15" t="s">
        <v>36</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23</v>
      </c>
      <c r="C112" s="10" t="s">
        <v>28</v>
      </c>
      <c r="D112" s="10" t="s">
        <v>29</v>
      </c>
      <c r="E112" s="10" t="s">
        <v>30</v>
      </c>
      <c r="F112" s="10" t="s">
        <v>31</v>
      </c>
      <c r="G112" s="10" t="s">
        <v>32</v>
      </c>
      <c r="H112" s="10" t="s">
        <v>33</v>
      </c>
      <c r="I112" s="8"/>
      <c r="J112" s="9" t="s">
        <v>23</v>
      </c>
      <c r="K112" s="10" t="s">
        <v>28</v>
      </c>
      <c r="L112" s="10" t="s">
        <v>29</v>
      </c>
      <c r="M112" s="10" t="s">
        <v>30</v>
      </c>
      <c r="N112" s="10" t="s">
        <v>31</v>
      </c>
      <c r="O112" s="10" t="s">
        <v>32</v>
      </c>
      <c r="P112" s="10" t="s">
        <v>33</v>
      </c>
      <c r="Q112" s="8"/>
    </row>
    <row r="113" spans="1:17" hidden="1">
      <c r="A113" s="8"/>
      <c r="B113" s="11" t="s">
        <v>34</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34</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35</v>
      </c>
      <c r="G126" s="16">
        <f>SUM(C113:H113)</f>
        <v>0</v>
      </c>
      <c r="H126" s="15" t="s">
        <v>36</v>
      </c>
      <c r="I126" s="8"/>
      <c r="J126" s="8"/>
      <c r="K126" s="8"/>
      <c r="L126" s="8"/>
      <c r="M126" s="8"/>
      <c r="N126" s="15" t="s">
        <v>35</v>
      </c>
      <c r="O126" s="16">
        <f>SUM(K113:P113)</f>
        <v>0</v>
      </c>
      <c r="P126" s="15" t="s">
        <v>36</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37</v>
      </c>
      <c r="D129" s="18"/>
      <c r="E129" s="18"/>
      <c r="F129" s="18"/>
      <c r="G129" s="18"/>
      <c r="H129" s="7"/>
      <c r="I129" s="4"/>
      <c r="J129" s="5">
        <f>'REKOD PRESTASI MURID'!T11</f>
        <v>0</v>
      </c>
      <c r="K129" s="18" t="s">
        <v>38</v>
      </c>
      <c r="L129" s="18"/>
      <c r="M129" s="18"/>
      <c r="N129" s="18"/>
      <c r="O129" s="18"/>
      <c r="P129" s="7"/>
      <c r="Q129" s="8"/>
    </row>
    <row r="130" spans="1:17" hidden="1">
      <c r="A130" s="8"/>
      <c r="B130" s="9" t="s">
        <v>23</v>
      </c>
      <c r="C130" s="10" t="s">
        <v>28</v>
      </c>
      <c r="D130" s="10" t="s">
        <v>29</v>
      </c>
      <c r="E130" s="10" t="s">
        <v>30</v>
      </c>
      <c r="F130" s="10" t="s">
        <v>31</v>
      </c>
      <c r="G130" s="10" t="s">
        <v>32</v>
      </c>
      <c r="H130" s="10" t="s">
        <v>33</v>
      </c>
      <c r="I130" s="8"/>
      <c r="J130" s="9" t="s">
        <v>23</v>
      </c>
      <c r="K130" s="10" t="s">
        <v>28</v>
      </c>
      <c r="L130" s="10" t="s">
        <v>29</v>
      </c>
      <c r="M130" s="10" t="s">
        <v>30</v>
      </c>
      <c r="N130" s="10" t="s">
        <v>31</v>
      </c>
      <c r="O130" s="10" t="s">
        <v>32</v>
      </c>
      <c r="P130" s="10" t="s">
        <v>33</v>
      </c>
      <c r="Q130" s="8"/>
    </row>
    <row r="131" spans="1:17" hidden="1">
      <c r="A131" s="8"/>
      <c r="B131" s="11" t="s">
        <v>34</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34</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35</v>
      </c>
      <c r="G144" s="16">
        <f>SUM(C131:H131)</f>
        <v>0</v>
      </c>
      <c r="H144" s="15" t="s">
        <v>36</v>
      </c>
      <c r="I144" s="14"/>
      <c r="J144" s="19"/>
      <c r="K144" s="19"/>
      <c r="L144" s="19"/>
      <c r="M144" s="19"/>
      <c r="N144" s="15" t="s">
        <v>35</v>
      </c>
      <c r="O144" s="16">
        <f>SUM(K131:P131)</f>
        <v>0</v>
      </c>
      <c r="P144" s="15" t="s">
        <v>36</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39</v>
      </c>
      <c r="D147" s="6"/>
      <c r="E147" s="6"/>
      <c r="F147" s="6"/>
      <c r="G147" s="6"/>
      <c r="H147" s="7"/>
      <c r="I147" s="4"/>
      <c r="J147" s="5">
        <f>'REKOD PRESTASI MURID'!V11</f>
        <v>0</v>
      </c>
      <c r="K147" s="6" t="s">
        <v>40</v>
      </c>
      <c r="L147" s="6"/>
      <c r="M147" s="6"/>
      <c r="N147" s="6"/>
      <c r="O147" s="6"/>
      <c r="P147" s="7"/>
      <c r="Q147" s="8"/>
    </row>
    <row r="148" spans="1:17" hidden="1">
      <c r="A148" s="8"/>
      <c r="B148" s="9" t="s">
        <v>23</v>
      </c>
      <c r="C148" s="10" t="s">
        <v>28</v>
      </c>
      <c r="D148" s="10" t="s">
        <v>29</v>
      </c>
      <c r="E148" s="10" t="s">
        <v>30</v>
      </c>
      <c r="F148" s="10" t="s">
        <v>31</v>
      </c>
      <c r="G148" s="10" t="s">
        <v>32</v>
      </c>
      <c r="H148" s="10" t="s">
        <v>33</v>
      </c>
      <c r="I148" s="8"/>
      <c r="J148" s="9" t="s">
        <v>23</v>
      </c>
      <c r="K148" s="10" t="s">
        <v>28</v>
      </c>
      <c r="L148" s="10" t="s">
        <v>29</v>
      </c>
      <c r="M148" s="10" t="s">
        <v>30</v>
      </c>
      <c r="N148" s="10" t="s">
        <v>31</v>
      </c>
      <c r="O148" s="10" t="s">
        <v>32</v>
      </c>
      <c r="P148" s="10" t="s">
        <v>33</v>
      </c>
      <c r="Q148" s="8"/>
    </row>
    <row r="149" spans="1:17" hidden="1">
      <c r="A149" s="8"/>
      <c r="B149" s="11" t="s">
        <v>34</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34</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35</v>
      </c>
      <c r="G162" s="16">
        <f>SUM(C149:H149)</f>
        <v>0</v>
      </c>
      <c r="H162" s="15" t="s">
        <v>36</v>
      </c>
      <c r="I162" s="8"/>
      <c r="J162" s="8"/>
      <c r="K162" s="8"/>
      <c r="L162" s="8"/>
      <c r="M162" s="8"/>
      <c r="N162" s="15" t="s">
        <v>35</v>
      </c>
      <c r="O162" s="16">
        <f>SUM(K149:P149)</f>
        <v>0</v>
      </c>
      <c r="P162" s="15" t="s">
        <v>36</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41</v>
      </c>
      <c r="D165" s="18"/>
      <c r="E165" s="18"/>
      <c r="F165" s="18"/>
      <c r="G165" s="18"/>
      <c r="H165" s="7"/>
      <c r="I165" s="4"/>
      <c r="J165" s="5">
        <f>'REKOD PRESTASI MURID'!X11</f>
        <v>0</v>
      </c>
      <c r="K165" s="18" t="s">
        <v>42</v>
      </c>
      <c r="L165" s="18"/>
      <c r="M165" s="18"/>
      <c r="N165" s="18"/>
      <c r="O165" s="18"/>
      <c r="P165" s="7"/>
      <c r="Q165" s="8"/>
    </row>
    <row r="166" spans="1:17" hidden="1">
      <c r="A166" s="8"/>
      <c r="B166" s="9" t="s">
        <v>23</v>
      </c>
      <c r="C166" s="10" t="s">
        <v>28</v>
      </c>
      <c r="D166" s="10" t="s">
        <v>29</v>
      </c>
      <c r="E166" s="10" t="s">
        <v>30</v>
      </c>
      <c r="F166" s="10" t="s">
        <v>31</v>
      </c>
      <c r="G166" s="10" t="s">
        <v>32</v>
      </c>
      <c r="H166" s="10" t="s">
        <v>33</v>
      </c>
      <c r="I166" s="8"/>
      <c r="J166" s="9" t="s">
        <v>23</v>
      </c>
      <c r="K166" s="10" t="s">
        <v>28</v>
      </c>
      <c r="L166" s="10" t="s">
        <v>29</v>
      </c>
      <c r="M166" s="10" t="s">
        <v>30</v>
      </c>
      <c r="N166" s="10" t="s">
        <v>31</v>
      </c>
      <c r="O166" s="10" t="s">
        <v>32</v>
      </c>
      <c r="P166" s="10" t="s">
        <v>33</v>
      </c>
      <c r="Q166" s="8"/>
    </row>
    <row r="167" spans="1:17" hidden="1">
      <c r="A167" s="8"/>
      <c r="B167" s="11" t="s">
        <v>34</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34</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35</v>
      </c>
      <c r="G180" s="16">
        <f>SUM(C167:H167)</f>
        <v>0</v>
      </c>
      <c r="H180" s="15" t="s">
        <v>36</v>
      </c>
      <c r="I180" s="14"/>
      <c r="J180" s="19"/>
      <c r="K180" s="19"/>
      <c r="L180" s="19"/>
      <c r="M180" s="19"/>
      <c r="N180" s="15" t="s">
        <v>35</v>
      </c>
      <c r="O180" s="16">
        <f>SUM(K167:P167)</f>
        <v>0</v>
      </c>
      <c r="P180" s="15" t="s">
        <v>36</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43</v>
      </c>
      <c r="D183" s="25"/>
      <c r="E183" s="25"/>
      <c r="F183" s="25"/>
      <c r="G183" s="25"/>
      <c r="H183" s="25"/>
      <c r="I183" s="14"/>
      <c r="J183" s="5">
        <f>'REKOD PRESTASI MURID'!Z11</f>
        <v>0</v>
      </c>
      <c r="K183" s="18" t="s">
        <v>44</v>
      </c>
      <c r="L183" s="18"/>
      <c r="M183" s="18"/>
      <c r="N183" s="26"/>
      <c r="O183" s="27"/>
      <c r="P183" s="12"/>
      <c r="Q183" s="8"/>
    </row>
    <row r="184" spans="1:17" hidden="1">
      <c r="A184" s="8"/>
      <c r="B184" s="9" t="s">
        <v>23</v>
      </c>
      <c r="C184" s="10" t="s">
        <v>28</v>
      </c>
      <c r="D184" s="10" t="s">
        <v>29</v>
      </c>
      <c r="E184" s="10" t="s">
        <v>30</v>
      </c>
      <c r="F184" s="10" t="s">
        <v>31</v>
      </c>
      <c r="G184" s="10" t="s">
        <v>32</v>
      </c>
      <c r="H184" s="10" t="s">
        <v>33</v>
      </c>
      <c r="I184" s="8"/>
      <c r="J184" s="9" t="s">
        <v>23</v>
      </c>
      <c r="K184" s="10" t="s">
        <v>28</v>
      </c>
      <c r="L184" s="10" t="s">
        <v>29</v>
      </c>
      <c r="M184" s="10" t="s">
        <v>30</v>
      </c>
      <c r="N184" s="10" t="s">
        <v>31</v>
      </c>
      <c r="O184" s="10" t="s">
        <v>32</v>
      </c>
      <c r="P184" s="10" t="s">
        <v>33</v>
      </c>
      <c r="Q184" s="8"/>
    </row>
    <row r="185" spans="1:17" hidden="1">
      <c r="A185" s="8"/>
      <c r="B185" s="11" t="s">
        <v>34</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34</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35</v>
      </c>
      <c r="G198" s="16">
        <f>SUM(C185:H185)</f>
        <v>0</v>
      </c>
      <c r="H198" s="15" t="s">
        <v>36</v>
      </c>
      <c r="I198" s="14"/>
      <c r="J198" s="19"/>
      <c r="K198" s="19"/>
      <c r="L198" s="19"/>
      <c r="M198" s="19"/>
      <c r="N198" s="15" t="s">
        <v>35</v>
      </c>
      <c r="O198" s="16">
        <f>SUM(K185:P185)</f>
        <v>0</v>
      </c>
      <c r="P198" s="15" t="s">
        <v>36</v>
      </c>
      <c r="Q198" s="14"/>
    </row>
    <row r="199" spans="1:17" hidden="1">
      <c r="A199" s="8"/>
      <c r="B199" s="8"/>
      <c r="C199" s="8"/>
      <c r="D199" s="8"/>
      <c r="E199" s="8"/>
      <c r="F199" s="8"/>
      <c r="G199" s="14"/>
      <c r="H199" s="165"/>
      <c r="I199" s="14"/>
      <c r="J199" s="8"/>
      <c r="K199" s="8"/>
      <c r="L199" s="8"/>
      <c r="M199" s="8"/>
      <c r="N199" s="8"/>
      <c r="O199" s="14"/>
      <c r="P199" s="165"/>
      <c r="Q199" s="14"/>
    </row>
    <row r="200" spans="1:17" hidden="1">
      <c r="A200" s="8"/>
      <c r="B200" s="8"/>
      <c r="C200" s="8"/>
      <c r="D200" s="8"/>
      <c r="E200" s="8"/>
      <c r="F200" s="8"/>
      <c r="G200" s="8"/>
      <c r="H200" s="8"/>
      <c r="I200" s="8"/>
      <c r="J200" s="8"/>
      <c r="K200" s="8"/>
      <c r="L200" s="8"/>
      <c r="M200" s="8"/>
      <c r="N200" s="8"/>
      <c r="O200" s="8"/>
      <c r="P200" s="8"/>
      <c r="Q200" s="8"/>
    </row>
    <row r="201" spans="1:17" ht="18.75" hidden="1">
      <c r="A201" s="8"/>
      <c r="B201" s="28" t="s">
        <v>10</v>
      </c>
      <c r="C201" s="29"/>
      <c r="D201" s="29"/>
      <c r="E201" s="29"/>
      <c r="F201" s="29"/>
      <c r="G201" s="29"/>
      <c r="H201" s="30"/>
      <c r="I201" s="8"/>
      <c r="J201" s="8"/>
      <c r="K201" s="8"/>
      <c r="L201" s="8"/>
      <c r="M201" s="8"/>
      <c r="N201" s="8"/>
      <c r="O201" s="8"/>
      <c r="P201" s="8"/>
      <c r="Q201" s="8"/>
    </row>
    <row r="202" spans="1:17" hidden="1">
      <c r="A202" s="8"/>
      <c r="B202" s="9" t="s">
        <v>23</v>
      </c>
      <c r="C202" s="10" t="s">
        <v>28</v>
      </c>
      <c r="D202" s="10" t="s">
        <v>29</v>
      </c>
      <c r="E202" s="10" t="s">
        <v>30</v>
      </c>
      <c r="F202" s="10" t="s">
        <v>31</v>
      </c>
      <c r="G202" s="10" t="s">
        <v>32</v>
      </c>
      <c r="H202" s="10" t="s">
        <v>33</v>
      </c>
      <c r="I202" s="8"/>
      <c r="J202" s="8"/>
      <c r="K202" s="8"/>
      <c r="L202" s="8"/>
      <c r="M202" s="8"/>
      <c r="N202" s="8"/>
      <c r="O202" s="8"/>
      <c r="P202" s="8"/>
      <c r="Q202" s="8"/>
    </row>
    <row r="203" spans="1:17" hidden="1">
      <c r="A203" s="8"/>
      <c r="B203" s="11" t="s">
        <v>34</v>
      </c>
      <c r="C203" s="11">
        <f>COUNTIF('REKOD PRESTASI MURID'!$AD$12:$AD$65,1)</f>
        <v>0</v>
      </c>
      <c r="D203" s="11">
        <f>COUNTIF('REKOD PRESTASI MURID'!$AD$12:$AD$65,2)</f>
        <v>0</v>
      </c>
      <c r="E203" s="11">
        <f>COUNTIF('REKOD PRESTASI MURID'!$AD$12:$AD$65,3)</f>
        <v>0</v>
      </c>
      <c r="F203" s="11">
        <f>COUNTIF('REKOD PRESTASI MURID'!$AD$12:$AD$65,4)</f>
        <v>0</v>
      </c>
      <c r="G203" s="11">
        <f>COUNTIF('REKOD PRESTASI MURID'!$AD$12:$AD$65,5)</f>
        <v>30</v>
      </c>
      <c r="H203" s="11">
        <f>COUNTIF('REKOD PRESTASI MURID'!$AD$12:$AD$65,6)</f>
        <v>0</v>
      </c>
      <c r="I203" s="8"/>
      <c r="J203" s="8"/>
      <c r="K203" s="8"/>
      <c r="L203" s="8"/>
      <c r="M203" s="8"/>
      <c r="N203" s="8"/>
      <c r="O203" s="8"/>
      <c r="P203" s="8"/>
      <c r="Q203" s="8"/>
    </row>
    <row r="204" spans="1:17" hidden="1">
      <c r="A204" s="8"/>
      <c r="B204" s="8"/>
      <c r="C204" s="8"/>
      <c r="D204" s="8"/>
      <c r="E204" s="8"/>
      <c r="F204" s="8"/>
      <c r="G204" s="8"/>
      <c r="H204" s="8"/>
      <c r="I204" s="8"/>
      <c r="J204" s="8"/>
      <c r="K204" s="8"/>
      <c r="L204" s="8"/>
      <c r="M204" s="8"/>
      <c r="N204" s="8"/>
      <c r="O204" s="8"/>
      <c r="P204" s="8"/>
      <c r="Q204" s="8"/>
    </row>
    <row r="205" spans="1:17" hidden="1">
      <c r="A205" s="8"/>
      <c r="B205" s="8"/>
      <c r="C205" s="8"/>
      <c r="D205" s="8"/>
      <c r="E205" s="8"/>
      <c r="F205" s="8"/>
      <c r="G205" s="8"/>
      <c r="H205" s="8"/>
      <c r="I205" s="8"/>
      <c r="J205" s="8"/>
      <c r="K205" s="8"/>
      <c r="L205" s="8"/>
      <c r="M205" s="8"/>
      <c r="N205" s="8"/>
      <c r="O205" s="8"/>
      <c r="P205" s="8"/>
      <c r="Q205" s="8"/>
    </row>
    <row r="206" spans="1:17" hidden="1">
      <c r="A206" s="8"/>
      <c r="B206" s="8"/>
      <c r="C206" s="8"/>
      <c r="D206" s="8"/>
      <c r="E206" s="8"/>
      <c r="F206" s="8"/>
      <c r="G206" s="8"/>
      <c r="H206" s="8"/>
      <c r="I206" s="8"/>
      <c r="J206" s="8"/>
      <c r="K206" s="8"/>
      <c r="L206" s="8"/>
      <c r="M206" s="8"/>
      <c r="N206" s="8"/>
      <c r="O206" s="8"/>
      <c r="P206" s="8"/>
      <c r="Q206" s="8"/>
    </row>
    <row r="207" spans="1:17" hidden="1">
      <c r="A207" s="8"/>
      <c r="B207" s="8"/>
      <c r="C207" s="8"/>
      <c r="D207" s="8"/>
      <c r="E207" s="8"/>
      <c r="F207" s="8"/>
      <c r="G207" s="8"/>
      <c r="H207" s="8"/>
      <c r="I207" s="8"/>
      <c r="J207" s="8"/>
      <c r="K207" s="8"/>
      <c r="L207" s="8"/>
      <c r="M207" s="8"/>
      <c r="N207" s="8"/>
      <c r="O207" s="8"/>
      <c r="P207" s="8"/>
      <c r="Q207" s="8"/>
    </row>
    <row r="208" spans="1:17" hidden="1">
      <c r="A208" s="8"/>
      <c r="B208" s="8"/>
      <c r="C208" s="8"/>
      <c r="D208" s="8"/>
      <c r="E208" s="8"/>
      <c r="F208" s="8"/>
      <c r="G208" s="8"/>
      <c r="H208" s="8"/>
      <c r="I208" s="8"/>
      <c r="J208" s="8"/>
      <c r="K208" s="8"/>
      <c r="L208" s="8"/>
      <c r="M208" s="8"/>
      <c r="N208" s="8"/>
      <c r="O208" s="8"/>
      <c r="P208" s="8"/>
      <c r="Q208" s="8"/>
    </row>
    <row r="209" spans="1:17" hidden="1">
      <c r="A209" s="8"/>
      <c r="B209" s="8"/>
      <c r="C209" s="8"/>
      <c r="D209" s="8"/>
      <c r="E209" s="8"/>
      <c r="F209" s="8"/>
      <c r="G209" s="8"/>
      <c r="H209" s="8"/>
      <c r="I209" s="8"/>
      <c r="J209" s="8"/>
      <c r="K209" s="8"/>
      <c r="L209" s="8"/>
      <c r="M209" s="8"/>
      <c r="N209" s="8"/>
      <c r="O209" s="8"/>
      <c r="P209" s="8"/>
      <c r="Q209" s="8"/>
    </row>
    <row r="210" spans="1:17" hidden="1">
      <c r="A210" s="8"/>
      <c r="B210" s="8"/>
      <c r="C210" s="8"/>
      <c r="D210" s="8"/>
      <c r="E210" s="8"/>
      <c r="F210" s="8"/>
      <c r="G210" s="8"/>
      <c r="H210" s="8"/>
      <c r="I210" s="8"/>
      <c r="J210" s="8"/>
      <c r="K210" s="8"/>
      <c r="L210" s="8"/>
      <c r="M210" s="8"/>
      <c r="N210" s="8"/>
      <c r="O210" s="8"/>
      <c r="P210" s="8"/>
      <c r="Q210" s="8"/>
    </row>
    <row r="211" spans="1:17" hidden="1">
      <c r="A211" s="8"/>
      <c r="B211" s="8"/>
      <c r="C211" s="8"/>
      <c r="D211" s="8"/>
      <c r="E211" s="8"/>
      <c r="F211" s="8"/>
      <c r="G211" s="8"/>
      <c r="H211" s="8"/>
      <c r="I211" s="8"/>
      <c r="J211" s="8"/>
      <c r="K211" s="8"/>
      <c r="L211" s="8"/>
      <c r="M211" s="8"/>
      <c r="N211" s="8"/>
      <c r="O211" s="8"/>
      <c r="P211" s="8"/>
      <c r="Q211" s="8"/>
    </row>
    <row r="212" spans="1:17" hidden="1">
      <c r="A212" s="8"/>
      <c r="B212" s="8"/>
      <c r="C212" s="8"/>
      <c r="D212" s="8"/>
      <c r="E212" s="8"/>
      <c r="F212" s="8"/>
      <c r="G212" s="8"/>
      <c r="H212" s="8"/>
      <c r="I212" s="8"/>
      <c r="J212" s="8"/>
      <c r="K212" s="8"/>
      <c r="L212" s="8"/>
      <c r="M212" s="8"/>
      <c r="N212" s="8"/>
      <c r="O212" s="8"/>
      <c r="P212" s="8"/>
      <c r="Q212" s="8"/>
    </row>
    <row r="213" spans="1:17" hidden="1">
      <c r="A213" s="8"/>
      <c r="B213" s="8"/>
      <c r="C213" s="8"/>
      <c r="D213" s="8"/>
      <c r="E213" s="8"/>
      <c r="F213" s="8"/>
      <c r="G213" s="8"/>
      <c r="H213" s="8"/>
      <c r="I213" s="8"/>
      <c r="J213" s="8"/>
      <c r="K213" s="8"/>
      <c r="L213" s="8"/>
      <c r="M213" s="8"/>
      <c r="N213" s="8"/>
      <c r="O213" s="8"/>
      <c r="P213" s="8"/>
      <c r="Q213" s="8"/>
    </row>
    <row r="214" spans="1:17" hidden="1">
      <c r="A214" s="8"/>
      <c r="B214" s="8"/>
      <c r="C214" s="8"/>
      <c r="D214" s="8"/>
      <c r="E214" s="8"/>
      <c r="F214" s="8"/>
      <c r="G214" s="8"/>
      <c r="H214" s="8"/>
      <c r="I214" s="8"/>
      <c r="J214" s="8"/>
      <c r="K214" s="8"/>
      <c r="L214" s="8"/>
      <c r="M214" s="8"/>
      <c r="N214" s="8"/>
      <c r="O214" s="8"/>
      <c r="P214" s="8"/>
      <c r="Q214" s="8"/>
    </row>
    <row r="215" spans="1:17" hidden="1">
      <c r="A215" s="8"/>
      <c r="B215" s="8"/>
      <c r="C215" s="8"/>
      <c r="D215" s="8"/>
      <c r="E215" s="8"/>
      <c r="F215" s="8"/>
      <c r="G215" s="8"/>
      <c r="H215" s="8"/>
      <c r="I215" s="8"/>
      <c r="J215" s="8"/>
      <c r="K215" s="8"/>
      <c r="L215" s="8"/>
      <c r="M215" s="8"/>
      <c r="N215" s="8"/>
      <c r="O215" s="8"/>
      <c r="P215" s="8"/>
      <c r="Q215" s="8"/>
    </row>
    <row r="216" spans="1:17" hidden="1">
      <c r="A216" s="8"/>
      <c r="B216" s="8"/>
      <c r="C216" s="8"/>
      <c r="D216" s="8"/>
      <c r="E216" s="8"/>
      <c r="F216" s="15" t="s">
        <v>35</v>
      </c>
      <c r="G216" s="16">
        <f>SUM(C203:H203)</f>
        <v>30</v>
      </c>
      <c r="H216" s="15" t="s">
        <v>36</v>
      </c>
      <c r="I216" s="8"/>
      <c r="J216" s="8"/>
      <c r="K216" s="8"/>
      <c r="L216" s="8"/>
      <c r="M216" s="8"/>
      <c r="N216" s="8"/>
      <c r="O216" s="8"/>
      <c r="P216" s="8"/>
      <c r="Q216" s="8"/>
    </row>
    <row r="217" spans="1:17" hidden="1"/>
  </sheetData>
  <sheetProtection algorithmName="SHA-512" hashValue="DPoDB2n5lVyExrGOXeYfhZ55scD4E9tBXWrDbrONfL6G09vXSoGgtdub5q6tYDe/EE4rKYC2JK+gg+8Es4Ku2w==" saltValue="eg0NNJWNuAEUEe3LA9Gr0A=="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2018-02-08T02:55:23Z</cp:lastPrinted>
  <dcterms:created xsi:type="dcterms:W3CDTF">2016-04-25T12:26:07Z</dcterms:created>
  <dcterms:modified xsi:type="dcterms:W3CDTF">2018-02-08T04:28:23Z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