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ocuments\TEMPLAT PELAPORAN PBD 2018 SUDIMAN\TEMPLAT PBD IKUT TAHUN @ TINGKATAN\TINGKATAN 2\"/>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E29" i="2" l="1"/>
  <c r="F56" i="2" l="1"/>
  <c r="P96" i="4"/>
  <c r="O96" i="4"/>
  <c r="N96" i="4"/>
  <c r="M96" i="4"/>
  <c r="L96" i="4"/>
  <c r="K96" i="4"/>
  <c r="B94" i="4"/>
  <c r="H96" i="4"/>
  <c r="G96" i="4"/>
  <c r="F96" i="4"/>
  <c r="E96" i="4"/>
  <c r="D96" i="4"/>
  <c r="C96" i="4"/>
  <c r="J76" i="4"/>
  <c r="P78" i="4"/>
  <c r="O78" i="4"/>
  <c r="N78" i="4"/>
  <c r="M78" i="4"/>
  <c r="L78" i="4"/>
  <c r="K78" i="4"/>
  <c r="B76" i="4"/>
  <c r="H78" i="4"/>
  <c r="G78" i="4"/>
  <c r="F78" i="4"/>
  <c r="E78" i="4"/>
  <c r="D78" i="4"/>
  <c r="C78" i="4"/>
  <c r="G91" i="4" l="1"/>
  <c r="M3" i="4"/>
  <c r="I4" i="4"/>
  <c r="I3" i="4"/>
  <c r="J41" i="4" l="1"/>
  <c r="N43" i="4"/>
  <c r="O43" i="4"/>
  <c r="P43" i="4"/>
  <c r="F43" i="4"/>
  <c r="G43" i="4"/>
  <c r="H43" i="4"/>
  <c r="N26" i="4"/>
  <c r="O26" i="4"/>
  <c r="P26" i="4"/>
  <c r="F26" i="4"/>
  <c r="G26" i="4"/>
  <c r="H26" i="4"/>
  <c r="N8" i="4"/>
  <c r="O8" i="4"/>
  <c r="P8" i="4"/>
  <c r="F8" i="4"/>
  <c r="G8" i="4"/>
  <c r="H8" i="4"/>
  <c r="J24" i="4"/>
  <c r="M43" i="4" l="1"/>
  <c r="L43" i="4"/>
  <c r="K43" i="4"/>
  <c r="K26" i="4"/>
  <c r="L26" i="4"/>
  <c r="M26" i="4"/>
  <c r="K9" i="2" l="1"/>
  <c r="K8" i="2"/>
  <c r="K7" i="2"/>
  <c r="E15" i="2" s="1"/>
  <c r="E17" i="2" s="1"/>
  <c r="F15" i="2" l="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B29" i="2" s="1"/>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F29" i="2"/>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B58" i="2" s="1"/>
  <c r="D10" i="2"/>
  <c r="F58" i="2" l="1"/>
  <c r="D8" i="2"/>
  <c r="O109" i="4"/>
  <c r="G39" i="4"/>
  <c r="O198" i="4"/>
  <c r="O144" i="4"/>
  <c r="G144" i="4"/>
  <c r="O126" i="4"/>
  <c r="O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Tahoma"/>
            <family val="2"/>
          </rPr>
          <t>TAHAP PENGUASAAN (Contoh)</t>
        </r>
        <r>
          <rPr>
            <b/>
            <sz val="9"/>
            <color indexed="81"/>
            <rFont val="Tahoma"/>
            <family val="2"/>
          </rPr>
          <t xml:space="preserve">
</t>
        </r>
        <r>
          <rPr>
            <b/>
            <sz val="8"/>
            <color indexed="81"/>
            <rFont val="Tahoma"/>
            <family val="2"/>
          </rPr>
          <t>TP1</t>
        </r>
        <r>
          <rPr>
            <sz val="8"/>
            <color indexed="81"/>
            <rFont val="Tahoma"/>
            <family val="2"/>
          </rPr>
          <t xml:space="preserve">: Mengenal pasti bahasa seni visual, media, teknik dan proses 
             dalam penghasilan karya.
</t>
        </r>
        <r>
          <rPr>
            <b/>
            <sz val="8"/>
            <color indexed="81"/>
            <rFont val="Tahoma"/>
            <family val="2"/>
          </rPr>
          <t>TP2</t>
        </r>
        <r>
          <rPr>
            <sz val="8"/>
            <color indexed="81"/>
            <rFont val="Tahoma"/>
            <family val="2"/>
          </rPr>
          <t xml:space="preserve">: Menerangkan tentang bahasa seni visual, teknik, media dan 
              proses dalam penghasilan karya.
</t>
        </r>
        <r>
          <rPr>
            <b/>
            <sz val="8"/>
            <color indexed="81"/>
            <rFont val="Tahoma"/>
            <family val="2"/>
          </rPr>
          <t>TP3</t>
        </r>
        <r>
          <rPr>
            <sz val="8"/>
            <color indexed="81"/>
            <rFont val="Tahoma"/>
            <family val="2"/>
          </rPr>
          <t xml:space="preserve">: Mengaplikasikan kefahaman dan kemahiran bahasa seni 
              visual, media, teknik dan proses dalam penghasilan karya 
              serta mengamalkan nilai murni.
</t>
        </r>
        <r>
          <rPr>
            <b/>
            <sz val="8"/>
            <color indexed="81"/>
            <rFont val="Tahoma"/>
            <family val="2"/>
          </rPr>
          <t>TP4</t>
        </r>
        <r>
          <rPr>
            <sz val="8"/>
            <color indexed="81"/>
            <rFont val="Tahoma"/>
            <family val="2"/>
          </rPr>
          <t xml:space="preserve">: Menganalisis aplikasi bahasa seni visual, media, teknik dan 
              proses dalam penghasilan karya melalui eksplorasi dan 
              penjanaan idea serta mengamalkan nilai murni.
</t>
        </r>
        <r>
          <rPr>
            <b/>
            <sz val="8"/>
            <color indexed="81"/>
            <rFont val="Tahoma"/>
            <family val="2"/>
          </rPr>
          <t>TP5</t>
        </r>
        <r>
          <rPr>
            <sz val="8"/>
            <color indexed="81"/>
            <rFont val="Tahoma"/>
            <family val="2"/>
          </rPr>
          <t xml:space="preserve">: Menjustifikasikan aplikasi bahasa seni visual, media, teknik 
              dan proses dalam penghasilan karya melalui pengolahan idea 
              serta mengamalkan nilai murni.
</t>
        </r>
        <r>
          <rPr>
            <b/>
            <sz val="8"/>
            <color indexed="81"/>
            <rFont val="Tahoma"/>
            <family val="2"/>
          </rPr>
          <t>TP6</t>
        </r>
        <r>
          <rPr>
            <sz val="8"/>
            <color indexed="81"/>
            <rFont val="Tahoma"/>
            <family val="2"/>
          </rPr>
          <t>: Mencipta hasil karya secara kreatif, inovatif dan 
              mengamalkan nilai murni dengan mengaplikasi bahasa seni 
              visual, media, teknik dan proses serta mampu membuat 
              apresiasi secara ilmiah</t>
        </r>
        <r>
          <rPr>
            <sz val="9"/>
            <color indexed="81"/>
            <rFont val="Tahoma"/>
            <family val="2"/>
          </rPr>
          <t>.</t>
        </r>
      </text>
    </comment>
  </commentList>
</comments>
</file>

<file path=xl/sharedStrings.xml><?xml version="1.0" encoding="utf-8"?>
<sst xmlns="http://schemas.openxmlformats.org/spreadsheetml/2006/main" count="407" uniqueCount="135">
  <si>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</si>
  <si>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</si>
  <si>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</si>
  <si>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</si>
  <si>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</si>
  <si>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</si>
  <si>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</si>
  <si>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</si>
  <si>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</si>
  <si>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</si>
  <si>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</si>
  <si>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</si>
  <si>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</si>
  <si>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</si>
  <si>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</si>
  <si>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</si>
  <si>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</si>
  <si>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</si>
  <si>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</si>
  <si>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</si>
  <si>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</si>
  <si>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</si>
  <si>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</si>
  <si>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</si>
  <si>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</si>
  <si>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</si>
  <si>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</si>
  <si>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</si>
  <si>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</si>
  <si>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</si>
  <si>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</si>
  <si>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</si>
  <si>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</si>
  <si>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</si>
  <si>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</si>
  <si>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</si>
  <si>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</si>
  <si>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</si>
  <si>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</si>
  <si>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</si>
  <si>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</si>
  <si>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</si>
  <si>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</si>
  <si>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</si>
  <si>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</si>
  <si>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</si>
  <si>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</si>
  <si>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GURU BESAR</t>
  </si>
  <si>
    <t>EN. TAN KAR HOCK</t>
  </si>
  <si>
    <t>PN. SUZILA MOHAMED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</si>
  <si>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</si>
  <si>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</si>
  <si>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</si>
  <si>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</si>
  <si>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</si>
  <si>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</si>
  <si>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</si>
  <si>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</si>
  <si>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</si>
  <si>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</si>
  <si>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</si>
  <si>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</si>
  <si>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</si>
  <si>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</si>
  <si>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</si>
  <si>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</si>
  <si>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</si>
  <si>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</si>
  <si>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</si>
  <si>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</si>
  <si>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</si>
  <si>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</si>
  <si>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</si>
  <si>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</si>
  <si>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</si>
  <si>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</si>
  <si>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</si>
  <si>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</si>
  <si>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</si>
  <si>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</si>
  <si>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</si>
  <si>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</si>
  <si>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</si>
  <si>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</si>
  <si>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</si>
  <si>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</si>
  <si>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</si>
  <si>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</si>
  <si>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</si>
  <si>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</si>
  <si>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 xml:space="preserve">PENENTUAN TAHAP PENGUASAAN </t>
  </si>
  <si>
    <t xml:space="preserve">Templat pelaporan ini terdiri daripada tiga lajur mengikut kemahiran iaitu kemahiran mendengar dan bertutur, membaca dan menulis yang dibina berasaskan standard pembelajaran bagi setiap kemahiran bahasa. </t>
  </si>
  <si>
    <t>Guru hendaklah memilih pilihan di sebelah kanan bahagian atas halaman Rekod Prestasi Murid untuk  membuat pelaporan di dalam templat ini.</t>
  </si>
  <si>
    <t>Pelaporan bagi setiap kemahiran iaitu mendengar dan bertutur, membaca dan menulis akan dilakukan pada pertengahan tahun dan akhir tahun.</t>
  </si>
  <si>
    <r>
      <t>Tahap Penguasaan diberikan berdasarkan setiap rubrik mengikut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 xml:space="preserve">Data Pernyataan Tahap Penguasaan. </t>
    </r>
    <r>
      <rPr>
        <sz val="11"/>
        <color indexed="8"/>
        <rFont val="Calibri"/>
        <family val="2"/>
      </rPr>
      <t>Tahap Penguasaan ini ditentukan melalui pertimbangan profesional guru berasaskan setiap SP yang dipelajari murid.</t>
    </r>
  </si>
  <si>
    <t xml:space="preserve">TAHAP PENGUASAAN BAGI SETIAP BIDANG </t>
  </si>
  <si>
    <t>ULASAN TAMBAHAN (Jika ada) :</t>
  </si>
  <si>
    <t>KABAALAN MOKINONGOU &amp; MOBOROS</t>
  </si>
  <si>
    <t>KABAALAN MAMBASA'</t>
  </si>
  <si>
    <t>KABAALAN MONUAT</t>
  </si>
  <si>
    <t>BAHASA KADAZANDUSUN</t>
  </si>
  <si>
    <t>PENAMPANG</t>
  </si>
  <si>
    <t>SABAH</t>
  </si>
  <si>
    <t>MAC 2017</t>
  </si>
  <si>
    <t>TAANG KOINABASAN POIMBIDA'</t>
  </si>
  <si>
    <t>SMK PENAMPANG</t>
  </si>
  <si>
    <t>Kaanu monugut isoiso' boros toi ko' pibarasan. Momoguno boros Kadazandusun di au' poingonop id komunikasi lisan. Au' popokito kaparagatan momongo isoiso' buruanon toi ko' ponuhuan.</t>
  </si>
  <si>
    <t>Kaanu popoboros do koilaan di kosudong miampai popokito kaparagatan do momoguno boros Kadazandusun di songisom id komunikasi lisan. Kaanu popokito kaparagatan do momongo isoiso' buruanon toi ko' ponuhaun.</t>
  </si>
  <si>
    <t>Kaanu popoboros do koilaan di kotunud miampai momoguno boros Kadazandusun di olinuud id komunikasi. Aparagat do  momongo isoiso' buruanon toi ko' ponuhuan.</t>
  </si>
  <si>
    <t>Kaanu popoboros do koilaan di kotunud miampai momoguno boros Kadazandusun di oulud om olinuud id komunikasi lisan. Kaanu popokito kabaalan mongompuri soira' maganu om poposunud kawagu do koilaan om aparagat do  momongo isoiso' buruanon toi ko' ponuhuan.</t>
  </si>
  <si>
    <t>Kaanu popoboros do koilaan di opinto miampai momoguno boros Kadazandusun di kotunud, oulud om olinuud id komunikasi. Kaanu popokito kabaalan mongompuri om manahang soira' maganu om poposunud do koilaan om aparagat do  momongo isoiso' buruanon toi ko' ponuhuan.</t>
  </si>
  <si>
    <t>Kaanu popoboros do koilaan di opinto miampai momoguno boros Kadazandusun di kotunud, oulud, olinuud id komunikasi lisan. Kaanu popokito woyo' pomusarahan di kreatif, kritis om akawas soira' maganu om poposunud do koilaan om aparagat do  momongo isoiso' buruanon toi ko' ponuhuan.</t>
  </si>
  <si>
    <t>Au' alantas do mambasa'. Kaanu momuhondom malik koilaan di nabasa'. Au' popokito kaparagatan momongo isoiso' buruanon.</t>
  </si>
  <si>
    <t>Alantas do mambasa' nga' au' otolinahas. Kaanu mangarati koilaan di nabasa'. Kaanu popolombus do koilaan di nabasa' miampai popokito kaparagatan do momoguno boros Kadazandusun di songisom. Kaanu popokito kaparagatan do momongo isoiso' buruanon.</t>
  </si>
  <si>
    <t>Alantas om otolinahas do mambasa'. Kaanu mangarati' om momoguno do koilaan di nabasa'. Kaanu popolombus do koilaan di kotunud miampai momoguno boros Kadazandusun di olinuud. Aparagat do  momongo isoiso' buruanon.</t>
  </si>
  <si>
    <t xml:space="preserve">Alantas om otolinahas do mambasa' miampai kaanu momoguno loyuk di kotunud. Kaanu popokito kabaalan mongompuri soira' maganu do koilaan di nabasa' om aparagat do  momongo isoiso' buruanon. Kaanu popolombus do koilaan di kotunud miampai momoguno boros Kadazandusun di oulud om olinuud.  </t>
  </si>
  <si>
    <t>Alantas om otolinahas do mambasa' miampai kaanu momoguno loyuk di kotunud. Kaanu popokito kabaalan mongompuri om manahang soira' maganu do koilaan. Kaanu popoboros do koilaan di opinto miampai momoguno boros Kadazandusun di kotunud, oulud om olinuud om aparagat do  momongo isoiso' buruanon.</t>
  </si>
  <si>
    <t>Alantas om otolinahas do mambasa' miampai kaanu momoguno loyuk di kotunud. Kaanu popokito kabaalan mongompuri om manahang soira' maganu do koilaan. Kaanu popoboros do koilaan di opinto miampai momoguno boros Kadazandusun di kotunud, oulud, olinuud om popokito woyo' pomusarahan di okreatif, okritis om akawas.</t>
  </si>
  <si>
    <t>Kaanu momosoi boros om ayat maya' ponguhupan mongingia'. Koilo momonsoi ponuatan maya' ponguhupan mongingia'. Koilaan di polombuson id ponuatan au' oulud. Kaanu popokito kaparagatan momongo isoiso' buruon.</t>
  </si>
  <si>
    <t>Kaanu momoguno ija'an di kotunud. Koilo momonsoi ayat di tangasaanang. Kaanu mongulud tonsi id ponuatan. Koilaan di polombuson kosudong.Kaanu popokito kaparagatan do momoguno boros Kadazandusun di songisom id ponuatan. Kaanu popokito kaparagatan do momongo isoiso' buruanon.</t>
  </si>
  <si>
    <t xml:space="preserve">Kaanu momoguno ija'an di kotunud. Koilo mogikaakawo ayat. Kaanu mongulud tonsi id ponuatan. Koilaan di polombuson awasi'. Kaanu popokito kaparagatan do momoguno boros Kadazandusun di songisom id ponuatan. Aparagat do  momongo isoiso' buruanon. </t>
  </si>
  <si>
    <t xml:space="preserve">Kaanu mongulud om monguyad tonsi id pangaan. Kaanu popolombus do koilaan di kotunud miampai momoguno boros Kadazandusun di oulud om olinuud id ponuatan. Kaanu popokito kabaalan mongompuri soira' monguyad do tonsi id ponuatan. Aparagat do  momongo isoiso' buruanon. </t>
  </si>
  <si>
    <t>Kaanu mongulud om monguyad tonsi id pangaan. Kaanu popolombus do koilaan di opinto miampai momoguno boros Kadazandusun di kotunud, oulud om olinuud id ponuatan. Kaanu popokito kabaalan mongompuri om manahang soira' monguyad do tonsi id ponuatan. Aparagat do  momongo isoiso' buruanon.</t>
  </si>
  <si>
    <t>Kaanu mongulud om monguyad tonsi id pangaan. Kaanu popolombus do koilaan di opinto miampai omoguno boros Kadazandusun di kotunud, oulud, olinuud om popokito woyo' pomusarahan di kreatif, kritis om akawas id ponuatan. Aparagat do  momongo isoiso' buruanon.</t>
  </si>
  <si>
    <t>• Kaanu momoguno koilaan di noompuri om natahang mantad nunu i norongou, nokito toi ko' nabasa'. 
• Koilaan di polombuson, patahakon toi ko' di posuraton opinto, kirati', oulud, olinuud om popokito woyo' pomusarahan di takawas.</t>
  </si>
  <si>
    <t>• Kaanu mongompuri om momoguno koilaan mantad nunu i norongou, nokito toi ko' nabasa'. 
• Koilaan di polombuson, patahakon toi ko' di posuraton kotunud, oulud om olinuud.</t>
  </si>
  <si>
    <t>• Kaanu mangarati' om momoguno koilaan di norongou, nokito toi ko' nabasa'. 
• Koilaan di polombuson, patahakon toi ko' di posuraton kotunud om olinuud.</t>
  </si>
  <si>
    <t>• Kaanu momuhondom om mangarati' koilaan  di norongou, nokito toi ko' nabasa'. 
• Koilaan di polombuson, patahakon toi ko' di posuraton kosudong om olinuud</t>
  </si>
  <si>
    <t>• Kaanu momuhondom kawagu koilaan di norongou, nokito toi ko' nabasa'. 
• Koilaan di polombuson, patahakon toi ko' di posuraton au' poingonop.</t>
  </si>
  <si>
    <t>• Kaanu mongompuri, manahang om mongulud koilaan mantad nunu i norongou, nokito toi ko' nabasa'. 
• Koilaan di polombuson toi ko' patahakon opinto, kirati', oulud, olinuud, popokito woyo' pomusarahan di takawas om momoguno idea sondii'.</t>
  </si>
  <si>
    <t>TINGKATAN 2</t>
  </si>
  <si>
    <t>MURID 7</t>
  </si>
  <si>
    <t>MURID 8</t>
  </si>
  <si>
    <t>MURID 9</t>
  </si>
  <si>
    <t>MURID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</si>
</sst>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0">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8"/>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b/>
      <sz val="12"/>
      <color indexed="81"/>
      <name val="Tahoma"/>
      <family val="2"/>
    </font>
    <font>
      <b/>
      <sz val="8"/>
      <color indexed="81"/>
      <name val="Tahoma"/>
      <family val="2"/>
    </font>
    <font>
      <sz val="8"/>
      <color indexed="81"/>
      <name val="Tahoma"/>
      <family val="2"/>
    </font>
    <font>
      <sz val="11"/>
      <color rgb="FFFF0000"/>
      <name val="Calibri"/>
      <family val="2"/>
    </font>
    <font>
      <b/>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rgb="FF00B0F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233">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1" fillId="0" borderId="1" xfId="0" applyFont="1" applyBorder="1" applyAlignment="1">
      <alignment horizontal="left" vertical="center" wrapText="1" indent="1"/>
    </xf>
    <xf numFmtId="0" fontId="30"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4" fillId="0" borderId="0" xfId="0" applyFont="1" applyAlignment="1"/>
    <xf numFmtId="0" fontId="35" fillId="0" borderId="0" xfId="0" applyFont="1" applyAlignment="1"/>
    <xf numFmtId="0" fontId="0" fillId="12" borderId="0" xfId="0" applyFill="1" applyAlignment="1"/>
    <xf numFmtId="0" fontId="36" fillId="13" borderId="0" xfId="0" applyFont="1" applyFill="1" applyAlignment="1"/>
    <xf numFmtId="0" fontId="33" fillId="13" borderId="0" xfId="0" applyFont="1" applyFill="1" applyAlignment="1"/>
    <xf numFmtId="0" fontId="38" fillId="14" borderId="0" xfId="0" applyFont="1" applyFill="1" applyAlignment="1"/>
    <xf numFmtId="0" fontId="37" fillId="14" borderId="0" xfId="0" applyFont="1" applyFill="1" applyAlignment="1">
      <alignment vertical="center"/>
    </xf>
    <xf numFmtId="0" fontId="0" fillId="0" borderId="0" xfId="0" applyFill="1" applyBorder="1" applyAlignment="1"/>
    <xf numFmtId="0" fontId="0" fillId="0" borderId="0" xfId="0" applyBorder="1" applyAlignment="1"/>
    <xf numFmtId="0" fontId="35" fillId="12" borderId="0" xfId="0" applyFont="1" applyFill="1" applyAlignment="1"/>
    <xf numFmtId="0" fontId="0" fillId="12" borderId="0" xfId="0" applyFill="1" applyBorder="1" applyAlignment="1"/>
    <xf numFmtId="0" fontId="35" fillId="12" borderId="0" xfId="0" applyFont="1" applyFill="1" applyAlignment="1">
      <alignment horizontal="center"/>
    </xf>
    <xf numFmtId="0" fontId="35"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9" fillId="2" borderId="13" xfId="0" applyFont="1" applyFill="1" applyBorder="1" applyAlignment="1">
      <alignment horizontal="center" vertical="center" wrapText="1"/>
    </xf>
    <xf numFmtId="0" fontId="41" fillId="2" borderId="0" xfId="0" applyFont="1" applyFill="1" applyAlignment="1">
      <alignment horizontal="left" vertical="center"/>
    </xf>
    <xf numFmtId="0" fontId="5" fillId="2" borderId="0" xfId="0" applyFont="1" applyFill="1" applyAlignment="1">
      <alignment horizontal="right" vertical="center"/>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27" fillId="12" borderId="8" xfId="0" applyFont="1" applyFill="1" applyBorder="1" applyAlignment="1">
      <alignment vertical="center"/>
    </xf>
    <xf numFmtId="0" fontId="7" fillId="12" borderId="22" xfId="0" applyFont="1" applyFill="1" applyBorder="1" applyAlignment="1">
      <alignment vertical="center"/>
    </xf>
    <xf numFmtId="0" fontId="7" fillId="10" borderId="12" xfId="0" applyFont="1" applyFill="1" applyBorder="1" applyAlignment="1">
      <alignment horizontal="center"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0" fillId="0" borderId="0" xfId="0" applyAlignment="1">
      <alignment vertical="top"/>
    </xf>
    <xf numFmtId="0" fontId="16" fillId="8" borderId="1" xfId="0" applyFont="1" applyFill="1" applyBorder="1" applyAlignment="1">
      <alignment horizontal="left" vertical="center" wrapText="1"/>
    </xf>
    <xf numFmtId="0" fontId="49" fillId="13" borderId="0" xfId="0" applyFont="1" applyFill="1" applyAlignment="1">
      <alignment horizontal="right" vertical="center"/>
    </xf>
    <xf numFmtId="0" fontId="7" fillId="15" borderId="14" xfId="0" applyFont="1" applyFill="1" applyBorder="1" applyAlignment="1">
      <alignment horizontal="center" vertical="center" wrapText="1"/>
    </xf>
    <xf numFmtId="0" fontId="24" fillId="15" borderId="1" xfId="0" applyFont="1" applyFill="1" applyBorder="1" applyAlignment="1" applyProtection="1">
      <alignment horizontal="center" vertical="center"/>
      <protection locked="0"/>
    </xf>
    <xf numFmtId="0" fontId="34" fillId="0" borderId="0" xfId="0" applyFont="1" applyAlignment="1">
      <alignment horizontal="justify" vertical="justify" wrapText="1"/>
    </xf>
    <xf numFmtId="0" fontId="0" fillId="0" borderId="0" xfId="0" applyAlignment="1">
      <alignment horizontal="justify" vertical="justify" wrapText="1"/>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5"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2" fillId="5" borderId="0" xfId="0" applyFont="1" applyFill="1" applyAlignment="1">
      <alignment horizontal="center" vertical="center"/>
    </xf>
    <xf numFmtId="0" fontId="25" fillId="2" borderId="0" xfId="0" applyFont="1" applyFill="1" applyAlignment="1"/>
    <xf numFmtId="0" fontId="7" fillId="12" borderId="16" xfId="0" applyFont="1" applyFill="1" applyBorder="1" applyAlignment="1">
      <alignment horizontal="center" vertical="center"/>
    </xf>
    <xf numFmtId="0" fontId="7" fillId="12" borderId="26" xfId="0" applyFont="1" applyFill="1" applyBorder="1" applyAlignment="1">
      <alignment horizontal="center" vertical="center"/>
    </xf>
    <xf numFmtId="0" fontId="7" fillId="12" borderId="17"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27" xfId="0" applyFont="1" applyFill="1" applyBorder="1" applyAlignment="1">
      <alignment horizontal="center" vertical="center"/>
    </xf>
    <xf numFmtId="0" fontId="7" fillId="12" borderId="21"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24" fillId="0" borderId="0" xfId="0" applyFont="1" applyFill="1" applyBorder="1" applyAlignment="1">
      <alignment horizontal="right" vertical="center" wrapText="1"/>
    </xf>
    <xf numFmtId="0" fontId="32" fillId="0" borderId="0" xfId="0" applyFont="1" applyBorder="1" applyAlignment="1" applyProtection="1">
      <alignment horizontal="center"/>
    </xf>
    <xf numFmtId="0" fontId="24" fillId="2" borderId="0" xfId="0" applyFont="1" applyFill="1" applyAlignment="1">
      <alignment horizontal="left" vertical="center"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PELAPORAN'!$K$8:$P$8</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PELAPORAN'!$K$131:$P$131</c:f>
            </c:numRef>
          </c:val>
          <c:extLst>
            <c:ext xmlns:c15="http://schemas.microsoft.com/office/drawing/2012/chart" uri="{02D57815-91ED-43cb-92C2-25804820EDAC}">
              <c15:filteredCategoryTitle>
                <c15:cat>
                  <c:multiLvlStrRef>
                    <c:extLst>
                      <c:ext uri="{02D57815-91ED-43cb-92C2-25804820EDAC}">
                        <c15:formulaRef>
                          <c15:sqref>'GRAF PELAPORAN'!$K$25:$P$25</c15:sqref>
                        </c15:formulaRef>
                      </c:ext>
                    </c:extLst>
                  </c:multiLvlStrRef>
                </c15:cat>
              </c15:filteredCategoryTitle>
            </c:ex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PELAPORAN'!$C$113:$H$113</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PELAPORAN'!$K$149:$P$149</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PELAPORAN'!$C$149:$H$149</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PELAPORAN'!$K$26:$P$26</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PELAPORAN'!$C$96:$H$96</c:f>
              <c:numCache>
                <c:formatCode>General</c:formatCode>
                <c:ptCount val="6"/>
                <c:pt idx="0">
                  <c:v>0</c:v>
                </c:pt>
                <c:pt idx="1">
                  <c:v>0</c:v>
                </c:pt>
                <c:pt idx="2">
                  <c:v>0</c:v>
                </c:pt>
                <c:pt idx="3">
                  <c:v>0</c:v>
                </c:pt>
                <c:pt idx="4">
                  <c:v>0</c:v>
                </c:pt>
                <c:pt idx="5">
                  <c:v>10</c:v>
                </c:pt>
              </c:numCache>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PELAPORAN'!$C$167:$H$167</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PELAPORAN'!$K$167:$P$167</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PELAPORAN'!$C$8:$H$8</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PELAPORAN'!$C$185:$H$185</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PELAPORAN'!$K$185:$P$185</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PELAPORAN'!$C$26:$H$26</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PELAPORAN'!$K$96:$P$96</c:f>
              <c:numCache>
                <c:formatCode>General</c:formatCode>
                <c:ptCount val="6"/>
                <c:pt idx="0">
                  <c:v>0</c:v>
                </c:pt>
                <c:pt idx="1">
                  <c:v>0</c:v>
                </c:pt>
                <c:pt idx="2">
                  <c:v>0</c:v>
                </c:pt>
                <c:pt idx="3">
                  <c:v>0</c:v>
                </c:pt>
                <c:pt idx="4">
                  <c:v>10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DDFC-4885-B442-C22EA25158B2}"/>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PELAPORAN'!$K$43:$P$43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PELAPORAN'!$K$78:$P$78</c:f>
              <c:numCache>
                <c:formatCode>General</c:formatCode>
                <c:ptCount val="6"/>
                <c:pt idx="0">
                  <c:v>0</c:v>
                </c:pt>
                <c:pt idx="1">
                  <c:v>0</c:v>
                </c:pt>
                <c:pt idx="2">
                  <c:v>0</c:v>
                </c:pt>
                <c:pt idx="3">
                  <c:v>10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PELAPORAN'!$C$78:$H$78</c:f>
              <c:numCache>
                <c:formatCode>General</c:formatCode>
                <c:ptCount val="6"/>
                <c:pt idx="0">
                  <c:v>0</c:v>
                </c:pt>
                <c:pt idx="1">
                  <c:v>10</c:v>
                </c:pt>
                <c:pt idx="2">
                  <c:v>0</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PELAPORAN'!$C$131:$H$131</c:f>
            </c:numRef>
          </c:val>
          <c:extLst>
            <c:ext xmlns:c15="http://schemas.microsoft.com/office/drawing/2012/chart" uri="{02D57815-91ED-43cb-92C2-25804820EDAC}">
              <c15:filteredCategoryTitle>
                <c15:cat>
                  <c:multiLvlStrRef>
                    <c:extLst>
                      <c:ext uri="{02D57815-91ED-43cb-92C2-25804820EDAC}">
                        <c15:formulaRef>
                          <c15:sqref>'GRAF PELAPORAN'!$C$25:$H$25</c15:sqref>
                        </c15:formulaRef>
                      </c:ext>
                    </c:extLst>
                  </c:multiLvlStrRef>
                </c15:cat>
              </c15:filteredCategoryTitle>
            </c:ex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PELAPORAN'!$K$113:$P$113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3.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3.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666750</xdr:colOff>
          <xdr:row>5</xdr:row>
          <xdr:rowOff>20108</xdr:rowOff>
        </xdr:from>
        <xdr:to>
          <xdr:col>14</xdr:col>
          <xdr:colOff>1009650</xdr:colOff>
          <xdr:row>5</xdr:row>
          <xdr:rowOff>230717</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666751</xdr:colOff>
          <xdr:row>6</xdr:row>
          <xdr:rowOff>28576</xdr:rowOff>
        </xdr:from>
        <xdr:to>
          <xdr:col>14</xdr:col>
          <xdr:colOff>1000126</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2667000</xdr:colOff>
          <xdr:row>7</xdr:row>
          <xdr:rowOff>138112</xdr:rowOff>
        </xdr:from>
        <xdr:to>
          <xdr:col>5</xdr:col>
          <xdr:colOff>5605463</xdr:colOff>
          <xdr:row>8</xdr:row>
          <xdr:rowOff>204787</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1165444</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twoCellAnchor>
    <xdr:from>
      <xdr:col>9</xdr:col>
      <xdr:colOff>23812</xdr:colOff>
      <xdr:row>97</xdr:row>
      <xdr:rowOff>11907</xdr:rowOff>
    </xdr:from>
    <xdr:to>
      <xdr:col>16</xdr:col>
      <xdr:colOff>0</xdr:colOff>
      <xdr:row>107</xdr:row>
      <xdr:rowOff>183357</xdr:rowOff>
    </xdr:to>
    <xdr:graphicFrame macro="">
      <xdr:nvGraphicFramePr>
        <xdr:cNvPr id="26"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1"/>
  <sheetViews>
    <sheetView showGridLines="0" workbookViewId="0">
      <pane ySplit="2" topLeftCell="A6" activePane="bottomLeft" state="frozen"/>
      <selection pane="bottomLeft" activeCell="G21" sqref="G21"/>
    </sheetView>
  </sheetViews>
  <sheetFormatPr defaultColWidth="30" defaultRowHeight="15"/>
  <cols>
    <col min="1" max="1" width="3.85546875" customWidth="1"/>
    <col min="2" max="10" width="9.140625" customWidth="1"/>
    <col min="11" max="11" width="18.140625" customWidth="1"/>
  </cols>
  <sheetData>
    <row r="1" spans="1:12" ht="24" customHeight="1">
      <c r="A1" s="157" t="s">
        <v>72</v>
      </c>
      <c r="B1" s="156"/>
      <c r="C1" s="156"/>
      <c r="D1" s="156"/>
      <c r="E1" s="156"/>
      <c r="F1" s="156"/>
      <c r="G1" s="156"/>
      <c r="H1" s="156"/>
      <c r="I1" s="156"/>
      <c r="J1" s="156"/>
      <c r="K1" s="156"/>
    </row>
    <row r="2" spans="1:12" ht="21">
      <c r="A2" s="154" t="s">
        <v>56</v>
      </c>
      <c r="B2" s="155"/>
      <c r="C2" s="155"/>
      <c r="D2" s="155"/>
      <c r="E2" s="155"/>
      <c r="F2" s="155"/>
      <c r="G2" s="155"/>
      <c r="H2" s="155"/>
      <c r="I2" s="155"/>
      <c r="J2" s="155"/>
      <c r="K2" s="182" t="s">
        <v>100</v>
      </c>
    </row>
    <row r="4" spans="1:12">
      <c r="A4" s="152" t="s">
        <v>57</v>
      </c>
    </row>
    <row r="5" spans="1:12">
      <c r="A5" s="185" t="s">
        <v>87</v>
      </c>
      <c r="B5" s="185"/>
      <c r="C5" s="185"/>
      <c r="D5" s="185"/>
      <c r="E5" s="185"/>
      <c r="F5" s="185"/>
      <c r="G5" s="185"/>
      <c r="H5" s="185"/>
      <c r="I5" s="185"/>
      <c r="J5" s="185"/>
      <c r="K5" s="185"/>
    </row>
    <row r="6" spans="1:12">
      <c r="A6" s="185"/>
      <c r="B6" s="185"/>
      <c r="C6" s="185"/>
      <c r="D6" s="185"/>
      <c r="E6" s="185"/>
      <c r="F6" s="185"/>
      <c r="G6" s="185"/>
      <c r="H6" s="185"/>
      <c r="I6" s="185"/>
      <c r="J6" s="185"/>
      <c r="K6" s="185"/>
    </row>
    <row r="7" spans="1:12">
      <c r="A7" s="185"/>
      <c r="B7" s="185"/>
      <c r="C7" s="185"/>
      <c r="D7" s="185"/>
      <c r="E7" s="185"/>
      <c r="F7" s="185"/>
      <c r="G7" s="185"/>
      <c r="H7" s="185"/>
      <c r="I7" s="185"/>
      <c r="J7" s="185"/>
      <c r="K7" s="185"/>
    </row>
    <row r="8" spans="1:12">
      <c r="A8" s="185"/>
      <c r="B8" s="185"/>
      <c r="C8" s="185"/>
      <c r="D8" s="185"/>
      <c r="E8" s="185"/>
      <c r="F8" s="185"/>
      <c r="G8" s="185"/>
      <c r="H8" s="185"/>
      <c r="I8" s="185"/>
      <c r="J8" s="185"/>
      <c r="K8" s="185"/>
    </row>
    <row r="9" spans="1:12">
      <c r="A9" s="185"/>
      <c r="B9" s="185"/>
      <c r="C9" s="185"/>
      <c r="D9" s="185"/>
      <c r="E9" s="185"/>
      <c r="F9" s="185"/>
      <c r="G9" s="185"/>
      <c r="H9" s="185"/>
      <c r="I9" s="185"/>
      <c r="J9" s="185"/>
      <c r="K9" s="185"/>
    </row>
    <row r="10" spans="1:12">
      <c r="B10" s="158"/>
      <c r="C10" s="158"/>
      <c r="D10" s="159"/>
      <c r="E10" s="159"/>
      <c r="F10" s="159"/>
      <c r="G10" s="159"/>
      <c r="H10" s="159"/>
      <c r="I10" s="159"/>
      <c r="J10" s="159"/>
      <c r="K10" s="159"/>
    </row>
    <row r="11" spans="1:12">
      <c r="A11" s="162" t="s">
        <v>65</v>
      </c>
      <c r="B11" s="163" t="s">
        <v>58</v>
      </c>
      <c r="C11" s="161"/>
      <c r="D11" s="161"/>
      <c r="E11" s="161"/>
      <c r="F11" s="161"/>
      <c r="G11" s="161"/>
      <c r="H11" s="161"/>
      <c r="I11" s="161"/>
      <c r="J11" s="161"/>
      <c r="K11" s="161"/>
      <c r="L11" s="159"/>
    </row>
    <row r="12" spans="1:12">
      <c r="B12" s="151" t="s">
        <v>59</v>
      </c>
    </row>
    <row r="13" spans="1:12">
      <c r="B13" s="151" t="s">
        <v>60</v>
      </c>
    </row>
    <row r="14" spans="1:12">
      <c r="B14" s="151" t="s">
        <v>61</v>
      </c>
    </row>
    <row r="15" spans="1:12">
      <c r="B15" s="151" t="s">
        <v>62</v>
      </c>
    </row>
    <row r="16" spans="1:12">
      <c r="B16" s="151" t="s">
        <v>63</v>
      </c>
    </row>
    <row r="17" spans="1:13">
      <c r="B17" s="151" t="s">
        <v>64</v>
      </c>
    </row>
    <row r="19" spans="1:13">
      <c r="A19" s="162" t="s">
        <v>66</v>
      </c>
      <c r="B19" s="160" t="s">
        <v>67</v>
      </c>
      <c r="C19" s="153"/>
      <c r="D19" s="153"/>
      <c r="E19" s="153"/>
      <c r="F19" s="153"/>
      <c r="G19" s="153"/>
      <c r="H19" s="153"/>
      <c r="I19" s="153"/>
      <c r="J19" s="153"/>
      <c r="K19" s="153"/>
    </row>
    <row r="20" spans="1:13">
      <c r="B20" s="151" t="s">
        <v>88</v>
      </c>
    </row>
    <row r="21" spans="1:13">
      <c r="B21" s="151" t="s">
        <v>68</v>
      </c>
    </row>
    <row r="22" spans="1:13">
      <c r="B22" s="151" t="s">
        <v>69</v>
      </c>
    </row>
    <row r="23" spans="1:13">
      <c r="B23" s="151" t="s">
        <v>71</v>
      </c>
    </row>
    <row r="24" spans="1:13">
      <c r="B24" s="151" t="s">
        <v>77</v>
      </c>
    </row>
    <row r="25" spans="1:13">
      <c r="B25" s="151" t="s">
        <v>73</v>
      </c>
    </row>
    <row r="26" spans="1:13">
      <c r="B26" s="151" t="s">
        <v>74</v>
      </c>
    </row>
    <row r="28" spans="1:13">
      <c r="A28" s="162" t="s">
        <v>75</v>
      </c>
      <c r="B28" s="160" t="s">
        <v>25</v>
      </c>
      <c r="C28" s="153"/>
      <c r="D28" s="153"/>
      <c r="E28" s="153"/>
      <c r="F28" s="153"/>
      <c r="G28" s="153"/>
      <c r="H28" s="153"/>
      <c r="I28" s="153"/>
      <c r="J28" s="153"/>
      <c r="K28" s="153"/>
    </row>
    <row r="29" spans="1:13" ht="15" customHeight="1">
      <c r="B29" s="185" t="s">
        <v>89</v>
      </c>
      <c r="C29" s="185"/>
      <c r="D29" s="185"/>
      <c r="E29" s="185"/>
      <c r="F29" s="185"/>
      <c r="G29" s="185"/>
      <c r="H29" s="185"/>
      <c r="I29" s="185"/>
      <c r="J29" s="185"/>
      <c r="K29" s="185"/>
      <c r="M29" s="151"/>
    </row>
    <row r="30" spans="1:13">
      <c r="B30" s="185"/>
      <c r="C30" s="185"/>
      <c r="D30" s="185"/>
      <c r="E30" s="185"/>
      <c r="F30" s="185"/>
      <c r="G30" s="185"/>
      <c r="H30" s="185"/>
      <c r="I30" s="185"/>
      <c r="J30" s="185"/>
      <c r="K30" s="185"/>
      <c r="M30" s="151"/>
    </row>
    <row r="31" spans="1:13">
      <c r="B31" s="185"/>
      <c r="C31" s="185"/>
      <c r="D31" s="185"/>
      <c r="E31" s="185"/>
      <c r="F31" s="185"/>
      <c r="G31" s="185"/>
      <c r="H31" s="185"/>
      <c r="I31" s="185"/>
      <c r="J31" s="185"/>
      <c r="K31" s="185"/>
      <c r="M31" s="151"/>
    </row>
    <row r="32" spans="1:13">
      <c r="B32" s="185"/>
      <c r="C32" s="185"/>
      <c r="D32" s="185"/>
      <c r="E32" s="185"/>
      <c r="F32" s="185"/>
      <c r="G32" s="185"/>
      <c r="H32" s="185"/>
      <c r="I32" s="185"/>
      <c r="J32" s="185"/>
      <c r="K32" s="185"/>
      <c r="M32" s="151"/>
    </row>
    <row r="33" spans="1:11">
      <c r="B33" s="185"/>
      <c r="C33" s="185"/>
      <c r="D33" s="185"/>
      <c r="E33" s="185"/>
      <c r="F33" s="185"/>
      <c r="G33" s="185"/>
      <c r="H33" s="185"/>
      <c r="I33" s="185"/>
      <c r="J33" s="185"/>
      <c r="K33" s="185"/>
    </row>
    <row r="34" spans="1:11">
      <c r="B34" s="185"/>
      <c r="C34" s="185"/>
      <c r="D34" s="185"/>
      <c r="E34" s="185"/>
      <c r="F34" s="185"/>
      <c r="G34" s="185"/>
      <c r="H34" s="185"/>
      <c r="I34" s="185"/>
      <c r="J34" s="185"/>
      <c r="K34" s="185"/>
    </row>
    <row r="36" spans="1:11">
      <c r="A36" s="162" t="s">
        <v>76</v>
      </c>
      <c r="B36" s="160" t="s">
        <v>90</v>
      </c>
      <c r="C36" s="153"/>
      <c r="D36" s="153"/>
      <c r="E36" s="153"/>
      <c r="F36" s="153"/>
      <c r="G36" s="153"/>
      <c r="H36" s="153"/>
      <c r="I36" s="153"/>
      <c r="J36" s="153"/>
      <c r="K36" s="153"/>
    </row>
    <row r="37" spans="1:11" ht="15" customHeight="1">
      <c r="A37" s="180">
        <v>1</v>
      </c>
      <c r="B37" s="185" t="s">
        <v>86</v>
      </c>
      <c r="C37" s="185"/>
      <c r="D37" s="185"/>
      <c r="E37" s="185"/>
      <c r="F37" s="185"/>
      <c r="G37" s="185"/>
      <c r="H37" s="185"/>
      <c r="I37" s="185"/>
      <c r="J37" s="185"/>
      <c r="K37" s="185"/>
    </row>
    <row r="38" spans="1:11">
      <c r="A38" s="180"/>
      <c r="B38" s="185"/>
      <c r="C38" s="185"/>
      <c r="D38" s="185"/>
      <c r="E38" s="185"/>
      <c r="F38" s="185"/>
      <c r="G38" s="185"/>
      <c r="H38" s="185"/>
      <c r="I38" s="185"/>
      <c r="J38" s="185"/>
      <c r="K38" s="185"/>
    </row>
    <row r="39" spans="1:11" ht="13.5" customHeight="1">
      <c r="A39" s="180"/>
      <c r="B39" s="185"/>
      <c r="C39" s="185"/>
      <c r="D39" s="185"/>
      <c r="E39" s="185"/>
      <c r="F39" s="185"/>
      <c r="G39" s="185"/>
      <c r="H39" s="185"/>
      <c r="I39" s="185"/>
      <c r="J39" s="185"/>
      <c r="K39" s="185"/>
    </row>
    <row r="40" spans="1:11">
      <c r="A40" s="180"/>
      <c r="B40" s="185"/>
      <c r="C40" s="185"/>
      <c r="D40" s="185"/>
      <c r="E40" s="185"/>
      <c r="F40" s="185"/>
      <c r="G40" s="185"/>
      <c r="H40" s="185"/>
      <c r="I40" s="185"/>
      <c r="J40" s="185"/>
      <c r="K40" s="185"/>
    </row>
    <row r="41" spans="1:11">
      <c r="A41" s="180">
        <v>2</v>
      </c>
      <c r="B41" s="185" t="s">
        <v>91</v>
      </c>
      <c r="C41" s="185"/>
      <c r="D41" s="185"/>
      <c r="E41" s="185"/>
      <c r="F41" s="185"/>
      <c r="G41" s="185"/>
      <c r="H41" s="185"/>
      <c r="I41" s="185"/>
      <c r="J41" s="185"/>
      <c r="K41" s="185"/>
    </row>
    <row r="42" spans="1:11">
      <c r="A42" s="180"/>
      <c r="B42" s="185"/>
      <c r="C42" s="185"/>
      <c r="D42" s="185"/>
      <c r="E42" s="185"/>
      <c r="F42" s="185"/>
      <c r="G42" s="185"/>
      <c r="H42" s="185"/>
      <c r="I42" s="185"/>
      <c r="J42" s="185"/>
      <c r="K42" s="185"/>
    </row>
    <row r="43" spans="1:11" ht="15" customHeight="1">
      <c r="A43" s="180">
        <v>3</v>
      </c>
      <c r="B43" s="185" t="s">
        <v>92</v>
      </c>
      <c r="C43" s="185"/>
      <c r="D43" s="185"/>
      <c r="E43" s="185"/>
      <c r="F43" s="185"/>
      <c r="G43" s="185"/>
      <c r="H43" s="185"/>
      <c r="I43" s="185"/>
      <c r="J43" s="185"/>
      <c r="K43" s="185"/>
    </row>
    <row r="44" spans="1:11">
      <c r="A44" s="180"/>
      <c r="B44" s="185"/>
      <c r="C44" s="185"/>
      <c r="D44" s="185"/>
      <c r="E44" s="185"/>
      <c r="F44" s="185"/>
      <c r="G44" s="185"/>
      <c r="H44" s="185"/>
      <c r="I44" s="185"/>
      <c r="J44" s="185"/>
      <c r="K44" s="185"/>
    </row>
    <row r="45" spans="1:11">
      <c r="A45" s="180">
        <v>4</v>
      </c>
      <c r="B45" s="185" t="s">
        <v>93</v>
      </c>
      <c r="C45" s="186"/>
      <c r="D45" s="186"/>
      <c r="E45" s="186"/>
      <c r="F45" s="186"/>
      <c r="G45" s="186"/>
      <c r="H45" s="186"/>
      <c r="I45" s="186"/>
      <c r="J45" s="186"/>
      <c r="K45" s="186"/>
    </row>
    <row r="46" spans="1:11" ht="14.25" customHeight="1">
      <c r="A46" s="180"/>
      <c r="B46" s="186"/>
      <c r="C46" s="186"/>
      <c r="D46" s="186"/>
      <c r="E46" s="186"/>
      <c r="F46" s="186"/>
      <c r="G46" s="186"/>
      <c r="H46" s="186"/>
      <c r="I46" s="186"/>
      <c r="J46" s="186"/>
      <c r="K46" s="186"/>
    </row>
    <row r="47" spans="1:11" ht="15" hidden="1" customHeight="1">
      <c r="A47" s="180"/>
      <c r="B47" s="186"/>
      <c r="C47" s="186"/>
      <c r="D47" s="186"/>
      <c r="E47" s="186"/>
      <c r="F47" s="186"/>
      <c r="G47" s="186"/>
      <c r="H47" s="186"/>
      <c r="I47" s="186"/>
      <c r="J47" s="186"/>
      <c r="K47" s="186"/>
    </row>
    <row r="48" spans="1:11" ht="15" customHeight="1">
      <c r="A48" s="180">
        <v>5</v>
      </c>
      <c r="B48" s="185" t="s">
        <v>94</v>
      </c>
      <c r="C48" s="185"/>
      <c r="D48" s="185"/>
      <c r="E48" s="185"/>
      <c r="F48" s="185"/>
      <c r="G48" s="185"/>
      <c r="H48" s="185"/>
      <c r="I48" s="185"/>
      <c r="J48" s="185"/>
      <c r="K48" s="185"/>
    </row>
    <row r="49" spans="1:11" ht="35.25" customHeight="1">
      <c r="A49" s="180"/>
      <c r="B49" s="185"/>
      <c r="C49" s="185"/>
      <c r="D49" s="185"/>
      <c r="E49" s="185"/>
      <c r="F49" s="185"/>
      <c r="G49" s="185"/>
      <c r="H49" s="185"/>
      <c r="I49" s="185"/>
      <c r="J49" s="185"/>
      <c r="K49" s="185"/>
    </row>
    <row r="50" spans="1:11">
      <c r="B50" s="185"/>
      <c r="C50" s="185"/>
      <c r="D50" s="185"/>
      <c r="E50" s="185"/>
      <c r="F50" s="185"/>
      <c r="G50" s="185"/>
      <c r="H50" s="185"/>
      <c r="I50" s="185"/>
      <c r="J50" s="185"/>
      <c r="K50" s="185"/>
    </row>
    <row r="51" spans="1:11">
      <c r="B51" s="185"/>
      <c r="C51" s="185"/>
      <c r="D51" s="185"/>
      <c r="E51" s="185"/>
      <c r="F51" s="185"/>
      <c r="G51" s="185"/>
      <c r="H51" s="185"/>
      <c r="I51" s="185"/>
      <c r="J51" s="185"/>
      <c r="K51" s="185"/>
    </row>
  </sheetData>
  <mergeCells count="8">
    <mergeCell ref="B50:K51"/>
    <mergeCell ref="B43:K44"/>
    <mergeCell ref="B41:K42"/>
    <mergeCell ref="B45:K47"/>
    <mergeCell ref="A5:K9"/>
    <mergeCell ref="B29:K34"/>
    <mergeCell ref="B37:K40"/>
    <mergeCell ref="B48:K49"/>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D22" sqref="D22"/>
    </sheetView>
  </sheetViews>
  <sheetFormatPr defaultRowHeight="15.75" zeroHeight="1"/>
  <cols>
    <col min="1" max="1" width="5" style="96" customWidth="1"/>
    <col min="2" max="2" width="47.140625" style="96" customWidth="1"/>
    <col min="3" max="3" width="14.85546875" style="96" customWidth="1"/>
    <col min="4" max="4" width="9.140625" style="97" customWidth="1"/>
    <col min="5" max="12" width="11.140625" style="96" hidden="1" customWidth="1"/>
    <col min="13" max="13" width="13" style="96" hidden="1" customWidth="1"/>
    <col min="14" max="16" width="15.5703125" style="96" customWidth="1"/>
    <col min="17" max="19" width="15.7109375" style="96" hidden="1" customWidth="1"/>
    <col min="20" max="28" width="2" style="96" hidden="1" customWidth="1"/>
    <col min="29" max="29" width="9.85546875" style="96" hidden="1" customWidth="1"/>
    <col min="30" max="30" width="20" style="97" customWidth="1"/>
    <col min="31" max="31" width="5.42578125" style="96" customWidth="1"/>
    <col min="32" max="32" width="2" style="96" hidden="1" customWidth="1"/>
    <col min="33" max="33" width="2.42578125" style="96" hidden="1" customWidth="1"/>
    <col min="34" max="34" width="9.140625" style="96" hidden="1" customWidth="1"/>
    <col min="35" max="35" width="2" style="96" hidden="1" customWidth="1"/>
    <col min="36" max="37" width="0" style="96" hidden="1" customWidth="1"/>
    <col min="38" max="16384" width="9.140625" style="96"/>
  </cols>
  <sheetData>
    <row r="1" spans="1:35" s="94" customFormat="1" ht="25.5" customHeight="1">
      <c r="A1" s="98"/>
      <c r="B1" s="99"/>
      <c r="C1" s="100" t="s">
        <v>0</v>
      </c>
      <c r="D1" s="101" t="s">
        <v>105</v>
      </c>
      <c r="E1" s="101"/>
      <c r="F1" s="101"/>
      <c r="G1" s="101"/>
      <c r="H1" s="101"/>
      <c r="I1" s="101"/>
      <c r="J1" s="101"/>
      <c r="K1" s="101"/>
      <c r="L1" s="101"/>
      <c r="M1" s="101"/>
      <c r="N1" s="101"/>
      <c r="O1" s="101"/>
      <c r="P1" s="101"/>
      <c r="Q1" s="101"/>
      <c r="R1" s="101"/>
      <c r="S1" s="101"/>
      <c r="T1" s="99"/>
      <c r="U1" s="99"/>
      <c r="V1" s="98"/>
      <c r="W1" s="99"/>
      <c r="X1" s="99"/>
      <c r="Y1" s="99"/>
      <c r="Z1" s="99"/>
      <c r="AA1" s="99"/>
      <c r="AB1" s="99"/>
      <c r="AC1" s="99"/>
      <c r="AD1" s="117"/>
    </row>
    <row r="2" spans="1:35" s="94" customFormat="1" ht="25.5" customHeight="1">
      <c r="A2" s="98"/>
      <c r="B2" s="99"/>
      <c r="C2" s="100" t="s">
        <v>1</v>
      </c>
      <c r="D2" s="101" t="s">
        <v>101</v>
      </c>
      <c r="E2" s="101"/>
      <c r="F2" s="101"/>
      <c r="G2" s="101"/>
      <c r="H2" s="101"/>
      <c r="I2" s="101"/>
      <c r="J2" s="101"/>
      <c r="K2" s="101"/>
      <c r="L2" s="101"/>
      <c r="M2" s="101"/>
      <c r="N2" s="101"/>
      <c r="O2" s="101"/>
      <c r="P2" s="101"/>
      <c r="Q2" s="101"/>
      <c r="R2" s="101"/>
      <c r="S2" s="101"/>
      <c r="T2" s="99"/>
      <c r="U2" s="99"/>
      <c r="V2" s="98"/>
      <c r="W2" s="99"/>
      <c r="X2" s="99"/>
      <c r="Y2" s="99"/>
      <c r="Z2" s="99"/>
      <c r="AA2" s="99"/>
      <c r="AB2" s="99"/>
      <c r="AC2" s="99"/>
      <c r="AD2" s="117"/>
    </row>
    <row r="3" spans="1:35" s="94" customFormat="1" ht="25.5" customHeight="1">
      <c r="A3" s="98"/>
      <c r="B3" s="102"/>
      <c r="C3" s="100" t="s">
        <v>2</v>
      </c>
      <c r="D3" s="101" t="s">
        <v>102</v>
      </c>
      <c r="E3" s="101"/>
      <c r="F3" s="101"/>
      <c r="G3" s="101"/>
      <c r="H3" s="101"/>
      <c r="I3" s="101"/>
      <c r="J3" s="101"/>
      <c r="K3" s="101"/>
      <c r="L3" s="101"/>
      <c r="M3" s="101"/>
      <c r="N3" s="101"/>
      <c r="O3" s="101"/>
      <c r="P3" s="101"/>
      <c r="Q3" s="101"/>
      <c r="R3" s="101"/>
      <c r="S3" s="101"/>
      <c r="T3" s="102"/>
      <c r="U3" s="102"/>
      <c r="V3" s="98"/>
      <c r="W3" s="102"/>
      <c r="X3" s="102"/>
      <c r="Y3" s="102"/>
      <c r="Z3" s="102"/>
      <c r="AA3" s="102"/>
      <c r="AB3" s="102"/>
      <c r="AC3" s="102"/>
      <c r="AD3" s="118"/>
    </row>
    <row r="4" spans="1:35" s="94" customFormat="1" ht="25.5" customHeight="1">
      <c r="A4" s="98"/>
      <c r="B4" s="99"/>
      <c r="C4" s="100" t="s">
        <v>70</v>
      </c>
      <c r="D4" s="149" t="s">
        <v>103</v>
      </c>
      <c r="E4" s="101"/>
      <c r="F4" s="101"/>
      <c r="G4" s="101"/>
      <c r="H4" s="101"/>
      <c r="I4" s="101"/>
      <c r="J4" s="101"/>
      <c r="K4" s="101"/>
      <c r="L4" s="101"/>
      <c r="M4" s="101"/>
      <c r="N4" s="101"/>
      <c r="O4" s="101"/>
      <c r="P4" s="101"/>
      <c r="Q4" s="101"/>
      <c r="R4" s="101"/>
      <c r="S4" s="101" t="s">
        <v>3</v>
      </c>
      <c r="T4" s="99"/>
      <c r="U4" s="99"/>
      <c r="V4" s="98"/>
      <c r="W4" s="99"/>
      <c r="X4" s="99"/>
      <c r="Y4" s="99"/>
      <c r="Z4" s="99"/>
      <c r="AA4" s="99"/>
      <c r="AB4" s="99"/>
      <c r="AC4" s="99"/>
      <c r="AD4" s="117"/>
    </row>
    <row r="5" spans="1:35" ht="15.95" customHeight="1">
      <c r="A5" s="103"/>
      <c r="B5" s="103"/>
      <c r="C5" s="103"/>
      <c r="D5" s="104"/>
      <c r="E5" s="103"/>
      <c r="F5" s="103"/>
      <c r="G5" s="103"/>
      <c r="H5" s="103"/>
      <c r="I5" s="103"/>
      <c r="J5" s="103"/>
      <c r="K5" s="103"/>
      <c r="L5" s="103"/>
      <c r="M5" s="103"/>
      <c r="N5" s="103"/>
      <c r="O5" s="103"/>
      <c r="P5" s="103" t="s">
        <v>79</v>
      </c>
      <c r="Q5" s="103"/>
      <c r="R5" s="103"/>
      <c r="S5" s="103"/>
      <c r="T5" s="103"/>
      <c r="U5" s="103"/>
      <c r="V5" s="103"/>
      <c r="W5" s="103"/>
      <c r="X5" s="103"/>
      <c r="Y5" s="103"/>
      <c r="Z5" s="103"/>
      <c r="AA5" s="103"/>
      <c r="AB5" s="103"/>
      <c r="AC5" s="103"/>
      <c r="AD5" s="103"/>
    </row>
    <row r="6" spans="1:35" s="95" customFormat="1" ht="20.100000000000001" customHeight="1">
      <c r="A6" s="105" t="s">
        <v>4</v>
      </c>
      <c r="B6" s="103"/>
      <c r="C6" s="106" t="s">
        <v>5</v>
      </c>
      <c r="D6" s="147" t="s">
        <v>49</v>
      </c>
      <c r="E6" s="103"/>
      <c r="F6" s="103"/>
      <c r="G6" s="103"/>
      <c r="H6" s="107"/>
      <c r="I6" s="107"/>
      <c r="J6" s="107"/>
      <c r="K6" s="107"/>
      <c r="L6" s="107"/>
      <c r="M6" s="107"/>
      <c r="N6" s="103"/>
      <c r="O6" s="103"/>
      <c r="P6" s="219" t="s">
        <v>80</v>
      </c>
      <c r="Q6" s="103"/>
      <c r="R6" s="103"/>
      <c r="S6" s="103"/>
      <c r="T6" s="103"/>
      <c r="U6" s="103"/>
      <c r="V6" s="103"/>
      <c r="W6" s="103"/>
      <c r="X6" s="103"/>
      <c r="Y6" s="103"/>
      <c r="Z6" s="103"/>
      <c r="AA6" s="103"/>
      <c r="AB6" s="103"/>
      <c r="AC6" s="103"/>
      <c r="AD6" s="103"/>
    </row>
    <row r="7" spans="1:35" s="95" customFormat="1" ht="20.100000000000001" customHeight="1">
      <c r="A7" s="232" t="s">
        <v>100</v>
      </c>
      <c r="B7" s="107"/>
      <c r="C7" s="106" t="s">
        <v>6</v>
      </c>
      <c r="D7" s="146" t="s">
        <v>130</v>
      </c>
      <c r="E7" s="103"/>
      <c r="F7" s="103"/>
      <c r="G7" s="103"/>
      <c r="H7" s="107"/>
      <c r="I7" s="107"/>
      <c r="J7" s="107"/>
      <c r="K7" s="107"/>
      <c r="L7" s="107"/>
      <c r="M7" s="107"/>
      <c r="N7" s="103"/>
      <c r="O7" s="103"/>
      <c r="P7" s="219" t="s">
        <v>78</v>
      </c>
      <c r="Q7" s="103"/>
      <c r="R7" s="103"/>
      <c r="S7" s="103"/>
      <c r="T7" s="103"/>
      <c r="U7" s="103"/>
      <c r="V7" s="103"/>
      <c r="W7" s="103"/>
      <c r="X7" s="103"/>
      <c r="Y7" s="103"/>
      <c r="Z7" s="103"/>
      <c r="AA7" s="103"/>
      <c r="AB7" s="103"/>
      <c r="AC7" s="103"/>
      <c r="AD7" s="103"/>
    </row>
    <row r="8" spans="1:35" s="95" customFormat="1" ht="20.100000000000001" customHeight="1">
      <c r="A8" s="108"/>
      <c r="B8" s="107"/>
      <c r="C8" s="108"/>
      <c r="D8" s="107"/>
      <c r="E8" s="109"/>
      <c r="F8" s="110"/>
      <c r="G8" s="109"/>
      <c r="H8" s="110"/>
      <c r="I8" s="109"/>
      <c r="J8" s="110"/>
      <c r="K8" s="109"/>
      <c r="L8" s="110"/>
      <c r="M8" s="109"/>
      <c r="N8" s="110"/>
      <c r="O8" s="109"/>
      <c r="P8" s="110"/>
      <c r="Q8" s="109"/>
      <c r="R8" s="110"/>
      <c r="S8" s="109"/>
      <c r="T8" s="110"/>
      <c r="U8" s="109"/>
      <c r="V8" s="110"/>
      <c r="W8" s="109"/>
      <c r="X8" s="110"/>
      <c r="Y8" s="109"/>
      <c r="Z8" s="110"/>
      <c r="AA8" s="109"/>
      <c r="AB8" s="110"/>
      <c r="AC8" s="109"/>
      <c r="AD8" s="110"/>
    </row>
    <row r="9" spans="1:35" s="95" customFormat="1" ht="15.75" customHeight="1">
      <c r="A9" s="187" t="s">
        <v>7</v>
      </c>
      <c r="B9" s="187" t="s">
        <v>8</v>
      </c>
      <c r="C9" s="188" t="s">
        <v>9</v>
      </c>
      <c r="D9" s="189" t="s">
        <v>10</v>
      </c>
      <c r="E9" s="173"/>
      <c r="F9" s="173"/>
      <c r="G9" s="173"/>
      <c r="H9" s="173"/>
      <c r="I9" s="173"/>
      <c r="J9" s="173"/>
      <c r="K9" s="173"/>
      <c r="L9" s="173"/>
      <c r="M9" s="173"/>
      <c r="N9" s="220" t="s">
        <v>95</v>
      </c>
      <c r="O9" s="221"/>
      <c r="P9" s="222"/>
      <c r="Q9" s="115"/>
      <c r="R9" s="115"/>
      <c r="S9" s="115"/>
      <c r="T9" s="115"/>
      <c r="U9" s="115"/>
      <c r="V9" s="115"/>
      <c r="W9" s="115"/>
      <c r="X9" s="115"/>
      <c r="Y9" s="115"/>
      <c r="Z9" s="115"/>
      <c r="AA9" s="115"/>
      <c r="AB9" s="115"/>
      <c r="AC9" s="115"/>
      <c r="AD9" s="192" t="s">
        <v>104</v>
      </c>
    </row>
    <row r="10" spans="1:35" s="95" customFormat="1">
      <c r="A10" s="187"/>
      <c r="B10" s="187"/>
      <c r="C10" s="188"/>
      <c r="D10" s="190"/>
      <c r="E10" s="174"/>
      <c r="F10" s="174"/>
      <c r="G10" s="174"/>
      <c r="H10" s="174"/>
      <c r="I10" s="174"/>
      <c r="J10" s="174"/>
      <c r="K10" s="174"/>
      <c r="L10" s="174"/>
      <c r="M10" s="174"/>
      <c r="N10" s="223"/>
      <c r="O10" s="224"/>
      <c r="P10" s="225"/>
      <c r="Q10" s="116"/>
      <c r="R10" s="116"/>
      <c r="S10" s="116"/>
      <c r="T10" s="116"/>
      <c r="U10" s="116"/>
      <c r="V10" s="116"/>
      <c r="W10" s="116"/>
      <c r="X10" s="116"/>
      <c r="Y10" s="116"/>
      <c r="Z10" s="116"/>
      <c r="AA10" s="116"/>
      <c r="AB10" s="119"/>
      <c r="AC10" s="119"/>
      <c r="AD10" s="193"/>
    </row>
    <row r="11" spans="1:35" ht="47.25">
      <c r="A11" s="187"/>
      <c r="B11" s="187"/>
      <c r="C11" s="188"/>
      <c r="D11" s="191"/>
      <c r="E11" s="175">
        <v>1</v>
      </c>
      <c r="F11" s="111">
        <v>2</v>
      </c>
      <c r="G11" s="111">
        <v>3</v>
      </c>
      <c r="H11" s="111">
        <v>4</v>
      </c>
      <c r="I11" s="111">
        <v>5</v>
      </c>
      <c r="J11" s="111">
        <v>6</v>
      </c>
      <c r="K11" s="111">
        <v>7</v>
      </c>
      <c r="L11" s="111">
        <v>8</v>
      </c>
      <c r="M11" s="183"/>
      <c r="N11" s="111" t="s">
        <v>97</v>
      </c>
      <c r="O11" s="111" t="s">
        <v>98</v>
      </c>
      <c r="P11" s="111" t="s">
        <v>99</v>
      </c>
      <c r="Q11" s="111"/>
      <c r="R11" s="111"/>
      <c r="S11" s="111"/>
      <c r="T11" s="111"/>
      <c r="U11" s="111"/>
      <c r="V11" s="111"/>
      <c r="W11" s="111"/>
      <c r="X11" s="111"/>
      <c r="Y11" s="111"/>
      <c r="Z11" s="111"/>
      <c r="AA11" s="111"/>
      <c r="AB11" s="120"/>
      <c r="AC11" s="120"/>
      <c r="AD11" s="194"/>
    </row>
    <row r="12" spans="1:35" s="95" customFormat="1">
      <c r="A12" s="112">
        <v>1</v>
      </c>
      <c r="B12" s="113" t="s">
        <v>50</v>
      </c>
      <c r="C12" s="114">
        <v>123356789413</v>
      </c>
      <c r="D12" s="176" t="s">
        <v>13</v>
      </c>
      <c r="E12" s="112"/>
      <c r="F12" s="112"/>
      <c r="G12" s="112"/>
      <c r="H12" s="112"/>
      <c r="I12" s="112"/>
      <c r="J12" s="112"/>
      <c r="K12" s="112"/>
      <c r="L12" s="112"/>
      <c r="M12" s="184"/>
      <c r="N12" s="112">
        <v>2</v>
      </c>
      <c r="O12" s="112">
        <v>4</v>
      </c>
      <c r="P12" s="112">
        <v>6</v>
      </c>
      <c r="Q12" s="112"/>
      <c r="R12" s="112"/>
      <c r="S12" s="112"/>
      <c r="T12" s="112"/>
      <c r="U12" s="112"/>
      <c r="V12" s="112"/>
      <c r="W12" s="112"/>
      <c r="X12" s="112"/>
      <c r="Y12" s="112"/>
      <c r="Z12" s="112"/>
      <c r="AA12" s="112"/>
      <c r="AB12" s="112"/>
      <c r="AC12" s="112"/>
      <c r="AD12" s="112">
        <v>5</v>
      </c>
      <c r="AF12" s="121">
        <v>0</v>
      </c>
      <c r="AG12" s="121" t="s">
        <v>12</v>
      </c>
      <c r="AI12" s="165">
        <v>1</v>
      </c>
    </row>
    <row r="13" spans="1:35" s="95" customFormat="1">
      <c r="A13" s="112">
        <v>2</v>
      </c>
      <c r="B13" s="113" t="s">
        <v>51</v>
      </c>
      <c r="C13" s="114">
        <v>133456789412</v>
      </c>
      <c r="D13" s="112" t="s">
        <v>12</v>
      </c>
      <c r="E13" s="112"/>
      <c r="F13" s="112"/>
      <c r="G13" s="112"/>
      <c r="H13" s="112"/>
      <c r="I13" s="112"/>
      <c r="J13" s="112"/>
      <c r="K13" s="112"/>
      <c r="L13" s="112"/>
      <c r="M13" s="184"/>
      <c r="N13" s="112">
        <v>2</v>
      </c>
      <c r="O13" s="112">
        <v>4</v>
      </c>
      <c r="P13" s="112">
        <v>6</v>
      </c>
      <c r="Q13" s="112"/>
      <c r="R13" s="112"/>
      <c r="S13" s="112"/>
      <c r="T13" s="112"/>
      <c r="U13" s="112"/>
      <c r="V13" s="112"/>
      <c r="W13" s="112"/>
      <c r="X13" s="112"/>
      <c r="Y13" s="112"/>
      <c r="Z13" s="112"/>
      <c r="AA13" s="112"/>
      <c r="AB13" s="112"/>
      <c r="AC13" s="112"/>
      <c r="AD13" s="112">
        <v>5</v>
      </c>
      <c r="AF13" s="121">
        <v>1</v>
      </c>
      <c r="AG13" s="121" t="s">
        <v>13</v>
      </c>
    </row>
    <row r="14" spans="1:35" s="95" customFormat="1">
      <c r="A14" s="112">
        <v>3</v>
      </c>
      <c r="B14" s="113" t="s">
        <v>52</v>
      </c>
      <c r="C14" s="114">
        <v>120001789413</v>
      </c>
      <c r="D14" s="112" t="s">
        <v>13</v>
      </c>
      <c r="E14" s="112"/>
      <c r="F14" s="112"/>
      <c r="G14" s="112"/>
      <c r="H14" s="112"/>
      <c r="I14" s="112"/>
      <c r="J14" s="112"/>
      <c r="K14" s="112"/>
      <c r="L14" s="112"/>
      <c r="M14" s="184"/>
      <c r="N14" s="112">
        <v>2</v>
      </c>
      <c r="O14" s="112">
        <v>4</v>
      </c>
      <c r="P14" s="112">
        <v>6</v>
      </c>
      <c r="Q14" s="112"/>
      <c r="R14" s="112"/>
      <c r="S14" s="112"/>
      <c r="T14" s="112"/>
      <c r="U14" s="112"/>
      <c r="V14" s="112"/>
      <c r="W14" s="112"/>
      <c r="X14" s="112"/>
      <c r="Y14" s="112"/>
      <c r="Z14" s="112"/>
      <c r="AA14" s="112"/>
      <c r="AB14" s="112"/>
      <c r="AC14" s="112"/>
      <c r="AD14" s="112">
        <v>5</v>
      </c>
      <c r="AF14" s="121">
        <v>2</v>
      </c>
      <c r="AG14" s="121" t="s">
        <v>12</v>
      </c>
    </row>
    <row r="15" spans="1:35" s="95" customFormat="1">
      <c r="A15" s="112">
        <v>4</v>
      </c>
      <c r="B15" s="113" t="s">
        <v>53</v>
      </c>
      <c r="C15" s="114">
        <v>123876789416</v>
      </c>
      <c r="D15" s="112" t="s">
        <v>12</v>
      </c>
      <c r="E15" s="112"/>
      <c r="F15" s="112"/>
      <c r="G15" s="112"/>
      <c r="H15" s="112"/>
      <c r="I15" s="112"/>
      <c r="J15" s="112"/>
      <c r="K15" s="112"/>
      <c r="L15" s="112"/>
      <c r="M15" s="184"/>
      <c r="N15" s="112">
        <v>2</v>
      </c>
      <c r="O15" s="112">
        <v>4</v>
      </c>
      <c r="P15" s="112">
        <v>6</v>
      </c>
      <c r="Q15" s="112"/>
      <c r="R15" s="112"/>
      <c r="S15" s="112"/>
      <c r="T15" s="112"/>
      <c r="U15" s="112"/>
      <c r="V15" s="112"/>
      <c r="W15" s="112"/>
      <c r="X15" s="112"/>
      <c r="Y15" s="112"/>
      <c r="Z15" s="112"/>
      <c r="AA15" s="112"/>
      <c r="AB15" s="112"/>
      <c r="AC15" s="112"/>
      <c r="AD15" s="112">
        <v>5</v>
      </c>
      <c r="AF15" s="121">
        <v>3</v>
      </c>
      <c r="AG15" s="121" t="s">
        <v>13</v>
      </c>
    </row>
    <row r="16" spans="1:35" s="95" customFormat="1">
      <c r="A16" s="112">
        <v>5</v>
      </c>
      <c r="B16" s="113" t="s">
        <v>54</v>
      </c>
      <c r="C16" s="114">
        <v>126100089417</v>
      </c>
      <c r="D16" s="112" t="s">
        <v>13</v>
      </c>
      <c r="E16" s="112"/>
      <c r="F16" s="112"/>
      <c r="G16" s="112"/>
      <c r="H16" s="112"/>
      <c r="I16" s="112"/>
      <c r="J16" s="112"/>
      <c r="K16" s="112"/>
      <c r="L16" s="112"/>
      <c r="M16" s="184"/>
      <c r="N16" s="112">
        <v>2</v>
      </c>
      <c r="O16" s="112">
        <v>4</v>
      </c>
      <c r="P16" s="112">
        <v>6</v>
      </c>
      <c r="Q16" s="112"/>
      <c r="R16" s="112"/>
      <c r="S16" s="112"/>
      <c r="T16" s="112"/>
      <c r="U16" s="112"/>
      <c r="V16" s="112"/>
      <c r="W16" s="112"/>
      <c r="X16" s="112"/>
      <c r="Y16" s="112"/>
      <c r="Z16" s="112"/>
      <c r="AA16" s="112"/>
      <c r="AB16" s="112"/>
      <c r="AC16" s="112"/>
      <c r="AD16" s="112">
        <v>5</v>
      </c>
      <c r="AF16" s="121">
        <v>4</v>
      </c>
      <c r="AG16" s="121" t="s">
        <v>12</v>
      </c>
    </row>
    <row r="17" spans="1:35" s="95" customFormat="1">
      <c r="A17" s="112">
        <v>6</v>
      </c>
      <c r="B17" s="113" t="s">
        <v>55</v>
      </c>
      <c r="C17" s="114">
        <v>149990009413</v>
      </c>
      <c r="D17" s="112" t="s">
        <v>13</v>
      </c>
      <c r="E17" s="112"/>
      <c r="F17" s="112"/>
      <c r="G17" s="112"/>
      <c r="H17" s="112"/>
      <c r="I17" s="112"/>
      <c r="J17" s="112"/>
      <c r="K17" s="112"/>
      <c r="L17" s="112"/>
      <c r="M17" s="184"/>
      <c r="N17" s="112">
        <v>2</v>
      </c>
      <c r="O17" s="112">
        <v>4</v>
      </c>
      <c r="P17" s="112">
        <v>6</v>
      </c>
      <c r="Q17" s="112"/>
      <c r="R17" s="112"/>
      <c r="S17" s="112"/>
      <c r="T17" s="112"/>
      <c r="U17" s="112"/>
      <c r="V17" s="112"/>
      <c r="W17" s="112"/>
      <c r="X17" s="112"/>
      <c r="Y17" s="112"/>
      <c r="Z17" s="112"/>
      <c r="AA17" s="112"/>
      <c r="AB17" s="112"/>
      <c r="AC17" s="112"/>
      <c r="AD17" s="112">
        <v>5</v>
      </c>
      <c r="AF17" s="121">
        <v>5</v>
      </c>
      <c r="AG17" s="121" t="s">
        <v>13</v>
      </c>
    </row>
    <row r="18" spans="1:35" s="95" customFormat="1">
      <c r="A18" s="112">
        <v>7</v>
      </c>
      <c r="B18" s="113" t="s">
        <v>131</v>
      </c>
      <c r="C18" s="114">
        <v>149990009414</v>
      </c>
      <c r="D18" s="112" t="s">
        <v>12</v>
      </c>
      <c r="E18" s="112"/>
      <c r="F18" s="112"/>
      <c r="G18" s="112"/>
      <c r="H18" s="112"/>
      <c r="I18" s="112"/>
      <c r="J18" s="112"/>
      <c r="K18" s="112"/>
      <c r="L18" s="112"/>
      <c r="M18" s="112"/>
      <c r="N18" s="112">
        <v>2</v>
      </c>
      <c r="O18" s="112">
        <v>4</v>
      </c>
      <c r="P18" s="112">
        <v>6</v>
      </c>
      <c r="Q18" s="112"/>
      <c r="R18" s="112"/>
      <c r="S18" s="112"/>
      <c r="T18" s="112"/>
      <c r="U18" s="112"/>
      <c r="V18" s="112"/>
      <c r="W18" s="112"/>
      <c r="X18" s="112"/>
      <c r="Y18" s="112"/>
      <c r="Z18" s="112"/>
      <c r="AA18" s="112"/>
      <c r="AB18" s="112"/>
      <c r="AC18" s="112"/>
      <c r="AD18" s="112">
        <v>5</v>
      </c>
      <c r="AF18" s="122">
        <v>6</v>
      </c>
      <c r="AG18" s="122" t="s">
        <v>12</v>
      </c>
    </row>
    <row r="19" spans="1:35" s="95" customFormat="1">
      <c r="A19" s="112">
        <v>8</v>
      </c>
      <c r="B19" s="113" t="s">
        <v>132</v>
      </c>
      <c r="C19" s="114">
        <v>149990009415</v>
      </c>
      <c r="D19" s="112" t="s">
        <v>13</v>
      </c>
      <c r="E19" s="112"/>
      <c r="F19" s="112"/>
      <c r="G19" s="112"/>
      <c r="H19" s="112"/>
      <c r="I19" s="112"/>
      <c r="J19" s="112"/>
      <c r="K19" s="112"/>
      <c r="L19" s="112"/>
      <c r="M19" s="112"/>
      <c r="N19" s="112">
        <v>2</v>
      </c>
      <c r="O19" s="112">
        <v>4</v>
      </c>
      <c r="P19" s="112">
        <v>6</v>
      </c>
      <c r="Q19" s="112"/>
      <c r="R19" s="112"/>
      <c r="S19" s="112"/>
      <c r="T19" s="112"/>
      <c r="U19" s="112"/>
      <c r="V19" s="112"/>
      <c r="W19" s="112"/>
      <c r="X19" s="112"/>
      <c r="Y19" s="112"/>
      <c r="Z19" s="112"/>
      <c r="AA19" s="112"/>
      <c r="AB19" s="112"/>
      <c r="AC19" s="112"/>
      <c r="AD19" s="112">
        <v>5</v>
      </c>
      <c r="AF19" s="121">
        <v>7</v>
      </c>
      <c r="AG19" s="121" t="s">
        <v>13</v>
      </c>
      <c r="AH19" s="125"/>
      <c r="AI19" s="125"/>
    </row>
    <row r="20" spans="1:35" s="95" customFormat="1">
      <c r="A20" s="112">
        <v>9</v>
      </c>
      <c r="B20" s="113" t="s">
        <v>133</v>
      </c>
      <c r="C20" s="114">
        <v>149990009416</v>
      </c>
      <c r="D20" s="112" t="s">
        <v>12</v>
      </c>
      <c r="E20" s="112"/>
      <c r="F20" s="112"/>
      <c r="G20" s="112"/>
      <c r="H20" s="112"/>
      <c r="I20" s="112"/>
      <c r="J20" s="112"/>
      <c r="K20" s="112"/>
      <c r="L20" s="112"/>
      <c r="M20" s="112"/>
      <c r="N20" s="112">
        <v>2</v>
      </c>
      <c r="O20" s="112">
        <v>4</v>
      </c>
      <c r="P20" s="112">
        <v>6</v>
      </c>
      <c r="Q20" s="112"/>
      <c r="R20" s="112"/>
      <c r="S20" s="112"/>
      <c r="T20" s="112"/>
      <c r="U20" s="112"/>
      <c r="V20" s="112"/>
      <c r="W20" s="112"/>
      <c r="X20" s="112"/>
      <c r="Y20" s="112"/>
      <c r="Z20" s="112"/>
      <c r="AA20" s="112"/>
      <c r="AB20" s="112"/>
      <c r="AC20" s="112"/>
      <c r="AD20" s="112">
        <v>5</v>
      </c>
      <c r="AF20" s="122">
        <v>8</v>
      </c>
      <c r="AG20" s="122" t="s">
        <v>12</v>
      </c>
      <c r="AH20" s="125"/>
      <c r="AI20" s="125"/>
    </row>
    <row r="21" spans="1:35" s="95" customFormat="1">
      <c r="A21" s="112">
        <v>10</v>
      </c>
      <c r="B21" s="113" t="s">
        <v>134</v>
      </c>
      <c r="C21" s="114">
        <v>149990009417</v>
      </c>
      <c r="D21" s="112" t="s">
        <v>13</v>
      </c>
      <c r="E21" s="112"/>
      <c r="F21" s="112"/>
      <c r="G21" s="112"/>
      <c r="H21" s="112"/>
      <c r="I21" s="112"/>
      <c r="J21" s="112"/>
      <c r="K21" s="112"/>
      <c r="L21" s="112"/>
      <c r="M21" s="112"/>
      <c r="N21" s="112">
        <v>2</v>
      </c>
      <c r="O21" s="112">
        <v>4</v>
      </c>
      <c r="P21" s="112">
        <v>6</v>
      </c>
      <c r="Q21" s="112"/>
      <c r="R21" s="112"/>
      <c r="S21" s="112"/>
      <c r="T21" s="112"/>
      <c r="U21" s="112"/>
      <c r="V21" s="112"/>
      <c r="W21" s="112"/>
      <c r="X21" s="112"/>
      <c r="Y21" s="112"/>
      <c r="Z21" s="112"/>
      <c r="AA21" s="112"/>
      <c r="AB21" s="112"/>
      <c r="AC21" s="112"/>
      <c r="AD21" s="112">
        <v>5</v>
      </c>
      <c r="AF21" s="121">
        <v>9</v>
      </c>
      <c r="AG21" s="121" t="s">
        <v>13</v>
      </c>
      <c r="AH21" s="125"/>
      <c r="AI21" s="125"/>
    </row>
    <row r="22" spans="1:35" s="95" customFormat="1">
      <c r="A22" s="112">
        <v>11</v>
      </c>
      <c r="B22" s="113"/>
      <c r="C22" s="114"/>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F22" s="123"/>
      <c r="AG22" s="123"/>
      <c r="AH22" s="125"/>
      <c r="AI22" s="125"/>
    </row>
    <row r="23" spans="1:35" s="95" customFormat="1">
      <c r="A23" s="112">
        <v>12</v>
      </c>
      <c r="B23" s="113"/>
      <c r="C23" s="114"/>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F23" s="123"/>
      <c r="AG23" s="123"/>
      <c r="AH23" s="125"/>
      <c r="AI23" s="125"/>
    </row>
    <row r="24" spans="1:35" s="95" customFormat="1">
      <c r="A24" s="112">
        <v>13</v>
      </c>
      <c r="B24" s="113"/>
      <c r="C24" s="114"/>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F24" s="123"/>
      <c r="AG24" s="123"/>
    </row>
    <row r="25" spans="1:35" s="95" customFormat="1">
      <c r="A25" s="112">
        <v>14</v>
      </c>
      <c r="B25" s="113"/>
      <c r="C25" s="114"/>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F25" s="123"/>
      <c r="AG25" s="123"/>
    </row>
    <row r="26" spans="1:35" s="95" customFormat="1">
      <c r="A26" s="112">
        <v>15</v>
      </c>
      <c r="B26" s="113"/>
      <c r="C26" s="114"/>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F26" s="123"/>
      <c r="AG26" s="123"/>
    </row>
    <row r="27" spans="1:35" s="95" customFormat="1">
      <c r="A27" s="112">
        <v>16</v>
      </c>
      <c r="B27" s="113"/>
      <c r="C27" s="114"/>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F27" s="123"/>
      <c r="AG27" s="123"/>
    </row>
    <row r="28" spans="1:35" s="95" customFormat="1">
      <c r="A28" s="112">
        <v>17</v>
      </c>
      <c r="B28" s="113"/>
      <c r="C28" s="114"/>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F28" s="123"/>
      <c r="AG28" s="123"/>
    </row>
    <row r="29" spans="1:35" s="95" customFormat="1">
      <c r="A29" s="112">
        <v>18</v>
      </c>
      <c r="B29" s="113"/>
      <c r="C29" s="114"/>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F29" s="123"/>
      <c r="AG29" s="123"/>
    </row>
    <row r="30" spans="1:35" s="95" customFormat="1">
      <c r="A30" s="112">
        <v>19</v>
      </c>
      <c r="B30" s="113"/>
      <c r="C30" s="114"/>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F30" s="123"/>
      <c r="AG30" s="123"/>
    </row>
    <row r="31" spans="1:35" s="95" customFormat="1">
      <c r="A31" s="112">
        <v>20</v>
      </c>
      <c r="B31" s="113"/>
      <c r="C31" s="114"/>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F31" s="123"/>
      <c r="AG31" s="123"/>
    </row>
    <row r="32" spans="1:35" s="95" customFormat="1">
      <c r="A32" s="112">
        <v>21</v>
      </c>
      <c r="B32" s="113"/>
      <c r="C32" s="114"/>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F32" s="123"/>
      <c r="AG32" s="123"/>
    </row>
    <row r="33" spans="1:33" s="95" customFormat="1">
      <c r="A33" s="112">
        <v>22</v>
      </c>
      <c r="B33" s="113"/>
      <c r="C33" s="114"/>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F33" s="123"/>
      <c r="AG33" s="123"/>
    </row>
    <row r="34" spans="1:33" s="95" customFormat="1">
      <c r="A34" s="112">
        <v>23</v>
      </c>
      <c r="B34" s="113"/>
      <c r="C34" s="114"/>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F34" s="123"/>
      <c r="AG34" s="123"/>
    </row>
    <row r="35" spans="1:33" s="95" customFormat="1">
      <c r="A35" s="112">
        <v>24</v>
      </c>
      <c r="B35" s="113"/>
      <c r="C35" s="114"/>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F35" s="123"/>
      <c r="AG35" s="123"/>
    </row>
    <row r="36" spans="1:33" s="95" customFormat="1">
      <c r="A36" s="112">
        <v>25</v>
      </c>
      <c r="B36" s="113"/>
      <c r="C36" s="114"/>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F36" s="123"/>
      <c r="AG36" s="123"/>
    </row>
    <row r="37" spans="1:33" s="95" customFormat="1">
      <c r="A37" s="112">
        <v>26</v>
      </c>
      <c r="B37" s="148"/>
      <c r="C37" s="114"/>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F37" s="123"/>
      <c r="AG37" s="123"/>
    </row>
    <row r="38" spans="1:33" s="95" customFormat="1">
      <c r="A38" s="112">
        <v>27</v>
      </c>
      <c r="B38" s="113"/>
      <c r="C38" s="114"/>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F38" s="123"/>
      <c r="AG38" s="123"/>
    </row>
    <row r="39" spans="1:33" s="95" customFormat="1">
      <c r="A39" s="112">
        <v>28</v>
      </c>
      <c r="B39" s="113"/>
      <c r="C39" s="114"/>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F39" s="123"/>
      <c r="AG39" s="123"/>
    </row>
    <row r="40" spans="1:33" s="95" customFormat="1">
      <c r="A40" s="112">
        <v>29</v>
      </c>
      <c r="B40" s="113"/>
      <c r="C40" s="114"/>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F40" s="123"/>
      <c r="AG40" s="123"/>
    </row>
    <row r="41" spans="1:33" s="95" customFormat="1">
      <c r="A41" s="112">
        <v>30</v>
      </c>
      <c r="B41" s="113"/>
      <c r="C41" s="114"/>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F41" s="123"/>
      <c r="AG41" s="123"/>
    </row>
    <row r="42" spans="1:33" s="95" customFormat="1">
      <c r="A42" s="112">
        <v>31</v>
      </c>
      <c r="B42" s="113"/>
      <c r="C42" s="114"/>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F42" s="123"/>
      <c r="AG42" s="123"/>
    </row>
    <row r="43" spans="1:33" s="95" customFormat="1">
      <c r="A43" s="112">
        <v>32</v>
      </c>
      <c r="B43" s="113"/>
      <c r="C43" s="114"/>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F43" s="123"/>
      <c r="AG43" s="123"/>
    </row>
    <row r="44" spans="1:33" s="95" customFormat="1">
      <c r="A44" s="112">
        <v>33</v>
      </c>
      <c r="B44" s="113"/>
      <c r="C44" s="114"/>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F44" s="123"/>
      <c r="AG44" s="123"/>
    </row>
    <row r="45" spans="1:33" s="95" customFormat="1">
      <c r="A45" s="112">
        <v>34</v>
      </c>
      <c r="B45" s="113"/>
      <c r="C45" s="114"/>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F45" s="123"/>
      <c r="AG45" s="123"/>
    </row>
    <row r="46" spans="1:33" s="95" customFormat="1">
      <c r="A46" s="112">
        <v>35</v>
      </c>
      <c r="B46" s="113"/>
      <c r="C46" s="114"/>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F46" s="123"/>
      <c r="AG46" s="123"/>
    </row>
    <row r="47" spans="1:33" s="95" customFormat="1">
      <c r="A47" s="112">
        <v>36</v>
      </c>
      <c r="B47" s="113"/>
      <c r="C47" s="114"/>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F47" s="123"/>
      <c r="AG47" s="123"/>
    </row>
    <row r="48" spans="1:33" s="95" customFormat="1">
      <c r="A48" s="112">
        <v>37</v>
      </c>
      <c r="B48" s="113"/>
      <c r="C48" s="114"/>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F48" s="123"/>
      <c r="AG48" s="123"/>
    </row>
    <row r="49" spans="1:33" s="95" customFormat="1">
      <c r="A49" s="112">
        <v>38</v>
      </c>
      <c r="B49" s="113"/>
      <c r="C49" s="114"/>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F49" s="123"/>
      <c r="AG49" s="123"/>
    </row>
    <row r="50" spans="1:33" s="95" customFormat="1">
      <c r="A50" s="112">
        <v>39</v>
      </c>
      <c r="B50" s="113"/>
      <c r="C50" s="114"/>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F50" s="123"/>
      <c r="AG50" s="123"/>
    </row>
    <row r="51" spans="1:33" s="95" customFormat="1">
      <c r="A51" s="112">
        <v>40</v>
      </c>
      <c r="B51" s="113"/>
      <c r="C51" s="114"/>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F51" s="123"/>
      <c r="AG51" s="123"/>
    </row>
    <row r="52" spans="1:33" s="95" customFormat="1">
      <c r="A52" s="112">
        <v>41</v>
      </c>
      <c r="B52" s="113"/>
      <c r="C52" s="114"/>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F52" s="123"/>
      <c r="AG52" s="123"/>
    </row>
    <row r="53" spans="1:33" s="95" customFormat="1">
      <c r="A53" s="112">
        <v>42</v>
      </c>
      <c r="B53" s="113"/>
      <c r="C53" s="114"/>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F53" s="123"/>
      <c r="AG53" s="123"/>
    </row>
    <row r="54" spans="1:33" s="95" customFormat="1">
      <c r="A54" s="112">
        <v>43</v>
      </c>
      <c r="B54" s="113"/>
      <c r="C54" s="114"/>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F54" s="123"/>
      <c r="AG54" s="123"/>
    </row>
    <row r="55" spans="1:33" s="95" customFormat="1">
      <c r="A55" s="112">
        <v>44</v>
      </c>
      <c r="B55" s="113"/>
      <c r="C55" s="114"/>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F55" s="123"/>
      <c r="AG55" s="123"/>
    </row>
    <row r="56" spans="1:33" s="95" customFormat="1">
      <c r="A56" s="112">
        <v>45</v>
      </c>
      <c r="B56" s="113"/>
      <c r="C56" s="114"/>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F56" s="123"/>
      <c r="AG56" s="123"/>
    </row>
    <row r="57" spans="1:33" s="95" customFormat="1">
      <c r="A57" s="112">
        <v>46</v>
      </c>
      <c r="B57" s="113"/>
      <c r="C57" s="114"/>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F57" s="123"/>
      <c r="AG57" s="123"/>
    </row>
    <row r="58" spans="1:33" s="95" customFormat="1">
      <c r="A58" s="112">
        <v>47</v>
      </c>
      <c r="B58" s="113"/>
      <c r="C58" s="114"/>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F58" s="123"/>
      <c r="AG58" s="123"/>
    </row>
    <row r="59" spans="1:33" s="95" customFormat="1">
      <c r="A59" s="112">
        <v>48</v>
      </c>
      <c r="B59" s="113"/>
      <c r="C59" s="114"/>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F59" s="123"/>
      <c r="AG59" s="123"/>
    </row>
    <row r="60" spans="1:33" s="95" customFormat="1">
      <c r="A60" s="112">
        <v>49</v>
      </c>
      <c r="B60" s="113"/>
      <c r="C60" s="114"/>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24"/>
      <c r="AF60" s="125"/>
      <c r="AG60" s="125"/>
    </row>
    <row r="61" spans="1:33" s="95" customFormat="1">
      <c r="A61" s="112">
        <v>50</v>
      </c>
      <c r="B61" s="113"/>
      <c r="C61" s="114"/>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F61" s="125"/>
      <c r="AG61" s="125"/>
    </row>
    <row r="62" spans="1:33" s="95" customFormat="1">
      <c r="A62" s="112">
        <v>51</v>
      </c>
      <c r="B62" s="113"/>
      <c r="C62" s="114"/>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F62" s="125"/>
      <c r="AG62" s="125"/>
    </row>
    <row r="63" spans="1:33" s="95" customFormat="1">
      <c r="A63" s="112">
        <v>52</v>
      </c>
      <c r="B63" s="113"/>
      <c r="C63" s="114"/>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F63" s="125"/>
      <c r="AG63" s="125"/>
    </row>
    <row r="64" spans="1:33" s="95" customFormat="1">
      <c r="A64" s="112">
        <v>53</v>
      </c>
      <c r="B64" s="113"/>
      <c r="C64" s="114"/>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F64" s="125"/>
      <c r="AG64" s="125"/>
    </row>
    <row r="65" spans="1:33" s="95" customFormat="1">
      <c r="A65" s="112">
        <v>54</v>
      </c>
      <c r="B65" s="113"/>
      <c r="C65" s="114"/>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F65" s="125"/>
      <c r="AG65" s="125"/>
    </row>
    <row r="66" spans="1:33">
      <c r="A66" s="126"/>
      <c r="B66" s="127"/>
      <c r="C66" s="127"/>
      <c r="D66" s="128"/>
      <c r="E66" s="127"/>
      <c r="F66" s="195"/>
      <c r="G66" s="195"/>
      <c r="H66" s="195"/>
      <c r="I66" s="195"/>
      <c r="J66" s="195"/>
      <c r="K66" s="195"/>
      <c r="L66" s="195"/>
      <c r="M66" s="195"/>
      <c r="N66" s="195"/>
      <c r="O66" s="195"/>
      <c r="P66" s="195"/>
      <c r="Q66" s="195"/>
      <c r="R66" s="195"/>
      <c r="S66" s="195"/>
      <c r="T66" s="127"/>
      <c r="U66" s="127"/>
      <c r="V66" s="127"/>
      <c r="W66" s="127"/>
      <c r="X66" s="127"/>
      <c r="Y66" s="127"/>
      <c r="Z66" s="127"/>
      <c r="AA66" s="127"/>
      <c r="AB66" s="127"/>
      <c r="AC66" s="127"/>
      <c r="AD66" s="140"/>
      <c r="AF66" s="141"/>
      <c r="AG66" s="141"/>
    </row>
    <row r="67" spans="1:33" ht="15.95" customHeight="1">
      <c r="A67" s="129"/>
      <c r="B67" s="130"/>
      <c r="C67" s="130"/>
      <c r="D67" s="131"/>
      <c r="E67" s="130"/>
      <c r="F67" s="196"/>
      <c r="G67" s="196"/>
      <c r="H67" s="196"/>
      <c r="I67" s="196"/>
      <c r="J67" s="196"/>
      <c r="K67" s="196"/>
      <c r="L67" s="196"/>
      <c r="M67" s="196"/>
      <c r="N67" s="196"/>
      <c r="O67" s="196"/>
      <c r="P67" s="196"/>
      <c r="Q67" s="196"/>
      <c r="R67" s="196"/>
      <c r="S67" s="196"/>
      <c r="T67" s="130"/>
      <c r="U67" s="130"/>
      <c r="V67" s="130"/>
      <c r="W67" s="130"/>
      <c r="X67" s="130"/>
      <c r="Y67" s="130"/>
      <c r="Z67" s="130"/>
      <c r="AA67" s="130"/>
      <c r="AB67" s="130"/>
      <c r="AC67" s="130"/>
      <c r="AD67" s="142"/>
      <c r="AF67" s="141"/>
      <c r="AG67" s="141"/>
    </row>
    <row r="68" spans="1:33" ht="15.95" customHeight="1">
      <c r="A68" s="129"/>
      <c r="B68" s="130"/>
      <c r="C68" s="130"/>
      <c r="D68" s="131"/>
      <c r="E68" s="130"/>
      <c r="F68" s="196"/>
      <c r="G68" s="196"/>
      <c r="H68" s="196"/>
      <c r="I68" s="196"/>
      <c r="J68" s="196"/>
      <c r="K68" s="196"/>
      <c r="L68" s="196"/>
      <c r="M68" s="196"/>
      <c r="N68" s="196"/>
      <c r="O68" s="196"/>
      <c r="P68" s="196"/>
      <c r="Q68" s="196"/>
      <c r="R68" s="196"/>
      <c r="S68" s="196"/>
      <c r="T68" s="130"/>
      <c r="U68" s="130"/>
      <c r="V68" s="130"/>
      <c r="W68" s="130"/>
      <c r="X68" s="130"/>
      <c r="Y68" s="130"/>
      <c r="Z68" s="130"/>
      <c r="AA68" s="130"/>
      <c r="AB68" s="130"/>
      <c r="AC68" s="130"/>
      <c r="AD68" s="142"/>
      <c r="AF68" s="141"/>
      <c r="AG68" s="141"/>
    </row>
    <row r="69" spans="1:33" ht="15.95" customHeight="1">
      <c r="A69" s="133"/>
      <c r="B69" s="130" t="s">
        <v>14</v>
      </c>
      <c r="C69" s="130"/>
      <c r="D69" s="131"/>
      <c r="E69" s="130"/>
      <c r="F69" s="196"/>
      <c r="G69" s="196"/>
      <c r="H69" s="196"/>
      <c r="I69" s="196"/>
      <c r="J69" s="196"/>
      <c r="K69" s="196"/>
      <c r="L69" s="196"/>
      <c r="M69" s="196"/>
      <c r="N69" s="196"/>
      <c r="O69" s="196"/>
      <c r="P69" s="196"/>
      <c r="Q69" s="196"/>
      <c r="R69" s="196"/>
      <c r="S69" s="196"/>
      <c r="T69" s="130"/>
      <c r="U69" s="130"/>
      <c r="V69" s="130"/>
      <c r="W69" s="130"/>
      <c r="X69" s="130"/>
      <c r="Y69" s="130"/>
      <c r="Z69" s="130"/>
      <c r="AA69" s="130"/>
      <c r="AB69" s="130"/>
      <c r="AC69" s="130"/>
      <c r="AD69" s="142"/>
      <c r="AF69" s="141"/>
      <c r="AG69" s="141"/>
    </row>
    <row r="70" spans="1:33">
      <c r="A70" s="133"/>
      <c r="B70" s="134" t="s">
        <v>48</v>
      </c>
      <c r="C70" s="134"/>
      <c r="D70" s="135"/>
      <c r="E70" s="134"/>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42"/>
      <c r="AF70" s="141"/>
      <c r="AG70" s="141"/>
    </row>
    <row r="71" spans="1:33">
      <c r="A71" s="133"/>
      <c r="B71" s="134" t="s">
        <v>47</v>
      </c>
      <c r="C71" s="134"/>
      <c r="D71" s="135"/>
      <c r="E71" s="134"/>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42"/>
      <c r="AF71" s="141"/>
      <c r="AG71" s="141"/>
    </row>
    <row r="72" spans="1:33">
      <c r="A72" s="133"/>
      <c r="B72" s="164" t="str">
        <f>$D$1</f>
        <v>SMK PENAMPANG</v>
      </c>
      <c r="C72" s="136"/>
      <c r="D72" s="132"/>
      <c r="E72" s="136"/>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42"/>
      <c r="AF72" s="141"/>
      <c r="AG72" s="141"/>
    </row>
    <row r="73" spans="1:33">
      <c r="A73" s="129"/>
      <c r="B73" s="130"/>
      <c r="C73" s="130"/>
      <c r="D73" s="131"/>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42"/>
      <c r="AF73" s="141"/>
      <c r="AG73" s="141"/>
    </row>
    <row r="74" spans="1:33">
      <c r="A74" s="129"/>
      <c r="B74" s="130"/>
      <c r="C74" s="130"/>
      <c r="D74" s="131"/>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42"/>
      <c r="AF74" s="141"/>
      <c r="AG74" s="141"/>
    </row>
    <row r="75" spans="1:33">
      <c r="A75" s="129"/>
      <c r="B75" s="130"/>
      <c r="C75" s="130"/>
      <c r="D75" s="131"/>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42"/>
      <c r="AF75" s="141"/>
      <c r="AG75" s="141"/>
    </row>
    <row r="76" spans="1:33">
      <c r="A76" s="129"/>
      <c r="B76" s="130"/>
      <c r="C76" s="130"/>
      <c r="D76" s="131"/>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42"/>
      <c r="AF76" s="141"/>
      <c r="AG76" s="141"/>
    </row>
    <row r="77" spans="1:33">
      <c r="A77" s="137"/>
      <c r="B77" s="138"/>
      <c r="C77" s="138"/>
      <c r="D77" s="139"/>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43"/>
      <c r="AF77" s="141"/>
      <c r="AG77" s="141"/>
    </row>
    <row r="78" spans="1:33">
      <c r="AF78" s="141"/>
      <c r="AG78" s="141"/>
    </row>
    <row r="79" spans="1:33">
      <c r="AF79" s="141"/>
      <c r="AG79" s="141"/>
    </row>
    <row r="80" spans="1:33">
      <c r="AF80" s="141"/>
      <c r="AG80" s="141"/>
    </row>
    <row r="81" spans="32:33">
      <c r="AF81" s="141"/>
      <c r="AG81" s="141"/>
    </row>
    <row r="82" spans="32:33">
      <c r="AF82" s="141"/>
      <c r="AG82" s="141"/>
    </row>
    <row r="83" spans="32:33">
      <c r="AF83" s="141"/>
      <c r="AG83" s="141"/>
    </row>
    <row r="84" spans="32:33">
      <c r="AF84" s="141"/>
      <c r="AG84" s="141"/>
    </row>
    <row r="85" spans="32:33">
      <c r="AF85" s="141"/>
      <c r="AG85" s="141"/>
    </row>
    <row r="86" spans="32:33">
      <c r="AF86" s="141"/>
      <c r="AG86" s="141"/>
    </row>
    <row r="87" spans="32:33">
      <c r="AF87" s="141"/>
      <c r="AG87" s="141"/>
    </row>
    <row r="88" spans="32:33">
      <c r="AF88" s="141"/>
      <c r="AG88" s="141"/>
    </row>
    <row r="89" spans="32:33">
      <c r="AF89" s="141"/>
      <c r="AG89" s="141"/>
    </row>
    <row r="90" spans="32:33">
      <c r="AF90" s="141"/>
      <c r="AG90" s="141"/>
    </row>
    <row r="91" spans="32:33">
      <c r="AF91" s="141"/>
      <c r="AG91" s="141"/>
    </row>
    <row r="92" spans="32:33">
      <c r="AF92" s="141"/>
      <c r="AG92" s="141"/>
    </row>
    <row r="93" spans="32:33">
      <c r="AF93" s="141"/>
      <c r="AG93" s="141"/>
    </row>
    <row r="94" spans="32:33">
      <c r="AF94" s="141"/>
      <c r="AG94" s="141"/>
    </row>
    <row r="95" spans="32:33">
      <c r="AF95" s="141"/>
      <c r="AG95" s="141"/>
    </row>
    <row r="96" spans="32:33">
      <c r="AF96" s="141"/>
      <c r="AG96" s="141"/>
    </row>
    <row r="97" spans="32:33">
      <c r="AF97" s="141"/>
      <c r="AG97" s="141"/>
    </row>
    <row r="98" spans="32:33">
      <c r="AF98" s="141"/>
      <c r="AG98" s="141"/>
    </row>
    <row r="99" spans="32:33">
      <c r="AF99" s="141"/>
      <c r="AG99" s="141"/>
    </row>
    <row r="100" spans="32:33">
      <c r="AF100" s="141"/>
      <c r="AG100" s="141"/>
    </row>
    <row r="101" spans="32:33">
      <c r="AF101" s="141"/>
      <c r="AG101" s="141"/>
    </row>
    <row r="102" spans="32:33">
      <c r="AF102" s="141"/>
      <c r="AG102" s="141"/>
    </row>
    <row r="103" spans="32:33">
      <c r="AF103" s="141"/>
      <c r="AG103" s="141"/>
    </row>
    <row r="104" spans="32:33">
      <c r="AF104" s="141"/>
      <c r="AG104" s="141"/>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vof7thAGucqvF7EEa/e4XVZKPO5Hv+OmFia6B6S36EEYoKBnYPlWmLjmpj94tQk1YXdozK870sZ5lAg45Zox3A==" saltValue="ZkcUo8rYH4jht4gcATYWDg==" spinCount="100000" sheet="1" objects="1" scenarios="1" formatRows="0"/>
  <mergeCells count="10">
    <mergeCell ref="AD9:AD11"/>
    <mergeCell ref="F66:S66"/>
    <mergeCell ref="F67:S67"/>
    <mergeCell ref="F68:S68"/>
    <mergeCell ref="F69:S69"/>
    <mergeCell ref="N9:P10"/>
    <mergeCell ref="A9:A11"/>
    <mergeCell ref="B9:B11"/>
    <mergeCell ref="C9:C11"/>
    <mergeCell ref="D9: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14</xdr:col>
                    <xdr:colOff>666750</xdr:colOff>
                    <xdr:row>5</xdr:row>
                    <xdr:rowOff>19050</xdr:rowOff>
                  </from>
                  <to>
                    <xdr:col>14</xdr:col>
                    <xdr:colOff>1009650</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14</xdr:col>
                    <xdr:colOff>666750</xdr:colOff>
                    <xdr:row>6</xdr:row>
                    <xdr:rowOff>28575</xdr:rowOff>
                  </from>
                  <to>
                    <xdr:col>14</xdr:col>
                    <xdr:colOff>1000125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6" zoomScale="80" zoomScaleNormal="80" zoomScaleSheetLayoutView="100" workbookViewId="0">
      <selection activeCell="E29" sqref="E29"/>
    </sheetView>
  </sheetViews>
  <sheetFormatPr defaultRowHeight="16.5" zeroHeight="1"/>
  <cols>
    <col min="1" max="1" width="3.7109375" style="1" customWidth="1"/>
    <col min="2" max="3" width="10.140625" style="47" customWidth="1"/>
    <col min="4" max="4" width="20.28515625" style="47" customWidth="1"/>
    <col min="5" max="5" width="13.7109375" style="47" customWidth="1"/>
    <col min="6" max="6" width="85.28515625" style="47" customWidth="1"/>
    <col min="7" max="7" width="5.7109375" style="49" customWidth="1"/>
    <col min="8" max="8" width="12.5703125" style="50"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6" customFormat="1" ht="21" customHeight="1">
      <c r="A1" s="51"/>
      <c r="B1" s="215" t="str">
        <f>'REKOD PRESTASI MURID'!$D$1</f>
        <v>SMK PENAMPANG</v>
      </c>
      <c r="C1" s="215"/>
      <c r="D1" s="215"/>
      <c r="E1" s="215"/>
      <c r="F1" s="215"/>
      <c r="G1" s="51"/>
      <c r="H1" s="50"/>
    </row>
    <row r="2" spans="1:11" s="46" customFormat="1" ht="21" customHeight="1">
      <c r="A2" s="51"/>
      <c r="B2" s="215" t="str">
        <f>'REKOD PRESTASI MURID'!$D$2</f>
        <v>PENAMPANG</v>
      </c>
      <c r="C2" s="215"/>
      <c r="D2" s="215"/>
      <c r="E2" s="215"/>
      <c r="F2" s="215"/>
      <c r="G2" s="51"/>
      <c r="H2" s="50"/>
    </row>
    <row r="3" spans="1:11" s="46" customFormat="1" ht="21" customHeight="1">
      <c r="A3" s="51"/>
      <c r="B3" s="215" t="str">
        <f>'REKOD PRESTASI MURID'!$D$3</f>
        <v>SABAH</v>
      </c>
      <c r="C3" s="215"/>
      <c r="D3" s="215"/>
      <c r="E3" s="215"/>
      <c r="F3" s="215"/>
      <c r="G3" s="51"/>
      <c r="H3" s="50"/>
    </row>
    <row r="4" spans="1:11" s="46" customFormat="1" ht="21" customHeight="1">
      <c r="A4" s="52"/>
      <c r="B4" s="216" t="str">
        <f>'REKOD PRESTASI MURID'!$D$4</f>
        <v>MAC 2017</v>
      </c>
      <c r="C4" s="216"/>
      <c r="D4" s="216"/>
      <c r="E4" s="216"/>
      <c r="F4" s="216"/>
      <c r="G4" s="52"/>
      <c r="H4" s="217" t="s">
        <v>15</v>
      </c>
      <c r="I4" s="217"/>
      <c r="J4" s="217"/>
    </row>
    <row r="5" spans="1:11">
      <c r="A5" s="7"/>
      <c r="B5" s="7"/>
      <c r="C5" s="7"/>
      <c r="D5" s="7"/>
      <c r="E5" s="7"/>
      <c r="F5" s="7"/>
      <c r="G5" s="7"/>
      <c r="H5" s="53"/>
      <c r="I5" s="90"/>
      <c r="J5" s="90"/>
    </row>
    <row r="6" spans="1:11" ht="18.75">
      <c r="A6" s="7"/>
      <c r="B6" s="54" t="str">
        <f>'REKOD PRESTASI MURID'!$A$7</f>
        <v>BAHASA KADAZANDUSUN</v>
      </c>
      <c r="C6" s="7"/>
      <c r="D6" s="7"/>
      <c r="E6" s="7"/>
      <c r="F6" s="7"/>
      <c r="G6" s="7"/>
      <c r="H6" s="53"/>
      <c r="I6" s="91">
        <v>1</v>
      </c>
      <c r="J6" s="90"/>
    </row>
    <row r="7" spans="1:11">
      <c r="A7" s="7"/>
      <c r="B7" s="7"/>
      <c r="C7" s="7"/>
      <c r="D7" s="7"/>
      <c r="E7" s="7"/>
      <c r="F7" s="7"/>
      <c r="G7" s="7"/>
      <c r="H7" s="55">
        <v>1</v>
      </c>
      <c r="I7" s="55" t="str">
        <f>'REKOD PRESTASI MURID'!B12</f>
        <v>AHMAD BIN SULAIMAN</v>
      </c>
      <c r="J7" s="55" t="str">
        <f t="shared" ref="J7:J24" si="0">IF(I7=0,"",H7&amp;"  "&amp;I7)</f>
        <v>1  AHMAD BIN SULAIMAN</v>
      </c>
      <c r="K7" s="1">
        <f>'REKOD PRESTASI MURID'!AI12</f>
        <v>1</v>
      </c>
    </row>
    <row r="8" spans="1:11">
      <c r="A8" s="7"/>
      <c r="B8" s="197" t="s">
        <v>16</v>
      </c>
      <c r="C8" s="198"/>
      <c r="D8" s="56" t="str">
        <f>VLOOKUP($I$6,H7:J69,2)</f>
        <v>AHMAD BIN SULAIMAN</v>
      </c>
      <c r="E8" s="57"/>
      <c r="F8" s="18"/>
      <c r="G8" s="7"/>
      <c r="H8" s="55">
        <v>2</v>
      </c>
      <c r="I8" s="55" t="str">
        <f>'REKOD PRESTASI MURID'!B13</f>
        <v>SITI ROKIAH BINTI ALI</v>
      </c>
      <c r="J8" s="55" t="str">
        <f t="shared" si="0"/>
        <v>2  SITI ROKIAH BINTI ALI</v>
      </c>
      <c r="K8" s="1" t="str">
        <f>'REKOD PRESTASI MURID'!P6</f>
        <v>Pentaksiran Pertengahan Tahun</v>
      </c>
    </row>
    <row r="9" spans="1:11">
      <c r="A9" s="7"/>
      <c r="B9" s="200" t="s">
        <v>17</v>
      </c>
      <c r="C9" s="201"/>
      <c r="D9" s="60">
        <f>VLOOKUP($I$6,'REKOD PRESTASI MURID'!$A$12:$D$65,3)</f>
        <v>123356789413</v>
      </c>
      <c r="E9" s="61"/>
      <c r="F9" s="18"/>
      <c r="G9" s="7"/>
      <c r="H9" s="55">
        <v>3</v>
      </c>
      <c r="I9" s="55" t="str">
        <f>'REKOD PRESTASI MURID'!B14</f>
        <v>MOHD RAMLI BIN SHUKRI</v>
      </c>
      <c r="J9" s="55" t="str">
        <f t="shared" si="0"/>
        <v>3  MOHD RAMLI BIN SHUKRI</v>
      </c>
      <c r="K9" s="1" t="str">
        <f>'REKOD PRESTASI MURID'!P7</f>
        <v>Pentaksiran Akhir tahun</v>
      </c>
    </row>
    <row r="10" spans="1:11">
      <c r="A10" s="7"/>
      <c r="B10" s="200" t="s">
        <v>18</v>
      </c>
      <c r="C10" s="201"/>
      <c r="D10" s="62" t="str">
        <f>VLOOKUP($I$6,'REKOD PRESTASI MURID'!$A$12:$D$65,4)</f>
        <v>L</v>
      </c>
      <c r="E10" s="63"/>
      <c r="F10" s="18"/>
      <c r="G10" s="7"/>
      <c r="H10" s="55">
        <v>4</v>
      </c>
      <c r="I10" s="55" t="str">
        <f>'REKOD PRESTASI MURID'!B15</f>
        <v>NORAINI BINTI KASIM</v>
      </c>
      <c r="J10" s="55" t="str">
        <f t="shared" si="0"/>
        <v>4  NORAINI BINTI KASIM</v>
      </c>
    </row>
    <row r="11" spans="1:11">
      <c r="A11" s="7"/>
      <c r="B11" s="200" t="s">
        <v>19</v>
      </c>
      <c r="C11" s="201"/>
      <c r="D11" s="62" t="str">
        <f>'REKOD PRESTASI MURID'!D7</f>
        <v>TINGKATAN 2</v>
      </c>
      <c r="E11" s="63"/>
      <c r="F11" s="18"/>
      <c r="G11" s="7"/>
      <c r="H11" s="55">
        <v>5</v>
      </c>
      <c r="I11" s="55" t="str">
        <f>'REKOD PRESTASI MURID'!B16</f>
        <v>ALIAS BIN OMAR</v>
      </c>
      <c r="J11" s="55" t="str">
        <f t="shared" si="0"/>
        <v>5  ALIAS BIN OMAR</v>
      </c>
    </row>
    <row r="12" spans="1:11">
      <c r="A12" s="7"/>
      <c r="B12" s="58" t="s">
        <v>20</v>
      </c>
      <c r="C12" s="59"/>
      <c r="D12" s="62" t="str">
        <f>'REKOD PRESTASI MURID'!$D$6</f>
        <v>PN. SUZILA MOHAMED</v>
      </c>
      <c r="E12" s="63"/>
      <c r="F12" s="18"/>
      <c r="G12" s="7"/>
      <c r="H12" s="55">
        <v>6</v>
      </c>
      <c r="I12" s="55" t="str">
        <f>'REKOD PRESTASI MURID'!B17</f>
        <v>ABDUL HAKIM BIN KAMARUZAMAN</v>
      </c>
      <c r="J12" s="55" t="str">
        <f t="shared" si="0"/>
        <v>6  ABDUL HAKIM BIN KAMARUZAMAN</v>
      </c>
      <c r="K12" s="88"/>
    </row>
    <row r="13" spans="1:11">
      <c r="A13" s="7"/>
      <c r="B13" s="202" t="s">
        <v>21</v>
      </c>
      <c r="C13" s="203"/>
      <c r="D13" s="150" t="str">
        <f>B4</f>
        <v>MAC 2017</v>
      </c>
      <c r="E13" s="64"/>
      <c r="F13" s="18"/>
      <c r="G13" s="7"/>
      <c r="H13" s="55">
        <v>7</v>
      </c>
      <c r="I13" s="55" t="str">
        <f>'REKOD PRESTASI MURID'!B18</f>
        <v>MURID 7</v>
      </c>
      <c r="J13" s="55" t="str">
        <f t="shared" si="0"/>
        <v>7  MURID 7</v>
      </c>
    </row>
    <row r="14" spans="1:11">
      <c r="A14" s="7"/>
      <c r="B14" s="18"/>
      <c r="C14" s="18"/>
      <c r="D14" s="18"/>
      <c r="E14" s="65"/>
      <c r="F14" s="18"/>
      <c r="G14" s="7"/>
      <c r="H14" s="55">
        <v>8</v>
      </c>
      <c r="I14" s="55" t="str">
        <f>'REKOD PRESTASI MURID'!B19</f>
        <v>MURID 8</v>
      </c>
      <c r="J14" s="55" t="str">
        <f t="shared" si="0"/>
        <v>8  MURID 8</v>
      </c>
    </row>
    <row r="15" spans="1:11" ht="22.5" customHeight="1">
      <c r="A15" s="7"/>
      <c r="B15" s="213" t="s">
        <v>22</v>
      </c>
      <c r="C15" s="213"/>
      <c r="D15" s="213"/>
      <c r="E15" s="206" t="str">
        <f>IF(K7=1,"",VLOOKUP($I$6,'REKOD PRESTASI MURID'!$A$12:$AD$65,30))</f>
        <v/>
      </c>
      <c r="F15" s="211" t="str">
        <f>UPPER(IF(K7=1,K8,K9))</f>
        <v>PENTAKSIRAN PERTENGAHAN TAHUN</v>
      </c>
      <c r="G15" s="7"/>
      <c r="H15" s="55">
        <v>9</v>
      </c>
      <c r="I15" s="55" t="str">
        <f>'REKOD PRESTASI MURID'!B20</f>
        <v>MURID 9</v>
      </c>
      <c r="J15" s="55" t="str">
        <f t="shared" si="0"/>
        <v>9  MURID 9</v>
      </c>
    </row>
    <row r="16" spans="1:11" ht="22.5" customHeight="1">
      <c r="A16" s="7"/>
      <c r="B16" s="214"/>
      <c r="C16" s="214"/>
      <c r="D16" s="214"/>
      <c r="E16" s="206"/>
      <c r="F16" s="212"/>
      <c r="G16" s="7"/>
      <c r="H16" s="55">
        <v>10</v>
      </c>
      <c r="I16" s="55" t="str">
        <f>'REKOD PRESTASI MURID'!B21</f>
        <v>MURID 10</v>
      </c>
      <c r="J16" s="55" t="str">
        <f t="shared" si="0"/>
        <v>10  MURID 10</v>
      </c>
    </row>
    <row r="17" spans="1:10" ht="67.5" customHeight="1">
      <c r="A17" s="7"/>
      <c r="B17" s="204" t="s">
        <v>23</v>
      </c>
      <c r="C17" s="204"/>
      <c r="D17" s="205"/>
      <c r="E17" s="207" t="str">
        <f>IF(E15="","Tahap Penguasaan Keseluruhan hanya dilaporkan pada pentaksiran akhir tahun sahaja",VLOOKUP(E15,'DATA PERNYATAAN TAHAP PGUASAAN '!A204:B209,2))</f>
        <v>Tahap Penguasaan Keseluruhan hanya dilaporkan pada pentaksiran akhir tahun sahaja</v>
      </c>
      <c r="F17" s="208"/>
      <c r="G17" s="7"/>
      <c r="H17" s="55">
        <v>11</v>
      </c>
      <c r="I17" s="55">
        <f>'REKOD PRESTASI MURID'!B22</f>
        <v>0</v>
      </c>
      <c r="J17" s="55" t="str">
        <f t="shared" si="0"/>
        <v/>
      </c>
    </row>
    <row r="18" spans="1:10">
      <c r="A18" s="7"/>
      <c r="B18" s="6"/>
      <c r="C18" s="6"/>
      <c r="D18" s="6"/>
      <c r="E18" s="6"/>
      <c r="F18" s="6"/>
      <c r="G18" s="7"/>
      <c r="H18" s="55">
        <v>12</v>
      </c>
      <c r="I18" s="55">
        <f>'REKOD PRESTASI MURID'!B23</f>
        <v>0</v>
      </c>
      <c r="J18" s="55" t="str">
        <f t="shared" si="0"/>
        <v/>
      </c>
    </row>
    <row r="19" spans="1:10" ht="40.5" customHeight="1">
      <c r="A19" s="7"/>
      <c r="B19" s="209" t="s">
        <v>4</v>
      </c>
      <c r="C19" s="209"/>
      <c r="D19" s="66" t="s">
        <v>24</v>
      </c>
      <c r="E19" s="67" t="s">
        <v>25</v>
      </c>
      <c r="F19" s="68" t="s">
        <v>26</v>
      </c>
      <c r="G19" s="7"/>
      <c r="H19" s="55">
        <v>13</v>
      </c>
      <c r="I19" s="55">
        <f>'REKOD PRESTASI MURID'!B24</f>
        <v>0</v>
      </c>
      <c r="J19" s="55" t="str">
        <f t="shared" si="0"/>
        <v/>
      </c>
    </row>
    <row r="20" spans="1:10" ht="40.5" hidden="1" customHeight="1">
      <c r="A20" s="7"/>
      <c r="B20" s="169"/>
      <c r="C20" s="170"/>
      <c r="D20" s="69">
        <f>'REKOD PRESTASI MURID'!$E$11</f>
        <v>1</v>
      </c>
      <c r="E20" s="70">
        <f>VLOOKUP($I$6,'REKOD PRESTASI MURID'!$A$12:$AD$65,5)</f>
        <v>0</v>
      </c>
      <c r="F20" s="71" t="e">
        <f>VLOOKUP(E20,'DATA PERNYATAAN TAHAP PGUASAAN '!A4:B9,2)</f>
        <v>#N/A</v>
      </c>
      <c r="G20" s="7"/>
      <c r="H20" s="55">
        <v>14</v>
      </c>
      <c r="I20" s="55">
        <f>'REKOD PRESTASI MURID'!B25</f>
        <v>0</v>
      </c>
      <c r="J20" s="55" t="str">
        <f t="shared" si="0"/>
        <v/>
      </c>
    </row>
    <row r="21" spans="1:10" ht="40.5" hidden="1" customHeight="1">
      <c r="A21" s="7"/>
      <c r="B21" s="171"/>
      <c r="C21" s="172"/>
      <c r="D21" s="69">
        <f>'REKOD PRESTASI MURID'!$F$11</f>
        <v>2</v>
      </c>
      <c r="E21" s="70">
        <f>VLOOKUP($I$6,'REKOD PRESTASI MURID'!$A$12:$AD$65,6)</f>
        <v>0</v>
      </c>
      <c r="F21" s="71" t="e">
        <f>VLOOKUP(E21,'DATA PERNYATAAN TAHAP PGUASAAN '!A12:B17,2)</f>
        <v>#N/A</v>
      </c>
      <c r="G21" s="7"/>
      <c r="H21" s="55">
        <v>15</v>
      </c>
      <c r="I21" s="55">
        <f>'REKOD PRESTASI MURID'!B26</f>
        <v>0</v>
      </c>
      <c r="J21" s="55" t="str">
        <f t="shared" si="0"/>
        <v/>
      </c>
    </row>
    <row r="22" spans="1:10" ht="40.5" hidden="1" customHeight="1">
      <c r="A22" s="7"/>
      <c r="B22" s="171"/>
      <c r="C22" s="172"/>
      <c r="D22" s="69">
        <f>'REKOD PRESTASI MURID'!$G$11</f>
        <v>3</v>
      </c>
      <c r="E22" s="70">
        <f>VLOOKUP($I$6,'REKOD PRESTASI MURID'!$A$12:$AD$65,7)</f>
        <v>0</v>
      </c>
      <c r="F22" s="71" t="e">
        <f>VLOOKUP(E22,'DATA PERNYATAAN TAHAP PGUASAAN '!A20:B25,2)</f>
        <v>#N/A</v>
      </c>
      <c r="G22" s="7"/>
      <c r="H22" s="55">
        <v>16</v>
      </c>
      <c r="I22" s="55">
        <f>'REKOD PRESTASI MURID'!B27</f>
        <v>0</v>
      </c>
      <c r="J22" s="55" t="str">
        <f t="shared" si="0"/>
        <v/>
      </c>
    </row>
    <row r="23" spans="1:10" ht="40.5" hidden="1" customHeight="1">
      <c r="A23" s="7"/>
      <c r="B23" s="171"/>
      <c r="C23" s="172"/>
      <c r="D23" s="69">
        <f>'REKOD PRESTASI MURID'!$H$11</f>
        <v>4</v>
      </c>
      <c r="E23" s="70">
        <f>VLOOKUP($I$6,'REKOD PRESTASI MURID'!$A$12:$AD$65,8)</f>
        <v>0</v>
      </c>
      <c r="F23" s="71" t="e">
        <f>VLOOKUP(E23,'DATA PERNYATAAN TAHAP PGUASAAN '!A28:B33,2)</f>
        <v>#N/A</v>
      </c>
      <c r="G23" s="7"/>
      <c r="H23" s="55">
        <v>17</v>
      </c>
      <c r="I23" s="55">
        <f>'REKOD PRESTASI MURID'!B28</f>
        <v>0</v>
      </c>
      <c r="J23" s="55" t="str">
        <f t="shared" si="0"/>
        <v/>
      </c>
    </row>
    <row r="24" spans="1:10" ht="40.5" hidden="1" customHeight="1">
      <c r="A24" s="7"/>
      <c r="B24" s="171"/>
      <c r="C24" s="172"/>
      <c r="D24" s="69">
        <f>'REKOD PRESTASI MURID'!$I$11</f>
        <v>5</v>
      </c>
      <c r="E24" s="70">
        <f>VLOOKUP($I$6,'REKOD PRESTASI MURID'!$A$12:$AD$65,9)</f>
        <v>0</v>
      </c>
      <c r="F24" s="71" t="e">
        <f>VLOOKUP(E24,'DATA PERNYATAAN TAHAP PGUASAAN '!A36:B41,2)</f>
        <v>#N/A</v>
      </c>
      <c r="G24" s="7"/>
      <c r="H24" s="55">
        <v>18</v>
      </c>
      <c r="I24" s="55">
        <f>'REKOD PRESTASI MURID'!B29</f>
        <v>0</v>
      </c>
      <c r="J24" s="55" t="str">
        <f t="shared" si="0"/>
        <v/>
      </c>
    </row>
    <row r="25" spans="1:10" ht="40.5" hidden="1" customHeight="1">
      <c r="A25" s="7"/>
      <c r="B25" s="171"/>
      <c r="C25" s="172"/>
      <c r="D25" s="69">
        <f>'REKOD PRESTASI MURID'!$J$11</f>
        <v>6</v>
      </c>
      <c r="E25" s="70">
        <f>VLOOKUP($I$6,'REKOD PRESTASI MURID'!$A$12:$AD$65,10)</f>
        <v>0</v>
      </c>
      <c r="F25" s="71" t="e">
        <f>VLOOKUP(E25,'DATA PERNYATAAN TAHAP PGUASAAN '!A44:B49,2)</f>
        <v>#N/A</v>
      </c>
      <c r="G25" s="7"/>
      <c r="H25" s="55">
        <v>19</v>
      </c>
      <c r="I25" s="55">
        <f>'REKOD PRESTASI MURID'!B30</f>
        <v>0</v>
      </c>
      <c r="J25" s="55" t="str">
        <f t="shared" ref="J25:J30" si="1">IF(I25=0,"",H25&amp;"  "&amp;I25)</f>
        <v/>
      </c>
    </row>
    <row r="26" spans="1:10" ht="40.5" hidden="1" customHeight="1">
      <c r="A26" s="7"/>
      <c r="B26" s="171"/>
      <c r="C26" s="172"/>
      <c r="D26" s="69">
        <f>'REKOD PRESTASI MURID'!$K$11</f>
        <v>7</v>
      </c>
      <c r="E26" s="70">
        <f>VLOOKUP($I$6,'REKOD PRESTASI MURID'!$A$12:$AD$65,11)</f>
        <v>0</v>
      </c>
      <c r="F26" s="71" t="e">
        <f>VLOOKUP(E26,'DATA PERNYATAAN TAHAP PGUASAAN '!A52:B57,2)</f>
        <v>#N/A</v>
      </c>
      <c r="G26" s="7"/>
      <c r="H26" s="55">
        <v>20</v>
      </c>
      <c r="I26" s="55">
        <f>'REKOD PRESTASI MURID'!B31</f>
        <v>0</v>
      </c>
      <c r="J26" s="55" t="str">
        <f t="shared" si="1"/>
        <v/>
      </c>
    </row>
    <row r="27" spans="1:10" ht="40.5" hidden="1" customHeight="1">
      <c r="A27" s="7"/>
      <c r="B27" s="171"/>
      <c r="C27" s="172"/>
      <c r="D27" s="69">
        <f>'REKOD PRESTASI MURID'!$L$11</f>
        <v>8</v>
      </c>
      <c r="E27" s="70">
        <f>VLOOKUP($I$6,'REKOD PRESTASI MURID'!$A$12:$AD$65,12)</f>
        <v>0</v>
      </c>
      <c r="F27" s="71" t="e">
        <f>VLOOKUP(E27,'DATA PERNYATAAN TAHAP PGUASAAN '!A60:B65,2)</f>
        <v>#N/A</v>
      </c>
      <c r="G27" s="7"/>
      <c r="H27" s="55">
        <v>21</v>
      </c>
      <c r="I27" s="55">
        <f>'REKOD PRESTASI MURID'!B32</f>
        <v>0</v>
      </c>
      <c r="J27" s="55" t="str">
        <f t="shared" si="1"/>
        <v/>
      </c>
    </row>
    <row r="28" spans="1:10" ht="40.5" hidden="1" customHeight="1">
      <c r="A28" s="7"/>
      <c r="B28" s="171"/>
      <c r="C28" s="172"/>
      <c r="D28" s="69">
        <f>'REKOD PRESTASI MURID'!$M$11</f>
        <v>0</v>
      </c>
      <c r="E28" s="70">
        <f>VLOOKUP($I$6,'REKOD PRESTASI MURID'!$A$12:$AD$65,13)</f>
        <v>0</v>
      </c>
      <c r="F28" s="71" t="e">
        <f>VLOOKUP(E28,'DATA PERNYATAAN TAHAP PGUASAAN '!A68:B73,2)</f>
        <v>#N/A</v>
      </c>
      <c r="G28" s="7"/>
      <c r="H28" s="55">
        <v>22</v>
      </c>
      <c r="I28" s="55">
        <f>'REKOD PRESTASI MURID'!B33</f>
        <v>0</v>
      </c>
      <c r="J28" s="55" t="str">
        <f t="shared" si="1"/>
        <v/>
      </c>
    </row>
    <row r="29" spans="1:10" ht="79.5" customHeight="1">
      <c r="A29" s="7"/>
      <c r="B29" s="226" t="str">
        <f>B6</f>
        <v>BAHASA KADAZANDUSUN</v>
      </c>
      <c r="C29" s="227"/>
      <c r="D29" s="69" t="str">
        <f>'REKOD PRESTASI MURID'!$N$11</f>
        <v>KABAALAN MOKINONGOU &amp; MOBOROS</v>
      </c>
      <c r="E29" s="70">
        <f>VLOOKUP($I$6,'REKOD PRESTASI MURID'!$A$12:$AD$65,14)</f>
        <v>2</v>
      </c>
      <c r="F29" s="71" t="str">
        <f>VLOOKUP(E29,'DATA PERNYATAAN TAHAP PGUASAAN '!A76:B81,2)</f>
        <v>Kaanu popoboros do koilaan di kosudong miampai popokito kaparagatan do momoguno boros Kadazandusun di songisom id komunikasi lisan. Kaanu popokito kaparagatan do momongo isoiso' buruanon toi ko' ponuhaun.</v>
      </c>
      <c r="G29" s="7"/>
      <c r="H29" s="55">
        <v>23</v>
      </c>
      <c r="I29" s="55">
        <f>'REKOD PRESTASI MURID'!B34</f>
        <v>0</v>
      </c>
      <c r="J29" s="55" t="str">
        <f t="shared" si="1"/>
        <v/>
      </c>
    </row>
    <row r="30" spans="1:10" ht="79.5" customHeight="1">
      <c r="A30" s="7"/>
      <c r="B30" s="226"/>
      <c r="C30" s="227"/>
      <c r="D30" s="69" t="str">
        <f>'REKOD PRESTASI MURID'!$O$11</f>
        <v>KABAALAN MAMBASA'</v>
      </c>
      <c r="E30" s="70">
        <f>VLOOKUP($I$6,'REKOD PRESTASI MURID'!$A$12:$AD$65,15)</f>
        <v>4</v>
      </c>
      <c r="F30" s="71" t="str">
        <f>VLOOKUP(E30,'DATA PERNYATAAN TAHAP PGUASAAN '!A84:B89,2)</f>
        <v xml:space="preserve">Alantas om otolinahas do mambasa' miampai kaanu momoguno loyuk di kotunud. Kaanu popokito kabaalan mongompuri soira' maganu do koilaan di nabasa' om aparagat do  momongo isoiso' buruanon. Kaanu popolombus do koilaan di kotunud miampai momoguno boros Kadazandusun di oulud om olinuud.  </v>
      </c>
      <c r="G30" s="7"/>
      <c r="H30" s="55">
        <v>24</v>
      </c>
      <c r="I30" s="55">
        <f>'REKOD PRESTASI MURID'!B35</f>
        <v>0</v>
      </c>
      <c r="J30" s="55" t="str">
        <f t="shared" si="1"/>
        <v/>
      </c>
    </row>
    <row r="31" spans="1:10" ht="79.5" customHeight="1">
      <c r="A31" s="7"/>
      <c r="B31" s="228"/>
      <c r="C31" s="229"/>
      <c r="D31" s="69" t="str">
        <f>'REKOD PRESTASI MURID'!$P$11</f>
        <v>KABAALAN MONUAT</v>
      </c>
      <c r="E31" s="70">
        <f>VLOOKUP($I$6,'REKOD PRESTASI MURID'!$A$12:$AD$65,16)</f>
        <v>6</v>
      </c>
      <c r="F31" s="71" t="str">
        <f>VLOOKUP(E31,'DATA PERNYATAAN TAHAP PGUASAAN '!A92:B97,2)</f>
        <v>Kaanu mongulud om monguyad tonsi id pangaan. Kaanu popolombus do koilaan di opinto miampai omoguno boros Kadazandusun di kotunud, oulud, olinuud om popokito woyo' pomusarahan di kreatif, kritis om akawas id ponuatan. Aparagat do  momongo isoiso' buruanon.</v>
      </c>
      <c r="G31" s="7"/>
      <c r="H31" s="55">
        <v>25</v>
      </c>
      <c r="I31" s="55">
        <f>'REKOD PRESTASI MURID'!B36</f>
        <v>0</v>
      </c>
      <c r="J31" s="55" t="str">
        <f t="shared" ref="J31:J63" si="2">IF(I31=0,"",H31&amp;"  "&amp;I31)</f>
        <v/>
      </c>
    </row>
    <row r="32" spans="1:10" hidden="1">
      <c r="A32" s="7"/>
      <c r="B32" s="72"/>
      <c r="C32" s="73"/>
      <c r="D32" s="69">
        <f>'REKOD PRESTASI MURID'!Q$11</f>
        <v>0</v>
      </c>
      <c r="E32" s="70">
        <f>VLOOKUP($I$6,'REKOD PRESTASI MURID'!$A$12:$AD$65,17)</f>
        <v>0</v>
      </c>
      <c r="F32" s="71" t="e">
        <f>VLOOKUP(E32,'DATA PERNYATAAN TAHAP PGUASAAN '!A100:B105,2)</f>
        <v>#N/A</v>
      </c>
      <c r="G32" s="7"/>
      <c r="H32" s="55">
        <v>26</v>
      </c>
      <c r="I32" s="55">
        <f>'REKOD PRESTASI MURID'!B37</f>
        <v>0</v>
      </c>
      <c r="J32" s="55" t="str">
        <f t="shared" si="2"/>
        <v/>
      </c>
    </row>
    <row r="33" spans="1:10" hidden="1">
      <c r="A33" s="7"/>
      <c r="B33" s="72"/>
      <c r="C33" s="73"/>
      <c r="D33" s="69">
        <f>'REKOD PRESTASI MURID'!$R$11</f>
        <v>0</v>
      </c>
      <c r="E33" s="70">
        <f>VLOOKUP($I$6,'REKOD PRESTASI MURID'!$A$12:$AD$65,18)</f>
        <v>0</v>
      </c>
      <c r="F33" s="71" t="e">
        <f>VLOOKUP(E33,'DATA PERNYATAAN TAHAP PGUASAAN '!A108:B113,2)</f>
        <v>#N/A</v>
      </c>
      <c r="G33" s="7"/>
      <c r="H33" s="55">
        <v>27</v>
      </c>
      <c r="I33" s="55">
        <f>'REKOD PRESTASI MURID'!B38</f>
        <v>0</v>
      </c>
      <c r="J33" s="55" t="str">
        <f t="shared" si="2"/>
        <v/>
      </c>
    </row>
    <row r="34" spans="1:10" hidden="1">
      <c r="A34" s="7"/>
      <c r="B34" s="72"/>
      <c r="C34" s="73"/>
      <c r="D34" s="69">
        <f>'REKOD PRESTASI MURID'!$S$11</f>
        <v>0</v>
      </c>
      <c r="E34" s="70">
        <f>VLOOKUP($I$6,'REKOD PRESTASI MURID'!$A$12:$AD$65,19)</f>
        <v>0</v>
      </c>
      <c r="F34" s="71" t="e">
        <f>VLOOKUP(E34,'DATA PERNYATAAN TAHAP PGUASAAN '!A116:B121,2)</f>
        <v>#N/A</v>
      </c>
      <c r="G34" s="7"/>
      <c r="H34" s="55">
        <v>28</v>
      </c>
      <c r="I34" s="55">
        <f>'REKOD PRESTASI MURID'!B39</f>
        <v>0</v>
      </c>
      <c r="J34" s="55" t="str">
        <f t="shared" si="2"/>
        <v/>
      </c>
    </row>
    <row r="35" spans="1:10" hidden="1">
      <c r="A35" s="7"/>
      <c r="B35" s="72"/>
      <c r="C35" s="73"/>
      <c r="D35" s="69">
        <f>'REKOD PRESTASI MURID'!$T$11</f>
        <v>0</v>
      </c>
      <c r="E35" s="70">
        <f>VLOOKUP($I$6,'REKOD PRESTASI MURID'!$A$12:$AD$65,20)</f>
        <v>0</v>
      </c>
      <c r="F35" s="71" t="e">
        <f>VLOOKUP(E35,'DATA PERNYATAAN TAHAP PGUASAAN '!A124:B129,2)</f>
        <v>#N/A</v>
      </c>
      <c r="G35" s="7"/>
      <c r="H35" s="55">
        <v>29</v>
      </c>
      <c r="I35" s="55">
        <f>'REKOD PRESTASI MURID'!B40</f>
        <v>0</v>
      </c>
      <c r="J35" s="55" t="str">
        <f t="shared" si="2"/>
        <v/>
      </c>
    </row>
    <row r="36" spans="1:10" hidden="1">
      <c r="A36" s="7"/>
      <c r="B36" s="72"/>
      <c r="C36" s="73"/>
      <c r="D36" s="69">
        <f>'REKOD PRESTASI MURID'!$U$11</f>
        <v>0</v>
      </c>
      <c r="E36" s="70">
        <f>VLOOKUP($I$6,'REKOD PRESTASI MURID'!$A$12:$AD$65,21)</f>
        <v>0</v>
      </c>
      <c r="F36" s="71" t="e">
        <f>VLOOKUP(E36,'DATA PERNYATAAN TAHAP PGUASAAN '!A132:B137,2)</f>
        <v>#N/A</v>
      </c>
      <c r="G36" s="7"/>
      <c r="H36" s="55">
        <v>30</v>
      </c>
      <c r="I36" s="55">
        <f>'REKOD PRESTASI MURID'!B41</f>
        <v>0</v>
      </c>
      <c r="J36" s="55" t="str">
        <f t="shared" si="2"/>
        <v/>
      </c>
    </row>
    <row r="37" spans="1:10" hidden="1">
      <c r="A37" s="7"/>
      <c r="B37" s="72"/>
      <c r="C37" s="73"/>
      <c r="D37" s="69">
        <f>'REKOD PRESTASI MURID'!$V$11</f>
        <v>0</v>
      </c>
      <c r="E37" s="70">
        <f>VLOOKUP($I$6,'REKOD PRESTASI MURID'!$A$12:$AD$65,22)</f>
        <v>0</v>
      </c>
      <c r="F37" s="71" t="e">
        <f>VLOOKUP(E37,'DATA PERNYATAAN TAHAP PGUASAAN '!A140:B145,2)</f>
        <v>#N/A</v>
      </c>
      <c r="G37" s="7"/>
      <c r="H37" s="55">
        <v>31</v>
      </c>
      <c r="I37" s="55">
        <f>'REKOD PRESTASI MURID'!B42</f>
        <v>0</v>
      </c>
      <c r="J37" s="55" t="str">
        <f t="shared" si="2"/>
        <v/>
      </c>
    </row>
    <row r="38" spans="1:10" hidden="1">
      <c r="A38" s="7"/>
      <c r="B38" s="72"/>
      <c r="C38" s="73"/>
      <c r="D38" s="69">
        <f>'REKOD PRESTASI MURID'!$W$11</f>
        <v>0</v>
      </c>
      <c r="E38" s="70">
        <f>VLOOKUP($I$6,'REKOD PRESTASI MURID'!$A$12:$AD$65,23)</f>
        <v>0</v>
      </c>
      <c r="F38" s="71" t="e">
        <f>VLOOKUP(E38,'DATA PERNYATAAN TAHAP PGUASAAN '!A148:B153,2)</f>
        <v>#N/A</v>
      </c>
      <c r="G38" s="7"/>
      <c r="H38" s="55">
        <v>32</v>
      </c>
      <c r="I38" s="55">
        <f>'REKOD PRESTASI MURID'!B43</f>
        <v>0</v>
      </c>
      <c r="J38" s="55" t="str">
        <f t="shared" si="2"/>
        <v/>
      </c>
    </row>
    <row r="39" spans="1:10" hidden="1">
      <c r="A39" s="7"/>
      <c r="B39" s="72"/>
      <c r="C39" s="73"/>
      <c r="D39" s="69">
        <f>'REKOD PRESTASI MURID'!$X$11</f>
        <v>0</v>
      </c>
      <c r="E39" s="70">
        <f>VLOOKUP($I$6,'REKOD PRESTASI MURID'!$A$12:$AD$65,24)</f>
        <v>0</v>
      </c>
      <c r="F39" s="71" t="e">
        <f>VLOOKUP(E39,'DATA PERNYATAAN TAHAP PGUASAAN '!A156:B161,2)</f>
        <v>#N/A</v>
      </c>
      <c r="G39" s="7"/>
      <c r="H39" s="55">
        <v>33</v>
      </c>
      <c r="I39" s="55">
        <f>'REKOD PRESTASI MURID'!B44</f>
        <v>0</v>
      </c>
      <c r="J39" s="55" t="str">
        <f t="shared" si="2"/>
        <v/>
      </c>
    </row>
    <row r="40" spans="1:10" hidden="1">
      <c r="A40" s="7"/>
      <c r="B40" s="72"/>
      <c r="C40" s="73"/>
      <c r="D40" s="69">
        <f>'REKOD PRESTASI MURID'!$Y$11</f>
        <v>0</v>
      </c>
      <c r="E40" s="70">
        <f>VLOOKUP($I$6,'REKOD PRESTASI MURID'!$A$12:$AD$65,25)</f>
        <v>0</v>
      </c>
      <c r="F40" s="71" t="e">
        <f>VLOOKUP(E40,'DATA PERNYATAAN TAHAP PGUASAAN '!A164:B169,2)</f>
        <v>#N/A</v>
      </c>
      <c r="G40" s="7"/>
      <c r="H40" s="55">
        <v>34</v>
      </c>
      <c r="I40" s="55">
        <f>'REKOD PRESTASI MURID'!B45</f>
        <v>0</v>
      </c>
      <c r="J40" s="55" t="str">
        <f t="shared" si="2"/>
        <v/>
      </c>
    </row>
    <row r="41" spans="1:10" hidden="1">
      <c r="A41" s="7"/>
      <c r="B41" s="72"/>
      <c r="C41" s="73"/>
      <c r="D41" s="69">
        <f>'REKOD PRESTASI MURID'!$Z$11</f>
        <v>0</v>
      </c>
      <c r="E41" s="70">
        <f>VLOOKUP($I$6,'REKOD PRESTASI MURID'!$A$12:$AD$65,26)</f>
        <v>0</v>
      </c>
      <c r="F41" s="71" t="e">
        <f>VLOOKUP(E41,'DATA PERNYATAAN TAHAP PGUASAAN '!A172:B177,2)</f>
        <v>#N/A</v>
      </c>
      <c r="G41" s="7"/>
      <c r="H41" s="55">
        <v>35</v>
      </c>
      <c r="I41" s="55">
        <f>'REKOD PRESTASI MURID'!B46</f>
        <v>0</v>
      </c>
      <c r="J41" s="55" t="str">
        <f t="shared" si="2"/>
        <v/>
      </c>
    </row>
    <row r="42" spans="1:10" hidden="1">
      <c r="A42" s="7"/>
      <c r="B42" s="72"/>
      <c r="C42" s="73"/>
      <c r="D42" s="69">
        <f>'REKOD PRESTASI MURID'!$AA$11</f>
        <v>0</v>
      </c>
      <c r="E42" s="70">
        <f>VLOOKUP($I$6,'REKOD PRESTASI MURID'!$A$12:$AD$65,27)</f>
        <v>0</v>
      </c>
      <c r="F42" s="71" t="e">
        <f>VLOOKUP(E42,'DATA PERNYATAAN TAHAP PGUASAAN '!A180:B185,2)</f>
        <v>#N/A</v>
      </c>
      <c r="G42" s="7"/>
      <c r="H42" s="55">
        <v>36</v>
      </c>
      <c r="I42" s="55">
        <f>'REKOD PRESTASI MURID'!B47</f>
        <v>0</v>
      </c>
      <c r="J42" s="55" t="str">
        <f t="shared" si="2"/>
        <v/>
      </c>
    </row>
    <row r="43" spans="1:10" hidden="1">
      <c r="A43" s="7"/>
      <c r="B43" s="72"/>
      <c r="C43" s="73"/>
      <c r="D43" s="69">
        <f>'REKOD PRESTASI MURID'!$AB$11</f>
        <v>0</v>
      </c>
      <c r="E43" s="70">
        <f>VLOOKUP($I$6,'REKOD PRESTASI MURID'!$A$12:$AD$65,28)</f>
        <v>0</v>
      </c>
      <c r="F43" s="71" t="e">
        <f>VLOOKUP(E43,'DATA PERNYATAAN TAHAP PGUASAAN '!A188:B193,2)</f>
        <v>#N/A</v>
      </c>
      <c r="G43" s="7"/>
      <c r="H43" s="55">
        <v>37</v>
      </c>
      <c r="I43" s="55">
        <f>'REKOD PRESTASI MURID'!B48</f>
        <v>0</v>
      </c>
      <c r="J43" s="55" t="str">
        <f t="shared" si="2"/>
        <v/>
      </c>
    </row>
    <row r="44" spans="1:10" hidden="1">
      <c r="A44" s="7"/>
      <c r="B44" s="74"/>
      <c r="C44" s="75"/>
      <c r="D44" s="69">
        <f>'REKOD PRESTASI MURID'!$AC$11</f>
        <v>0</v>
      </c>
      <c r="E44" s="70">
        <f>VLOOKUP($I$6,'REKOD PRESTASI MURID'!$A$12:$AD$65,29)</f>
        <v>0</v>
      </c>
      <c r="F44" s="71" t="e">
        <f>VLOOKUP(E44,'DATA PERNYATAAN TAHAP PGUASAAN '!A196:B201,2)</f>
        <v>#N/A</v>
      </c>
      <c r="G44" s="7"/>
      <c r="H44" s="55">
        <v>38</v>
      </c>
      <c r="I44" s="55">
        <f>'REKOD PRESTASI MURID'!B49</f>
        <v>0</v>
      </c>
      <c r="J44" s="55" t="str">
        <f t="shared" si="2"/>
        <v/>
      </c>
    </row>
    <row r="45" spans="1:10" s="47" customFormat="1" ht="18">
      <c r="A45" s="7"/>
      <c r="B45" s="76"/>
      <c r="C45" s="76"/>
      <c r="D45" s="77"/>
      <c r="E45" s="78"/>
      <c r="F45" s="79"/>
      <c r="G45" s="7"/>
      <c r="H45" s="55">
        <v>39</v>
      </c>
      <c r="I45" s="55">
        <f>'REKOD PRESTASI MURID'!B50</f>
        <v>0</v>
      </c>
      <c r="J45" s="55" t="str">
        <f t="shared" si="2"/>
        <v/>
      </c>
    </row>
    <row r="46" spans="1:10" s="47" customFormat="1" ht="21.75" customHeight="1">
      <c r="A46" s="80"/>
      <c r="B46" s="81"/>
      <c r="C46" s="81"/>
      <c r="D46" s="82"/>
      <c r="E46" s="83"/>
      <c r="F46" s="84"/>
      <c r="G46" s="80"/>
      <c r="H46" s="55">
        <v>40</v>
      </c>
      <c r="I46" s="55">
        <f>'REKOD PRESTASI MURID'!B51</f>
        <v>0</v>
      </c>
      <c r="J46" s="55" t="str">
        <f t="shared" si="2"/>
        <v/>
      </c>
    </row>
    <row r="47" spans="1:10" s="47" customFormat="1" ht="21.75" customHeight="1">
      <c r="A47" s="80"/>
      <c r="B47" s="81"/>
      <c r="C47" s="81"/>
      <c r="D47" s="230" t="s">
        <v>96</v>
      </c>
      <c r="E47" s="210"/>
      <c r="F47" s="210"/>
      <c r="G47" s="80"/>
      <c r="H47" s="55">
        <v>41</v>
      </c>
      <c r="I47" s="55">
        <f>'REKOD PRESTASI MURID'!B52</f>
        <v>0</v>
      </c>
      <c r="J47" s="55" t="str">
        <f t="shared" si="2"/>
        <v/>
      </c>
    </row>
    <row r="48" spans="1:10" s="48" customFormat="1" ht="22.5" customHeight="1">
      <c r="A48" s="80"/>
      <c r="B48" s="86"/>
      <c r="C48" s="86"/>
      <c r="D48" s="230"/>
      <c r="E48" s="199"/>
      <c r="F48" s="199"/>
      <c r="G48" s="80"/>
      <c r="H48" s="55">
        <v>42</v>
      </c>
      <c r="I48" s="55">
        <f>'REKOD PRESTASI MURID'!B53</f>
        <v>0</v>
      </c>
      <c r="J48" s="55" t="str">
        <f t="shared" si="2"/>
        <v/>
      </c>
    </row>
    <row r="49" spans="1:10" s="48" customFormat="1" ht="21" customHeight="1">
      <c r="A49" s="80"/>
      <c r="B49" s="86"/>
      <c r="C49" s="86"/>
      <c r="D49" s="85"/>
      <c r="E49" s="199"/>
      <c r="F49" s="199"/>
      <c r="G49" s="80"/>
      <c r="H49" s="55">
        <v>43</v>
      </c>
      <c r="I49" s="55">
        <f>'REKOD PRESTASI MURID'!B54</f>
        <v>0</v>
      </c>
      <c r="J49" s="55" t="str">
        <f t="shared" si="2"/>
        <v/>
      </c>
    </row>
    <row r="50" spans="1:10" s="48" customFormat="1">
      <c r="A50" s="80"/>
      <c r="B50" s="80"/>
      <c r="C50" s="80"/>
      <c r="D50" s="80"/>
      <c r="E50" s="80"/>
      <c r="F50" s="80"/>
      <c r="G50" s="80"/>
      <c r="H50" s="55">
        <v>44</v>
      </c>
      <c r="I50" s="55">
        <f>'REKOD PRESTASI MURID'!B55</f>
        <v>0</v>
      </c>
      <c r="J50" s="55" t="str">
        <f t="shared" si="2"/>
        <v/>
      </c>
    </row>
    <row r="51" spans="1:10">
      <c r="H51" s="55">
        <v>45</v>
      </c>
      <c r="I51" s="55">
        <f>'REKOD PRESTASI MURID'!B56</f>
        <v>0</v>
      </c>
      <c r="J51" s="55" t="str">
        <f t="shared" si="2"/>
        <v/>
      </c>
    </row>
    <row r="52" spans="1:10">
      <c r="H52" s="55">
        <v>46</v>
      </c>
      <c r="I52" s="55">
        <f>'REKOD PRESTASI MURID'!B57</f>
        <v>0</v>
      </c>
      <c r="J52" s="55" t="str">
        <f t="shared" si="2"/>
        <v/>
      </c>
    </row>
    <row r="53" spans="1:10">
      <c r="H53" s="55">
        <v>47</v>
      </c>
      <c r="I53" s="55">
        <f>'REKOD PRESTASI MURID'!B58</f>
        <v>0</v>
      </c>
      <c r="J53" s="55" t="str">
        <f t="shared" si="2"/>
        <v/>
      </c>
    </row>
    <row r="54" spans="1:10">
      <c r="H54" s="55">
        <v>48</v>
      </c>
      <c r="I54" s="55">
        <f>'REKOD PRESTASI MURID'!B59</f>
        <v>0</v>
      </c>
      <c r="J54" s="55" t="str">
        <f t="shared" si="2"/>
        <v/>
      </c>
    </row>
    <row r="55" spans="1:10">
      <c r="B55" s="47" t="s">
        <v>27</v>
      </c>
      <c r="F55" s="87" t="s">
        <v>27</v>
      </c>
      <c r="H55" s="55">
        <v>49</v>
      </c>
      <c r="I55" s="55">
        <f>'REKOD PRESTASI MURID'!B60</f>
        <v>0</v>
      </c>
      <c r="J55" s="55" t="str">
        <f t="shared" si="2"/>
        <v/>
      </c>
    </row>
    <row r="56" spans="1:10">
      <c r="B56" s="88" t="str">
        <f>'REKOD PRESTASI MURID'!$D$6</f>
        <v>PN. SUZILA MOHAMED</v>
      </c>
      <c r="C56" s="88"/>
      <c r="D56" s="88"/>
      <c r="E56" s="88"/>
      <c r="F56" s="231" t="str">
        <f>'REKOD PRESTASI MURID'!B70</f>
        <v>EN. TAN KAR HOCK</v>
      </c>
      <c r="H56" s="55">
        <v>50</v>
      </c>
      <c r="I56" s="55">
        <f>'REKOD PRESTASI MURID'!B61</f>
        <v>0</v>
      </c>
      <c r="J56" s="55" t="str">
        <f t="shared" si="2"/>
        <v/>
      </c>
    </row>
    <row r="57" spans="1:10">
      <c r="B57" s="47" t="s">
        <v>28</v>
      </c>
      <c r="F57" s="87" t="str">
        <f>'REKOD PRESTASI MURID'!$B$71</f>
        <v>GURU BESAR</v>
      </c>
      <c r="H57" s="55">
        <v>51</v>
      </c>
      <c r="I57" s="55">
        <f>'REKOD PRESTASI MURID'!B62</f>
        <v>0</v>
      </c>
      <c r="J57" s="55" t="str">
        <f t="shared" si="2"/>
        <v/>
      </c>
    </row>
    <row r="58" spans="1:10">
      <c r="B58" s="47" t="str">
        <f>'REKOD PRESTASI MURID'!$B$72</f>
        <v>SMK PENAMPANG</v>
      </c>
      <c r="F58" s="87" t="str">
        <f>'REKOD PRESTASI MURID'!$B$72</f>
        <v>SMK PENAMPANG</v>
      </c>
      <c r="H58" s="55">
        <v>52</v>
      </c>
      <c r="I58" s="55">
        <f>'REKOD PRESTASI MURID'!B63</f>
        <v>0</v>
      </c>
      <c r="J58" s="55" t="str">
        <f t="shared" si="2"/>
        <v/>
      </c>
    </row>
    <row r="59" spans="1:10">
      <c r="B59" s="87"/>
      <c r="C59" s="87"/>
      <c r="D59" s="87"/>
      <c r="E59" s="87"/>
      <c r="H59" s="55">
        <v>53</v>
      </c>
      <c r="I59" s="55">
        <f>'REKOD PRESTASI MURID'!B64</f>
        <v>0</v>
      </c>
      <c r="J59" s="55" t="str">
        <f t="shared" si="2"/>
        <v/>
      </c>
    </row>
    <row r="60" spans="1:10">
      <c r="H60" s="55">
        <v>54</v>
      </c>
      <c r="I60" s="55">
        <f>'REKOD PRESTASI MURID'!B65</f>
        <v>0</v>
      </c>
      <c r="J60" s="55" t="str">
        <f t="shared" si="2"/>
        <v/>
      </c>
    </row>
    <row r="61" spans="1:10" s="47" customFormat="1">
      <c r="G61" s="89"/>
      <c r="H61" s="55">
        <v>55</v>
      </c>
      <c r="I61" s="55">
        <f>'REKOD PRESTASI MURID'!B66</f>
        <v>0</v>
      </c>
      <c r="J61" s="55" t="str">
        <f t="shared" si="2"/>
        <v/>
      </c>
    </row>
    <row r="62" spans="1:10" s="47" customFormat="1">
      <c r="G62" s="89"/>
      <c r="H62" s="55">
        <v>56</v>
      </c>
      <c r="I62" s="55">
        <f>'REKOD PRESTASI MURID'!B67</f>
        <v>0</v>
      </c>
      <c r="J62" s="55" t="str">
        <f t="shared" si="2"/>
        <v/>
      </c>
    </row>
    <row r="63" spans="1:10" s="47" customFormat="1">
      <c r="G63" s="89"/>
      <c r="H63" s="55">
        <v>57</v>
      </c>
      <c r="I63" s="55">
        <f>'REKOD PRESTASI MURID'!B68</f>
        <v>0</v>
      </c>
      <c r="J63" s="55" t="str">
        <f t="shared" si="2"/>
        <v/>
      </c>
    </row>
    <row r="64" spans="1:10" s="47" customFormat="1">
      <c r="G64" s="89"/>
      <c r="H64" s="55">
        <v>58</v>
      </c>
      <c r="I64" s="55"/>
      <c r="J64" s="55"/>
    </row>
    <row r="65" spans="4:10" s="47" customFormat="1">
      <c r="G65" s="89"/>
      <c r="H65" s="55">
        <v>59</v>
      </c>
      <c r="I65" s="55"/>
      <c r="J65" s="55"/>
    </row>
    <row r="66" spans="4:10" s="47" customFormat="1">
      <c r="D66" s="88"/>
      <c r="E66" s="88"/>
      <c r="G66" s="89"/>
      <c r="H66" s="55">
        <v>60</v>
      </c>
      <c r="I66" s="55"/>
      <c r="J66" s="55"/>
    </row>
    <row r="67" spans="4:10" s="47" customFormat="1">
      <c r="G67" s="89"/>
      <c r="H67" s="55">
        <v>61</v>
      </c>
      <c r="I67" s="55"/>
      <c r="J67" s="55"/>
    </row>
    <row r="68" spans="4:10" s="47" customFormat="1">
      <c r="G68" s="89"/>
      <c r="H68" s="55">
        <v>62</v>
      </c>
      <c r="I68" s="55"/>
      <c r="J68" s="55"/>
    </row>
    <row r="69" spans="4:10" s="47" customFormat="1">
      <c r="G69" s="89"/>
      <c r="H69" s="55">
        <v>63</v>
      </c>
      <c r="I69" s="55"/>
      <c r="J69" s="55"/>
    </row>
    <row r="70" spans="4:10" s="47" customFormat="1">
      <c r="G70" s="89"/>
      <c r="H70" s="55">
        <v>64</v>
      </c>
      <c r="I70" s="55"/>
      <c r="J70" s="55"/>
    </row>
    <row r="71" spans="4:10" s="47" customFormat="1">
      <c r="G71" s="89"/>
      <c r="H71" s="55">
        <v>65</v>
      </c>
      <c r="I71" s="55"/>
      <c r="J71" s="55"/>
    </row>
    <row r="72" spans="4:10" s="47" customFormat="1">
      <c r="G72" s="89"/>
      <c r="H72" s="55">
        <v>66</v>
      </c>
      <c r="I72" s="55"/>
      <c r="J72" s="55"/>
    </row>
    <row r="73" spans="4:10">
      <c r="H73" s="55">
        <v>67</v>
      </c>
      <c r="I73" s="55"/>
      <c r="J73" s="55"/>
    </row>
    <row r="74" spans="4:10">
      <c r="H74" s="55">
        <v>68</v>
      </c>
      <c r="I74" s="55"/>
      <c r="J74" s="55"/>
    </row>
    <row r="75" spans="4:10">
      <c r="H75" s="55">
        <v>69</v>
      </c>
      <c r="I75" s="55"/>
      <c r="J75" s="55"/>
    </row>
    <row r="76" spans="4:10">
      <c r="H76" s="92"/>
      <c r="I76" s="93"/>
      <c r="J76" s="47"/>
    </row>
    <row r="77" spans="4:10">
      <c r="H77" s="92"/>
      <c r="I77" s="93"/>
      <c r="J77" s="47"/>
    </row>
    <row r="78" spans="4:10">
      <c r="H78" s="92"/>
      <c r="I78" s="93"/>
      <c r="J78" s="47"/>
    </row>
    <row r="79" spans="4:10">
      <c r="H79" s="92"/>
      <c r="I79" s="93"/>
      <c r="J79" s="47"/>
    </row>
    <row r="80" spans="4:10">
      <c r="H80" s="92"/>
      <c r="I80" s="93"/>
      <c r="J80" s="47"/>
    </row>
    <row r="81" spans="8:10">
      <c r="H81" s="92"/>
      <c r="I81" s="93"/>
      <c r="J81" s="47"/>
    </row>
    <row r="82" spans="8:10">
      <c r="H82" s="92"/>
      <c r="I82" s="93"/>
      <c r="J82" s="47"/>
    </row>
    <row r="83" spans="8:10">
      <c r="H83" s="92"/>
      <c r="I83" s="93"/>
      <c r="J83" s="47"/>
    </row>
    <row r="84" spans="8:10">
      <c r="H84" s="92"/>
      <c r="I84" s="93"/>
      <c r="J84" s="47"/>
    </row>
    <row r="85" spans="8:10">
      <c r="H85" s="92"/>
      <c r="I85" s="93"/>
      <c r="J85" s="47"/>
    </row>
    <row r="86" spans="8:10">
      <c r="H86" s="92"/>
      <c r="I86" s="47"/>
      <c r="J86" s="47"/>
    </row>
    <row r="87" spans="8:10">
      <c r="H87" s="92"/>
      <c r="I87" s="47"/>
      <c r="J87" s="47"/>
    </row>
  </sheetData>
  <sheetProtection algorithmName="SHA-512" hashValue="PHroB6tRTi6zfqxRkp5SHzQMSA4FSrC0jTRt2vao+QGJ91Jq2s+HqQKTn0nRCQGEz+TGo7zjHVV/PC7EJppbHg==" saltValue="ujpc9UZ1krUTkJKfA7ZD1Q==" spinCount="100000" sheet="1" scenarios="1"/>
  <mergeCells count="21">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9:C31"/>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2667000</xdr:colOff>
                    <xdr:row>7</xdr:row>
                    <xdr:rowOff>133350</xdr:rowOff>
                  </from>
                  <to>
                    <xdr:col>5</xdr:col>
                    <xdr:colOff>5610225</xdr:colOff>
                    <xdr:row>8</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80" zoomScale="80" zoomScaleNormal="80" zoomScaleSheetLayoutView="100" workbookViewId="0">
      <selection activeCell="B89" sqref="B89"/>
    </sheetView>
  </sheetViews>
  <sheetFormatPr defaultRowHeight="14.25" zeroHeight="1"/>
  <cols>
    <col min="1" max="1" width="20.85546875" style="30" customWidth="1"/>
    <col min="2" max="2" width="104.7109375" style="31" customWidth="1"/>
    <col min="3" max="4" width="9.140625" style="30" customWidth="1"/>
    <col min="5" max="5" width="9.140625" style="30" bestFit="1"/>
    <col min="6" max="16384" width="9.140625" style="30"/>
  </cols>
  <sheetData>
    <row r="1" spans="1:9" ht="39.75" customHeight="1">
      <c r="A1" s="32" t="s">
        <v>29</v>
      </c>
      <c r="B1" s="33"/>
    </row>
    <row r="2" spans="1:9">
      <c r="A2" s="34"/>
      <c r="B2" s="35"/>
    </row>
    <row r="3" spans="1:9" ht="30" hidden="1">
      <c r="A3" s="36" t="s">
        <v>25</v>
      </c>
      <c r="B3" s="37"/>
    </row>
    <row r="4" spans="1:9" hidden="1">
      <c r="A4" s="38">
        <v>1</v>
      </c>
      <c r="B4" s="144"/>
    </row>
    <row r="5" spans="1:9" hidden="1">
      <c r="A5" s="38">
        <v>2</v>
      </c>
      <c r="B5" s="144"/>
    </row>
    <row r="6" spans="1:9" hidden="1">
      <c r="A6" s="38">
        <v>3</v>
      </c>
      <c r="B6" s="39"/>
    </row>
    <row r="7" spans="1:9" hidden="1">
      <c r="A7" s="38">
        <v>4</v>
      </c>
      <c r="B7" s="144"/>
    </row>
    <row r="8" spans="1:9" hidden="1">
      <c r="A8" s="38">
        <v>5</v>
      </c>
      <c r="B8" s="144"/>
    </row>
    <row r="9" spans="1:9" hidden="1">
      <c r="A9" s="38">
        <v>6</v>
      </c>
      <c r="B9" s="144"/>
    </row>
    <row r="10" spans="1:9" hidden="1">
      <c r="A10" s="34"/>
      <c r="B10" s="35"/>
    </row>
    <row r="11" spans="1:9" ht="30" hidden="1">
      <c r="A11" s="40" t="s">
        <v>25</v>
      </c>
      <c r="B11" s="37"/>
    </row>
    <row r="12" spans="1:9" hidden="1">
      <c r="A12" s="38">
        <v>1</v>
      </c>
      <c r="B12" s="144"/>
    </row>
    <row r="13" spans="1:9" hidden="1">
      <c r="A13" s="38">
        <v>2</v>
      </c>
      <c r="B13" s="144"/>
    </row>
    <row r="14" spans="1:9" hidden="1">
      <c r="A14" s="38">
        <v>3</v>
      </c>
      <c r="B14" s="39"/>
    </row>
    <row r="15" spans="1:9" hidden="1">
      <c r="A15" s="38">
        <v>4</v>
      </c>
      <c r="B15" s="144"/>
      <c r="I15" s="41"/>
    </row>
    <row r="16" spans="1:9" ht="15" hidden="1">
      <c r="A16" s="38">
        <v>5</v>
      </c>
      <c r="B16" s="145"/>
    </row>
    <row r="17" spans="1:2" ht="15" hidden="1">
      <c r="A17" s="38">
        <v>6</v>
      </c>
      <c r="B17" s="145"/>
    </row>
    <row r="18" spans="1:2" hidden="1">
      <c r="A18" s="34"/>
      <c r="B18" s="35"/>
    </row>
    <row r="19" spans="1:2" ht="30" hidden="1">
      <c r="A19" s="40" t="s">
        <v>25</v>
      </c>
      <c r="B19" s="37"/>
    </row>
    <row r="20" spans="1:2" hidden="1">
      <c r="A20" s="38">
        <v>1</v>
      </c>
      <c r="B20" s="144"/>
    </row>
    <row r="21" spans="1:2" hidden="1">
      <c r="A21" s="38">
        <v>2</v>
      </c>
      <c r="B21" s="144"/>
    </row>
    <row r="22" spans="1:2" ht="15" hidden="1">
      <c r="A22" s="38">
        <v>3</v>
      </c>
      <c r="B22" s="145"/>
    </row>
    <row r="23" spans="1:2" hidden="1">
      <c r="A23" s="38">
        <v>4</v>
      </c>
      <c r="B23" s="144"/>
    </row>
    <row r="24" spans="1:2" hidden="1">
      <c r="A24" s="38">
        <v>5</v>
      </c>
      <c r="B24" s="144"/>
    </row>
    <row r="25" spans="1:2" hidden="1">
      <c r="A25" s="38">
        <v>6</v>
      </c>
      <c r="B25" s="144"/>
    </row>
    <row r="26" spans="1:2" hidden="1"/>
    <row r="27" spans="1:2" ht="30" hidden="1">
      <c r="A27" s="40" t="s">
        <v>25</v>
      </c>
      <c r="B27" s="37"/>
    </row>
    <row r="28" spans="1:2" hidden="1">
      <c r="A28" s="38">
        <v>1</v>
      </c>
      <c r="B28" s="39"/>
    </row>
    <row r="29" spans="1:2" hidden="1">
      <c r="A29" s="38">
        <v>2</v>
      </c>
      <c r="B29" s="39"/>
    </row>
    <row r="30" spans="1:2" hidden="1">
      <c r="A30" s="38">
        <v>3</v>
      </c>
      <c r="B30" s="39"/>
    </row>
    <row r="31" spans="1:2" hidden="1">
      <c r="A31" s="38">
        <v>4</v>
      </c>
      <c r="B31" s="39"/>
    </row>
    <row r="32" spans="1:2" hidden="1">
      <c r="A32" s="38">
        <v>5</v>
      </c>
      <c r="B32" s="39"/>
    </row>
    <row r="33" spans="1:2" hidden="1">
      <c r="A33" s="38">
        <v>6</v>
      </c>
      <c r="B33" s="39"/>
    </row>
    <row r="34" spans="1:2" hidden="1"/>
    <row r="35" spans="1:2" ht="30" hidden="1">
      <c r="A35" s="40" t="s">
        <v>25</v>
      </c>
      <c r="B35" s="37"/>
    </row>
    <row r="36" spans="1:2" hidden="1">
      <c r="A36" s="38">
        <v>1</v>
      </c>
      <c r="B36" s="39"/>
    </row>
    <row r="37" spans="1:2" hidden="1">
      <c r="A37" s="38">
        <v>2</v>
      </c>
      <c r="B37" s="39"/>
    </row>
    <row r="38" spans="1:2" hidden="1">
      <c r="A38" s="38">
        <v>3</v>
      </c>
      <c r="B38" s="39"/>
    </row>
    <row r="39" spans="1:2" hidden="1">
      <c r="A39" s="38">
        <v>4</v>
      </c>
      <c r="B39" s="39"/>
    </row>
    <row r="40" spans="1:2" hidden="1">
      <c r="A40" s="38">
        <v>5</v>
      </c>
      <c r="B40" s="39"/>
    </row>
    <row r="41" spans="1:2" hidden="1">
      <c r="A41" s="38">
        <v>6</v>
      </c>
      <c r="B41" s="39"/>
    </row>
    <row r="42" spans="1:2" hidden="1"/>
    <row r="43" spans="1:2" ht="30" hidden="1">
      <c r="A43" s="40" t="s">
        <v>25</v>
      </c>
      <c r="B43" s="37"/>
    </row>
    <row r="44" spans="1:2" hidden="1">
      <c r="A44" s="38">
        <v>1</v>
      </c>
      <c r="B44" s="39"/>
    </row>
    <row r="45" spans="1:2" hidden="1">
      <c r="A45" s="38">
        <v>2</v>
      </c>
      <c r="B45" s="39"/>
    </row>
    <row r="46" spans="1:2" hidden="1">
      <c r="A46" s="38">
        <v>3</v>
      </c>
      <c r="B46" s="39"/>
    </row>
    <row r="47" spans="1:2" hidden="1">
      <c r="A47" s="38">
        <v>4</v>
      </c>
      <c r="B47" s="39"/>
    </row>
    <row r="48" spans="1:2" hidden="1">
      <c r="A48" s="38">
        <v>5</v>
      </c>
      <c r="B48" s="39"/>
    </row>
    <row r="49" spans="1:2" hidden="1">
      <c r="A49" s="38">
        <v>6</v>
      </c>
      <c r="B49" s="39"/>
    </row>
    <row r="50" spans="1:2" hidden="1"/>
    <row r="51" spans="1:2" ht="30" hidden="1">
      <c r="A51" s="40" t="s">
        <v>25</v>
      </c>
      <c r="B51" s="37"/>
    </row>
    <row r="52" spans="1:2" hidden="1">
      <c r="A52" s="38">
        <v>1</v>
      </c>
      <c r="B52" s="39"/>
    </row>
    <row r="53" spans="1:2" hidden="1">
      <c r="A53" s="38">
        <v>2</v>
      </c>
      <c r="B53" s="39"/>
    </row>
    <row r="54" spans="1:2" hidden="1">
      <c r="A54" s="38">
        <v>3</v>
      </c>
      <c r="B54" s="39"/>
    </row>
    <row r="55" spans="1:2" hidden="1">
      <c r="A55" s="38">
        <v>4</v>
      </c>
      <c r="B55" s="39"/>
    </row>
    <row r="56" spans="1:2" hidden="1">
      <c r="A56" s="38">
        <v>5</v>
      </c>
      <c r="B56" s="39"/>
    </row>
    <row r="57" spans="1:2" hidden="1">
      <c r="A57" s="38">
        <v>6</v>
      </c>
      <c r="B57" s="39"/>
    </row>
    <row r="58" spans="1:2" hidden="1"/>
    <row r="59" spans="1:2" ht="30" hidden="1">
      <c r="A59" s="40" t="s">
        <v>25</v>
      </c>
      <c r="B59" s="37"/>
    </row>
    <row r="60" spans="1:2" hidden="1">
      <c r="A60" s="38">
        <v>1</v>
      </c>
      <c r="B60" s="39"/>
    </row>
    <row r="61" spans="1:2" hidden="1">
      <c r="A61" s="38">
        <v>2</v>
      </c>
      <c r="B61" s="39"/>
    </row>
    <row r="62" spans="1:2" hidden="1">
      <c r="A62" s="38">
        <v>3</v>
      </c>
      <c r="B62" s="39"/>
    </row>
    <row r="63" spans="1:2" hidden="1">
      <c r="A63" s="38">
        <v>4</v>
      </c>
      <c r="B63" s="39"/>
    </row>
    <row r="64" spans="1:2" hidden="1">
      <c r="A64" s="38">
        <v>5</v>
      </c>
      <c r="B64" s="39"/>
    </row>
    <row r="65" spans="1:2" hidden="1">
      <c r="A65" s="38">
        <v>6</v>
      </c>
      <c r="B65" s="39"/>
    </row>
    <row r="66" spans="1:2" hidden="1"/>
    <row r="67" spans="1:2" ht="30" hidden="1">
      <c r="A67" s="40" t="s">
        <v>25</v>
      </c>
      <c r="B67" s="37"/>
    </row>
    <row r="68" spans="1:2" hidden="1">
      <c r="A68" s="38">
        <v>1</v>
      </c>
      <c r="B68" s="39"/>
    </row>
    <row r="69" spans="1:2" hidden="1">
      <c r="A69" s="38">
        <v>2</v>
      </c>
      <c r="B69" s="39"/>
    </row>
    <row r="70" spans="1:2" hidden="1">
      <c r="A70" s="38">
        <v>3</v>
      </c>
      <c r="B70" s="39"/>
    </row>
    <row r="71" spans="1:2" hidden="1">
      <c r="A71" s="38">
        <v>4</v>
      </c>
      <c r="B71" s="39"/>
    </row>
    <row r="72" spans="1:2" hidden="1">
      <c r="A72" s="38">
        <v>5</v>
      </c>
      <c r="B72" s="39"/>
    </row>
    <row r="73" spans="1:2" hidden="1">
      <c r="A73" s="38">
        <v>6</v>
      </c>
      <c r="B73" s="39"/>
    </row>
    <row r="74" spans="1:2"/>
    <row r="75" spans="1:2" ht="30">
      <c r="A75" s="40" t="s">
        <v>25</v>
      </c>
      <c r="B75" s="37" t="s">
        <v>97</v>
      </c>
    </row>
    <row r="76" spans="1:2" ht="28.5">
      <c r="A76" s="38">
        <v>1</v>
      </c>
      <c r="B76" s="39" t="s">
        <v>106</v>
      </c>
    </row>
    <row r="77" spans="1:2" ht="42.75">
      <c r="A77" s="38">
        <v>2</v>
      </c>
      <c r="B77" s="39" t="s">
        <v>107</v>
      </c>
    </row>
    <row r="78" spans="1:2" ht="38.25" customHeight="1">
      <c r="A78" s="38">
        <v>3</v>
      </c>
      <c r="B78" s="39" t="s">
        <v>108</v>
      </c>
    </row>
    <row r="79" spans="1:2" ht="72.75" customHeight="1">
      <c r="A79" s="38">
        <v>4</v>
      </c>
      <c r="B79" s="39" t="s">
        <v>109</v>
      </c>
    </row>
    <row r="80" spans="1:2" ht="72.75" customHeight="1">
      <c r="A80" s="38">
        <v>5</v>
      </c>
      <c r="B80" s="39" t="s">
        <v>110</v>
      </c>
    </row>
    <row r="81" spans="1:2" ht="42.75">
      <c r="A81" s="38">
        <v>6</v>
      </c>
      <c r="B81" s="39" t="s">
        <v>111</v>
      </c>
    </row>
    <row r="82" spans="1:2">
      <c r="B82" s="35"/>
    </row>
    <row r="83" spans="1:2" ht="30">
      <c r="A83" s="40" t="s">
        <v>25</v>
      </c>
      <c r="B83" s="37" t="s">
        <v>98</v>
      </c>
    </row>
    <row r="84" spans="1:2" ht="44.25" customHeight="1">
      <c r="A84" s="38">
        <v>1</v>
      </c>
      <c r="B84" s="39" t="s">
        <v>112</v>
      </c>
    </row>
    <row r="85" spans="1:2" ht="56.25" customHeight="1">
      <c r="A85" s="38">
        <v>2</v>
      </c>
      <c r="B85" s="39" t="s">
        <v>113</v>
      </c>
    </row>
    <row r="86" spans="1:2" ht="56.25" customHeight="1">
      <c r="A86" s="38">
        <v>3</v>
      </c>
      <c r="B86" s="39" t="s">
        <v>114</v>
      </c>
    </row>
    <row r="87" spans="1:2" ht="78" customHeight="1">
      <c r="A87" s="38">
        <v>4</v>
      </c>
      <c r="B87" s="39" t="s">
        <v>115</v>
      </c>
    </row>
    <row r="88" spans="1:2" ht="78" customHeight="1">
      <c r="A88" s="38">
        <v>5</v>
      </c>
      <c r="B88" s="39" t="s">
        <v>116</v>
      </c>
    </row>
    <row r="89" spans="1:2" ht="78" customHeight="1">
      <c r="A89" s="38">
        <v>6</v>
      </c>
      <c r="B89" s="39" t="s">
        <v>117</v>
      </c>
    </row>
    <row r="90" spans="1:2">
      <c r="B90" s="35"/>
    </row>
    <row r="91" spans="1:2" ht="30">
      <c r="A91" s="40" t="s">
        <v>25</v>
      </c>
      <c r="B91" s="37" t="s">
        <v>99</v>
      </c>
    </row>
    <row r="92" spans="1:2" ht="42.75">
      <c r="A92" s="38">
        <v>1</v>
      </c>
      <c r="B92" s="39" t="s">
        <v>118</v>
      </c>
    </row>
    <row r="93" spans="1:2" ht="42.75">
      <c r="A93" s="38">
        <v>2</v>
      </c>
      <c r="B93" s="39" t="s">
        <v>119</v>
      </c>
    </row>
    <row r="94" spans="1:2" ht="42.75">
      <c r="A94" s="38">
        <v>3</v>
      </c>
      <c r="B94" s="39" t="s">
        <v>120</v>
      </c>
    </row>
    <row r="95" spans="1:2" ht="42.75">
      <c r="A95" s="38">
        <v>4</v>
      </c>
      <c r="B95" s="39" t="s">
        <v>121</v>
      </c>
    </row>
    <row r="96" spans="1:2" ht="57">
      <c r="A96" s="38">
        <v>5</v>
      </c>
      <c r="B96" s="39" t="s">
        <v>122</v>
      </c>
    </row>
    <row r="97" spans="1:2" ht="42.75">
      <c r="A97" s="38">
        <v>6</v>
      </c>
      <c r="B97" s="39" t="s">
        <v>123</v>
      </c>
    </row>
    <row r="98" spans="1:2">
      <c r="B98" s="42"/>
    </row>
    <row r="99" spans="1:2" ht="30" hidden="1">
      <c r="A99" s="40" t="s">
        <v>25</v>
      </c>
      <c r="B99" s="43"/>
    </row>
    <row r="100" spans="1:2" hidden="1">
      <c r="A100" s="38">
        <v>1</v>
      </c>
      <c r="B100" s="44"/>
    </row>
    <row r="101" spans="1:2" hidden="1">
      <c r="A101" s="38">
        <v>2</v>
      </c>
      <c r="B101" s="44"/>
    </row>
    <row r="102" spans="1:2" hidden="1">
      <c r="A102" s="38">
        <v>3</v>
      </c>
      <c r="B102" s="44"/>
    </row>
    <row r="103" spans="1:2" hidden="1">
      <c r="A103" s="38">
        <v>4</v>
      </c>
      <c r="B103" s="44"/>
    </row>
    <row r="104" spans="1:2" hidden="1">
      <c r="A104" s="38">
        <v>5</v>
      </c>
      <c r="B104" s="44"/>
    </row>
    <row r="105" spans="1:2" hidden="1">
      <c r="A105" s="38">
        <v>6</v>
      </c>
      <c r="B105" s="44"/>
    </row>
    <row r="106" spans="1:2" hidden="1">
      <c r="B106" s="42"/>
    </row>
    <row r="107" spans="1:2" ht="30" hidden="1">
      <c r="A107" s="40" t="s">
        <v>25</v>
      </c>
      <c r="B107" s="43"/>
    </row>
    <row r="108" spans="1:2" hidden="1">
      <c r="A108" s="38">
        <v>1</v>
      </c>
      <c r="B108" s="44"/>
    </row>
    <row r="109" spans="1:2" hidden="1">
      <c r="A109" s="38">
        <v>2</v>
      </c>
      <c r="B109" s="44"/>
    </row>
    <row r="110" spans="1:2" hidden="1">
      <c r="A110" s="38">
        <v>3</v>
      </c>
      <c r="B110" s="44"/>
    </row>
    <row r="111" spans="1:2" hidden="1">
      <c r="A111" s="38">
        <v>4</v>
      </c>
      <c r="B111" s="44"/>
    </row>
    <row r="112" spans="1:2" hidden="1">
      <c r="A112" s="38">
        <v>5</v>
      </c>
      <c r="B112" s="44"/>
    </row>
    <row r="113" spans="1:2" hidden="1">
      <c r="A113" s="38">
        <v>6</v>
      </c>
      <c r="B113" s="44"/>
    </row>
    <row r="114" spans="1:2" hidden="1">
      <c r="B114" s="42"/>
    </row>
    <row r="115" spans="1:2" ht="30" hidden="1">
      <c r="A115" s="40" t="s">
        <v>25</v>
      </c>
      <c r="B115" s="43"/>
    </row>
    <row r="116" spans="1:2" hidden="1">
      <c r="A116" s="38">
        <v>1</v>
      </c>
      <c r="B116" s="44"/>
    </row>
    <row r="117" spans="1:2" hidden="1">
      <c r="A117" s="38">
        <v>2</v>
      </c>
      <c r="B117" s="44"/>
    </row>
    <row r="118" spans="1:2" hidden="1">
      <c r="A118" s="38">
        <v>3</v>
      </c>
      <c r="B118" s="44"/>
    </row>
    <row r="119" spans="1:2" hidden="1">
      <c r="A119" s="38">
        <v>4</v>
      </c>
      <c r="B119" s="44"/>
    </row>
    <row r="120" spans="1:2" hidden="1">
      <c r="A120" s="38">
        <v>5</v>
      </c>
      <c r="B120" s="44"/>
    </row>
    <row r="121" spans="1:2" hidden="1">
      <c r="A121" s="38">
        <v>6</v>
      </c>
      <c r="B121" s="44"/>
    </row>
    <row r="122" spans="1:2" hidden="1">
      <c r="B122" s="42"/>
    </row>
    <row r="123" spans="1:2" ht="30" hidden="1">
      <c r="A123" s="40" t="s">
        <v>25</v>
      </c>
      <c r="B123" s="43"/>
    </row>
    <row r="124" spans="1:2" hidden="1">
      <c r="A124" s="38">
        <v>1</v>
      </c>
      <c r="B124" s="44"/>
    </row>
    <row r="125" spans="1:2" hidden="1">
      <c r="A125" s="38">
        <v>2</v>
      </c>
      <c r="B125" s="44"/>
    </row>
    <row r="126" spans="1:2" hidden="1">
      <c r="A126" s="38">
        <v>3</v>
      </c>
      <c r="B126" s="44"/>
    </row>
    <row r="127" spans="1:2" hidden="1">
      <c r="A127" s="38">
        <v>4</v>
      </c>
      <c r="B127" s="44"/>
    </row>
    <row r="128" spans="1:2" hidden="1">
      <c r="A128" s="38">
        <v>5</v>
      </c>
      <c r="B128" s="44"/>
    </row>
    <row r="129" spans="1:2" hidden="1">
      <c r="A129" s="38">
        <v>6</v>
      </c>
      <c r="B129" s="44"/>
    </row>
    <row r="130" spans="1:2" hidden="1">
      <c r="B130" s="42"/>
    </row>
    <row r="131" spans="1:2" ht="30" hidden="1">
      <c r="A131" s="40" t="s">
        <v>25</v>
      </c>
      <c r="B131" s="43"/>
    </row>
    <row r="132" spans="1:2" hidden="1">
      <c r="A132" s="38">
        <v>1</v>
      </c>
      <c r="B132" s="44"/>
    </row>
    <row r="133" spans="1:2" hidden="1">
      <c r="A133" s="38">
        <v>2</v>
      </c>
      <c r="B133" s="44"/>
    </row>
    <row r="134" spans="1:2" hidden="1">
      <c r="A134" s="38">
        <v>3</v>
      </c>
      <c r="B134" s="44"/>
    </row>
    <row r="135" spans="1:2" hidden="1">
      <c r="A135" s="38">
        <v>4</v>
      </c>
      <c r="B135" s="44"/>
    </row>
    <row r="136" spans="1:2" hidden="1">
      <c r="A136" s="38">
        <v>5</v>
      </c>
      <c r="B136" s="44"/>
    </row>
    <row r="137" spans="1:2" hidden="1">
      <c r="A137" s="38">
        <v>6</v>
      </c>
      <c r="B137" s="44"/>
    </row>
    <row r="138" spans="1:2" hidden="1">
      <c r="B138" s="42"/>
    </row>
    <row r="139" spans="1:2" ht="30" hidden="1">
      <c r="A139" s="40" t="s">
        <v>25</v>
      </c>
      <c r="B139" s="43"/>
    </row>
    <row r="140" spans="1:2" hidden="1">
      <c r="A140" s="38">
        <v>1</v>
      </c>
      <c r="B140" s="44"/>
    </row>
    <row r="141" spans="1:2" hidden="1">
      <c r="A141" s="38">
        <v>2</v>
      </c>
      <c r="B141" s="44"/>
    </row>
    <row r="142" spans="1:2" hidden="1">
      <c r="A142" s="38">
        <v>3</v>
      </c>
      <c r="B142" s="44"/>
    </row>
    <row r="143" spans="1:2" hidden="1">
      <c r="A143" s="38">
        <v>4</v>
      </c>
      <c r="B143" s="44"/>
    </row>
    <row r="144" spans="1:2" hidden="1">
      <c r="A144" s="38">
        <v>5</v>
      </c>
      <c r="B144" s="44"/>
    </row>
    <row r="145" spans="1:2" hidden="1">
      <c r="A145" s="38">
        <v>6</v>
      </c>
      <c r="B145" s="44"/>
    </row>
    <row r="146" spans="1:2" hidden="1">
      <c r="B146" s="42"/>
    </row>
    <row r="147" spans="1:2" ht="30" hidden="1">
      <c r="A147" s="40" t="s">
        <v>25</v>
      </c>
      <c r="B147" s="43"/>
    </row>
    <row r="148" spans="1:2" hidden="1">
      <c r="A148" s="38">
        <v>1</v>
      </c>
      <c r="B148" s="44"/>
    </row>
    <row r="149" spans="1:2" hidden="1">
      <c r="A149" s="38">
        <v>2</v>
      </c>
      <c r="B149" s="44"/>
    </row>
    <row r="150" spans="1:2" hidden="1">
      <c r="A150" s="38">
        <v>3</v>
      </c>
      <c r="B150" s="44"/>
    </row>
    <row r="151" spans="1:2" hidden="1">
      <c r="A151" s="38">
        <v>4</v>
      </c>
      <c r="B151" s="44"/>
    </row>
    <row r="152" spans="1:2" hidden="1">
      <c r="A152" s="38">
        <v>5</v>
      </c>
      <c r="B152" s="44"/>
    </row>
    <row r="153" spans="1:2" hidden="1">
      <c r="A153" s="38">
        <v>6</v>
      </c>
      <c r="B153" s="44"/>
    </row>
    <row r="154" spans="1:2" hidden="1">
      <c r="B154" s="42"/>
    </row>
    <row r="155" spans="1:2" ht="30" hidden="1">
      <c r="A155" s="40" t="s">
        <v>25</v>
      </c>
      <c r="B155" s="43"/>
    </row>
    <row r="156" spans="1:2" hidden="1">
      <c r="A156" s="38">
        <v>1</v>
      </c>
      <c r="B156" s="44"/>
    </row>
    <row r="157" spans="1:2" hidden="1">
      <c r="A157" s="38">
        <v>2</v>
      </c>
      <c r="B157" s="44"/>
    </row>
    <row r="158" spans="1:2" hidden="1">
      <c r="A158" s="38">
        <v>3</v>
      </c>
      <c r="B158" s="44"/>
    </row>
    <row r="159" spans="1:2" hidden="1">
      <c r="A159" s="38">
        <v>4</v>
      </c>
      <c r="B159" s="44"/>
    </row>
    <row r="160" spans="1:2" hidden="1">
      <c r="A160" s="38">
        <v>5</v>
      </c>
      <c r="B160" s="44"/>
    </row>
    <row r="161" spans="1:2" hidden="1">
      <c r="A161" s="38">
        <v>6</v>
      </c>
      <c r="B161" s="44"/>
    </row>
    <row r="162" spans="1:2" hidden="1">
      <c r="B162" s="42"/>
    </row>
    <row r="163" spans="1:2" ht="15" hidden="1">
      <c r="A163" s="45" t="s">
        <v>25</v>
      </c>
      <c r="B163" s="43"/>
    </row>
    <row r="164" spans="1:2" hidden="1">
      <c r="A164" s="38">
        <v>1</v>
      </c>
      <c r="B164" s="44"/>
    </row>
    <row r="165" spans="1:2" hidden="1">
      <c r="A165" s="38">
        <v>2</v>
      </c>
      <c r="B165" s="44"/>
    </row>
    <row r="166" spans="1:2" hidden="1">
      <c r="A166" s="38">
        <v>3</v>
      </c>
      <c r="B166" s="44"/>
    </row>
    <row r="167" spans="1:2" hidden="1">
      <c r="A167" s="38">
        <v>4</v>
      </c>
      <c r="B167" s="44"/>
    </row>
    <row r="168" spans="1:2" hidden="1">
      <c r="A168" s="38">
        <v>5</v>
      </c>
      <c r="B168" s="44"/>
    </row>
    <row r="169" spans="1:2" hidden="1">
      <c r="A169" s="38">
        <v>6</v>
      </c>
      <c r="B169" s="44"/>
    </row>
    <row r="170" spans="1:2" hidden="1">
      <c r="B170" s="42"/>
    </row>
    <row r="171" spans="1:2" ht="15" hidden="1">
      <c r="A171" s="45" t="s">
        <v>25</v>
      </c>
      <c r="B171" s="43"/>
    </row>
    <row r="172" spans="1:2" hidden="1">
      <c r="A172" s="38">
        <v>1</v>
      </c>
      <c r="B172" s="44"/>
    </row>
    <row r="173" spans="1:2" hidden="1">
      <c r="A173" s="38">
        <v>2</v>
      </c>
      <c r="B173" s="44"/>
    </row>
    <row r="174" spans="1:2" hidden="1">
      <c r="A174" s="38">
        <v>3</v>
      </c>
      <c r="B174" s="44"/>
    </row>
    <row r="175" spans="1:2" hidden="1">
      <c r="A175" s="38">
        <v>4</v>
      </c>
      <c r="B175" s="44"/>
    </row>
    <row r="176" spans="1:2" hidden="1">
      <c r="A176" s="38">
        <v>5</v>
      </c>
      <c r="B176" s="44"/>
    </row>
    <row r="177" spans="1:2" hidden="1">
      <c r="A177" s="38">
        <v>6</v>
      </c>
      <c r="B177" s="44"/>
    </row>
    <row r="178" spans="1:2" hidden="1">
      <c r="B178" s="42"/>
    </row>
    <row r="179" spans="1:2" ht="15" hidden="1">
      <c r="A179" s="45" t="s">
        <v>25</v>
      </c>
      <c r="B179" s="43"/>
    </row>
    <row r="180" spans="1:2" hidden="1">
      <c r="A180" s="38">
        <v>1</v>
      </c>
      <c r="B180" s="44"/>
    </row>
    <row r="181" spans="1:2" hidden="1">
      <c r="A181" s="38">
        <v>2</v>
      </c>
      <c r="B181" s="44"/>
    </row>
    <row r="182" spans="1:2" hidden="1">
      <c r="A182" s="38">
        <v>3</v>
      </c>
      <c r="B182" s="44"/>
    </row>
    <row r="183" spans="1:2" hidden="1">
      <c r="A183" s="38">
        <v>4</v>
      </c>
      <c r="B183" s="44"/>
    </row>
    <row r="184" spans="1:2" hidden="1">
      <c r="A184" s="38">
        <v>5</v>
      </c>
      <c r="B184" s="44"/>
    </row>
    <row r="185" spans="1:2" hidden="1">
      <c r="A185" s="38">
        <v>6</v>
      </c>
      <c r="B185" s="44"/>
    </row>
    <row r="186" spans="1:2" hidden="1">
      <c r="B186" s="42"/>
    </row>
    <row r="187" spans="1:2" ht="15" hidden="1">
      <c r="A187" s="45" t="s">
        <v>25</v>
      </c>
      <c r="B187" s="43"/>
    </row>
    <row r="188" spans="1:2" hidden="1">
      <c r="A188" s="38">
        <v>1</v>
      </c>
      <c r="B188" s="44"/>
    </row>
    <row r="189" spans="1:2" hidden="1">
      <c r="A189" s="38">
        <v>2</v>
      </c>
      <c r="B189" s="44"/>
    </row>
    <row r="190" spans="1:2" hidden="1">
      <c r="A190" s="38">
        <v>3</v>
      </c>
      <c r="B190" s="44"/>
    </row>
    <row r="191" spans="1:2" hidden="1">
      <c r="A191" s="38">
        <v>4</v>
      </c>
      <c r="B191" s="44"/>
    </row>
    <row r="192" spans="1:2" hidden="1">
      <c r="A192" s="38">
        <v>5</v>
      </c>
      <c r="B192" s="44"/>
    </row>
    <row r="193" spans="1:2" hidden="1">
      <c r="A193" s="38">
        <v>6</v>
      </c>
      <c r="B193" s="44"/>
    </row>
    <row r="194" spans="1:2" hidden="1"/>
    <row r="195" spans="1:2" ht="15" hidden="1">
      <c r="A195" s="45" t="s">
        <v>25</v>
      </c>
      <c r="B195" s="43"/>
    </row>
    <row r="196" spans="1:2" hidden="1">
      <c r="A196" s="38">
        <v>1</v>
      </c>
      <c r="B196" s="44"/>
    </row>
    <row r="197" spans="1:2" hidden="1">
      <c r="A197" s="38">
        <v>2</v>
      </c>
      <c r="B197" s="44"/>
    </row>
    <row r="198" spans="1:2" hidden="1">
      <c r="A198" s="38">
        <v>3</v>
      </c>
      <c r="B198" s="44"/>
    </row>
    <row r="199" spans="1:2" hidden="1">
      <c r="A199" s="38">
        <v>4</v>
      </c>
      <c r="B199" s="44"/>
    </row>
    <row r="200" spans="1:2" hidden="1">
      <c r="A200" s="38">
        <v>5</v>
      </c>
      <c r="B200" s="44"/>
    </row>
    <row r="201" spans="1:2" hidden="1">
      <c r="A201" s="38">
        <v>6</v>
      </c>
      <c r="B201" s="44"/>
    </row>
    <row r="202" spans="1:2"/>
    <row r="203" spans="1:2" ht="30">
      <c r="A203" s="40" t="s">
        <v>25</v>
      </c>
      <c r="B203" s="181" t="s">
        <v>104</v>
      </c>
    </row>
    <row r="204" spans="1:2" ht="28.5">
      <c r="A204" s="38">
        <v>1</v>
      </c>
      <c r="B204" s="39" t="s">
        <v>128</v>
      </c>
    </row>
    <row r="205" spans="1:2" ht="28.5">
      <c r="A205" s="38">
        <v>2</v>
      </c>
      <c r="B205" s="39" t="s">
        <v>127</v>
      </c>
    </row>
    <row r="206" spans="1:2" ht="28.5">
      <c r="A206" s="38">
        <v>3</v>
      </c>
      <c r="B206" s="39" t="s">
        <v>126</v>
      </c>
    </row>
    <row r="207" spans="1:2" ht="28.5">
      <c r="A207" s="38">
        <v>4</v>
      </c>
      <c r="B207" s="39" t="s">
        <v>125</v>
      </c>
    </row>
    <row r="208" spans="1:2" ht="42.75">
      <c r="A208" s="38">
        <v>5</v>
      </c>
      <c r="B208" s="39" t="s">
        <v>124</v>
      </c>
    </row>
    <row r="209" spans="1:2" ht="42.75">
      <c r="A209" s="38">
        <v>6</v>
      </c>
      <c r="B209" s="39" t="s">
        <v>129</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imK89SDaUr0fDVTNXav79Le+mp4ZcSzmWgH7zp+To/QMNPzpkI18Qp+Knred9X7P8jUoqANAuqQjTGBHQov5KQ==" saltValue="hjikpQN+oz61YXbPyAc8ZA==" spinCount="100000" sheet="1" objects="1" scenarios="1"/>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85" zoomScale="80" zoomScaleNormal="80" zoomScaleSheetLayoutView="70" workbookViewId="0">
      <selection activeCell="V87" sqref="V87"/>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18" t="str">
        <f>'REKOD PRESTASI MURID'!A7</f>
        <v>BAHASA KADAZANDUSUN</v>
      </c>
      <c r="B1" s="218"/>
      <c r="C1" s="218"/>
      <c r="D1" s="218"/>
      <c r="E1" s="218"/>
      <c r="F1" s="218"/>
      <c r="G1" s="218"/>
      <c r="H1" s="218"/>
      <c r="I1" s="218"/>
      <c r="J1" s="218"/>
      <c r="K1" s="218"/>
      <c r="L1" s="218"/>
      <c r="M1" s="218"/>
      <c r="N1" s="218"/>
      <c r="O1" s="218"/>
      <c r="P1" s="218"/>
      <c r="Q1" s="218"/>
    </row>
    <row r="2" spans="1:23" ht="15.95" customHeight="1">
      <c r="A2" s="218"/>
      <c r="B2" s="218"/>
      <c r="C2" s="218"/>
      <c r="D2" s="218"/>
      <c r="E2" s="218"/>
      <c r="F2" s="218"/>
      <c r="G2" s="218"/>
      <c r="H2" s="218"/>
      <c r="I2" s="218"/>
      <c r="J2" s="218"/>
      <c r="K2" s="218"/>
      <c r="L2" s="218"/>
      <c r="M2" s="218"/>
      <c r="N2" s="218"/>
      <c r="O2" s="218"/>
      <c r="P2" s="218"/>
      <c r="Q2" s="218"/>
    </row>
    <row r="3" spans="1:23" ht="15.95" customHeight="1">
      <c r="A3" s="177"/>
      <c r="B3" s="177"/>
      <c r="C3" s="177"/>
      <c r="D3" s="177"/>
      <c r="E3" s="177"/>
      <c r="F3" s="177"/>
      <c r="G3" s="177"/>
      <c r="H3" s="179" t="s">
        <v>84</v>
      </c>
      <c r="I3" s="178" t="str">
        <f>'REKOD PRESTASI MURID'!D1</f>
        <v>SMK PENAMPANG</v>
      </c>
      <c r="J3" s="177"/>
      <c r="K3" s="177"/>
      <c r="L3" s="179" t="s">
        <v>85</v>
      </c>
      <c r="M3" s="178" t="str">
        <f>'REKOD PRESTASI MURID'!D6</f>
        <v>PN. SUZILA MOHAMED</v>
      </c>
      <c r="N3" s="177"/>
      <c r="O3" s="177"/>
      <c r="P3" s="177"/>
      <c r="Q3" s="177"/>
    </row>
    <row r="4" spans="1:23" ht="15.95" customHeight="1">
      <c r="A4" s="177"/>
      <c r="B4" s="177"/>
      <c r="C4" s="177"/>
      <c r="D4" s="177"/>
      <c r="E4" s="177"/>
      <c r="F4" s="177"/>
      <c r="G4" s="177"/>
      <c r="H4" s="179" t="s">
        <v>19</v>
      </c>
      <c r="I4" s="178" t="str">
        <f>'REKOD PRESTASI MURID'!D7</f>
        <v>TINGKATAN 2</v>
      </c>
      <c r="J4" s="177"/>
      <c r="K4" s="177"/>
      <c r="L4" s="177"/>
      <c r="M4" s="177"/>
      <c r="N4" s="177"/>
      <c r="O4" s="177"/>
      <c r="P4" s="177"/>
      <c r="Q4" s="177"/>
    </row>
    <row r="5" spans="1:23" ht="15.95" hidden="1" customHeight="1">
      <c r="A5" s="2"/>
      <c r="B5" s="2"/>
      <c r="C5" s="2"/>
      <c r="D5" s="2"/>
      <c r="E5" s="2"/>
      <c r="F5" s="2"/>
      <c r="G5" s="2"/>
      <c r="H5" s="3"/>
      <c r="I5" s="3"/>
      <c r="J5" s="2"/>
      <c r="K5" s="2"/>
      <c r="L5" s="2"/>
      <c r="M5" s="2"/>
      <c r="N5" s="2"/>
      <c r="O5" s="21"/>
      <c r="P5" s="21"/>
      <c r="Q5" s="21"/>
    </row>
    <row r="6" spans="1:23" ht="36" hidden="1" customHeight="1">
      <c r="A6" s="4"/>
      <c r="B6" s="5">
        <f>'REKOD PRESTASI MURID'!E11</f>
        <v>1</v>
      </c>
      <c r="C6" s="6"/>
      <c r="D6" s="6"/>
      <c r="E6" s="6"/>
      <c r="F6" s="6"/>
      <c r="G6" s="6"/>
      <c r="H6" s="7"/>
      <c r="I6" s="4"/>
      <c r="J6" s="5">
        <f>'REKOD PRESTASI MURID'!F11</f>
        <v>2</v>
      </c>
      <c r="K6" s="6"/>
      <c r="L6" s="6"/>
      <c r="M6" s="6"/>
      <c r="N6" s="6"/>
      <c r="O6" s="6"/>
      <c r="P6" s="7"/>
      <c r="Q6" s="6"/>
    </row>
    <row r="7" spans="1:23" ht="36" hidden="1" customHeight="1">
      <c r="A7" s="8"/>
      <c r="B7" s="9" t="s">
        <v>25</v>
      </c>
      <c r="C7" s="10" t="s">
        <v>30</v>
      </c>
      <c r="D7" s="10" t="s">
        <v>31</v>
      </c>
      <c r="E7" s="10" t="s">
        <v>32</v>
      </c>
      <c r="F7" s="10" t="s">
        <v>81</v>
      </c>
      <c r="G7" s="10" t="s">
        <v>82</v>
      </c>
      <c r="H7" s="10" t="s">
        <v>83</v>
      </c>
      <c r="I7" s="8"/>
      <c r="J7" s="9" t="s">
        <v>25</v>
      </c>
      <c r="K7" s="10" t="s">
        <v>30</v>
      </c>
      <c r="L7" s="10" t="s">
        <v>31</v>
      </c>
      <c r="M7" s="10" t="s">
        <v>32</v>
      </c>
      <c r="N7" s="10" t="s">
        <v>81</v>
      </c>
      <c r="O7" s="10" t="s">
        <v>82</v>
      </c>
      <c r="P7" s="10" t="s">
        <v>83</v>
      </c>
      <c r="Q7" s="8"/>
    </row>
    <row r="8" spans="1:23" ht="36" hidden="1" customHeight="1">
      <c r="A8" s="8"/>
      <c r="B8" s="11" t="s">
        <v>36</v>
      </c>
      <c r="C8" s="11">
        <f>COUNTIF('REKOD PRESTASI MURID'!$E$12:$E$65,1)</f>
        <v>0</v>
      </c>
      <c r="D8" s="11">
        <f>COUNTIF('REKOD PRESTASI MURID'!$E$12:$E$65,2)</f>
        <v>0</v>
      </c>
      <c r="E8" s="11">
        <f>COUNTIF('REKOD PRESTASI MURID'!$E$12:$E$65,3)</f>
        <v>0</v>
      </c>
      <c r="F8" s="11">
        <f>COUNTIF('REKOD PRESTASI MURID'!$E$12:$E$65,3)</f>
        <v>0</v>
      </c>
      <c r="G8" s="11">
        <f>COUNTIF('REKOD PRESTASI MURID'!$E$12:$E$65,3)</f>
        <v>0</v>
      </c>
      <c r="H8" s="11">
        <f>COUNTIF('REKOD PRESTASI MURID'!$E$12:$E$65,3)</f>
        <v>0</v>
      </c>
      <c r="I8" s="8"/>
      <c r="J8" s="11" t="s">
        <v>36</v>
      </c>
      <c r="K8" s="11">
        <f>COUNTIF('REKOD PRESTASI MURID'!$F$12:$F$65,1)</f>
        <v>0</v>
      </c>
      <c r="L8" s="11">
        <f>COUNTIF('REKOD PRESTASI MURID'!$F$12:$F$65,2)</f>
        <v>0</v>
      </c>
      <c r="M8" s="11">
        <f>COUNTIF('REKOD PRESTASI MURID'!$F$12:$F$65,3)</f>
        <v>0</v>
      </c>
      <c r="N8" s="11">
        <f>COUNTIF('REKOD PRESTASI MURID'!$F$12:$F$65,3)</f>
        <v>0</v>
      </c>
      <c r="O8" s="11">
        <f>COUNTIF('REKOD PRESTASI MURID'!$F$12:$F$65,3)</f>
        <v>0</v>
      </c>
      <c r="P8" s="11">
        <f>COUNTIF('REKOD PRESTASI MURID'!$F$12:$F$65,3)</f>
        <v>0</v>
      </c>
      <c r="Q8" s="8"/>
    </row>
    <row r="9" spans="1:23" ht="36" hidden="1" customHeight="1">
      <c r="A9" s="8"/>
      <c r="B9" s="8"/>
      <c r="C9" s="8"/>
      <c r="D9" s="8"/>
      <c r="E9" s="8"/>
      <c r="F9" s="8"/>
      <c r="G9" s="8"/>
      <c r="H9" s="8"/>
      <c r="I9" s="8"/>
      <c r="J9" s="8"/>
      <c r="K9" s="8"/>
      <c r="L9" s="8"/>
      <c r="M9" s="8"/>
      <c r="N9" s="8"/>
      <c r="O9" s="8"/>
      <c r="P9" s="8"/>
      <c r="Q9" s="8"/>
    </row>
    <row r="10" spans="1:23" ht="36" hidden="1" customHeight="1">
      <c r="A10" s="8"/>
      <c r="B10" s="8"/>
      <c r="C10" s="8"/>
      <c r="D10" s="8"/>
      <c r="E10" s="8"/>
      <c r="F10" s="6"/>
      <c r="G10" s="6"/>
      <c r="H10" s="6"/>
      <c r="I10" s="6"/>
      <c r="J10" s="4"/>
      <c r="K10" s="4"/>
      <c r="L10" s="4"/>
      <c r="M10" s="4"/>
      <c r="N10" s="4"/>
      <c r="O10" s="4"/>
      <c r="P10" s="4"/>
      <c r="Q10" s="4"/>
    </row>
    <row r="11" spans="1:23" ht="36" hidden="1" customHeight="1">
      <c r="A11" s="8"/>
      <c r="B11" s="8"/>
      <c r="C11" s="8"/>
      <c r="D11" s="8"/>
      <c r="E11" s="8"/>
      <c r="F11" s="6"/>
      <c r="G11" s="6"/>
      <c r="H11" s="6"/>
      <c r="I11" s="6"/>
      <c r="J11" s="4"/>
      <c r="K11" s="4"/>
      <c r="L11" s="4"/>
      <c r="M11" s="4"/>
      <c r="N11" s="4"/>
      <c r="O11" s="4"/>
      <c r="P11" s="4"/>
      <c r="Q11" s="4"/>
    </row>
    <row r="12" spans="1:23" ht="36" hidden="1" customHeight="1">
      <c r="A12" s="8"/>
      <c r="B12" s="8"/>
      <c r="C12" s="8"/>
      <c r="D12" s="8"/>
      <c r="E12" s="8"/>
      <c r="F12" s="6"/>
      <c r="G12" s="6"/>
      <c r="H12" s="6"/>
      <c r="I12" s="6"/>
      <c r="J12" s="4"/>
      <c r="K12" s="4"/>
      <c r="L12" s="4"/>
      <c r="M12" s="4"/>
      <c r="N12" s="4"/>
      <c r="O12" s="4"/>
      <c r="P12" s="4"/>
      <c r="Q12" s="4"/>
    </row>
    <row r="13" spans="1:23" ht="36" hidden="1" customHeight="1">
      <c r="A13" s="8"/>
      <c r="B13" s="8"/>
      <c r="C13" s="8"/>
      <c r="D13" s="8"/>
      <c r="E13" s="8"/>
      <c r="F13" s="6"/>
      <c r="G13" s="6"/>
      <c r="H13" s="6"/>
      <c r="I13" s="6"/>
      <c r="J13" s="4"/>
      <c r="K13" s="4"/>
      <c r="L13" s="4"/>
      <c r="M13" s="4"/>
      <c r="N13" s="4"/>
      <c r="O13" s="4"/>
      <c r="P13" s="4"/>
      <c r="Q13" s="4"/>
    </row>
    <row r="14" spans="1:23" ht="36" hidden="1" customHeight="1">
      <c r="A14" s="8"/>
      <c r="B14" s="8"/>
      <c r="C14" s="8"/>
      <c r="D14" s="8"/>
      <c r="E14" s="8"/>
      <c r="F14" s="6"/>
      <c r="G14" s="6"/>
      <c r="H14" s="6"/>
      <c r="I14" s="6"/>
      <c r="J14" s="4"/>
      <c r="K14" s="4"/>
      <c r="L14" s="4"/>
      <c r="M14" s="4"/>
      <c r="N14" s="4"/>
      <c r="O14" s="4"/>
      <c r="P14" s="4"/>
      <c r="Q14" s="4"/>
    </row>
    <row r="15" spans="1:23" ht="36" hidden="1" customHeight="1">
      <c r="A15" s="8"/>
      <c r="B15" s="8"/>
      <c r="C15" s="8"/>
      <c r="D15" s="8"/>
      <c r="E15" s="8"/>
      <c r="F15" s="6"/>
      <c r="G15" s="6"/>
      <c r="H15" s="6"/>
      <c r="I15" s="6"/>
      <c r="J15" s="4"/>
      <c r="K15" s="4"/>
      <c r="L15" s="4"/>
      <c r="M15" s="4"/>
      <c r="N15" s="4"/>
      <c r="O15" s="4"/>
      <c r="P15" s="4"/>
      <c r="Q15" s="4"/>
    </row>
    <row r="16" spans="1:23" ht="36" hidden="1" customHeight="1">
      <c r="A16" s="8"/>
      <c r="B16" s="8"/>
      <c r="C16" s="8"/>
      <c r="D16" s="8"/>
      <c r="E16" s="8"/>
      <c r="F16" s="6"/>
      <c r="G16" s="6"/>
      <c r="H16" s="6"/>
      <c r="I16" s="6"/>
      <c r="J16" s="4"/>
      <c r="K16" s="4"/>
      <c r="L16" s="4"/>
      <c r="M16" s="4"/>
      <c r="N16" s="4"/>
      <c r="O16" s="4"/>
      <c r="P16" s="4"/>
      <c r="Q16" s="4"/>
      <c r="W16" s="22"/>
    </row>
    <row r="17" spans="1:17" ht="36" hidden="1" customHeight="1">
      <c r="A17" s="8"/>
      <c r="B17" s="8"/>
      <c r="C17" s="8"/>
      <c r="D17" s="8"/>
      <c r="E17" s="8"/>
      <c r="F17" s="6"/>
      <c r="G17" s="6"/>
      <c r="H17" s="6"/>
      <c r="I17" s="6"/>
      <c r="J17" s="4"/>
      <c r="K17" s="4"/>
      <c r="L17" s="4"/>
      <c r="M17" s="4"/>
      <c r="N17" s="4"/>
      <c r="O17" s="4"/>
      <c r="P17" s="4"/>
      <c r="Q17" s="4"/>
    </row>
    <row r="18" spans="1:17" ht="36" hidden="1" customHeight="1">
      <c r="A18" s="8"/>
      <c r="B18" s="8"/>
      <c r="C18" s="8"/>
      <c r="D18" s="8"/>
      <c r="E18" s="8"/>
      <c r="F18" s="8"/>
      <c r="G18" s="8"/>
      <c r="H18" s="8"/>
      <c r="I18" s="8"/>
      <c r="J18" s="8"/>
      <c r="K18" s="8"/>
      <c r="L18" s="8"/>
      <c r="M18" s="8"/>
      <c r="N18" s="8"/>
      <c r="O18" s="8"/>
      <c r="P18" s="8"/>
      <c r="Q18" s="8"/>
    </row>
    <row r="19" spans="1:17" ht="36" hidden="1" customHeight="1">
      <c r="A19" s="8"/>
      <c r="B19" s="8"/>
      <c r="C19" s="8"/>
      <c r="D19" s="8"/>
      <c r="E19" s="8"/>
      <c r="F19" s="8"/>
      <c r="G19" s="8"/>
      <c r="H19" s="8"/>
      <c r="I19" s="8"/>
      <c r="J19" s="8"/>
      <c r="K19" s="8"/>
      <c r="L19" s="8"/>
      <c r="M19" s="8"/>
      <c r="N19" s="8"/>
      <c r="O19" s="8"/>
      <c r="P19" s="8"/>
      <c r="Q19" s="8"/>
    </row>
    <row r="20" spans="1:17" ht="36" hidden="1" customHeight="1">
      <c r="A20" s="8"/>
      <c r="B20" s="8"/>
      <c r="C20" s="8"/>
      <c r="D20" s="8"/>
      <c r="E20" s="8"/>
      <c r="F20" s="8"/>
      <c r="G20" s="8"/>
      <c r="H20" s="8"/>
      <c r="I20" s="8"/>
      <c r="J20" s="8"/>
      <c r="K20" s="8"/>
      <c r="L20" s="8"/>
      <c r="M20" s="8"/>
      <c r="N20" s="8"/>
      <c r="O20" s="8"/>
      <c r="P20" s="8"/>
      <c r="Q20" s="8"/>
    </row>
    <row r="21" spans="1:17" ht="36" hidden="1" customHeight="1">
      <c r="A21" s="8"/>
      <c r="B21" s="12"/>
      <c r="C21" s="13"/>
      <c r="D21" s="14"/>
      <c r="E21" s="14"/>
      <c r="F21" s="15" t="s">
        <v>37</v>
      </c>
      <c r="G21" s="16">
        <f>SUM(C8:H8)</f>
        <v>0</v>
      </c>
      <c r="H21" s="15" t="s">
        <v>38</v>
      </c>
      <c r="I21" s="8"/>
      <c r="J21" s="8"/>
      <c r="K21" s="8"/>
      <c r="L21" s="8"/>
      <c r="M21" s="8"/>
      <c r="N21" s="15" t="s">
        <v>37</v>
      </c>
      <c r="O21" s="16">
        <f>SUM(K8:P8)</f>
        <v>0</v>
      </c>
      <c r="P21" s="15" t="s">
        <v>38</v>
      </c>
      <c r="Q21" s="8"/>
    </row>
    <row r="22" spans="1:17" ht="36" hidden="1" customHeight="1">
      <c r="A22" s="4"/>
      <c r="B22" s="6"/>
      <c r="C22" s="6"/>
      <c r="D22" s="6"/>
      <c r="E22" s="6"/>
      <c r="F22" s="4"/>
      <c r="G22" s="6"/>
      <c r="H22" s="6"/>
      <c r="I22" s="4"/>
      <c r="J22" s="4"/>
      <c r="K22" s="4"/>
      <c r="L22" s="4"/>
      <c r="M22" s="4"/>
      <c r="N22" s="4"/>
      <c r="O22" s="18"/>
      <c r="P22" s="6"/>
      <c r="Q22" s="6"/>
    </row>
    <row r="23" spans="1:17" ht="36" hidden="1" customHeight="1">
      <c r="A23" s="4"/>
      <c r="B23" s="4"/>
      <c r="C23" s="4"/>
      <c r="D23" s="4"/>
      <c r="E23" s="4"/>
      <c r="F23" s="4"/>
      <c r="G23" s="6"/>
      <c r="H23" s="17"/>
      <c r="I23" s="4"/>
      <c r="J23" s="4"/>
      <c r="K23" s="4"/>
      <c r="L23" s="4"/>
      <c r="M23" s="4"/>
      <c r="N23" s="4"/>
      <c r="O23" s="6"/>
      <c r="P23" s="17"/>
      <c r="Q23" s="6"/>
    </row>
    <row r="24" spans="1:17" ht="36" hidden="1" customHeight="1">
      <c r="A24" s="4"/>
      <c r="B24" s="5">
        <f>'REKOD PRESTASI MURID'!G11</f>
        <v>3</v>
      </c>
      <c r="C24" s="18"/>
      <c r="D24" s="18"/>
      <c r="E24" s="18"/>
      <c r="F24" s="18"/>
      <c r="G24" s="18"/>
      <c r="H24" s="7"/>
      <c r="I24" s="4"/>
      <c r="J24" s="5">
        <f>'REKOD PRESTASI MURID'!H11</f>
        <v>4</v>
      </c>
      <c r="K24" s="18"/>
      <c r="L24" s="18"/>
      <c r="M24" s="18"/>
      <c r="N24" s="18"/>
      <c r="O24" s="18"/>
      <c r="P24" s="7"/>
      <c r="Q24" s="6"/>
    </row>
    <row r="25" spans="1:17" ht="36" hidden="1" customHeight="1">
      <c r="A25" s="8"/>
      <c r="B25" s="9" t="s">
        <v>25</v>
      </c>
      <c r="C25" s="10" t="s">
        <v>30</v>
      </c>
      <c r="D25" s="10" t="s">
        <v>31</v>
      </c>
      <c r="E25" s="10" t="s">
        <v>32</v>
      </c>
      <c r="F25" s="10" t="s">
        <v>81</v>
      </c>
      <c r="G25" s="10" t="s">
        <v>82</v>
      </c>
      <c r="H25" s="10" t="s">
        <v>83</v>
      </c>
      <c r="I25" s="8"/>
      <c r="J25" s="9" t="s">
        <v>25</v>
      </c>
      <c r="K25" s="10" t="s">
        <v>30</v>
      </c>
      <c r="L25" s="10" t="s">
        <v>31</v>
      </c>
      <c r="M25" s="10" t="s">
        <v>32</v>
      </c>
      <c r="N25" s="10" t="s">
        <v>81</v>
      </c>
      <c r="O25" s="10" t="s">
        <v>82</v>
      </c>
      <c r="P25" s="10" t="s">
        <v>83</v>
      </c>
      <c r="Q25" s="8"/>
    </row>
    <row r="26" spans="1:17" ht="36" hidden="1" customHeight="1">
      <c r="A26" s="8"/>
      <c r="B26" s="11" t="s">
        <v>36</v>
      </c>
      <c r="C26" s="11">
        <f>COUNTIF('REKOD PRESTASI MURID'!$G$12:$G$65,1)</f>
        <v>0</v>
      </c>
      <c r="D26" s="11">
        <f>COUNTIF('REKOD PRESTASI MURID'!$G$12:$G$65,2)</f>
        <v>0</v>
      </c>
      <c r="E26" s="11">
        <f>COUNTIF('REKOD PRESTASI MURID'!$G$12:$G$65,3)</f>
        <v>0</v>
      </c>
      <c r="F26" s="11">
        <f>COUNTIF('REKOD PRESTASI MURID'!$G$12:$G$65,3)</f>
        <v>0</v>
      </c>
      <c r="G26" s="11">
        <f>COUNTIF('REKOD PRESTASI MURID'!$G$12:$G$65,3)</f>
        <v>0</v>
      </c>
      <c r="H26" s="11">
        <f>COUNTIF('REKOD PRESTASI MURID'!$G$12:$G$65,3)</f>
        <v>0</v>
      </c>
      <c r="I26" s="8"/>
      <c r="J26" s="11" t="s">
        <v>36</v>
      </c>
      <c r="K26" s="11">
        <f>COUNTIF('REKOD PRESTASI MURID'!$AD$12:$AD$65,1)</f>
        <v>0</v>
      </c>
      <c r="L26" s="11">
        <f>COUNTIF('REKOD PRESTASI MURID'!$AD$12:$AD$65,2)</f>
        <v>0</v>
      </c>
      <c r="M26" s="11">
        <f>COUNTIF('REKOD PRESTASI MURID'!$AD$12:$AD$65,3)</f>
        <v>0</v>
      </c>
      <c r="N26" s="11">
        <f>COUNTIF('REKOD PRESTASI MURID'!$AD$12:$AD$65,3)</f>
        <v>0</v>
      </c>
      <c r="O26" s="11">
        <f>COUNTIF('REKOD PRESTASI MURID'!$AD$12:$AD$65,3)</f>
        <v>0</v>
      </c>
      <c r="P26" s="11">
        <f>COUNTIF('REKOD PRESTASI MURID'!$AD$12:$AD$65,3)</f>
        <v>0</v>
      </c>
      <c r="Q26" s="8"/>
    </row>
    <row r="27" spans="1:17" ht="36" hidden="1" customHeight="1">
      <c r="A27" s="8"/>
      <c r="B27" s="19"/>
      <c r="C27" s="19"/>
      <c r="D27" s="19"/>
      <c r="E27" s="19"/>
      <c r="F27" s="19"/>
      <c r="G27" s="19"/>
      <c r="H27" s="19"/>
      <c r="I27" s="8"/>
      <c r="J27" s="167"/>
      <c r="K27" s="19"/>
      <c r="L27" s="19"/>
      <c r="M27" s="19"/>
      <c r="N27" s="19"/>
      <c r="O27" s="19"/>
      <c r="P27" s="168"/>
      <c r="Q27" s="8"/>
    </row>
    <row r="28" spans="1:17" ht="36" hidden="1" customHeight="1">
      <c r="A28" s="8"/>
      <c r="B28" s="19"/>
      <c r="C28" s="19"/>
      <c r="D28" s="19"/>
      <c r="E28" s="19"/>
      <c r="F28" s="19"/>
      <c r="G28" s="19"/>
      <c r="H28" s="19"/>
      <c r="I28" s="8"/>
      <c r="J28" s="19"/>
      <c r="K28" s="19"/>
      <c r="L28" s="19"/>
      <c r="M28" s="19"/>
      <c r="N28" s="19"/>
      <c r="O28" s="19"/>
      <c r="P28" s="19"/>
      <c r="Q28" s="8"/>
    </row>
    <row r="29" spans="1:17" ht="36" hidden="1" customHeight="1">
      <c r="A29" s="8"/>
      <c r="B29" s="19"/>
      <c r="C29" s="19"/>
      <c r="D29" s="19"/>
      <c r="E29" s="19"/>
      <c r="F29" s="19"/>
      <c r="G29" s="19"/>
      <c r="H29" s="19"/>
      <c r="I29" s="8"/>
      <c r="J29" s="19"/>
      <c r="K29" s="19"/>
      <c r="L29" s="19"/>
      <c r="M29" s="19"/>
      <c r="N29" s="19"/>
      <c r="O29" s="19"/>
      <c r="P29" s="19"/>
      <c r="Q29" s="8"/>
    </row>
    <row r="30" spans="1:17" ht="36" hidden="1" customHeight="1">
      <c r="A30" s="8"/>
      <c r="B30" s="19"/>
      <c r="C30" s="19"/>
      <c r="D30" s="19"/>
      <c r="E30" s="19"/>
      <c r="F30" s="19"/>
      <c r="G30" s="19"/>
      <c r="H30" s="19"/>
      <c r="I30" s="8"/>
      <c r="J30" s="19"/>
      <c r="K30" s="19"/>
      <c r="L30" s="19"/>
      <c r="M30" s="19"/>
      <c r="N30" s="19"/>
      <c r="O30" s="19"/>
      <c r="P30" s="19"/>
      <c r="Q30" s="8"/>
    </row>
    <row r="31" spans="1:17" ht="36" hidden="1" customHeight="1">
      <c r="A31" s="8"/>
      <c r="B31" s="19"/>
      <c r="C31" s="19"/>
      <c r="D31" s="19"/>
      <c r="E31" s="19"/>
      <c r="F31" s="19"/>
      <c r="G31" s="19"/>
      <c r="H31" s="19"/>
      <c r="I31" s="8"/>
      <c r="J31" s="19"/>
      <c r="K31" s="19"/>
      <c r="L31" s="19"/>
      <c r="M31" s="19"/>
      <c r="N31" s="19"/>
      <c r="O31" s="19"/>
      <c r="P31" s="19"/>
      <c r="Q31" s="8"/>
    </row>
    <row r="32" spans="1:17" ht="36" hidden="1" customHeight="1">
      <c r="A32" s="8"/>
      <c r="B32" s="19"/>
      <c r="C32" s="19"/>
      <c r="D32" s="19"/>
      <c r="E32" s="19"/>
      <c r="F32" s="19"/>
      <c r="G32" s="19"/>
      <c r="H32" s="19"/>
      <c r="I32" s="8"/>
      <c r="J32" s="19"/>
      <c r="K32" s="19"/>
      <c r="L32" s="19"/>
      <c r="M32" s="19"/>
      <c r="N32" s="19"/>
      <c r="O32" s="19"/>
      <c r="P32" s="19"/>
      <c r="Q32" s="8"/>
    </row>
    <row r="33" spans="1:17" ht="36" hidden="1" customHeight="1">
      <c r="A33" s="8"/>
      <c r="B33" s="19"/>
      <c r="C33" s="19"/>
      <c r="D33" s="19"/>
      <c r="E33" s="19"/>
      <c r="F33" s="19"/>
      <c r="G33" s="19"/>
      <c r="H33" s="19"/>
      <c r="I33" s="8"/>
      <c r="J33" s="19"/>
      <c r="K33" s="19"/>
      <c r="L33" s="19"/>
      <c r="M33" s="19"/>
      <c r="N33" s="19"/>
      <c r="O33" s="19"/>
      <c r="P33" s="19"/>
      <c r="Q33" s="8"/>
    </row>
    <row r="34" spans="1:17" ht="36" hidden="1" customHeight="1">
      <c r="A34" s="8"/>
      <c r="B34" s="19"/>
      <c r="C34" s="19"/>
      <c r="D34" s="19"/>
      <c r="E34" s="19"/>
      <c r="F34" s="19"/>
      <c r="G34" s="19"/>
      <c r="H34" s="19"/>
      <c r="I34" s="8"/>
      <c r="J34" s="19"/>
      <c r="K34" s="19"/>
      <c r="L34" s="19"/>
      <c r="M34" s="19"/>
      <c r="N34" s="19"/>
      <c r="O34" s="19"/>
      <c r="P34" s="19"/>
      <c r="Q34" s="8"/>
    </row>
    <row r="35" spans="1:17" ht="36" hidden="1" customHeight="1">
      <c r="A35" s="8"/>
      <c r="B35" s="19"/>
      <c r="C35" s="19"/>
      <c r="D35" s="19"/>
      <c r="E35" s="19"/>
      <c r="F35" s="19"/>
      <c r="G35" s="19"/>
      <c r="H35" s="19"/>
      <c r="I35" s="8"/>
      <c r="J35" s="19"/>
      <c r="K35" s="19"/>
      <c r="L35" s="19"/>
      <c r="M35" s="19"/>
      <c r="N35" s="19"/>
      <c r="O35" s="19"/>
      <c r="P35" s="19"/>
      <c r="Q35" s="8"/>
    </row>
    <row r="36" spans="1:17" ht="36" hidden="1" customHeight="1">
      <c r="A36" s="8"/>
      <c r="B36" s="19"/>
      <c r="C36" s="19"/>
      <c r="D36" s="19"/>
      <c r="E36" s="19"/>
      <c r="F36" s="19"/>
      <c r="G36" s="19"/>
      <c r="H36" s="19"/>
      <c r="I36" s="8"/>
      <c r="J36" s="19"/>
      <c r="K36" s="19"/>
      <c r="L36" s="19"/>
      <c r="M36" s="19"/>
      <c r="N36" s="19"/>
      <c r="O36" s="19"/>
      <c r="P36" s="19"/>
      <c r="Q36" s="8"/>
    </row>
    <row r="37" spans="1:17" ht="36" hidden="1" customHeight="1">
      <c r="A37" s="8"/>
      <c r="B37" s="19"/>
      <c r="C37" s="19"/>
      <c r="D37" s="19"/>
      <c r="E37" s="19"/>
      <c r="F37" s="19"/>
      <c r="G37" s="19"/>
      <c r="H37" s="19"/>
      <c r="I37" s="8"/>
      <c r="J37" s="19"/>
      <c r="K37" s="19"/>
      <c r="L37" s="19"/>
      <c r="M37" s="19"/>
      <c r="N37" s="19"/>
      <c r="O37" s="19"/>
      <c r="P37" s="19"/>
      <c r="Q37" s="8"/>
    </row>
    <row r="38" spans="1:17" ht="36" hidden="1" customHeight="1">
      <c r="A38" s="8"/>
      <c r="B38" s="19"/>
      <c r="C38" s="19"/>
      <c r="D38" s="19"/>
      <c r="E38" s="19"/>
      <c r="F38" s="19"/>
      <c r="G38" s="19"/>
      <c r="H38" s="19"/>
      <c r="I38" s="8"/>
      <c r="J38" s="19"/>
      <c r="K38" s="19"/>
      <c r="L38" s="19"/>
      <c r="M38" s="19"/>
      <c r="N38" s="19"/>
      <c r="O38" s="19"/>
      <c r="P38" s="19"/>
      <c r="Q38" s="8"/>
    </row>
    <row r="39" spans="1:17" ht="36" hidden="1" customHeight="1">
      <c r="A39" s="8"/>
      <c r="B39" s="19"/>
      <c r="C39" s="19"/>
      <c r="D39" s="19"/>
      <c r="E39" s="19"/>
      <c r="F39" s="15" t="s">
        <v>37</v>
      </c>
      <c r="G39" s="16">
        <f>SUM(C26:H26)</f>
        <v>0</v>
      </c>
      <c r="H39" s="15" t="s">
        <v>38</v>
      </c>
      <c r="I39" s="14"/>
      <c r="J39" s="19"/>
      <c r="K39" s="19"/>
      <c r="L39" s="19"/>
      <c r="M39" s="19"/>
      <c r="N39" s="15" t="s">
        <v>37</v>
      </c>
      <c r="O39" s="16">
        <f>SUM(K26:P26)</f>
        <v>0</v>
      </c>
      <c r="P39" s="15" t="s">
        <v>38</v>
      </c>
      <c r="Q39" s="8"/>
    </row>
    <row r="40" spans="1:17" ht="36" hidden="1" customHeight="1">
      <c r="A40" s="8"/>
      <c r="B40" s="8"/>
      <c r="C40" s="8"/>
      <c r="D40" s="8"/>
      <c r="E40" s="8"/>
      <c r="F40" s="8"/>
      <c r="G40" s="14"/>
      <c r="H40" s="20"/>
      <c r="I40" s="14"/>
      <c r="J40" s="8"/>
      <c r="K40" s="8"/>
      <c r="L40" s="8"/>
      <c r="M40" s="8"/>
      <c r="N40" s="8"/>
      <c r="O40" s="14"/>
      <c r="P40" s="20"/>
      <c r="Q40" s="8"/>
    </row>
    <row r="41" spans="1:17" ht="36" hidden="1" customHeight="1">
      <c r="A41" s="8"/>
      <c r="B41" s="5">
        <f>'REKOD PRESTASI MURID'!I11</f>
        <v>5</v>
      </c>
      <c r="C41" s="6"/>
      <c r="D41" s="6"/>
      <c r="E41" s="6"/>
      <c r="F41" s="6"/>
      <c r="G41" s="6"/>
      <c r="H41" s="7"/>
      <c r="I41" s="4"/>
      <c r="J41" s="5">
        <f>'REKOD PRESTASI MURID'!J11</f>
        <v>6</v>
      </c>
      <c r="K41" s="6"/>
      <c r="L41" s="6"/>
      <c r="M41" s="6"/>
      <c r="N41" s="6"/>
      <c r="O41" s="6"/>
      <c r="P41" s="7"/>
      <c r="Q41" s="8"/>
    </row>
    <row r="42" spans="1:17" ht="36" hidden="1" customHeight="1">
      <c r="A42" s="8"/>
      <c r="B42" s="9" t="s">
        <v>25</v>
      </c>
      <c r="C42" s="10" t="s">
        <v>30</v>
      </c>
      <c r="D42" s="10" t="s">
        <v>31</v>
      </c>
      <c r="E42" s="10" t="s">
        <v>32</v>
      </c>
      <c r="F42" s="10" t="s">
        <v>81</v>
      </c>
      <c r="G42" s="10" t="s">
        <v>82</v>
      </c>
      <c r="H42" s="10" t="s">
        <v>83</v>
      </c>
      <c r="I42" s="8"/>
      <c r="J42" s="9" t="s">
        <v>25</v>
      </c>
      <c r="K42" s="10" t="s">
        <v>30</v>
      </c>
      <c r="L42" s="10" t="s">
        <v>31</v>
      </c>
      <c r="M42" s="10" t="s">
        <v>32</v>
      </c>
      <c r="N42" s="10" t="s">
        <v>81</v>
      </c>
      <c r="O42" s="10" t="s">
        <v>82</v>
      </c>
      <c r="P42" s="10" t="s">
        <v>83</v>
      </c>
      <c r="Q42" s="8"/>
    </row>
    <row r="43" spans="1:17" ht="36" hidden="1" customHeight="1">
      <c r="A43" s="8"/>
      <c r="B43" s="11" t="s">
        <v>36</v>
      </c>
      <c r="C43" s="11">
        <f>COUNTIF('REKOD PRESTASI MURID'!$I$12:$I$65,1)</f>
        <v>0</v>
      </c>
      <c r="D43" s="11">
        <f>COUNTIF('REKOD PRESTASI MURID'!$I$12:$I$65,2)</f>
        <v>0</v>
      </c>
      <c r="E43" s="11">
        <f>COUNTIF('REKOD PRESTASI MURID'!$I$12:$I$65,3)</f>
        <v>0</v>
      </c>
      <c r="F43" s="11">
        <f>COUNTIF('REKOD PRESTASI MURID'!$I$12:$I$65,3)</f>
        <v>0</v>
      </c>
      <c r="G43" s="11">
        <f>COUNTIF('REKOD PRESTASI MURID'!$I$12:$I$65,3)</f>
        <v>0</v>
      </c>
      <c r="H43" s="11">
        <f>COUNTIF('REKOD PRESTASI MURID'!$I$12:$I$65,3)</f>
        <v>0</v>
      </c>
      <c r="I43" s="8"/>
      <c r="J43" s="11" t="s">
        <v>36</v>
      </c>
      <c r="K43" s="11">
        <f>COUNTIF('REKOD PRESTASI MURID'!$H$12:$H$65,1)</f>
        <v>0</v>
      </c>
      <c r="L43" s="11">
        <f>COUNTIF('REKOD PRESTASI MURID'!$H$12:$H$65,2)</f>
        <v>0</v>
      </c>
      <c r="M43" s="11">
        <f>COUNTIF('REKOD PRESTASI MURID'!$H$12:$H$65,3)</f>
        <v>0</v>
      </c>
      <c r="N43" s="11">
        <f>COUNTIF('REKOD PRESTASI MURID'!$H$12:$H$65,3)</f>
        <v>0</v>
      </c>
      <c r="O43" s="11">
        <f>COUNTIF('REKOD PRESTASI MURID'!$H$12:$H$65,3)</f>
        <v>0</v>
      </c>
      <c r="P43" s="11">
        <f>COUNTIF('REKOD PRESTASI MURID'!$H$12:$H$65,3)</f>
        <v>0</v>
      </c>
      <c r="Q43" s="8"/>
    </row>
    <row r="44" spans="1:17" ht="36" hidden="1" customHeight="1">
      <c r="A44" s="8"/>
      <c r="B44" s="8"/>
      <c r="C44" s="8"/>
      <c r="D44" s="8"/>
      <c r="E44" s="8"/>
      <c r="F44" s="8"/>
      <c r="G44" s="8"/>
      <c r="H44" s="8"/>
      <c r="I44" s="8"/>
      <c r="J44" s="8"/>
      <c r="K44" s="8"/>
      <c r="L44" s="8"/>
      <c r="M44" s="8"/>
      <c r="N44" s="8"/>
      <c r="O44" s="8"/>
      <c r="P44" s="8"/>
      <c r="Q44" s="8"/>
    </row>
    <row r="45" spans="1:17" ht="36" hidden="1" customHeight="1">
      <c r="A45" s="8"/>
      <c r="B45" s="8"/>
      <c r="C45" s="8"/>
      <c r="D45" s="8"/>
      <c r="E45" s="8"/>
      <c r="F45" s="8"/>
      <c r="G45" s="8"/>
      <c r="H45" s="8"/>
      <c r="I45" s="8"/>
      <c r="J45" s="8"/>
      <c r="K45" s="8"/>
      <c r="L45" s="8"/>
      <c r="M45" s="8"/>
      <c r="N45" s="8"/>
      <c r="O45" s="8"/>
      <c r="P45" s="8"/>
      <c r="Q45" s="8"/>
    </row>
    <row r="46" spans="1:17" ht="36" hidden="1" customHeight="1">
      <c r="A46" s="8"/>
      <c r="B46" s="8"/>
      <c r="C46" s="8"/>
      <c r="D46" s="8"/>
      <c r="E46" s="8"/>
      <c r="F46" s="8"/>
      <c r="G46" s="8"/>
      <c r="H46" s="8"/>
      <c r="I46" s="8"/>
      <c r="J46" s="8"/>
      <c r="K46" s="8"/>
      <c r="L46" s="8"/>
      <c r="M46" s="8"/>
      <c r="N46" s="8"/>
      <c r="O46" s="8"/>
      <c r="P46" s="8"/>
      <c r="Q46" s="8"/>
    </row>
    <row r="47" spans="1:17" ht="36" hidden="1" customHeight="1">
      <c r="A47" s="8"/>
      <c r="B47" s="8"/>
      <c r="C47" s="8"/>
      <c r="D47" s="8"/>
      <c r="E47" s="8"/>
      <c r="F47" s="8"/>
      <c r="G47" s="8"/>
      <c r="H47" s="8"/>
      <c r="I47" s="8"/>
      <c r="J47" s="8"/>
      <c r="K47" s="8"/>
      <c r="L47" s="8"/>
      <c r="M47" s="8"/>
      <c r="N47" s="8"/>
      <c r="O47" s="8"/>
      <c r="P47" s="8"/>
      <c r="Q47" s="8"/>
    </row>
    <row r="48" spans="1:17" ht="36" hidden="1" customHeight="1">
      <c r="A48" s="8"/>
      <c r="B48" s="8"/>
      <c r="C48" s="8"/>
      <c r="D48" s="8"/>
      <c r="E48" s="8"/>
      <c r="F48" s="8"/>
      <c r="G48" s="8"/>
      <c r="H48" s="8"/>
      <c r="I48" s="8"/>
      <c r="J48" s="8"/>
      <c r="K48" s="8"/>
      <c r="L48" s="8"/>
      <c r="M48" s="8"/>
      <c r="N48" s="8"/>
      <c r="O48" s="8"/>
      <c r="P48" s="8"/>
      <c r="Q48" s="8"/>
    </row>
    <row r="49" spans="1:17" ht="36" hidden="1" customHeight="1">
      <c r="A49" s="8"/>
      <c r="B49" s="8"/>
      <c r="C49" s="8"/>
      <c r="D49" s="8"/>
      <c r="E49" s="8"/>
      <c r="F49" s="8"/>
      <c r="G49" s="8"/>
      <c r="H49" s="8"/>
      <c r="I49" s="8"/>
      <c r="J49" s="8"/>
      <c r="K49" s="8"/>
      <c r="L49" s="8"/>
      <c r="M49" s="8"/>
      <c r="N49" s="8"/>
      <c r="O49" s="8"/>
      <c r="P49" s="8"/>
      <c r="Q49" s="8"/>
    </row>
    <row r="50" spans="1:17" ht="36" hidden="1" customHeight="1">
      <c r="A50" s="8"/>
      <c r="B50" s="8"/>
      <c r="C50" s="8"/>
      <c r="D50" s="8"/>
      <c r="E50" s="8"/>
      <c r="F50" s="8"/>
      <c r="G50" s="8"/>
      <c r="H50" s="8"/>
      <c r="I50" s="8"/>
      <c r="J50" s="8"/>
      <c r="K50" s="8"/>
      <c r="L50" s="8"/>
      <c r="M50" s="8"/>
      <c r="N50" s="8"/>
      <c r="O50" s="8"/>
      <c r="P50" s="8"/>
      <c r="Q50" s="8"/>
    </row>
    <row r="51" spans="1:17" ht="36" hidden="1" customHeight="1">
      <c r="A51" s="8"/>
      <c r="B51" s="8"/>
      <c r="C51" s="8"/>
      <c r="D51" s="8"/>
      <c r="E51" s="8"/>
      <c r="F51" s="8"/>
      <c r="G51" s="8"/>
      <c r="H51" s="8"/>
      <c r="I51" s="8"/>
      <c r="J51" s="8"/>
      <c r="K51" s="8"/>
      <c r="L51" s="8"/>
      <c r="M51" s="8"/>
      <c r="N51" s="8"/>
      <c r="O51" s="8"/>
      <c r="P51" s="8"/>
      <c r="Q51" s="8"/>
    </row>
    <row r="52" spans="1:17" ht="36" hidden="1" customHeight="1">
      <c r="A52" s="8"/>
      <c r="B52" s="8"/>
      <c r="C52" s="8"/>
      <c r="D52" s="8"/>
      <c r="E52" s="8"/>
      <c r="F52" s="8"/>
      <c r="G52" s="8"/>
      <c r="H52" s="8"/>
      <c r="I52" s="8"/>
      <c r="J52" s="8"/>
      <c r="K52" s="8"/>
      <c r="L52" s="8"/>
      <c r="M52" s="8"/>
      <c r="N52" s="8"/>
      <c r="O52" s="8"/>
      <c r="P52" s="8"/>
      <c r="Q52" s="8"/>
    </row>
    <row r="53" spans="1:17" ht="36" hidden="1" customHeight="1">
      <c r="A53" s="8"/>
      <c r="B53" s="8"/>
      <c r="C53" s="8"/>
      <c r="D53" s="8"/>
      <c r="E53" s="8"/>
      <c r="F53" s="8"/>
      <c r="G53" s="8"/>
      <c r="H53" s="8"/>
      <c r="I53" s="8"/>
      <c r="J53" s="8"/>
      <c r="K53" s="8"/>
      <c r="L53" s="8"/>
      <c r="M53" s="8"/>
      <c r="N53" s="8"/>
      <c r="O53" s="8"/>
      <c r="P53" s="8"/>
      <c r="Q53" s="8"/>
    </row>
    <row r="54" spans="1:17" ht="36" hidden="1" customHeight="1">
      <c r="A54" s="8"/>
      <c r="B54" s="8"/>
      <c r="C54" s="8"/>
      <c r="D54" s="8"/>
      <c r="E54" s="8"/>
      <c r="F54" s="8"/>
      <c r="G54" s="8"/>
      <c r="H54" s="8"/>
      <c r="I54" s="8"/>
      <c r="J54" s="8"/>
      <c r="K54" s="8"/>
      <c r="L54" s="8"/>
      <c r="M54" s="8"/>
      <c r="N54" s="8"/>
      <c r="O54" s="8"/>
      <c r="P54" s="8"/>
      <c r="Q54" s="8"/>
    </row>
    <row r="55" spans="1:17" ht="36" hidden="1" customHeight="1">
      <c r="A55" s="8"/>
      <c r="B55" s="8"/>
      <c r="C55" s="8"/>
      <c r="D55" s="8"/>
      <c r="E55" s="8"/>
      <c r="F55" s="8"/>
      <c r="G55" s="8"/>
      <c r="H55" s="8"/>
      <c r="I55" s="8"/>
      <c r="J55" s="8"/>
      <c r="K55" s="8"/>
      <c r="L55" s="8"/>
      <c r="M55" s="8"/>
      <c r="N55" s="8"/>
      <c r="O55" s="8"/>
      <c r="P55" s="8"/>
      <c r="Q55" s="8"/>
    </row>
    <row r="56" spans="1:17" ht="36" hidden="1" customHeight="1">
      <c r="A56" s="8"/>
      <c r="B56" s="12"/>
      <c r="C56" s="13"/>
      <c r="D56" s="14"/>
      <c r="E56" s="14"/>
      <c r="F56" s="15" t="s">
        <v>37</v>
      </c>
      <c r="G56" s="16">
        <f>SUM(C43:H43)</f>
        <v>0</v>
      </c>
      <c r="H56" s="15" t="s">
        <v>38</v>
      </c>
      <c r="I56" s="8"/>
      <c r="J56" s="8"/>
      <c r="K56" s="8"/>
      <c r="L56" s="8"/>
      <c r="M56" s="8"/>
      <c r="N56" s="15" t="s">
        <v>37</v>
      </c>
      <c r="O56" s="16">
        <f>SUM(K43:P43)</f>
        <v>0</v>
      </c>
      <c r="P56" s="15" t="s">
        <v>38</v>
      </c>
      <c r="Q56" s="8"/>
    </row>
    <row r="57" spans="1:17" ht="36" hidden="1" customHeight="1">
      <c r="A57" s="8"/>
      <c r="B57" s="6"/>
      <c r="C57" s="6"/>
      <c r="D57" s="6"/>
      <c r="E57" s="6"/>
      <c r="F57" s="4"/>
      <c r="G57" s="6"/>
      <c r="H57" s="6"/>
      <c r="I57" s="4"/>
      <c r="J57" s="4"/>
      <c r="K57" s="4"/>
      <c r="L57" s="4"/>
      <c r="M57" s="4"/>
      <c r="N57" s="4"/>
      <c r="O57" s="18"/>
      <c r="P57" s="6"/>
      <c r="Q57" s="8"/>
    </row>
    <row r="58" spans="1:17" ht="36" hidden="1" customHeight="1">
      <c r="A58" s="8"/>
      <c r="B58" s="4"/>
      <c r="C58" s="4"/>
      <c r="D58" s="4"/>
      <c r="E58" s="4"/>
      <c r="F58" s="4"/>
      <c r="G58" s="6"/>
      <c r="H58" s="17"/>
      <c r="I58" s="4"/>
      <c r="J58" s="4"/>
      <c r="K58" s="4"/>
      <c r="L58" s="4"/>
      <c r="M58" s="4"/>
      <c r="N58" s="4"/>
      <c r="O58" s="6"/>
      <c r="P58" s="17"/>
      <c r="Q58" s="8"/>
    </row>
    <row r="59" spans="1:17" ht="36" hidden="1" customHeight="1">
      <c r="A59" s="8"/>
      <c r="B59" s="5">
        <f>'REKOD PRESTASI MURID'!K11</f>
        <v>7</v>
      </c>
      <c r="C59" s="18"/>
      <c r="D59" s="18"/>
      <c r="E59" s="18"/>
      <c r="F59" s="18"/>
      <c r="G59" s="18"/>
      <c r="H59" s="7"/>
      <c r="I59" s="4"/>
      <c r="J59" s="5">
        <f>'REKOD PRESTASI MURID'!L11</f>
        <v>8</v>
      </c>
      <c r="K59" s="18"/>
      <c r="L59" s="18"/>
      <c r="M59" s="18"/>
      <c r="N59" s="18"/>
      <c r="O59" s="18"/>
      <c r="P59" s="7"/>
      <c r="Q59" s="8"/>
    </row>
    <row r="60" spans="1:17" ht="36" hidden="1" customHeight="1">
      <c r="A60" s="8"/>
      <c r="B60" s="9" t="s">
        <v>25</v>
      </c>
      <c r="C60" s="10" t="s">
        <v>30</v>
      </c>
      <c r="D60" s="10" t="s">
        <v>31</v>
      </c>
      <c r="E60" s="10" t="s">
        <v>32</v>
      </c>
      <c r="F60" s="10" t="s">
        <v>33</v>
      </c>
      <c r="G60" s="10" t="s">
        <v>34</v>
      </c>
      <c r="H60" s="10" t="s">
        <v>35</v>
      </c>
      <c r="I60" s="8"/>
      <c r="J60" s="9" t="s">
        <v>25</v>
      </c>
      <c r="K60" s="10" t="s">
        <v>30</v>
      </c>
      <c r="L60" s="10" t="s">
        <v>31</v>
      </c>
      <c r="M60" s="10" t="s">
        <v>32</v>
      </c>
      <c r="N60" s="10" t="s">
        <v>33</v>
      </c>
      <c r="O60" s="10" t="s">
        <v>34</v>
      </c>
      <c r="P60" s="10" t="s">
        <v>35</v>
      </c>
      <c r="Q60" s="8"/>
    </row>
    <row r="61" spans="1:17" ht="36" hidden="1" customHeight="1">
      <c r="A61" s="8"/>
      <c r="B61" s="11" t="s">
        <v>36</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36</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36" hidden="1" customHeight="1">
      <c r="A62" s="8"/>
      <c r="B62" s="19"/>
      <c r="C62" s="19"/>
      <c r="D62" s="19"/>
      <c r="E62" s="19"/>
      <c r="F62" s="19"/>
      <c r="G62" s="19"/>
      <c r="H62" s="19"/>
      <c r="I62" s="8"/>
      <c r="J62" s="19"/>
      <c r="K62" s="19"/>
      <c r="L62" s="19"/>
      <c r="M62" s="19"/>
      <c r="N62" s="19"/>
      <c r="O62" s="19"/>
      <c r="P62" s="19"/>
      <c r="Q62" s="8"/>
    </row>
    <row r="63" spans="1:17" ht="36" hidden="1" customHeight="1">
      <c r="A63" s="8"/>
      <c r="B63" s="19"/>
      <c r="C63" s="19"/>
      <c r="D63" s="19"/>
      <c r="E63" s="19"/>
      <c r="F63" s="19"/>
      <c r="G63" s="19"/>
      <c r="H63" s="19"/>
      <c r="I63" s="8"/>
      <c r="J63" s="19"/>
      <c r="K63" s="19"/>
      <c r="L63" s="19"/>
      <c r="M63" s="19"/>
      <c r="N63" s="19"/>
      <c r="O63" s="19"/>
      <c r="P63" s="19"/>
      <c r="Q63" s="8"/>
    </row>
    <row r="64" spans="1:17" ht="36" hidden="1" customHeight="1">
      <c r="A64" s="8"/>
      <c r="B64" s="19"/>
      <c r="C64" s="19"/>
      <c r="D64" s="19"/>
      <c r="E64" s="19"/>
      <c r="F64" s="19"/>
      <c r="G64" s="19"/>
      <c r="H64" s="19"/>
      <c r="I64" s="8"/>
      <c r="J64" s="19"/>
      <c r="K64" s="19"/>
      <c r="L64" s="19"/>
      <c r="M64" s="19"/>
      <c r="N64" s="19"/>
      <c r="O64" s="19"/>
      <c r="P64" s="19"/>
      <c r="Q64" s="8"/>
    </row>
    <row r="65" spans="1:17" ht="36" hidden="1" customHeight="1">
      <c r="A65" s="8"/>
      <c r="B65" s="19"/>
      <c r="C65" s="19"/>
      <c r="D65" s="19"/>
      <c r="E65" s="19"/>
      <c r="F65" s="19"/>
      <c r="G65" s="19"/>
      <c r="H65" s="19"/>
      <c r="I65" s="8"/>
      <c r="J65" s="19"/>
      <c r="K65" s="19"/>
      <c r="L65" s="19"/>
      <c r="M65" s="19"/>
      <c r="N65" s="19"/>
      <c r="O65" s="19"/>
      <c r="P65" s="19"/>
      <c r="Q65" s="8"/>
    </row>
    <row r="66" spans="1:17" ht="36" hidden="1" customHeight="1">
      <c r="A66" s="8"/>
      <c r="B66" s="19"/>
      <c r="C66" s="19"/>
      <c r="D66" s="19"/>
      <c r="E66" s="19"/>
      <c r="F66" s="19"/>
      <c r="G66" s="19"/>
      <c r="H66" s="19"/>
      <c r="I66" s="8"/>
      <c r="J66" s="19"/>
      <c r="K66" s="19"/>
      <c r="L66" s="19"/>
      <c r="M66" s="19"/>
      <c r="N66" s="19"/>
      <c r="O66" s="19"/>
      <c r="P66" s="19"/>
      <c r="Q66" s="8"/>
    </row>
    <row r="67" spans="1:17" ht="36" hidden="1" customHeight="1">
      <c r="A67" s="8"/>
      <c r="B67" s="19"/>
      <c r="C67" s="19"/>
      <c r="D67" s="19"/>
      <c r="E67" s="19"/>
      <c r="F67" s="19"/>
      <c r="G67" s="19"/>
      <c r="H67" s="19"/>
      <c r="I67" s="8"/>
      <c r="J67" s="19"/>
      <c r="K67" s="19"/>
      <c r="L67" s="19"/>
      <c r="M67" s="19"/>
      <c r="N67" s="19"/>
      <c r="O67" s="19"/>
      <c r="P67" s="19"/>
      <c r="Q67" s="8"/>
    </row>
    <row r="68" spans="1:17" ht="36" hidden="1" customHeight="1">
      <c r="A68" s="8"/>
      <c r="B68" s="19"/>
      <c r="C68" s="19"/>
      <c r="D68" s="19"/>
      <c r="E68" s="19"/>
      <c r="F68" s="19"/>
      <c r="G68" s="19"/>
      <c r="H68" s="19"/>
      <c r="I68" s="8"/>
      <c r="J68" s="19"/>
      <c r="K68" s="19"/>
      <c r="L68" s="19"/>
      <c r="M68" s="19"/>
      <c r="N68" s="19"/>
      <c r="O68" s="19"/>
      <c r="P68" s="19"/>
      <c r="Q68" s="8"/>
    </row>
    <row r="69" spans="1:17" ht="36" hidden="1" customHeight="1">
      <c r="A69" s="8"/>
      <c r="B69" s="19"/>
      <c r="C69" s="19"/>
      <c r="D69" s="19"/>
      <c r="E69" s="19"/>
      <c r="F69" s="19"/>
      <c r="G69" s="19"/>
      <c r="H69" s="19"/>
      <c r="I69" s="8"/>
      <c r="J69" s="19"/>
      <c r="K69" s="19"/>
      <c r="L69" s="19"/>
      <c r="M69" s="19"/>
      <c r="N69" s="19"/>
      <c r="O69" s="19"/>
      <c r="P69" s="19"/>
      <c r="Q69" s="8"/>
    </row>
    <row r="70" spans="1:17" ht="36" hidden="1" customHeight="1">
      <c r="A70" s="8"/>
      <c r="B70" s="19"/>
      <c r="C70" s="19"/>
      <c r="D70" s="19"/>
      <c r="E70" s="19"/>
      <c r="F70" s="19"/>
      <c r="G70" s="19"/>
      <c r="H70" s="19"/>
      <c r="I70" s="8"/>
      <c r="J70" s="19"/>
      <c r="K70" s="19"/>
      <c r="L70" s="19"/>
      <c r="M70" s="19"/>
      <c r="N70" s="19"/>
      <c r="O70" s="19"/>
      <c r="P70" s="19"/>
      <c r="Q70" s="8"/>
    </row>
    <row r="71" spans="1:17" ht="36" hidden="1" customHeight="1">
      <c r="A71" s="8"/>
      <c r="B71" s="19"/>
      <c r="C71" s="19"/>
      <c r="D71" s="19"/>
      <c r="E71" s="19"/>
      <c r="F71" s="19"/>
      <c r="G71" s="19"/>
      <c r="H71" s="19"/>
      <c r="I71" s="8"/>
      <c r="J71" s="19"/>
      <c r="K71" s="19"/>
      <c r="L71" s="19"/>
      <c r="M71" s="19"/>
      <c r="N71" s="19"/>
      <c r="O71" s="19"/>
      <c r="P71" s="19"/>
      <c r="Q71" s="8"/>
    </row>
    <row r="72" spans="1:17" ht="36" hidden="1" customHeight="1">
      <c r="A72" s="8"/>
      <c r="B72" s="19"/>
      <c r="C72" s="19"/>
      <c r="D72" s="19"/>
      <c r="E72" s="19"/>
      <c r="F72" s="19"/>
      <c r="G72" s="19"/>
      <c r="H72" s="19"/>
      <c r="I72" s="8"/>
      <c r="J72" s="19"/>
      <c r="K72" s="19"/>
      <c r="L72" s="19"/>
      <c r="M72" s="19"/>
      <c r="N72" s="19"/>
      <c r="O72" s="19"/>
      <c r="P72" s="19"/>
      <c r="Q72" s="8"/>
    </row>
    <row r="73" spans="1:17" ht="36" hidden="1" customHeight="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37</v>
      </c>
      <c r="G74" s="16">
        <f>SUM(C61:H61)</f>
        <v>0</v>
      </c>
      <c r="H74" s="15" t="s">
        <v>38</v>
      </c>
      <c r="I74" s="14"/>
      <c r="J74" s="19"/>
      <c r="K74" s="19"/>
      <c r="L74" s="19"/>
      <c r="M74" s="19"/>
      <c r="N74" s="15" t="s">
        <v>37</v>
      </c>
      <c r="O74" s="16">
        <f>SUM(K61:P61)</f>
        <v>0</v>
      </c>
      <c r="P74" s="15" t="s">
        <v>38</v>
      </c>
      <c r="Q74" s="8"/>
    </row>
    <row r="75" spans="1:17" hidden="1">
      <c r="A75" s="8"/>
      <c r="B75" s="8"/>
      <c r="C75" s="8"/>
      <c r="D75" s="8"/>
      <c r="E75" s="8"/>
      <c r="F75" s="8"/>
      <c r="G75" s="14"/>
      <c r="H75" s="20"/>
      <c r="I75" s="14"/>
      <c r="J75" s="8"/>
      <c r="K75" s="8"/>
      <c r="L75" s="8"/>
      <c r="M75" s="8"/>
      <c r="N75" s="8"/>
      <c r="O75" s="14"/>
      <c r="P75" s="20"/>
      <c r="Q75" s="8"/>
    </row>
    <row r="76" spans="1:17" ht="18.75">
      <c r="A76" s="8"/>
      <c r="B76" s="5" t="str">
        <f>'REKOD PRESTASI MURID'!N11</f>
        <v>KABAALAN MOKINONGOU &amp; MOBOROS</v>
      </c>
      <c r="C76" s="6"/>
      <c r="D76" s="6"/>
      <c r="E76" s="6"/>
      <c r="F76" s="6"/>
      <c r="G76" s="6"/>
      <c r="H76" s="7"/>
      <c r="I76" s="4"/>
      <c r="J76" s="5" t="str">
        <f>'REKOD PRESTASI MURID'!O11</f>
        <v>KABAALAN MAMBASA'</v>
      </c>
      <c r="K76" s="18"/>
      <c r="L76" s="18"/>
      <c r="M76" s="18"/>
      <c r="N76" s="18"/>
      <c r="O76" s="18"/>
      <c r="P76" s="7"/>
      <c r="Q76" s="8"/>
    </row>
    <row r="77" spans="1:17">
      <c r="A77" s="8"/>
      <c r="B77" s="9" t="s">
        <v>25</v>
      </c>
      <c r="C77" s="10" t="s">
        <v>30</v>
      </c>
      <c r="D77" s="10" t="s">
        <v>31</v>
      </c>
      <c r="E77" s="10" t="s">
        <v>32</v>
      </c>
      <c r="F77" s="10" t="s">
        <v>33</v>
      </c>
      <c r="G77" s="10" t="s">
        <v>34</v>
      </c>
      <c r="H77" s="10" t="s">
        <v>35</v>
      </c>
      <c r="I77" s="8"/>
      <c r="J77" s="9" t="s">
        <v>25</v>
      </c>
      <c r="K77" s="10" t="s">
        <v>30</v>
      </c>
      <c r="L77" s="10" t="s">
        <v>31</v>
      </c>
      <c r="M77" s="10" t="s">
        <v>32</v>
      </c>
      <c r="N77" s="10" t="s">
        <v>33</v>
      </c>
      <c r="O77" s="10" t="s">
        <v>34</v>
      </c>
      <c r="P77" s="10" t="s">
        <v>35</v>
      </c>
      <c r="Q77" s="8"/>
    </row>
    <row r="78" spans="1:17">
      <c r="A78" s="8"/>
      <c r="B78" s="11" t="s">
        <v>36</v>
      </c>
      <c r="C78" s="11">
        <f>COUNTIF('REKOD PRESTASI MURID'!$N$12:$N$65,1)</f>
        <v>0</v>
      </c>
      <c r="D78" s="11">
        <f>COUNTIF('REKOD PRESTASI MURID'!$N$12:$N$65,2)</f>
        <v>10</v>
      </c>
      <c r="E78" s="11">
        <f>COUNTIF('REKOD PRESTASI MURID'!$N$12:$N$65,3)</f>
        <v>0</v>
      </c>
      <c r="F78" s="11">
        <f>COUNTIF('REKOD PRESTASI MURID'!$N$12:$N$65,4)</f>
        <v>0</v>
      </c>
      <c r="G78" s="11">
        <f>COUNTIF('REKOD PRESTASI MURID'!$N$12:$N$65,5)</f>
        <v>0</v>
      </c>
      <c r="H78" s="11">
        <f>COUNTIF('REKOD PRESTASI MURID'!$N$12:$N$65,6)</f>
        <v>0</v>
      </c>
      <c r="I78" s="8"/>
      <c r="J78" s="11" t="s">
        <v>36</v>
      </c>
      <c r="K78" s="11">
        <f>COUNTIF('REKOD PRESTASI MURID'!$O$12:$O$65,1)</f>
        <v>0</v>
      </c>
      <c r="L78" s="11">
        <f>COUNTIF('REKOD PRESTASI MURID'!$O$12:$O$65,2)</f>
        <v>0</v>
      </c>
      <c r="M78" s="11">
        <f>COUNTIF('REKOD PRESTASI MURID'!$O$12:$O$65,3)</f>
        <v>0</v>
      </c>
      <c r="N78" s="11">
        <f>COUNTIF('REKOD PRESTASI MURID'!$O$12:$O$65,4)</f>
        <v>10</v>
      </c>
      <c r="O78" s="11">
        <f>COUNTIF('REKOD PRESTASI MURID'!$O$12:$O$65,5)</f>
        <v>0</v>
      </c>
      <c r="P78" s="11">
        <f>COUNTIF('REKOD PRESTASI MURID'!$O$12:$O$65,6)</f>
        <v>0</v>
      </c>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37</v>
      </c>
      <c r="G91" s="16">
        <f>SUM(C78:H78)</f>
        <v>10</v>
      </c>
      <c r="H91" s="15" t="s">
        <v>38</v>
      </c>
      <c r="I91" s="8"/>
      <c r="J91" s="8"/>
      <c r="K91" s="8"/>
      <c r="L91" s="8"/>
      <c r="M91" s="8"/>
      <c r="N91" s="15" t="s">
        <v>37</v>
      </c>
      <c r="O91" s="16">
        <f>SUM(K78:P78)</f>
        <v>10</v>
      </c>
      <c r="P91" s="15" t="s">
        <v>38</v>
      </c>
      <c r="Q91" s="8"/>
    </row>
    <row r="92" spans="1:17">
      <c r="A92" s="8"/>
      <c r="B92" s="6"/>
      <c r="C92" s="6"/>
      <c r="D92" s="6"/>
      <c r="E92" s="6"/>
      <c r="F92" s="4"/>
      <c r="G92" s="6"/>
      <c r="H92" s="6"/>
      <c r="I92" s="4"/>
      <c r="J92" s="4"/>
      <c r="K92" s="4"/>
      <c r="L92" s="4"/>
      <c r="M92" s="4"/>
      <c r="N92" s="4"/>
      <c r="O92" s="18"/>
      <c r="P92" s="6"/>
      <c r="Q92" s="8"/>
    </row>
    <row r="93" spans="1:17">
      <c r="A93" s="8"/>
      <c r="B93" s="4"/>
      <c r="C93" s="4"/>
      <c r="D93" s="4"/>
      <c r="E93" s="4"/>
      <c r="F93" s="4"/>
      <c r="G93" s="6"/>
      <c r="H93" s="17"/>
      <c r="I93" s="4"/>
      <c r="J93" s="4"/>
      <c r="K93" s="4"/>
      <c r="L93" s="4"/>
      <c r="M93" s="4"/>
      <c r="N93" s="4"/>
      <c r="O93" s="6"/>
      <c r="P93" s="17"/>
      <c r="Q93" s="8"/>
    </row>
    <row r="94" spans="1:17" ht="18.75">
      <c r="A94" s="8"/>
      <c r="B94" s="5" t="str">
        <f>'REKOD PRESTASI MURID'!P11</f>
        <v>KABAALAN MONUAT</v>
      </c>
      <c r="C94" s="5"/>
      <c r="D94" s="5"/>
      <c r="E94" s="5"/>
      <c r="F94" s="5"/>
      <c r="G94" s="5"/>
      <c r="H94" s="5"/>
      <c r="I94" s="4"/>
      <c r="J94" s="27" t="s">
        <v>11</v>
      </c>
      <c r="K94" s="28"/>
      <c r="L94" s="28"/>
      <c r="M94" s="28"/>
      <c r="N94" s="28"/>
      <c r="O94" s="28"/>
      <c r="P94" s="29"/>
      <c r="Q94" s="8"/>
    </row>
    <row r="95" spans="1:17">
      <c r="A95" s="8"/>
      <c r="B95" s="9" t="s">
        <v>25</v>
      </c>
      <c r="C95" s="10" t="s">
        <v>30</v>
      </c>
      <c r="D95" s="10" t="s">
        <v>31</v>
      </c>
      <c r="E95" s="10" t="s">
        <v>32</v>
      </c>
      <c r="F95" s="10" t="s">
        <v>33</v>
      </c>
      <c r="G95" s="10" t="s">
        <v>34</v>
      </c>
      <c r="H95" s="10" t="s">
        <v>35</v>
      </c>
      <c r="I95" s="8"/>
      <c r="J95" s="9" t="s">
        <v>25</v>
      </c>
      <c r="K95" s="10" t="s">
        <v>30</v>
      </c>
      <c r="L95" s="10" t="s">
        <v>31</v>
      </c>
      <c r="M95" s="10" t="s">
        <v>32</v>
      </c>
      <c r="N95" s="10" t="s">
        <v>33</v>
      </c>
      <c r="O95" s="10" t="s">
        <v>34</v>
      </c>
      <c r="P95" s="10" t="s">
        <v>35</v>
      </c>
      <c r="Q95" s="8"/>
    </row>
    <row r="96" spans="1:17">
      <c r="A96" s="8"/>
      <c r="B96" s="11" t="s">
        <v>36</v>
      </c>
      <c r="C96" s="11">
        <f>COUNTIF('REKOD PRESTASI MURID'!$P$12:$P$65,1)</f>
        <v>0</v>
      </c>
      <c r="D96" s="11">
        <f>COUNTIF('REKOD PRESTASI MURID'!$P$12:$P$65,2)</f>
        <v>0</v>
      </c>
      <c r="E96" s="11">
        <f>COUNTIF('REKOD PRESTASI MURID'!$P$12:$P$65,3)</f>
        <v>0</v>
      </c>
      <c r="F96" s="11">
        <f>COUNTIF('REKOD PRESTASI MURID'!$P$12:$P$65,4)</f>
        <v>0</v>
      </c>
      <c r="G96" s="11">
        <f>COUNTIF('REKOD PRESTASI MURID'!$P$12:$P$65,5)</f>
        <v>0</v>
      </c>
      <c r="H96" s="11">
        <f>COUNTIF('REKOD PRESTASI MURID'!$P$12:$P$65,6)</f>
        <v>10</v>
      </c>
      <c r="I96" s="8"/>
      <c r="J96" s="11" t="s">
        <v>36</v>
      </c>
      <c r="K96" s="11">
        <f>COUNTIF('REKOD PRESTASI MURID'!$AD$12:$AD$65,1)</f>
        <v>0</v>
      </c>
      <c r="L96" s="11">
        <f>COUNTIF('REKOD PRESTASI MURID'!$AD$12:$AD$65,2)</f>
        <v>0</v>
      </c>
      <c r="M96" s="11">
        <f>COUNTIF('REKOD PRESTASI MURID'!$AD$12:$AD$65,3)</f>
        <v>0</v>
      </c>
      <c r="N96" s="11">
        <f>COUNTIF('REKOD PRESTASI MURID'!$AD$12:$AD$65,4)</f>
        <v>0</v>
      </c>
      <c r="O96" s="11">
        <f>COUNTIF('REKOD PRESTASI MURID'!$AD$12:$AD$65,5)</f>
        <v>10</v>
      </c>
      <c r="P96" s="11">
        <f>COUNTIF('REKOD PRESTASI MURID'!$AD$12:$AD$65,6)</f>
        <v>0</v>
      </c>
      <c r="Q96" s="8"/>
    </row>
    <row r="97" spans="1:17">
      <c r="A97" s="8"/>
      <c r="B97" s="19"/>
      <c r="C97" s="19"/>
      <c r="D97" s="19"/>
      <c r="E97" s="19"/>
      <c r="F97" s="19"/>
      <c r="G97" s="19"/>
      <c r="H97" s="19"/>
      <c r="I97" s="8"/>
      <c r="J97" s="19"/>
      <c r="K97" s="19"/>
      <c r="L97" s="19"/>
      <c r="M97" s="19"/>
      <c r="N97" s="19"/>
      <c r="O97" s="19"/>
      <c r="P97" s="19"/>
      <c r="Q97" s="8"/>
    </row>
    <row r="98" spans="1:17">
      <c r="A98" s="8"/>
      <c r="B98" s="19"/>
      <c r="C98" s="19"/>
      <c r="D98" s="19"/>
      <c r="E98" s="19"/>
      <c r="F98" s="19"/>
      <c r="G98" s="19"/>
      <c r="H98" s="19"/>
      <c r="I98" s="8"/>
      <c r="J98" s="19"/>
      <c r="K98" s="19"/>
      <c r="L98" s="19"/>
      <c r="M98" s="19"/>
      <c r="N98" s="19"/>
      <c r="O98" s="19"/>
      <c r="P98" s="19"/>
      <c r="Q98" s="8"/>
    </row>
    <row r="99" spans="1:17">
      <c r="A99" s="8"/>
      <c r="B99" s="19"/>
      <c r="C99" s="19"/>
      <c r="D99" s="19"/>
      <c r="E99" s="19"/>
      <c r="F99" s="19"/>
      <c r="G99" s="19"/>
      <c r="H99" s="19"/>
      <c r="I99" s="8"/>
      <c r="J99" s="19"/>
      <c r="K99" s="19"/>
      <c r="L99" s="19"/>
      <c r="M99" s="19"/>
      <c r="N99" s="19"/>
      <c r="O99" s="19"/>
      <c r="P99" s="19"/>
      <c r="Q99" s="8"/>
    </row>
    <row r="100" spans="1:17">
      <c r="A100" s="8"/>
      <c r="B100" s="19"/>
      <c r="C100" s="19"/>
      <c r="D100" s="19"/>
      <c r="E100" s="19"/>
      <c r="F100" s="19"/>
      <c r="G100" s="19"/>
      <c r="H100" s="19"/>
      <c r="I100" s="8"/>
      <c r="J100" s="19"/>
      <c r="K100" s="19"/>
      <c r="L100" s="19"/>
      <c r="M100" s="19"/>
      <c r="N100" s="19"/>
      <c r="O100" s="19"/>
      <c r="P100" s="19"/>
      <c r="Q100" s="8"/>
    </row>
    <row r="101" spans="1:17">
      <c r="A101" s="8"/>
      <c r="B101" s="19"/>
      <c r="C101" s="19"/>
      <c r="D101" s="19"/>
      <c r="E101" s="19"/>
      <c r="F101" s="19"/>
      <c r="G101" s="19"/>
      <c r="H101" s="19"/>
      <c r="I101" s="8"/>
      <c r="J101" s="19"/>
      <c r="K101" s="19"/>
      <c r="L101" s="19"/>
      <c r="M101" s="19"/>
      <c r="N101" s="19"/>
      <c r="O101" s="19"/>
      <c r="P101" s="19"/>
      <c r="Q101" s="8"/>
    </row>
    <row r="102" spans="1:17">
      <c r="A102" s="8"/>
      <c r="B102" s="19"/>
      <c r="C102" s="19"/>
      <c r="D102" s="19"/>
      <c r="E102" s="19"/>
      <c r="F102" s="19"/>
      <c r="G102" s="19"/>
      <c r="H102" s="19"/>
      <c r="I102" s="8"/>
      <c r="J102" s="19"/>
      <c r="K102" s="19"/>
      <c r="L102" s="19"/>
      <c r="M102" s="19"/>
      <c r="N102" s="19"/>
      <c r="O102" s="19"/>
      <c r="P102" s="19"/>
      <c r="Q102" s="8"/>
    </row>
    <row r="103" spans="1:17">
      <c r="A103" s="8"/>
      <c r="B103" s="19"/>
      <c r="C103" s="19"/>
      <c r="D103" s="19"/>
      <c r="E103" s="19"/>
      <c r="F103" s="19"/>
      <c r="G103" s="19"/>
      <c r="H103" s="19"/>
      <c r="I103" s="8"/>
      <c r="J103" s="19"/>
      <c r="K103" s="19"/>
      <c r="L103" s="19"/>
      <c r="M103" s="19"/>
      <c r="N103" s="19"/>
      <c r="O103" s="19"/>
      <c r="P103" s="19"/>
      <c r="Q103" s="8"/>
    </row>
    <row r="104" spans="1:17">
      <c r="A104" s="8"/>
      <c r="B104" s="19"/>
      <c r="C104" s="19"/>
      <c r="D104" s="19"/>
      <c r="E104" s="19"/>
      <c r="F104" s="19"/>
      <c r="G104" s="19"/>
      <c r="H104" s="19"/>
      <c r="I104" s="8"/>
      <c r="J104" s="19"/>
      <c r="K104" s="19"/>
      <c r="L104" s="19"/>
      <c r="M104" s="19"/>
      <c r="N104" s="19"/>
      <c r="O104" s="19"/>
      <c r="P104" s="19"/>
      <c r="Q104" s="8"/>
    </row>
    <row r="105" spans="1:17">
      <c r="A105" s="8"/>
      <c r="B105" s="19"/>
      <c r="C105" s="19"/>
      <c r="D105" s="19"/>
      <c r="E105" s="19"/>
      <c r="F105" s="19"/>
      <c r="G105" s="19"/>
      <c r="H105" s="19"/>
      <c r="I105" s="8"/>
      <c r="J105" s="19"/>
      <c r="K105" s="19"/>
      <c r="L105" s="19"/>
      <c r="M105" s="19"/>
      <c r="N105" s="19"/>
      <c r="O105" s="19"/>
      <c r="P105" s="19"/>
      <c r="Q105" s="8"/>
    </row>
    <row r="106" spans="1:17">
      <c r="A106" s="8"/>
      <c r="B106" s="19"/>
      <c r="C106" s="19"/>
      <c r="D106" s="19"/>
      <c r="E106" s="19"/>
      <c r="F106" s="19"/>
      <c r="G106" s="19"/>
      <c r="H106" s="19"/>
      <c r="I106" s="8"/>
      <c r="J106" s="19"/>
      <c r="K106" s="19"/>
      <c r="L106" s="19"/>
      <c r="M106" s="19"/>
      <c r="N106" s="19"/>
      <c r="O106" s="19"/>
      <c r="P106" s="19"/>
      <c r="Q106" s="8"/>
    </row>
    <row r="107" spans="1:17">
      <c r="A107" s="8"/>
      <c r="B107" s="19"/>
      <c r="C107" s="19"/>
      <c r="D107" s="19"/>
      <c r="E107" s="19"/>
      <c r="F107" s="19"/>
      <c r="G107" s="19"/>
      <c r="H107" s="19"/>
      <c r="I107" s="8"/>
      <c r="J107" s="19"/>
      <c r="K107" s="19"/>
      <c r="L107" s="19"/>
      <c r="M107" s="19"/>
      <c r="N107" s="19"/>
      <c r="O107" s="19"/>
      <c r="P107" s="19"/>
      <c r="Q107" s="8"/>
    </row>
    <row r="108" spans="1:17">
      <c r="A108" s="8"/>
      <c r="B108" s="19"/>
      <c r="C108" s="19"/>
      <c r="D108" s="19"/>
      <c r="E108" s="19"/>
      <c r="F108" s="19"/>
      <c r="G108" s="19"/>
      <c r="H108" s="19"/>
      <c r="I108" s="8"/>
      <c r="J108" s="19"/>
      <c r="K108" s="19"/>
      <c r="L108" s="19"/>
      <c r="M108" s="19"/>
      <c r="N108" s="19"/>
      <c r="O108" s="19"/>
      <c r="P108" s="19"/>
      <c r="Q108" s="8"/>
    </row>
    <row r="109" spans="1:17">
      <c r="A109" s="8"/>
      <c r="B109" s="19"/>
      <c r="C109" s="19"/>
      <c r="D109" s="19"/>
      <c r="E109" s="19"/>
      <c r="F109" s="15" t="s">
        <v>37</v>
      </c>
      <c r="G109" s="16">
        <f>SUM(C96:H96)</f>
        <v>10</v>
      </c>
      <c r="H109" s="15" t="s">
        <v>38</v>
      </c>
      <c r="I109" s="14"/>
      <c r="J109" s="19"/>
      <c r="K109" s="19"/>
      <c r="L109" s="19"/>
      <c r="M109" s="19"/>
      <c r="N109" s="15" t="s">
        <v>37</v>
      </c>
      <c r="O109" s="16">
        <f>SUM(K96:P96)</f>
        <v>10</v>
      </c>
      <c r="P109" s="15" t="s">
        <v>38</v>
      </c>
      <c r="Q109" s="8"/>
    </row>
    <row r="110" spans="1:17">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25</v>
      </c>
      <c r="C112" s="10" t="s">
        <v>30</v>
      </c>
      <c r="D112" s="10" t="s">
        <v>31</v>
      </c>
      <c r="E112" s="10" t="s">
        <v>32</v>
      </c>
      <c r="F112" s="10" t="s">
        <v>33</v>
      </c>
      <c r="G112" s="10" t="s">
        <v>34</v>
      </c>
      <c r="H112" s="10" t="s">
        <v>35</v>
      </c>
      <c r="I112" s="8"/>
      <c r="J112" s="9" t="s">
        <v>25</v>
      </c>
      <c r="K112" s="10" t="s">
        <v>30</v>
      </c>
      <c r="L112" s="10" t="s">
        <v>31</v>
      </c>
      <c r="M112" s="10" t="s">
        <v>32</v>
      </c>
      <c r="N112" s="10" t="s">
        <v>33</v>
      </c>
      <c r="O112" s="10" t="s">
        <v>34</v>
      </c>
      <c r="P112" s="10" t="s">
        <v>35</v>
      </c>
      <c r="Q112" s="8"/>
    </row>
    <row r="113" spans="1:17" hidden="1">
      <c r="A113" s="8"/>
      <c r="B113" s="11" t="s">
        <v>36</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36</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3"/>
      <c r="O122" s="23"/>
      <c r="P122" s="23"/>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37</v>
      </c>
      <c r="G126" s="16">
        <f>SUM(C113:H113)</f>
        <v>0</v>
      </c>
      <c r="H126" s="15" t="s">
        <v>38</v>
      </c>
      <c r="I126" s="8"/>
      <c r="J126" s="8"/>
      <c r="K126" s="8"/>
      <c r="L126" s="8"/>
      <c r="M126" s="8"/>
      <c r="N126" s="15" t="s">
        <v>37</v>
      </c>
      <c r="O126" s="16">
        <f>SUM(K113:P113)</f>
        <v>0</v>
      </c>
      <c r="P126" s="15" t="s">
        <v>38</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39</v>
      </c>
      <c r="D129" s="18"/>
      <c r="E129" s="18"/>
      <c r="F129" s="18"/>
      <c r="G129" s="18"/>
      <c r="H129" s="7"/>
      <c r="I129" s="4"/>
      <c r="J129" s="5">
        <f>'REKOD PRESTASI MURID'!T11</f>
        <v>0</v>
      </c>
      <c r="K129" s="18" t="s">
        <v>40</v>
      </c>
      <c r="L129" s="18"/>
      <c r="M129" s="18"/>
      <c r="N129" s="18"/>
      <c r="O129" s="18"/>
      <c r="P129" s="7"/>
      <c r="Q129" s="8"/>
    </row>
    <row r="130" spans="1:17" hidden="1">
      <c r="A130" s="8"/>
      <c r="B130" s="9" t="s">
        <v>25</v>
      </c>
      <c r="C130" s="10" t="s">
        <v>30</v>
      </c>
      <c r="D130" s="10" t="s">
        <v>31</v>
      </c>
      <c r="E130" s="10" t="s">
        <v>32</v>
      </c>
      <c r="F130" s="10" t="s">
        <v>33</v>
      </c>
      <c r="G130" s="10" t="s">
        <v>34</v>
      </c>
      <c r="H130" s="10" t="s">
        <v>35</v>
      </c>
      <c r="I130" s="8"/>
      <c r="J130" s="9" t="s">
        <v>25</v>
      </c>
      <c r="K130" s="10" t="s">
        <v>30</v>
      </c>
      <c r="L130" s="10" t="s">
        <v>31</v>
      </c>
      <c r="M130" s="10" t="s">
        <v>32</v>
      </c>
      <c r="N130" s="10" t="s">
        <v>33</v>
      </c>
      <c r="O130" s="10" t="s">
        <v>34</v>
      </c>
      <c r="P130" s="10" t="s">
        <v>35</v>
      </c>
      <c r="Q130" s="8"/>
    </row>
    <row r="131" spans="1:17" hidden="1">
      <c r="A131" s="8"/>
      <c r="B131" s="11" t="s">
        <v>36</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36</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37</v>
      </c>
      <c r="G144" s="16">
        <f>SUM(C131:H131)</f>
        <v>0</v>
      </c>
      <c r="H144" s="15" t="s">
        <v>38</v>
      </c>
      <c r="I144" s="14"/>
      <c r="J144" s="19"/>
      <c r="K144" s="19"/>
      <c r="L144" s="19"/>
      <c r="M144" s="19"/>
      <c r="N144" s="15" t="s">
        <v>37</v>
      </c>
      <c r="O144" s="16">
        <f>SUM(K131:P131)</f>
        <v>0</v>
      </c>
      <c r="P144" s="15" t="s">
        <v>38</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41</v>
      </c>
      <c r="D147" s="6"/>
      <c r="E147" s="6"/>
      <c r="F147" s="6"/>
      <c r="G147" s="6"/>
      <c r="H147" s="7"/>
      <c r="I147" s="4"/>
      <c r="J147" s="5">
        <f>'REKOD PRESTASI MURID'!V11</f>
        <v>0</v>
      </c>
      <c r="K147" s="6" t="s">
        <v>42</v>
      </c>
      <c r="L147" s="6"/>
      <c r="M147" s="6"/>
      <c r="N147" s="6"/>
      <c r="O147" s="6"/>
      <c r="P147" s="7"/>
      <c r="Q147" s="8"/>
    </row>
    <row r="148" spans="1:17" hidden="1">
      <c r="A148" s="8"/>
      <c r="B148" s="9" t="s">
        <v>25</v>
      </c>
      <c r="C148" s="10" t="s">
        <v>30</v>
      </c>
      <c r="D148" s="10" t="s">
        <v>31</v>
      </c>
      <c r="E148" s="10" t="s">
        <v>32</v>
      </c>
      <c r="F148" s="10" t="s">
        <v>33</v>
      </c>
      <c r="G148" s="10" t="s">
        <v>34</v>
      </c>
      <c r="H148" s="10" t="s">
        <v>35</v>
      </c>
      <c r="I148" s="8"/>
      <c r="J148" s="9" t="s">
        <v>25</v>
      </c>
      <c r="K148" s="10" t="s">
        <v>30</v>
      </c>
      <c r="L148" s="10" t="s">
        <v>31</v>
      </c>
      <c r="M148" s="10" t="s">
        <v>32</v>
      </c>
      <c r="N148" s="10" t="s">
        <v>33</v>
      </c>
      <c r="O148" s="10" t="s">
        <v>34</v>
      </c>
      <c r="P148" s="10" t="s">
        <v>35</v>
      </c>
      <c r="Q148" s="8"/>
    </row>
    <row r="149" spans="1:17" hidden="1">
      <c r="A149" s="8"/>
      <c r="B149" s="11" t="s">
        <v>36</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36</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3"/>
      <c r="O156" s="23"/>
      <c r="P156" s="23"/>
      <c r="Q156" s="8"/>
    </row>
    <row r="157" spans="1:17" hidden="1">
      <c r="A157" s="8"/>
      <c r="B157" s="8"/>
      <c r="C157" s="8"/>
      <c r="D157" s="8"/>
      <c r="E157" s="8"/>
      <c r="F157" s="23"/>
      <c r="G157" s="23"/>
      <c r="H157" s="23"/>
      <c r="I157" s="8"/>
      <c r="J157" s="8"/>
      <c r="K157" s="8"/>
      <c r="L157" s="8"/>
      <c r="M157" s="8"/>
      <c r="N157" s="23"/>
      <c r="O157" s="23"/>
      <c r="P157" s="23"/>
      <c r="Q157" s="8"/>
    </row>
    <row r="158" spans="1:17" hidden="1">
      <c r="A158" s="8"/>
      <c r="B158" s="8"/>
      <c r="C158" s="8"/>
      <c r="D158" s="8"/>
      <c r="E158" s="8"/>
      <c r="F158" s="8"/>
      <c r="G158" s="8"/>
      <c r="H158" s="8"/>
      <c r="I158" s="8"/>
      <c r="J158" s="8"/>
      <c r="K158" s="8"/>
      <c r="L158" s="8"/>
      <c r="M158" s="8"/>
      <c r="N158" s="23"/>
      <c r="O158" s="23"/>
      <c r="P158" s="23"/>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37</v>
      </c>
      <c r="G162" s="16">
        <f>SUM(C149:H149)</f>
        <v>0</v>
      </c>
      <c r="H162" s="15" t="s">
        <v>38</v>
      </c>
      <c r="I162" s="8"/>
      <c r="J162" s="8"/>
      <c r="K162" s="8"/>
      <c r="L162" s="8"/>
      <c r="M162" s="8"/>
      <c r="N162" s="15" t="s">
        <v>37</v>
      </c>
      <c r="O162" s="16">
        <f>SUM(K149:P149)</f>
        <v>0</v>
      </c>
      <c r="P162" s="15" t="s">
        <v>38</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43</v>
      </c>
      <c r="D165" s="18"/>
      <c r="E165" s="18"/>
      <c r="F165" s="18"/>
      <c r="G165" s="18"/>
      <c r="H165" s="7"/>
      <c r="I165" s="4"/>
      <c r="J165" s="5">
        <f>'REKOD PRESTASI MURID'!X11</f>
        <v>0</v>
      </c>
      <c r="K165" s="18" t="s">
        <v>44</v>
      </c>
      <c r="L165" s="18"/>
      <c r="M165" s="18"/>
      <c r="N165" s="18"/>
      <c r="O165" s="18"/>
      <c r="P165" s="7"/>
      <c r="Q165" s="8"/>
    </row>
    <row r="166" spans="1:17" hidden="1">
      <c r="A166" s="8"/>
      <c r="B166" s="9" t="s">
        <v>25</v>
      </c>
      <c r="C166" s="10" t="s">
        <v>30</v>
      </c>
      <c r="D166" s="10" t="s">
        <v>31</v>
      </c>
      <c r="E166" s="10" t="s">
        <v>32</v>
      </c>
      <c r="F166" s="10" t="s">
        <v>33</v>
      </c>
      <c r="G166" s="10" t="s">
        <v>34</v>
      </c>
      <c r="H166" s="10" t="s">
        <v>35</v>
      </c>
      <c r="I166" s="8"/>
      <c r="J166" s="9" t="s">
        <v>25</v>
      </c>
      <c r="K166" s="10" t="s">
        <v>30</v>
      </c>
      <c r="L166" s="10" t="s">
        <v>31</v>
      </c>
      <c r="M166" s="10" t="s">
        <v>32</v>
      </c>
      <c r="N166" s="10" t="s">
        <v>33</v>
      </c>
      <c r="O166" s="10" t="s">
        <v>34</v>
      </c>
      <c r="P166" s="10" t="s">
        <v>35</v>
      </c>
      <c r="Q166" s="8"/>
    </row>
    <row r="167" spans="1:17" hidden="1">
      <c r="A167" s="8"/>
      <c r="B167" s="11" t="s">
        <v>36</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36</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37</v>
      </c>
      <c r="G180" s="16">
        <f>SUM(C167:H167)</f>
        <v>0</v>
      </c>
      <c r="H180" s="15" t="s">
        <v>38</v>
      </c>
      <c r="I180" s="14"/>
      <c r="J180" s="19"/>
      <c r="K180" s="19"/>
      <c r="L180" s="19"/>
      <c r="M180" s="19"/>
      <c r="N180" s="15" t="s">
        <v>37</v>
      </c>
      <c r="O180" s="16">
        <f>SUM(K167:P167)</f>
        <v>0</v>
      </c>
      <c r="P180" s="15" t="s">
        <v>38</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4">
        <f>'REKOD PRESTASI MURID'!Y11</f>
        <v>0</v>
      </c>
      <c r="C183" s="24" t="s">
        <v>45</v>
      </c>
      <c r="D183" s="24"/>
      <c r="E183" s="24"/>
      <c r="F183" s="24"/>
      <c r="G183" s="24"/>
      <c r="H183" s="24"/>
      <c r="I183" s="14"/>
      <c r="J183" s="5">
        <f>'REKOD PRESTASI MURID'!Z11</f>
        <v>0</v>
      </c>
      <c r="K183" s="18" t="s">
        <v>46</v>
      </c>
      <c r="L183" s="18"/>
      <c r="M183" s="18"/>
      <c r="N183" s="25"/>
      <c r="O183" s="26"/>
      <c r="P183" s="12"/>
      <c r="Q183" s="8"/>
    </row>
    <row r="184" spans="1:17" hidden="1">
      <c r="A184" s="8"/>
      <c r="B184" s="9" t="s">
        <v>25</v>
      </c>
      <c r="C184" s="10" t="s">
        <v>30</v>
      </c>
      <c r="D184" s="10" t="s">
        <v>31</v>
      </c>
      <c r="E184" s="10" t="s">
        <v>32</v>
      </c>
      <c r="F184" s="10" t="s">
        <v>33</v>
      </c>
      <c r="G184" s="10" t="s">
        <v>34</v>
      </c>
      <c r="H184" s="10" t="s">
        <v>35</v>
      </c>
      <c r="I184" s="8"/>
      <c r="J184" s="9" t="s">
        <v>25</v>
      </c>
      <c r="K184" s="10" t="s">
        <v>30</v>
      </c>
      <c r="L184" s="10" t="s">
        <v>31</v>
      </c>
      <c r="M184" s="10" t="s">
        <v>32</v>
      </c>
      <c r="N184" s="10" t="s">
        <v>33</v>
      </c>
      <c r="O184" s="10" t="s">
        <v>34</v>
      </c>
      <c r="P184" s="10" t="s">
        <v>35</v>
      </c>
      <c r="Q184" s="8"/>
    </row>
    <row r="185" spans="1:17" hidden="1">
      <c r="A185" s="8"/>
      <c r="B185" s="11" t="s">
        <v>36</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36</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37</v>
      </c>
      <c r="G198" s="16">
        <f>SUM(C185:H185)</f>
        <v>0</v>
      </c>
      <c r="H198" s="15" t="s">
        <v>38</v>
      </c>
      <c r="I198" s="14"/>
      <c r="J198" s="19"/>
      <c r="K198" s="19"/>
      <c r="L198" s="19"/>
      <c r="M198" s="19"/>
      <c r="N198" s="15" t="s">
        <v>37</v>
      </c>
      <c r="O198" s="16">
        <f>SUM(K185:P185)</f>
        <v>0</v>
      </c>
      <c r="P198" s="15" t="s">
        <v>38</v>
      </c>
      <c r="Q198" s="14"/>
    </row>
    <row r="199" spans="1:17" hidden="1">
      <c r="A199" s="8"/>
      <c r="B199" s="8"/>
      <c r="C199" s="8"/>
      <c r="D199" s="8"/>
      <c r="E199" s="8"/>
      <c r="F199" s="8"/>
      <c r="G199" s="14"/>
      <c r="H199" s="166"/>
      <c r="I199" s="14"/>
      <c r="J199" s="8"/>
      <c r="K199" s="8"/>
      <c r="L199" s="8"/>
      <c r="M199" s="8"/>
      <c r="N199" s="8"/>
      <c r="O199" s="14"/>
      <c r="P199" s="166"/>
      <c r="Q199" s="14"/>
    </row>
    <row r="200" spans="1:17">
      <c r="A200" s="8"/>
      <c r="B200" s="8"/>
      <c r="C200" s="8"/>
      <c r="D200" s="8"/>
      <c r="E200" s="8"/>
      <c r="F200" s="8"/>
      <c r="G200" s="8"/>
      <c r="H200" s="8"/>
      <c r="I200" s="8"/>
      <c r="J200" s="8"/>
      <c r="K200" s="8"/>
      <c r="L200" s="8"/>
      <c r="M200" s="8"/>
      <c r="N200" s="8"/>
      <c r="O200" s="8"/>
      <c r="P200" s="8"/>
      <c r="Q200" s="8"/>
    </row>
    <row r="201" spans="1:17" ht="18.75" hidden="1">
      <c r="A201" s="8"/>
      <c r="B201" s="27" t="s">
        <v>11</v>
      </c>
      <c r="C201" s="28"/>
      <c r="D201" s="28"/>
      <c r="E201" s="28"/>
      <c r="F201" s="28"/>
      <c r="G201" s="28"/>
      <c r="H201" s="29"/>
      <c r="I201" s="8"/>
      <c r="J201" s="8"/>
      <c r="K201" s="8"/>
      <c r="L201" s="8"/>
      <c r="M201" s="8"/>
      <c r="N201" s="8"/>
      <c r="O201" s="8"/>
      <c r="P201" s="8"/>
      <c r="Q201" s="8"/>
    </row>
    <row r="202" spans="1:17" hidden="1">
      <c r="A202" s="8"/>
      <c r="B202" s="9" t="s">
        <v>25</v>
      </c>
      <c r="C202" s="10" t="s">
        <v>30</v>
      </c>
      <c r="D202" s="10" t="s">
        <v>31</v>
      </c>
      <c r="E202" s="10" t="s">
        <v>32</v>
      </c>
      <c r="F202" s="10" t="s">
        <v>33</v>
      </c>
      <c r="G202" s="10" t="s">
        <v>34</v>
      </c>
      <c r="H202" s="10" t="s">
        <v>35</v>
      </c>
      <c r="I202" s="8"/>
      <c r="J202" s="8"/>
      <c r="K202" s="8"/>
      <c r="L202" s="8"/>
      <c r="M202" s="8"/>
      <c r="N202" s="8"/>
      <c r="O202" s="8"/>
      <c r="P202" s="8"/>
      <c r="Q202" s="8"/>
    </row>
    <row r="203" spans="1:17" hidden="1">
      <c r="A203" s="8"/>
      <c r="B203" s="11" t="s">
        <v>36</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10</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37</v>
      </c>
      <c r="G216" s="16">
        <f>SUM(C203:H203)</f>
        <v>10</v>
      </c>
      <c r="H216" s="15" t="s">
        <v>38</v>
      </c>
      <c r="I216" s="8"/>
      <c r="J216" s="8"/>
      <c r="K216" s="8"/>
      <c r="L216" s="8"/>
      <c r="M216" s="8"/>
      <c r="N216" s="8"/>
      <c r="O216" s="8"/>
      <c r="P216" s="8"/>
      <c r="Q216" s="8"/>
    </row>
  </sheetData>
  <sheetProtection algorithmName="SHA-512" hashValue="RnrI0Ph1F5dplHOV30p2OWiL1UevnepGT9vAAc6QjgaQ/zUvxJCReVUDGd0TmgaTMqajyt6AnMevbedjyxSGpg==" saltValue="YtE9q3W+I7/vgEMjksvhQQ=="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2018-01-09T07:55:01Z</cp:lastPrinted>
  <dcterms:created xsi:type="dcterms:W3CDTF">2016-04-25T12:26:07Z</dcterms:created>
  <dcterms:modified xsi:type="dcterms:W3CDTF">2018-01-24T04:30:53Z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