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ocuments\TEMPLAT PELAPORAN PBD 2018 SUDIMAN\TEMPLAT PBD IKUT TAHUN @ TINGKATAN\TINGKATAN 2\"/>
    </mc:Choice>
  </mc:AlternateContent>
  <bookViews>
    <workbookView xWindow="0" yWindow="0" windowWidth="24000" windowHeight="9630" tabRatio="842" activeTab="1"/>
  </bookViews>
  <sheets>
    <sheet name="PANDUAN" sheetId="5" r:id="rId1"/>
    <sheet name="REKOD PRESTASI MURID" sheetId="1" r:id="rId2"/>
    <sheet name="LAPORAN MURID (INDIVIDU)" sheetId="2" r:id="rId3"/>
    <sheet name="DATA PERNYATAAN TAHAP PGUASAAN " sheetId="3" r:id="rId4"/>
    <sheet name="KERJA PROJEK" sheetId="6" r:id="rId5"/>
    <sheet name="KERJA PROJEK (2)" sheetId="7" r:id="rId6"/>
    <sheet name="GRAF PELAPORAN" sheetId="4" r:id="rId7"/>
  </sheets>
  <externalReferences>
    <externalReference r:id="rId8"/>
  </externalReferences>
  <definedNames>
    <definedName name="_xlnm.Print_Area" localSheetId="3">'DATA PERNYATAAN TAHAP PGUASAAN '!$A$1:$B$210</definedName>
    <definedName name="_xlnm.Print_Area" localSheetId="6">'GRAF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H78" i="4" l="1"/>
  <c r="G78" i="4"/>
  <c r="F78" i="4"/>
  <c r="E78" i="4"/>
  <c r="D78" i="4"/>
  <c r="C78" i="4"/>
  <c r="B67" i="7" l="1"/>
  <c r="D60" i="7"/>
  <c r="C60" i="7"/>
  <c r="B60" i="7"/>
  <c r="L60" i="7" s="1"/>
  <c r="D59" i="7"/>
  <c r="C59" i="7"/>
  <c r="B59" i="7"/>
  <c r="L59" i="7" s="1"/>
  <c r="D58" i="7"/>
  <c r="C58" i="7"/>
  <c r="B58" i="7"/>
  <c r="L58" i="7" s="1"/>
  <c r="D57" i="7"/>
  <c r="C57" i="7"/>
  <c r="B57" i="7"/>
  <c r="L57" i="7" s="1"/>
  <c r="L56" i="7"/>
  <c r="D56" i="7"/>
  <c r="C56" i="7"/>
  <c r="B56" i="7"/>
  <c r="K56" i="7" s="1"/>
  <c r="D55" i="7"/>
  <c r="C55" i="7"/>
  <c r="B55" i="7"/>
  <c r="L55" i="7" s="1"/>
  <c r="L54" i="7"/>
  <c r="D54" i="7"/>
  <c r="C54" i="7"/>
  <c r="B54" i="7"/>
  <c r="K54" i="7" s="1"/>
  <c r="D53" i="7"/>
  <c r="C53" i="7"/>
  <c r="B53" i="7"/>
  <c r="L53" i="7" s="1"/>
  <c r="D52" i="7"/>
  <c r="C52" i="7"/>
  <c r="B52" i="7"/>
  <c r="L52" i="7" s="1"/>
  <c r="D51" i="7"/>
  <c r="C51" i="7"/>
  <c r="B51" i="7"/>
  <c r="L51" i="7" s="1"/>
  <c r="D50" i="7"/>
  <c r="C50" i="7"/>
  <c r="B50" i="7"/>
  <c r="L50" i="7" s="1"/>
  <c r="D49" i="7"/>
  <c r="C49" i="7"/>
  <c r="B49" i="7"/>
  <c r="L49" i="7" s="1"/>
  <c r="D48" i="7"/>
  <c r="C48" i="7"/>
  <c r="B48" i="7"/>
  <c r="L48" i="7" s="1"/>
  <c r="D47" i="7"/>
  <c r="C47" i="7"/>
  <c r="B47" i="7"/>
  <c r="L47" i="7" s="1"/>
  <c r="D46" i="7"/>
  <c r="C46" i="7"/>
  <c r="B46" i="7"/>
  <c r="K46" i="7" s="1"/>
  <c r="D45" i="7"/>
  <c r="C45" i="7"/>
  <c r="B45" i="7"/>
  <c r="L45" i="7" s="1"/>
  <c r="D44" i="7"/>
  <c r="C44" i="7"/>
  <c r="B44" i="7"/>
  <c r="L44" i="7" s="1"/>
  <c r="D43" i="7"/>
  <c r="C43" i="7"/>
  <c r="B43" i="7"/>
  <c r="L43" i="7" s="1"/>
  <c r="D42" i="7"/>
  <c r="C42" i="7"/>
  <c r="B42" i="7"/>
  <c r="L42" i="7" s="1"/>
  <c r="D41" i="7"/>
  <c r="C41" i="7"/>
  <c r="B41" i="7"/>
  <c r="L41" i="7" s="1"/>
  <c r="D40" i="7"/>
  <c r="C40" i="7"/>
  <c r="B40" i="7"/>
  <c r="L40" i="7" s="1"/>
  <c r="D39" i="7"/>
  <c r="C39" i="7"/>
  <c r="B39" i="7"/>
  <c r="L39" i="7" s="1"/>
  <c r="D38" i="7"/>
  <c r="C38" i="7"/>
  <c r="B38" i="7"/>
  <c r="K38" i="7" s="1"/>
  <c r="D37" i="7"/>
  <c r="C37" i="7"/>
  <c r="B37" i="7"/>
  <c r="L37" i="7" s="1"/>
  <c r="D36" i="7"/>
  <c r="C36" i="7"/>
  <c r="B36" i="7"/>
  <c r="L36" i="7" s="1"/>
  <c r="L35" i="7"/>
  <c r="K35" i="7"/>
  <c r="L34" i="7"/>
  <c r="K34" i="7"/>
  <c r="L33" i="7"/>
  <c r="K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B67" i="6"/>
  <c r="D60" i="6"/>
  <c r="C60" i="6"/>
  <c r="B60" i="6"/>
  <c r="L60" i="6" s="1"/>
  <c r="D59" i="6"/>
  <c r="C59" i="6"/>
  <c r="B59" i="6"/>
  <c r="L59" i="6" s="1"/>
  <c r="D58" i="6"/>
  <c r="C58" i="6"/>
  <c r="B58" i="6"/>
  <c r="L58" i="6" s="1"/>
  <c r="D57" i="6"/>
  <c r="C57" i="6"/>
  <c r="B57" i="6"/>
  <c r="L57" i="6" s="1"/>
  <c r="D56" i="6"/>
  <c r="C56" i="6"/>
  <c r="B56" i="6"/>
  <c r="L56" i="6" s="1"/>
  <c r="D55" i="6"/>
  <c r="C55" i="6"/>
  <c r="B55" i="6"/>
  <c r="L55" i="6" s="1"/>
  <c r="D54" i="6"/>
  <c r="C54" i="6"/>
  <c r="B54" i="6"/>
  <c r="L54" i="6" s="1"/>
  <c r="K53" i="6"/>
  <c r="D53" i="6"/>
  <c r="C53" i="6"/>
  <c r="B53" i="6"/>
  <c r="L53" i="6" s="1"/>
  <c r="D52" i="6"/>
  <c r="C52" i="6"/>
  <c r="B52" i="6"/>
  <c r="L52" i="6" s="1"/>
  <c r="D51" i="6"/>
  <c r="C51" i="6"/>
  <c r="B51" i="6"/>
  <c r="L51" i="6" s="1"/>
  <c r="D50" i="6"/>
  <c r="C50" i="6"/>
  <c r="B50" i="6"/>
  <c r="L50" i="6" s="1"/>
  <c r="D49" i="6"/>
  <c r="C49" i="6"/>
  <c r="B49" i="6"/>
  <c r="L49" i="6" s="1"/>
  <c r="D48" i="6"/>
  <c r="C48" i="6"/>
  <c r="B48" i="6"/>
  <c r="L48" i="6" s="1"/>
  <c r="D47" i="6"/>
  <c r="C47" i="6"/>
  <c r="B47" i="6"/>
  <c r="L47" i="6" s="1"/>
  <c r="D46" i="6"/>
  <c r="C46" i="6"/>
  <c r="B46" i="6"/>
  <c r="L46" i="6" s="1"/>
  <c r="D45" i="6"/>
  <c r="C45" i="6"/>
  <c r="B45" i="6"/>
  <c r="L45" i="6" s="1"/>
  <c r="D44" i="6"/>
  <c r="C44" i="6"/>
  <c r="B44" i="6"/>
  <c r="L44" i="6" s="1"/>
  <c r="D43" i="6"/>
  <c r="C43" i="6"/>
  <c r="B43" i="6"/>
  <c r="L43" i="6" s="1"/>
  <c r="D42" i="6"/>
  <c r="C42" i="6"/>
  <c r="B42" i="6"/>
  <c r="L42" i="6" s="1"/>
  <c r="D41" i="6"/>
  <c r="C41" i="6"/>
  <c r="B41" i="6"/>
  <c r="L41" i="6" s="1"/>
  <c r="D40" i="6"/>
  <c r="C40" i="6"/>
  <c r="B40" i="6"/>
  <c r="L40" i="6" s="1"/>
  <c r="D39" i="6"/>
  <c r="C39" i="6"/>
  <c r="B39" i="6"/>
  <c r="L39" i="6" s="1"/>
  <c r="D38" i="6"/>
  <c r="C38" i="6"/>
  <c r="B38" i="6"/>
  <c r="L38" i="6" s="1"/>
  <c r="D37" i="6"/>
  <c r="C37" i="6"/>
  <c r="B37" i="6"/>
  <c r="L37" i="6" s="1"/>
  <c r="D36" i="6"/>
  <c r="C36" i="6"/>
  <c r="B36" i="6"/>
  <c r="L36" i="6" s="1"/>
  <c r="L35" i="6"/>
  <c r="K35" i="6"/>
  <c r="L34" i="6"/>
  <c r="K34" i="6"/>
  <c r="L33" i="6"/>
  <c r="K33" i="6"/>
  <c r="L32" i="6"/>
  <c r="K32" i="6"/>
  <c r="L31" i="6"/>
  <c r="K31" i="6"/>
  <c r="L30" i="6"/>
  <c r="K30" i="6"/>
  <c r="L29" i="6"/>
  <c r="K29" i="6"/>
  <c r="L28" i="6"/>
  <c r="K28" i="6"/>
  <c r="L27" i="6"/>
  <c r="K27" i="6"/>
  <c r="L26" i="6"/>
  <c r="K26" i="6"/>
  <c r="L25" i="6"/>
  <c r="K25" i="6"/>
  <c r="L24" i="6"/>
  <c r="K24" i="6"/>
  <c r="L23" i="6"/>
  <c r="K23" i="6"/>
  <c r="L22" i="6"/>
  <c r="K22" i="6"/>
  <c r="L21" i="6"/>
  <c r="K21" i="6"/>
  <c r="L20" i="6"/>
  <c r="K20" i="6"/>
  <c r="L19" i="6"/>
  <c r="K19" i="6"/>
  <c r="L18" i="6"/>
  <c r="K18" i="6"/>
  <c r="L17" i="6"/>
  <c r="K17" i="6"/>
  <c r="L16" i="6"/>
  <c r="K16" i="6"/>
  <c r="L15" i="6"/>
  <c r="K15" i="6"/>
  <c r="L14" i="6"/>
  <c r="K14" i="6"/>
  <c r="L13" i="6"/>
  <c r="K13" i="6"/>
  <c r="L12" i="6"/>
  <c r="K12" i="6"/>
  <c r="L11" i="6"/>
  <c r="K11" i="6"/>
  <c r="L10" i="6"/>
  <c r="K10" i="6"/>
  <c r="L9" i="6"/>
  <c r="K9" i="6"/>
  <c r="L8" i="6"/>
  <c r="K8" i="6"/>
  <c r="L7" i="6"/>
  <c r="K7" i="6"/>
  <c r="K39" i="6" l="1"/>
  <c r="K58" i="6"/>
  <c r="K45" i="7"/>
  <c r="K37" i="6"/>
  <c r="K56" i="6"/>
  <c r="K42" i="6"/>
  <c r="K40" i="6"/>
  <c r="K55" i="6"/>
  <c r="K51" i="6"/>
  <c r="K37" i="7"/>
  <c r="K43" i="7"/>
  <c r="K53" i="7"/>
  <c r="K48" i="7"/>
  <c r="L46" i="7"/>
  <c r="K59" i="7"/>
  <c r="K40" i="7"/>
  <c r="L38" i="7"/>
  <c r="K51" i="7"/>
  <c r="K43" i="6"/>
  <c r="K45" i="6"/>
  <c r="K47" i="6"/>
  <c r="K59" i="6"/>
  <c r="K48" i="6"/>
  <c r="K50" i="6"/>
  <c r="K36" i="6"/>
  <c r="K44" i="6"/>
  <c r="K52" i="6"/>
  <c r="K60" i="6"/>
  <c r="K42" i="7"/>
  <c r="K50" i="7"/>
  <c r="K58" i="7"/>
  <c r="K41" i="6"/>
  <c r="K49" i="6"/>
  <c r="K57" i="6"/>
  <c r="K39" i="7"/>
  <c r="K47" i="7"/>
  <c r="K55" i="7"/>
  <c r="K38" i="6"/>
  <c r="K46" i="6"/>
  <c r="K54" i="6"/>
  <c r="K36" i="7"/>
  <c r="K44" i="7"/>
  <c r="K52" i="7"/>
  <c r="K60" i="7"/>
  <c r="K41" i="7"/>
  <c r="K49" i="7"/>
  <c r="K57" i="7"/>
  <c r="F56" i="2"/>
  <c r="O26" i="4" l="1"/>
  <c r="P43" i="4" l="1"/>
  <c r="O43" i="4"/>
  <c r="N43" i="4"/>
  <c r="H43" i="4"/>
  <c r="G43" i="4"/>
  <c r="F43" i="4"/>
  <c r="P26" i="4"/>
  <c r="N26" i="4"/>
  <c r="H26" i="4"/>
  <c r="G26" i="4"/>
  <c r="F26" i="4"/>
  <c r="P8" i="4"/>
  <c r="O8" i="4"/>
  <c r="N8" i="4"/>
  <c r="H8" i="4"/>
  <c r="G8" i="4"/>
  <c r="F8" i="4"/>
  <c r="M3" i="4" l="1"/>
  <c r="H4" i="4"/>
  <c r="H3" i="4"/>
  <c r="J41" i="4" l="1"/>
  <c r="J24" i="4"/>
  <c r="M43" i="4" l="1"/>
  <c r="L43" i="4"/>
  <c r="K43" i="4"/>
  <c r="K26" i="4"/>
  <c r="L26" i="4"/>
  <c r="M26"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O109" i="4"/>
  <c r="G39" i="4"/>
  <c r="O198" i="4"/>
  <c r="O144" i="4"/>
  <c r="G144" i="4"/>
  <c r="O126"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<sst xmlns="http://schemas.openxmlformats.org/spreadsheetml/2006/main" count="505" uniqueCount="188">
  <si>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</si>
  <si>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</si>
  <si>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</si>
  <si>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</si>
  <si>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</si>
  <si>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</si>
  <si>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</si>
  <si>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</si>
  <si>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</si>
  <si>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</si>
  <si>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</si>
  <si>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</si>
  <si>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</si>
  <si>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</si>
  <si>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</si>
  <si>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</si>
  <si>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</si>
  <si>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</si>
  <si>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</si>
  <si>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</si>
  <si>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</si>
  <si>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</si>
  <si>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</si>
  <si>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</si>
  <si>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</si>
  <si>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</si>
  <si>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</si>
  <si>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</si>
  <si>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</si>
  <si>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</si>
  <si>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</si>
  <si>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</si>
  <si>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</si>
  <si>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</si>
  <si>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</si>
  <si>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</si>
  <si>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</si>
  <si>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</si>
  <si>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</si>
  <si>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</si>
  <si>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</si>
  <si>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</si>
  <si>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</si>
  <si>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</si>
  <si>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</si>
  <si>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</si>
  <si>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</si>
  <si>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</si>
  <si>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</si>
  <si>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</si>
  <si>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</si>
  <si>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</si>
  <si>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</si>
  <si>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</si>
  <si>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</si>
  <si>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</si>
  <si>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</si>
  <si>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</si>
  <si>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</si>
  <si>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</si>
  <si>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</si>
  <si>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</si>
  <si>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</si>
  <si>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</si>
  <si>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</si>
  <si>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</si>
  <si>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</si>
  <si>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</si>
  <si>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</si>
  <si>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</si>
  <si>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</si>
  <si>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</si>
  <si>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</si>
  <si>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</si>
  <si>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</si>
  <si>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</si>
  <si>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</si>
  <si>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</si>
  <si>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</si>
  <si>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</si>
  <si>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</si>
  <si>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</si>
  <si>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</si>
  <si>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</si>
  <si>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</si>
  <si>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</si>
  <si>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</si>
  <si>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</si>
  <si>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</si>
  <si>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</si>
  <si>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</si>
  <si>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</si>
  <si>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</si>
  <si>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</si>
  <si>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</si>
  <si>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</si>
  <si>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</si>
  <si>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</si>
  <si>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</si>
  <si>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</si>
  <si>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</si>
  <si>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</si>
  <si>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</si>
  <si>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</si>
  <si>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</si>
  <si>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</si>
  <si>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</si>
  <si>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</si>
  <si>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</si>
  <si>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</si>
  <si>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</si>
  <si>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</si>
  <si>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EN. AHMAD HASHIM MOKTAR</t>
  </si>
  <si>
    <t>PN. SALMIAH BT KAMARUDIN</t>
  </si>
  <si>
    <t>SMK TAMAN ANTARABANGSA</t>
  </si>
  <si>
    <t>BUKIT ANTARABANGSA</t>
  </si>
  <si>
    <t>KUALA LUMPUR</t>
  </si>
  <si>
    <t>Kelas:</t>
  </si>
  <si>
    <t>SAINS</t>
  </si>
  <si>
    <t>PENENTUAN TAHAP PENGUASAAN</t>
  </si>
  <si>
    <t>PENYELENGGARAAN DAN KESINAMBUNGAN HIDUP</t>
  </si>
  <si>
    <t>PENEROKAAN UNSUR DALAM ALAM</t>
  </si>
  <si>
    <t>TENAGA DAN KELESTARIAN HIDUP</t>
  </si>
  <si>
    <t>PENEROKAAN  BUMI DAN ANGKASA</t>
  </si>
  <si>
    <t>PENGGAL PERTAMA</t>
  </si>
  <si>
    <t>PENGGAL KEDUA</t>
  </si>
  <si>
    <t>DOMAIN PENGETAHUAN</t>
  </si>
  <si>
    <t xml:space="preserve">DOMAIN PENYIASATAN  SAINTIFIK </t>
  </si>
  <si>
    <t>DOMAIN KEMAHIRAN SAINTIFIK DAN NILAI MURNI</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</si>
  <si>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</si>
  <si>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Lemah</t>
  </si>
  <si>
    <t>Sederhana</t>
  </si>
  <si>
    <t>Memuaskan</t>
  </si>
  <si>
    <t>Baik</t>
  </si>
  <si>
    <t>Cemerlang</t>
  </si>
  <si>
    <t>Sangat cemerlang</t>
  </si>
  <si>
    <t>KUMPULAN</t>
  </si>
  <si>
    <t>KRITERIA</t>
  </si>
  <si>
    <r>
      <rPr>
        <b/>
        <sz val="12"/>
        <rFont val="Arial Narrow"/>
        <family val="2"/>
      </rPr>
      <t>REKABENTUK</t>
    </r>
    <r>
      <rPr>
        <sz val="12"/>
        <rFont val="Arial Narrow"/>
        <family val="2"/>
      </rPr>
      <t xml:space="preserve">
Adakah murid merancang projek secara terperinci dengan tujuan yang jelas?</t>
    </r>
  </si>
  <si>
    <r>
      <rPr>
        <b/>
        <sz val="12"/>
        <rFont val="Arial Narrow"/>
        <family val="2"/>
      </rPr>
      <t>PROSES</t>
    </r>
    <r>
      <rPr>
        <sz val="12"/>
        <rFont val="Arial Narrow"/>
        <family val="2"/>
      </rPr>
      <t xml:space="preserve">
Adakah murid melaksanakan langkah yang betul  dalam melengkapkan projek?</t>
    </r>
  </si>
  <si>
    <r>
      <rPr>
        <b/>
        <sz val="12"/>
        <rFont val="Arial Narrow"/>
        <family val="2"/>
      </rPr>
      <t>APLIKASI</t>
    </r>
    <r>
      <rPr>
        <sz val="12"/>
        <rFont val="Arial Narrow"/>
        <family val="2"/>
      </rPr>
      <t xml:space="preserve">
Adakah murid menggunakan pelbagai kemahiran dan strategi untuk mengaplikasikan pengetahuan kepada masalah dalam projek?</t>
    </r>
  </si>
  <si>
    <r>
      <rPr>
        <b/>
        <sz val="12"/>
        <rFont val="Arial Narrow"/>
        <family val="2"/>
      </rPr>
      <t>PERSEMBAHAN</t>
    </r>
    <r>
      <rPr>
        <sz val="12"/>
        <rFont val="Arial Narrow"/>
        <family val="2"/>
      </rPr>
      <t xml:space="preserve">
Adakah murid berjaya berkomunikasi secara efektif mengenai idea utama dalam projek?</t>
    </r>
  </si>
  <si>
    <r>
      <rPr>
        <b/>
        <sz val="12"/>
        <rFont val="Arial Narrow"/>
        <family val="2"/>
      </rPr>
      <t xml:space="preserve"> PENGETAHUAN</t>
    </r>
    <r>
      <rPr>
        <sz val="12"/>
        <rFont val="Arial Narrow"/>
        <family val="2"/>
      </rPr>
      <t xml:space="preserve">
Adakah murid menunjukkan pemahaman idea melalui kaedah inkuiri, kajian, analisis atau pengalaman?</t>
    </r>
  </si>
  <si>
    <t>20% DARIPADA JUMLAH MARKAH</t>
  </si>
  <si>
    <t>PN. ROZITA BT AHMAD</t>
  </si>
  <si>
    <t>PENGETUA</t>
  </si>
  <si>
    <t>TEMA 1 : PENYELENGGARAAN DAN KESINAMBUNGAN HIDUP</t>
  </si>
  <si>
    <t>Mengingat kembali pengetahuan dan kemahiran sains mengenai biodiversiti/ ekosistem/ nutrisi/  kesihatan manusia.</t>
  </si>
  <si>
    <t>Memahami biodiversiti/ ekosistem/ nutrisi/  kesihatan manusia serta dapat menjelaskan kefahaman tersebut.</t>
  </si>
  <si>
    <t>Mengaplikasikan pengetahuan mengenai biodiversiti/ ekosistem/ nutrisi/  kesihatan manusia untuk menerangkan kejadian atau fenomena alam dan melaksanakan tugasan mudah.</t>
  </si>
  <si>
    <t>Menganalisis pengetahuan mengenai biodiversiti/ ekosistem/ nutrisi/  kesihatan manusia dalam konteks penyelesaian masalah mengenai kejadian atau fenomena alam.</t>
  </si>
  <si>
    <t>Menilai pengetahuan mengenai biodiversiti/ ekosistem/ nutrisi/  kesihatan manusia dalam konteks penyelesaian masalah dan membuat keputusan untuk melaksanakan satu tugasan.</t>
  </si>
  <si>
    <t>Mereka cipta menggunakan pengetahuan dan kemahiran sains mengenai biodiversiti/ ekosistem/ nutrisi/  kesihatan manusia dalam konteks penyelesaian masalah atau membuat keputusan atau dalam melaksanakan aktiviti/tugasan dalam situasi baharu secara kreatif dan inovatif dengan mengambil kira nilai sosial/ekonomi/budaya masyarakat.</t>
  </si>
  <si>
    <t>TEMA 2 : PENEROKAAN UNSUR DALAM ALAM</t>
  </si>
  <si>
    <t>Mengingat kembali pengetahuan dan kemahiran sains mengenai  air dan larutan/ asid dan alkali.</t>
  </si>
  <si>
    <t>Memahami larutan/ asid dan alkali serta dapat menjelaskan kefahaman tersebut.</t>
  </si>
  <si>
    <t>Mengaplikasikan pengetahuan mengenai larutan/ asid dan alkali untuk menerangkan kejadian atau fenomena alam dan melaksanakan tugasan mudah.</t>
  </si>
  <si>
    <t>Menganalisis pengetahuan mengenai larutan/ asid dan alkali dalam konteks penyelesaian masalah mengenai kejadian atau fenomena alam.</t>
  </si>
  <si>
    <t>Menilai pengetahuan mengenai larutan/ asid dan alkali dalam konteks penyelesaian masalah dan membuat keputusan untuk melaksanakan satu tugasan.</t>
  </si>
  <si>
    <t>Mereka cipta menggunakan pengetahuan dan kemahiran sains mengenai larutan/ asid dan alkali dalam konteks penyelesaian masalah atau membuat keputusan atau dalam melaksanakan aktiviti/tugasan dalam situasi baharu secara kreatif dan inovatif dengan mengambil kira nilai sosial/ekonomi/budaya masyarakat.</t>
  </si>
  <si>
    <t>TEMA 3 : TENAGA DAN KELESTARIAN HIDUP</t>
  </si>
  <si>
    <t>Mengingat kembali pengetahuan dan kemahiran sains mengenai keelektrikan dan kemagnetan/ daya dan gerakan/ haba/ gelombang bunyi.</t>
  </si>
  <si>
    <t>Memahami keelektrikan dan kemagnetan/ daya dan gerakan/ haba/ gelombang bunyi serta dapat menjelaskan kefahaman tersebut.</t>
  </si>
  <si>
    <t>Mengaplikasikan pengetahuan mengenai keelektrikan dan kemagnetan/ daya dan gerakan/ haba/ gelombang bunyi untuk menerangkan kejadian atau fenomena alam dan melaksanakan tugasan mudah.</t>
  </si>
  <si>
    <t>Menganalisis pengetahuan mengenai keelektrikan dan kemagnetan/ daya dan gerakan/ haba/ gelombang bunyi dalam konteks penyelesaian masalah mengenai kejadian atau fenomena alam.</t>
  </si>
  <si>
    <t>Menilai pengetahuan mengenai keelektrikan dan kemagnetan/ daya dan gerakan/ haba/ gelombang bunyi dalam konteks penyelesaian masalah dan membuat keputusan untuk melaksanakan satu tugasan.</t>
  </si>
  <si>
    <t>Mereka cipta menggunakan pengetahuan dan kemahiran sains mengenai keelektrikan dan kemagnetan/ daya dan gerakan/ haba/ gelombang bunyi dalam konteks penyelesaian masalah atau membuat keputusan atau dalam melaksanakan aktiviti/tugasan dalam situasi baharu secara kreatif dan inovatif dengan mengambil kira nilai sosial/ekonomi/budaya masyarakat.</t>
  </si>
  <si>
    <t>TEMA 4 : PENEROKAAN  BUMI DAN ANGKASA</t>
  </si>
  <si>
    <t>Mengingat kembali pengetahuan dan kemahiran sains mengenai bintang dan galaksi dalam alam semesta/ sistem suria/ meteoroid, asteroid dan komet.</t>
  </si>
  <si>
    <t>Memahami bintang dan galaksi dalam alam semesta/ sistem suria/ meteoroid, asteroid dan komet serta dapat menjelaskan kefahaman tersebut.</t>
  </si>
  <si>
    <t>Mengaplikasikan pengetahuan mengenai bintang dan galaksi dalam alam semesta/ sistem suria/ meteoroid, asteroid dan komet untuk menerangkan kejadian atau fenomena alam dan melaksanakan tugasan mudah.</t>
  </si>
  <si>
    <t>Menganalisis pengetahuan mengenai bintang dan galaksi dalam alam semesta/ sistem suria/ meteoroid, asteroid dan komet dalam konteks penyelesaian masalah mengenai kejadian atau fenomena alam.</t>
  </si>
  <si>
    <t>Menilai pengetahuan mengenai bintang dan galaksi dalam alam semesta/ sistem suria/ meteoroid, asteroid dan komet dalam konteks penyelesaian masalah dan membuat keputusan untuk melaksanakan satu tugasan.</t>
  </si>
  <si>
    <t>Mereka cipta menggunakan pengetahuan dan kemahiran sains mengenai bintang dan galaksi dalam alam semesta/ sistem suria/ meteoroid, asteroid dan komet dalam konteks penyelesaian masalah atau membuat keputusan atau dalam melaksanakan aktiviti/tugasan dalam situasi baharu secara kreatif dan inovatif dengan mengambil kira nilai sosial/ekonomi/budaya masyarakat.</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</si>
  <si>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</si>
  <si>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</si>
  <si>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</si>
  <si>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</si>
  <si>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</si>
  <si>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Merumuskan bagaimana sains digunakan untuk menangani masalah atau isu tertentu.
Membincang dan menganalisis  implikasi sains untuk menyelesaikan sesuatu masalah atau isu tertentu
Sentiasa menggunakan bahasa saintifik secara konsisten untuk berkomunikasi dengan jelas dan tepat
Mendokumentasikan sumber maklumat dengan lengkap.
Menjadi ‘role model’ kepada pelajar lain.</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</si>
  <si>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</si>
  <si>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</si>
  <si>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</si>
  <si>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</si>
  <si>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</si>
  <si>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strategi dan prosedur yang kurang tepat dalam penyiasatan saintifik.
Menggunakan bahan dan peralatan sains yang kurang sesuai untuk menjalankan penyiasatan saintifik. 
Tiada data dikumpul dan direkodkan.
Tiada penerangan atau penerangan sukar difahami.</t>
  </si>
  <si>
    <t>TINGKATAN 2</t>
  </si>
  <si>
    <t>ULASAN TAMBAHAN (Jika 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</si>
</sst>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Calibri"/>
      <family val="2"/>
    </font>
    <font>
      <b/>
      <sz val="16"/>
      <color rgb="FFFF0000"/>
      <name val="Calibri"/>
      <family val="2"/>
    </font>
    <font>
      <b/>
      <sz val="12"/>
      <color theme="0"/>
      <name val="Arial Narrow"/>
      <family val="2"/>
    </font>
    <font>
      <b/>
      <sz val="16"/>
      <name val="Arial Narrow"/>
      <family val="2"/>
    </font>
    <font>
      <b/>
      <sz val="14"/>
      <color theme="0"/>
      <name val="Calibri"/>
      <family val="2"/>
      <scheme val="minor"/>
    </font>
    <font>
      <b/>
      <sz val="12"/>
      <color theme="1"/>
      <name val="Arial Narrow"/>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0" fontId="1" fillId="0" borderId="0"/>
    <xf numFmtId="0" fontId="32" fillId="0" borderId="0">
      <alignment vertical="center"/>
    </xf>
    <xf numFmtId="9" fontId="32" fillId="0" borderId="0" applyFont="0" applyFill="0" applyBorder="0" applyAlignment="0" applyProtection="0"/>
  </cellStyleXfs>
  <cellXfs count="294">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8" fillId="12" borderId="8" xfId="0" applyFont="1" applyFill="1" applyBorder="1" applyAlignment="1">
      <alignment vertical="center"/>
    </xf>
    <xf numFmtId="0" fontId="8" fillId="12" borderId="22"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6" xfId="1" applyFont="1" applyBorder="1" applyAlignment="1">
      <alignment vertical="center" wrapText="1"/>
    </xf>
    <xf numFmtId="0" fontId="43" fillId="15" borderId="26" xfId="1" applyFont="1" applyFill="1" applyBorder="1" applyAlignment="1" applyProtection="1">
      <alignment wrapText="1"/>
      <protection hidden="1"/>
    </xf>
    <xf numFmtId="0" fontId="44" fillId="0" borderId="26" xfId="1" applyFont="1" applyBorder="1" applyAlignment="1">
      <alignment vertical="center" wrapText="1"/>
    </xf>
    <xf numFmtId="0" fontId="44" fillId="0" borderId="26" xfId="1" applyFont="1" applyBorder="1" applyAlignment="1">
      <alignment wrapText="1"/>
    </xf>
    <xf numFmtId="0" fontId="23" fillId="10" borderId="27"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6"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46" fillId="13" borderId="0" xfId="0" applyFont="1" applyFill="1" applyAlignment="1">
      <alignment horizontal="right" vertical="center"/>
    </xf>
    <xf numFmtId="0" fontId="30" fillId="0" borderId="0" xfId="0" applyFont="1" applyBorder="1" applyAlignment="1" applyProtection="1">
      <alignment horizontal="center"/>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5"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3" fillId="5" borderId="0" xfId="0" applyFont="1" applyFill="1" applyAlignment="1">
      <alignment horizontal="center" vertical="center"/>
    </xf>
    <xf numFmtId="0" fontId="8" fillId="12" borderId="26" xfId="0" applyFont="1" applyFill="1" applyBorder="1" applyAlignment="1">
      <alignment vertical="center"/>
    </xf>
    <xf numFmtId="0" fontId="8" fillId="16" borderId="13"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23" fillId="2" borderId="0" xfId="0" applyFont="1" applyFill="1" applyAlignment="1">
      <alignment horizontal="left" vertical="center" indent="1"/>
    </xf>
    <xf numFmtId="0" fontId="43" fillId="17" borderId="0" xfId="2" applyFont="1" applyFill="1" applyAlignment="1"/>
    <xf numFmtId="0" fontId="43" fillId="0" borderId="0" xfId="2" applyFont="1" applyAlignment="1"/>
    <xf numFmtId="0" fontId="8" fillId="17" borderId="0" xfId="2" applyFont="1" applyFill="1" applyAlignment="1">
      <alignment horizontal="left" vertical="center" indent="1"/>
    </xf>
    <xf numFmtId="0" fontId="48" fillId="17" borderId="0" xfId="2" applyFont="1" applyFill="1" applyAlignment="1">
      <alignment horizontal="left" vertical="center"/>
    </xf>
    <xf numFmtId="0" fontId="8" fillId="17" borderId="0" xfId="2" applyFont="1" applyFill="1" applyAlignment="1">
      <alignment vertical="center"/>
    </xf>
    <xf numFmtId="0" fontId="43" fillId="0" borderId="0" xfId="2" applyFont="1" applyAlignment="1">
      <alignment vertical="center"/>
    </xf>
    <xf numFmtId="0" fontId="43" fillId="17" borderId="0" xfId="2" applyFont="1" applyFill="1" applyAlignment="1">
      <alignment horizontal="left" vertical="center" indent="1"/>
    </xf>
    <xf numFmtId="0" fontId="43" fillId="17" borderId="0" xfId="2" applyFont="1" applyFill="1" applyAlignment="1">
      <alignment vertical="center"/>
    </xf>
    <xf numFmtId="0" fontId="43" fillId="17" borderId="0" xfId="2" applyFont="1" applyFill="1" applyAlignment="1">
      <alignment horizontal="center" vertical="center"/>
    </xf>
    <xf numFmtId="0" fontId="23" fillId="17" borderId="0" xfId="2" applyFont="1" applyFill="1" applyAlignment="1">
      <alignment horizontal="center" vertical="center"/>
    </xf>
    <xf numFmtId="0" fontId="47" fillId="18" borderId="26" xfId="2" applyFont="1" applyFill="1" applyBorder="1" applyAlignment="1">
      <alignment horizontal="center" vertical="center"/>
    </xf>
    <xf numFmtId="0" fontId="47" fillId="18" borderId="26" xfId="2" applyFont="1" applyFill="1" applyBorder="1" applyAlignment="1">
      <alignment horizontal="center" vertical="center" wrapText="1"/>
    </xf>
    <xf numFmtId="0" fontId="8" fillId="0" borderId="29" xfId="2" applyFont="1" applyFill="1" applyBorder="1" applyAlignment="1">
      <alignment horizontal="center" vertical="center"/>
    </xf>
    <xf numFmtId="0" fontId="8" fillId="19" borderId="30" xfId="2" applyFont="1" applyFill="1" applyBorder="1" applyAlignment="1">
      <alignment horizontal="center" vertical="center" wrapText="1"/>
    </xf>
    <xf numFmtId="0" fontId="8" fillId="19" borderId="31" xfId="2" applyFont="1" applyFill="1" applyBorder="1" applyAlignment="1">
      <alignment horizontal="center" vertical="center" wrapText="1"/>
    </xf>
    <xf numFmtId="0" fontId="8" fillId="19" borderId="31" xfId="2" applyFont="1" applyFill="1" applyBorder="1" applyAlignment="1">
      <alignment vertical="center"/>
    </xf>
    <xf numFmtId="0" fontId="8" fillId="19" borderId="32" xfId="2" applyFont="1" applyFill="1" applyBorder="1" applyAlignment="1">
      <alignment vertical="center"/>
    </xf>
    <xf numFmtId="0" fontId="8" fillId="0" borderId="33" xfId="2" applyFont="1" applyFill="1" applyBorder="1" applyAlignment="1">
      <alignment horizontal="center" vertical="center"/>
    </xf>
    <xf numFmtId="0" fontId="23" fillId="20" borderId="26" xfId="2" applyFont="1" applyFill="1" applyBorder="1" applyAlignment="1">
      <alignment horizontal="center" vertical="top" wrapText="1"/>
    </xf>
    <xf numFmtId="0" fontId="8" fillId="20" borderId="32" xfId="2" applyFont="1" applyFill="1" applyBorder="1" applyAlignment="1">
      <alignment horizontal="center" vertical="center"/>
    </xf>
    <xf numFmtId="0" fontId="49" fillId="21" borderId="29" xfId="2" applyFont="1" applyFill="1" applyBorder="1" applyAlignment="1">
      <alignment horizontal="center" vertical="center" wrapText="1"/>
    </xf>
    <xf numFmtId="0" fontId="8" fillId="0" borderId="34" xfId="2" applyFont="1" applyFill="1" applyBorder="1" applyAlignment="1">
      <alignment horizontal="center" vertical="center"/>
    </xf>
    <xf numFmtId="9" fontId="23" fillId="22" borderId="32" xfId="3" applyFont="1" applyFill="1" applyBorder="1" applyAlignment="1">
      <alignment horizontal="center" vertical="center" wrapText="1"/>
    </xf>
    <xf numFmtId="9" fontId="23" fillId="22" borderId="26" xfId="3" applyFont="1" applyFill="1" applyBorder="1" applyAlignment="1">
      <alignment horizontal="center" vertical="center" wrapText="1"/>
    </xf>
    <xf numFmtId="0" fontId="49" fillId="21" borderId="34" xfId="2" applyFont="1" applyFill="1" applyBorder="1" applyAlignment="1">
      <alignment horizontal="center" vertical="center" wrapText="1"/>
    </xf>
    <xf numFmtId="0" fontId="43" fillId="0" borderId="26" xfId="2" applyFont="1" applyBorder="1" applyAlignment="1" applyProtection="1">
      <alignment horizontal="center" vertical="center"/>
      <protection hidden="1"/>
    </xf>
    <xf numFmtId="0" fontId="43" fillId="0" borderId="26" xfId="2" applyFont="1" applyBorder="1" applyAlignment="1" applyProtection="1">
      <alignment vertical="center"/>
      <protection hidden="1"/>
    </xf>
    <xf numFmtId="164" fontId="43" fillId="0" borderId="26" xfId="2" applyNumberFormat="1" applyFont="1" applyBorder="1" applyAlignment="1" applyProtection="1">
      <alignment horizontal="center" vertical="center"/>
      <protection hidden="1"/>
    </xf>
    <xf numFmtId="0" fontId="43" fillId="0" borderId="26" xfId="2" applyFont="1" applyBorder="1" applyAlignment="1" applyProtection="1">
      <alignment horizontal="center" vertical="center"/>
      <protection locked="0"/>
    </xf>
    <xf numFmtId="2" fontId="43" fillId="0" borderId="26" xfId="2" applyNumberFormat="1" applyFont="1" applyBorder="1" applyAlignment="1" applyProtection="1">
      <alignment horizontal="center" vertical="center"/>
      <protection hidden="1"/>
    </xf>
    <xf numFmtId="0" fontId="43" fillId="15" borderId="16" xfId="2" applyFont="1" applyFill="1" applyBorder="1" applyAlignment="1"/>
    <xf numFmtId="0" fontId="43" fillId="15" borderId="35" xfId="2" applyFont="1" applyFill="1" applyBorder="1" applyAlignment="1"/>
    <xf numFmtId="0" fontId="43" fillId="15" borderId="35" xfId="2" applyFont="1" applyFill="1" applyBorder="1" applyAlignment="1">
      <alignment horizontal="center"/>
    </xf>
    <xf numFmtId="0" fontId="43" fillId="15" borderId="35" xfId="2" applyFont="1" applyFill="1" applyBorder="1" applyAlignment="1">
      <alignment horizontal="center"/>
    </xf>
    <xf numFmtId="0" fontId="43" fillId="15" borderId="18" xfId="2" applyFont="1" applyFill="1" applyBorder="1" applyAlignment="1"/>
    <xf numFmtId="0" fontId="43" fillId="15" borderId="0" xfId="2" applyFont="1" applyFill="1" applyBorder="1" applyAlignment="1"/>
    <xf numFmtId="0" fontId="43" fillId="15" borderId="0" xfId="2" applyFont="1" applyFill="1" applyBorder="1" applyAlignment="1">
      <alignment horizontal="center"/>
    </xf>
    <xf numFmtId="0" fontId="43" fillId="15" borderId="0" xfId="2" applyFont="1" applyFill="1" applyBorder="1" applyAlignment="1" applyProtection="1">
      <alignment horizontal="center"/>
      <protection locked="0"/>
    </xf>
    <xf numFmtId="0" fontId="43" fillId="0" borderId="18" xfId="2" applyFont="1" applyBorder="1" applyAlignment="1"/>
    <xf numFmtId="0" fontId="50" fillId="0" borderId="0" xfId="2" applyFont="1" applyFill="1" applyBorder="1" applyAlignment="1" applyProtection="1">
      <protection locked="0"/>
    </xf>
    <xf numFmtId="0" fontId="50" fillId="0" borderId="0" xfId="2" applyFont="1" applyFill="1" applyBorder="1" applyAlignment="1" applyProtection="1">
      <alignment horizontal="center"/>
      <protection locked="0"/>
    </xf>
    <xf numFmtId="0" fontId="43" fillId="15" borderId="0" xfId="2" applyFont="1" applyFill="1" applyBorder="1" applyAlignment="1" applyProtection="1">
      <protection locked="0"/>
    </xf>
    <xf numFmtId="0" fontId="43" fillId="15" borderId="0" xfId="2" applyFont="1" applyFill="1" applyBorder="1" applyAlignment="1" applyProtection="1">
      <alignment horizontal="center"/>
      <protection locked="0"/>
    </xf>
    <xf numFmtId="0" fontId="43" fillId="15" borderId="20" xfId="2" applyFont="1" applyFill="1" applyBorder="1" applyAlignment="1"/>
    <xf numFmtId="0" fontId="43" fillId="15" borderId="28" xfId="2" applyFont="1" applyFill="1" applyBorder="1" applyAlignment="1"/>
    <xf numFmtId="0" fontId="43" fillId="15" borderId="28" xfId="2" applyFont="1" applyFill="1" applyBorder="1" applyAlignment="1">
      <alignment horizontal="center"/>
    </xf>
    <xf numFmtId="0" fontId="43" fillId="0" borderId="0" xfId="2" applyFont="1" applyAlignment="1">
      <alignment horizontal="center"/>
    </xf>
    <xf numFmtId="0" fontId="48" fillId="17" borderId="0" xfId="2" applyFont="1" applyFill="1" applyAlignment="1">
      <alignment horizontal="left" vertical="center"/>
    </xf>
    <xf numFmtId="0" fontId="8" fillId="16" borderId="17" xfId="0" applyFont="1" applyFill="1" applyBorder="1" applyAlignment="1">
      <alignment vertical="center" wrapText="1"/>
    </xf>
    <xf numFmtId="0" fontId="8" fillId="16" borderId="21" xfId="0" applyFont="1" applyFill="1" applyBorder="1" applyAlignment="1">
      <alignment vertical="center" wrapText="1"/>
    </xf>
    <xf numFmtId="0" fontId="8" fillId="16" borderId="2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32" fillId="0" borderId="0" xfId="0" applyFont="1" applyAlignment="1">
      <alignment vertical="top" wrapText="1"/>
    </xf>
    <xf numFmtId="0" fontId="45" fillId="0" borderId="0" xfId="0" applyFont="1" applyAlignment="1">
      <alignment vertical="top" wrapText="1"/>
    </xf>
    <xf numFmtId="0" fontId="25" fillId="0" borderId="0" xfId="0" applyFont="1" applyFill="1" applyBorder="1" applyAlignment="1">
      <alignment horizontal="right" vertical="center" wrapText="1"/>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5</c:v>
                </c:pt>
                <c:pt idx="4">
                  <c:v>19</c:v>
                </c:pt>
                <c:pt idx="5">
                  <c:v>6</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PELAPORAN'!$C$61:$H$61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PELAPORAN'!$K$61:$P$61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PELAPORAN'!$K$96:$P$96</c:f>
            </c:numRef>
          </c:val>
          <c:extLst>
            <c:ext xmlns:c15="http://schemas.microsoft.com/office/drawing/2012/chart" uri="{02D57815-91ED-43cb-92C2-25804820EDAC}">
              <c15:filteredCategoryTitle>
                <c15:cat>
                  <c:strRef>
                    <c:extLst>
                      <c:ext uri="{02D57815-91ED-43cb-92C2-25804820EDAC}">
                        <c15:formulaRef>
                          <c15:sqref>'GRAF PELAPORAN'!$K$95:$P$95</c15:sqref>
                        </c15:formulaRef>
                      </c:ext>
                    </c:extLst>
                  </c: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Cache>
                <c:formatCode>General</c:formatCode>
                <c:ptCount val="6"/>
                <c:pt idx="0">
                  <c:v>0</c:v>
                </c:pt>
                <c:pt idx="1">
                  <c:v>0</c:v>
                </c:pt>
                <c:pt idx="2">
                  <c:v>0</c:v>
                </c:pt>
                <c:pt idx="3">
                  <c:v>5</c:v>
                </c:pt>
                <c:pt idx="4">
                  <c:v>19</c:v>
                </c:pt>
                <c:pt idx="5">
                  <c:v>6</c:v>
                </c:pt>
              </c:numCache>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605367</xdr:colOff>
          <xdr:row>5</xdr:row>
          <xdr:rowOff>8467</xdr:rowOff>
        </xdr:from>
        <xdr:to>
          <xdr:col>11</xdr:col>
          <xdr:colOff>67734</xdr:colOff>
          <xdr:row>5</xdr:row>
          <xdr:rowOff>218017</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605367</xdr:colOff>
          <xdr:row>6</xdr:row>
          <xdr:rowOff>8467</xdr:rowOff>
        </xdr:from>
        <xdr:to>
          <xdr:col>11</xdr:col>
          <xdr:colOff>58209</xdr:colOff>
          <xdr:row>6</xdr:row>
          <xdr:rowOff>232834</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1439288</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mi.bpk/Desktop/TEMPLAT%20PELAPORAN%20SAINS%20TINGKATAN%20DUA%20%2014%20DE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OD PRESTASI MURID"/>
      <sheetName val="LAPORAN MURID (INDIVIDU)"/>
      <sheetName val="DATA PERNYATAAN TAHAP PGUASAAN "/>
      <sheetName val="GRAF PELAPORAN"/>
      <sheetName val="KERJA PROJEK"/>
      <sheetName val="KERJA PROJEK (2)"/>
    </sheetNames>
    <sheetDataSet>
      <sheetData sheetId="0">
        <row r="1">
          <cell r="D1" t="str">
            <v>SEKOLAH MENENGAH KEBANGSAAN SERI GARING</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24" activePane="bottomLeft" state="frozen"/>
      <selection pane="bottomLeft" activeCell="T46" sqref="T46"/>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5" t="s">
        <v>65</v>
      </c>
      <c r="B1" s="154"/>
      <c r="C1" s="154"/>
      <c r="D1" s="154"/>
      <c r="E1" s="154"/>
      <c r="F1" s="154"/>
      <c r="G1" s="154"/>
      <c r="H1" s="154"/>
      <c r="I1" s="154"/>
      <c r="J1" s="154"/>
      <c r="K1" s="154"/>
    </row>
    <row r="2" spans="1:12" ht="21">
      <c r="A2" s="152" t="s">
        <v>49</v>
      </c>
      <c r="B2" s="153"/>
      <c r="C2" s="153"/>
      <c r="D2" s="153"/>
      <c r="E2" s="153"/>
      <c r="F2" s="153"/>
      <c r="G2" s="153"/>
      <c r="H2" s="153"/>
      <c r="I2" s="153"/>
      <c r="J2" s="153"/>
      <c r="K2" s="199" t="s">
        <v>118</v>
      </c>
    </row>
    <row r="4" spans="1:12">
      <c r="A4" s="150" t="s">
        <v>50</v>
      </c>
    </row>
    <row r="5" spans="1:12">
      <c r="A5" s="201" t="s">
        <v>79</v>
      </c>
      <c r="B5" s="201"/>
      <c r="C5" s="201"/>
      <c r="D5" s="201"/>
      <c r="E5" s="201"/>
      <c r="F5" s="201"/>
      <c r="G5" s="201"/>
      <c r="H5" s="201"/>
      <c r="I5" s="201"/>
      <c r="J5" s="201"/>
      <c r="K5" s="201"/>
    </row>
    <row r="6" spans="1:12">
      <c r="A6" s="201"/>
      <c r="B6" s="201"/>
      <c r="C6" s="201"/>
      <c r="D6" s="201"/>
      <c r="E6" s="201"/>
      <c r="F6" s="201"/>
      <c r="G6" s="201"/>
      <c r="H6" s="201"/>
      <c r="I6" s="201"/>
      <c r="J6" s="201"/>
      <c r="K6" s="201"/>
    </row>
    <row r="7" spans="1:12">
      <c r="A7" s="201"/>
      <c r="B7" s="201"/>
      <c r="C7" s="201"/>
      <c r="D7" s="201"/>
      <c r="E7" s="201"/>
      <c r="F7" s="201"/>
      <c r="G7" s="201"/>
      <c r="H7" s="201"/>
      <c r="I7" s="201"/>
      <c r="J7" s="201"/>
      <c r="K7" s="201"/>
    </row>
    <row r="8" spans="1:12">
      <c r="A8" s="201"/>
      <c r="B8" s="201"/>
      <c r="C8" s="201"/>
      <c r="D8" s="201"/>
      <c r="E8" s="201"/>
      <c r="F8" s="201"/>
      <c r="G8" s="201"/>
      <c r="H8" s="201"/>
      <c r="I8" s="201"/>
      <c r="J8" s="201"/>
      <c r="K8" s="201"/>
    </row>
    <row r="9" spans="1:12">
      <c r="A9" s="201"/>
      <c r="B9" s="201"/>
      <c r="C9" s="201"/>
      <c r="D9" s="201"/>
      <c r="E9" s="201"/>
      <c r="F9" s="201"/>
      <c r="G9" s="201"/>
      <c r="H9" s="201"/>
      <c r="I9" s="201"/>
      <c r="J9" s="201"/>
      <c r="K9" s="201"/>
    </row>
    <row r="10" spans="1:12">
      <c r="B10" s="156"/>
      <c r="C10" s="156"/>
      <c r="D10" s="157"/>
      <c r="E10" s="157"/>
      <c r="F10" s="157"/>
      <c r="G10" s="157"/>
      <c r="H10" s="157"/>
      <c r="I10" s="157"/>
      <c r="J10" s="157"/>
      <c r="K10" s="157"/>
    </row>
    <row r="11" spans="1:12">
      <c r="A11" s="160" t="s">
        <v>58</v>
      </c>
      <c r="B11" s="161" t="s">
        <v>51</v>
      </c>
      <c r="C11" s="159"/>
      <c r="D11" s="159"/>
      <c r="E11" s="159"/>
      <c r="F11" s="159"/>
      <c r="G11" s="159"/>
      <c r="H11" s="159"/>
      <c r="I11" s="159"/>
      <c r="J11" s="159"/>
      <c r="K11" s="159"/>
      <c r="L11" s="157"/>
    </row>
    <row r="12" spans="1:12">
      <c r="B12" s="149" t="s">
        <v>52</v>
      </c>
    </row>
    <row r="13" spans="1:12">
      <c r="B13" s="149" t="s">
        <v>53</v>
      </c>
    </row>
    <row r="14" spans="1:12">
      <c r="B14" s="149" t="s">
        <v>54</v>
      </c>
    </row>
    <row r="15" spans="1:12">
      <c r="B15" s="149" t="s">
        <v>55</v>
      </c>
    </row>
    <row r="16" spans="1:12">
      <c r="B16" s="149" t="s">
        <v>56</v>
      </c>
    </row>
    <row r="17" spans="1:13">
      <c r="B17" s="149" t="s">
        <v>57</v>
      </c>
    </row>
    <row r="19" spans="1:13">
      <c r="A19" s="160" t="s">
        <v>59</v>
      </c>
      <c r="B19" s="158" t="s">
        <v>60</v>
      </c>
      <c r="C19" s="151"/>
      <c r="D19" s="151"/>
      <c r="E19" s="151"/>
      <c r="F19" s="151"/>
      <c r="G19" s="151"/>
      <c r="H19" s="151"/>
      <c r="I19" s="151"/>
      <c r="J19" s="151"/>
      <c r="K19" s="151"/>
    </row>
    <row r="20" spans="1:13">
      <c r="B20" s="149" t="s">
        <v>80</v>
      </c>
    </row>
    <row r="21" spans="1:13">
      <c r="B21" s="149" t="s">
        <v>61</v>
      </c>
    </row>
    <row r="22" spans="1:13">
      <c r="B22" s="149" t="s">
        <v>62</v>
      </c>
    </row>
    <row r="23" spans="1:13">
      <c r="B23" s="149" t="s">
        <v>64</v>
      </c>
    </row>
    <row r="24" spans="1:13">
      <c r="B24" s="149" t="s">
        <v>70</v>
      </c>
    </row>
    <row r="25" spans="1:13">
      <c r="B25" s="149" t="s">
        <v>66</v>
      </c>
    </row>
    <row r="26" spans="1:13">
      <c r="B26" s="149" t="s">
        <v>67</v>
      </c>
    </row>
    <row r="28" spans="1:13">
      <c r="A28" s="160" t="s">
        <v>68</v>
      </c>
      <c r="B28" s="158" t="s">
        <v>25</v>
      </c>
      <c r="C28" s="151"/>
      <c r="D28" s="151"/>
      <c r="E28" s="151"/>
      <c r="F28" s="151"/>
      <c r="G28" s="151"/>
      <c r="H28" s="151"/>
      <c r="I28" s="151"/>
      <c r="J28" s="151"/>
      <c r="K28" s="151"/>
    </row>
    <row r="29" spans="1:13" ht="15" customHeight="1">
      <c r="B29" s="201" t="s">
        <v>81</v>
      </c>
      <c r="C29" s="201"/>
      <c r="D29" s="201"/>
      <c r="E29" s="201"/>
      <c r="F29" s="201"/>
      <c r="G29" s="201"/>
      <c r="H29" s="201"/>
      <c r="I29" s="201"/>
      <c r="J29" s="201"/>
      <c r="K29" s="201"/>
      <c r="M29" s="149"/>
    </row>
    <row r="30" spans="1:13">
      <c r="B30" s="201"/>
      <c r="C30" s="201"/>
      <c r="D30" s="201"/>
      <c r="E30" s="201"/>
      <c r="F30" s="201"/>
      <c r="G30" s="201"/>
      <c r="H30" s="201"/>
      <c r="I30" s="201"/>
      <c r="J30" s="201"/>
      <c r="K30" s="201"/>
      <c r="M30" s="149"/>
    </row>
    <row r="31" spans="1:13">
      <c r="B31" s="201"/>
      <c r="C31" s="201"/>
      <c r="D31" s="201"/>
      <c r="E31" s="201"/>
      <c r="F31" s="201"/>
      <c r="G31" s="201"/>
      <c r="H31" s="201"/>
      <c r="I31" s="201"/>
      <c r="J31" s="201"/>
      <c r="K31" s="201"/>
      <c r="M31" s="149"/>
    </row>
    <row r="32" spans="1:13">
      <c r="B32" s="201"/>
      <c r="C32" s="201"/>
      <c r="D32" s="201"/>
      <c r="E32" s="201"/>
      <c r="F32" s="201"/>
      <c r="G32" s="201"/>
      <c r="H32" s="201"/>
      <c r="I32" s="201"/>
      <c r="J32" s="201"/>
      <c r="K32" s="201"/>
      <c r="M32" s="149"/>
    </row>
    <row r="33" spans="1:22">
      <c r="B33" s="201"/>
      <c r="C33" s="201"/>
      <c r="D33" s="201"/>
      <c r="E33" s="201"/>
      <c r="F33" s="201"/>
      <c r="G33" s="201"/>
      <c r="H33" s="201"/>
      <c r="I33" s="201"/>
      <c r="J33" s="201"/>
      <c r="K33" s="201"/>
    </row>
    <row r="34" spans="1:22">
      <c r="B34" s="201"/>
      <c r="C34" s="201"/>
      <c r="D34" s="201"/>
      <c r="E34" s="201"/>
      <c r="F34" s="201"/>
      <c r="G34" s="201"/>
      <c r="H34" s="201"/>
      <c r="I34" s="201"/>
      <c r="J34" s="201"/>
      <c r="K34" s="201"/>
    </row>
    <row r="35" spans="1:22">
      <c r="L35" s="180"/>
      <c r="M35" s="180"/>
      <c r="N35" s="180"/>
      <c r="O35" s="180"/>
      <c r="P35" s="180"/>
      <c r="Q35" s="180"/>
      <c r="R35" s="180"/>
      <c r="S35" s="180"/>
      <c r="T35" s="180"/>
      <c r="U35" s="180"/>
      <c r="V35" s="180"/>
    </row>
    <row r="36" spans="1:22">
      <c r="A36" s="160" t="s">
        <v>69</v>
      </c>
      <c r="B36" s="158" t="s">
        <v>119</v>
      </c>
      <c r="C36" s="151"/>
      <c r="D36" s="151"/>
      <c r="E36" s="151"/>
      <c r="F36" s="151"/>
      <c r="G36" s="151"/>
      <c r="H36" s="151"/>
      <c r="I36" s="151"/>
      <c r="J36" s="151"/>
      <c r="K36" s="151"/>
      <c r="L36" s="181"/>
      <c r="M36" s="182"/>
      <c r="N36" s="180"/>
      <c r="O36" s="180"/>
      <c r="P36" s="180"/>
      <c r="Q36" s="180"/>
      <c r="R36" s="180"/>
      <c r="S36" s="180"/>
      <c r="T36" s="180"/>
      <c r="U36" s="180"/>
      <c r="V36" s="180"/>
    </row>
    <row r="37" spans="1:22" ht="15" customHeight="1">
      <c r="A37" s="196"/>
      <c r="B37" s="291"/>
      <c r="C37" s="291"/>
      <c r="D37" s="291"/>
      <c r="E37" s="291"/>
      <c r="F37" s="291"/>
      <c r="G37" s="291"/>
      <c r="H37" s="291"/>
      <c r="I37" s="291"/>
      <c r="J37" s="291"/>
      <c r="K37" s="291"/>
      <c r="L37" s="183"/>
      <c r="M37" s="202"/>
      <c r="N37" s="202"/>
      <c r="O37" s="202"/>
      <c r="P37" s="202"/>
      <c r="Q37" s="202"/>
      <c r="R37" s="202"/>
      <c r="S37" s="202"/>
      <c r="T37" s="202"/>
      <c r="U37" s="202"/>
      <c r="V37" s="202"/>
    </row>
    <row r="38" spans="1:22" ht="15" customHeight="1">
      <c r="A38" s="196"/>
      <c r="B38" s="291"/>
      <c r="C38" s="291"/>
      <c r="D38" s="291"/>
      <c r="E38" s="291"/>
      <c r="F38" s="291"/>
      <c r="G38" s="291"/>
      <c r="H38" s="291"/>
      <c r="I38" s="291"/>
      <c r="J38" s="291"/>
      <c r="K38" s="291"/>
      <c r="L38" s="183"/>
      <c r="M38" s="202"/>
      <c r="N38" s="202"/>
      <c r="O38" s="202"/>
      <c r="P38" s="202"/>
      <c r="Q38" s="202"/>
      <c r="R38" s="202"/>
      <c r="S38" s="202"/>
      <c r="T38" s="202"/>
      <c r="U38" s="202"/>
      <c r="V38" s="202"/>
    </row>
    <row r="39" spans="1:22" ht="13.5" customHeight="1">
      <c r="A39" s="196"/>
      <c r="B39" s="291"/>
      <c r="C39" s="291"/>
      <c r="D39" s="291"/>
      <c r="E39" s="291"/>
      <c r="F39" s="291"/>
      <c r="G39" s="291"/>
      <c r="H39" s="291"/>
      <c r="I39" s="291"/>
      <c r="J39" s="291"/>
      <c r="K39" s="291"/>
      <c r="L39" s="183"/>
      <c r="M39" s="202"/>
      <c r="N39" s="202"/>
      <c r="O39" s="202"/>
      <c r="P39" s="202"/>
      <c r="Q39" s="202"/>
      <c r="R39" s="202"/>
      <c r="S39" s="202"/>
      <c r="T39" s="202"/>
      <c r="U39" s="202"/>
      <c r="V39" s="202"/>
    </row>
    <row r="40" spans="1:22">
      <c r="A40" s="196"/>
      <c r="B40" s="291"/>
      <c r="C40" s="291"/>
      <c r="D40" s="291"/>
      <c r="E40" s="291"/>
      <c r="F40" s="291"/>
      <c r="G40" s="291"/>
      <c r="H40" s="291"/>
      <c r="I40" s="291"/>
      <c r="J40" s="291"/>
      <c r="K40" s="291"/>
      <c r="L40" s="183"/>
      <c r="M40" s="202"/>
      <c r="N40" s="202"/>
      <c r="O40" s="202"/>
      <c r="P40" s="202"/>
      <c r="Q40" s="202"/>
      <c r="R40" s="202"/>
      <c r="S40" s="202"/>
      <c r="T40" s="202"/>
      <c r="U40" s="202"/>
      <c r="V40" s="202"/>
    </row>
    <row r="41" spans="1:22">
      <c r="A41" s="196"/>
      <c r="B41" s="291"/>
      <c r="C41" s="291"/>
      <c r="D41" s="291"/>
      <c r="E41" s="291"/>
      <c r="F41" s="291"/>
      <c r="G41" s="291"/>
      <c r="H41" s="291"/>
      <c r="I41" s="291"/>
      <c r="J41" s="291"/>
      <c r="K41" s="291"/>
      <c r="L41" s="183"/>
      <c r="M41" s="202"/>
      <c r="N41" s="202"/>
      <c r="O41" s="202"/>
      <c r="P41" s="202"/>
      <c r="Q41" s="202"/>
      <c r="R41" s="202"/>
      <c r="S41" s="202"/>
      <c r="T41" s="202"/>
      <c r="U41" s="202"/>
      <c r="V41" s="202"/>
    </row>
    <row r="42" spans="1:22" ht="15" customHeight="1">
      <c r="A42" s="196"/>
      <c r="B42" s="291"/>
      <c r="C42" s="291"/>
      <c r="D42" s="291"/>
      <c r="E42" s="291"/>
      <c r="F42" s="291"/>
      <c r="G42" s="291"/>
      <c r="H42" s="291"/>
      <c r="I42" s="291"/>
      <c r="J42" s="291"/>
      <c r="K42" s="291"/>
      <c r="L42" s="183"/>
      <c r="M42" s="202"/>
      <c r="N42" s="202"/>
      <c r="O42" s="202"/>
      <c r="P42" s="202"/>
      <c r="Q42" s="202"/>
      <c r="R42" s="202"/>
      <c r="S42" s="202"/>
      <c r="T42" s="202"/>
      <c r="U42" s="202"/>
      <c r="V42" s="202"/>
    </row>
    <row r="43" spans="1:22" ht="15" customHeight="1">
      <c r="A43" s="196"/>
      <c r="B43" s="291"/>
      <c r="C43" s="291"/>
      <c r="D43" s="291"/>
      <c r="E43" s="291"/>
      <c r="F43" s="291"/>
      <c r="G43" s="291"/>
      <c r="H43" s="291"/>
      <c r="I43" s="291"/>
      <c r="J43" s="291"/>
      <c r="K43" s="291"/>
      <c r="L43" s="183"/>
      <c r="M43" s="202"/>
      <c r="N43" s="202"/>
      <c r="O43" s="202"/>
      <c r="P43" s="202"/>
      <c r="Q43" s="202"/>
      <c r="R43" s="202"/>
      <c r="S43" s="202"/>
      <c r="T43" s="202"/>
      <c r="U43" s="202"/>
      <c r="V43" s="202"/>
    </row>
    <row r="44" spans="1:22" ht="15" customHeight="1">
      <c r="A44" s="196"/>
      <c r="B44" s="291"/>
      <c r="C44" s="291"/>
      <c r="D44" s="291"/>
      <c r="E44" s="291"/>
      <c r="F44" s="291"/>
      <c r="G44" s="291"/>
      <c r="H44" s="291"/>
      <c r="I44" s="291"/>
      <c r="J44" s="291"/>
      <c r="K44" s="291"/>
      <c r="L44" s="183"/>
      <c r="M44" s="202"/>
      <c r="N44" s="202"/>
      <c r="O44" s="202"/>
      <c r="P44" s="202"/>
      <c r="Q44" s="202"/>
      <c r="R44" s="202"/>
      <c r="S44" s="202"/>
      <c r="T44" s="202"/>
      <c r="U44" s="202"/>
      <c r="V44" s="202"/>
    </row>
    <row r="45" spans="1:22">
      <c r="A45" s="196"/>
      <c r="B45" s="291"/>
      <c r="C45" s="291"/>
      <c r="D45" s="291"/>
      <c r="E45" s="291"/>
      <c r="F45" s="291"/>
      <c r="G45" s="291"/>
      <c r="H45" s="291"/>
      <c r="I45" s="291"/>
      <c r="J45" s="291"/>
      <c r="K45" s="291"/>
      <c r="L45" s="183"/>
      <c r="M45" s="184"/>
      <c r="N45" s="185"/>
      <c r="O45" s="185"/>
      <c r="P45" s="185"/>
      <c r="Q45" s="185"/>
      <c r="R45" s="185"/>
      <c r="S45" s="185"/>
      <c r="T45" s="185"/>
      <c r="U45" s="185"/>
      <c r="V45" s="185"/>
    </row>
    <row r="46" spans="1:22" ht="15" customHeight="1">
      <c r="A46" s="196"/>
      <c r="B46" s="291"/>
      <c r="C46" s="291"/>
      <c r="D46" s="291"/>
      <c r="E46" s="291"/>
      <c r="F46" s="291"/>
      <c r="G46" s="291"/>
      <c r="H46" s="291"/>
      <c r="I46" s="291"/>
      <c r="J46" s="291"/>
      <c r="K46" s="291"/>
      <c r="L46" s="183"/>
      <c r="M46" s="185"/>
      <c r="N46" s="185"/>
      <c r="O46" s="185"/>
      <c r="P46" s="185"/>
      <c r="Q46" s="185"/>
      <c r="R46" s="185"/>
      <c r="S46" s="185"/>
      <c r="T46" s="185"/>
      <c r="U46" s="185"/>
      <c r="V46" s="185"/>
    </row>
    <row r="47" spans="1:22" ht="15" customHeight="1">
      <c r="A47" s="196"/>
      <c r="B47" s="197"/>
      <c r="C47" s="198"/>
      <c r="D47" s="198"/>
      <c r="E47" s="198"/>
      <c r="F47" s="198"/>
      <c r="G47" s="198"/>
      <c r="H47" s="198"/>
      <c r="I47" s="198"/>
      <c r="J47" s="198"/>
      <c r="K47" s="198"/>
      <c r="L47" s="183"/>
      <c r="M47" s="185"/>
      <c r="N47" s="185"/>
      <c r="O47" s="185"/>
      <c r="P47" s="185"/>
      <c r="Q47" s="185"/>
      <c r="R47" s="185"/>
      <c r="S47" s="185"/>
      <c r="T47" s="185"/>
      <c r="U47" s="185"/>
      <c r="V47" s="185"/>
    </row>
    <row r="48" spans="1:22">
      <c r="A48" s="196"/>
      <c r="B48" s="292"/>
      <c r="C48" s="292"/>
      <c r="D48" s="292"/>
      <c r="E48" s="292"/>
      <c r="F48" s="292"/>
      <c r="G48" s="292"/>
      <c r="H48" s="292"/>
      <c r="I48" s="292"/>
      <c r="J48" s="292"/>
      <c r="K48" s="292"/>
      <c r="L48" s="183"/>
      <c r="M48" s="202"/>
      <c r="N48" s="202"/>
      <c r="O48" s="202"/>
      <c r="P48" s="202"/>
      <c r="Q48" s="202"/>
      <c r="R48" s="202"/>
      <c r="S48" s="202"/>
      <c r="T48" s="202"/>
      <c r="U48" s="202"/>
      <c r="V48" s="202"/>
    </row>
    <row r="49" spans="1:22" ht="15" customHeight="1">
      <c r="A49" s="196"/>
      <c r="B49" s="291"/>
      <c r="C49" s="291"/>
      <c r="D49" s="291"/>
      <c r="E49" s="291"/>
      <c r="F49" s="291"/>
      <c r="G49" s="291"/>
      <c r="H49" s="291"/>
      <c r="I49" s="291"/>
      <c r="J49" s="291"/>
      <c r="K49" s="291"/>
      <c r="L49" s="183"/>
      <c r="M49" s="202"/>
      <c r="N49" s="202"/>
      <c r="O49" s="202"/>
      <c r="P49" s="202"/>
      <c r="Q49" s="202"/>
      <c r="R49" s="202"/>
      <c r="S49" s="202"/>
      <c r="T49" s="202"/>
      <c r="U49" s="202"/>
      <c r="V49" s="202"/>
    </row>
    <row r="50" spans="1:22" ht="15" customHeight="1">
      <c r="A50" s="196"/>
      <c r="B50" s="291"/>
      <c r="C50" s="291"/>
      <c r="D50" s="291"/>
      <c r="E50" s="291"/>
      <c r="F50" s="291"/>
      <c r="G50" s="291"/>
      <c r="H50" s="291"/>
      <c r="I50" s="291"/>
      <c r="J50" s="291"/>
      <c r="K50" s="291"/>
      <c r="L50" s="180"/>
      <c r="M50" s="202"/>
      <c r="N50" s="202"/>
      <c r="O50" s="202"/>
      <c r="P50" s="202"/>
      <c r="Q50" s="202"/>
      <c r="R50" s="202"/>
      <c r="S50" s="202"/>
      <c r="T50" s="202"/>
      <c r="U50" s="202"/>
      <c r="V50" s="202"/>
    </row>
    <row r="51" spans="1:22" ht="15" customHeight="1">
      <c r="A51" s="196"/>
      <c r="B51" s="291"/>
      <c r="C51" s="291"/>
      <c r="D51" s="291"/>
      <c r="E51" s="291"/>
      <c r="F51" s="291"/>
      <c r="G51" s="291"/>
      <c r="H51" s="291"/>
      <c r="I51" s="291"/>
      <c r="J51" s="291"/>
      <c r="K51" s="291"/>
      <c r="L51" s="180"/>
      <c r="M51" s="202"/>
      <c r="N51" s="202"/>
      <c r="O51" s="202"/>
      <c r="P51" s="202"/>
      <c r="Q51" s="202"/>
      <c r="R51" s="202"/>
      <c r="S51" s="202"/>
      <c r="T51" s="202"/>
      <c r="U51" s="202"/>
      <c r="V51" s="202"/>
    </row>
    <row r="52" spans="1:22" ht="15" customHeight="1">
      <c r="A52" s="196"/>
      <c r="B52" s="291"/>
      <c r="C52" s="291"/>
      <c r="D52" s="291"/>
      <c r="E52" s="291"/>
      <c r="F52" s="291"/>
      <c r="G52" s="291"/>
      <c r="H52" s="291"/>
      <c r="I52" s="291"/>
      <c r="J52" s="291"/>
      <c r="K52" s="291"/>
      <c r="L52" s="180"/>
      <c r="M52" s="202"/>
      <c r="N52" s="202"/>
      <c r="O52" s="202"/>
      <c r="P52" s="202"/>
      <c r="Q52" s="202"/>
      <c r="R52" s="202"/>
      <c r="S52" s="202"/>
      <c r="T52" s="202"/>
      <c r="U52" s="202"/>
      <c r="V52" s="202"/>
    </row>
    <row r="53" spans="1:22">
      <c r="B53" s="179"/>
      <c r="C53" s="179"/>
      <c r="D53" s="179"/>
      <c r="E53" s="179"/>
      <c r="F53" s="179"/>
      <c r="G53" s="179"/>
      <c r="H53" s="179"/>
      <c r="I53" s="179"/>
      <c r="J53" s="179"/>
      <c r="K53" s="179"/>
      <c r="L53" s="180"/>
      <c r="M53" s="202"/>
      <c r="N53" s="202"/>
      <c r="O53" s="202"/>
      <c r="P53" s="202"/>
      <c r="Q53" s="202"/>
      <c r="R53" s="202"/>
      <c r="S53" s="202"/>
      <c r="T53" s="202"/>
      <c r="U53" s="202"/>
      <c r="V53" s="202"/>
    </row>
    <row r="54" spans="1:22">
      <c r="B54" s="179"/>
      <c r="C54" s="179"/>
      <c r="D54" s="179"/>
      <c r="E54" s="179"/>
      <c r="F54" s="179"/>
      <c r="G54" s="179"/>
      <c r="H54" s="179"/>
      <c r="I54" s="179"/>
      <c r="J54" s="179"/>
      <c r="K54" s="179"/>
    </row>
  </sheetData>
  <mergeCells count="8">
    <mergeCell ref="M52:V53"/>
    <mergeCell ref="M43:V44"/>
    <mergeCell ref="A5:K9"/>
    <mergeCell ref="B29:K34"/>
    <mergeCell ref="M48:V49"/>
    <mergeCell ref="M50:V51"/>
    <mergeCell ref="M37:V40"/>
    <mergeCell ref="M41:V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H17" sqref="H17"/>
    </sheetView>
  </sheetViews>
  <sheetFormatPr defaultRowHeight="15.75" zeroHeight="1"/>
  <cols>
    <col min="1" max="1" width="5" style="97" customWidth="1"/>
    <col min="2" max="2" width="35.85546875" style="97" customWidth="1"/>
    <col min="3" max="3" width="14.85546875" style="97" customWidth="1"/>
    <col min="4" max="4" width="9.140625" style="98" customWidth="1"/>
    <col min="5" max="5" width="20.42578125" style="97" customWidth="1"/>
    <col min="6" max="6" width="17.28515625" style="97" customWidth="1"/>
    <col min="7" max="8" width="16.140625" style="97" customWidth="1"/>
    <col min="9" max="10" width="12.85546875" style="97" customWidth="1"/>
    <col min="11" max="12" width="13" style="97" customWidth="1"/>
    <col min="13" max="13" width="18.140625" style="97" hidden="1" customWidth="1"/>
    <col min="14" max="29" width="11" style="97" hidden="1" customWidth="1"/>
    <col min="30" max="30" width="14.57031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114</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115</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116</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63</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c r="J5" s="104"/>
      <c r="K5" s="104"/>
      <c r="L5" s="104" t="s">
        <v>72</v>
      </c>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112</v>
      </c>
      <c r="E6" s="104"/>
      <c r="F6" s="104"/>
      <c r="G6" s="104"/>
      <c r="H6" s="104"/>
      <c r="I6" s="104"/>
      <c r="J6" s="104"/>
      <c r="K6" s="104"/>
      <c r="L6" s="178" t="s">
        <v>73</v>
      </c>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238" t="s">
        <v>118</v>
      </c>
      <c r="B7" s="108"/>
      <c r="C7" s="107" t="s">
        <v>6</v>
      </c>
      <c r="D7" s="145" t="s">
        <v>186</v>
      </c>
      <c r="E7" s="104"/>
      <c r="F7" s="104"/>
      <c r="G7" s="104"/>
      <c r="H7" s="104"/>
      <c r="I7" s="104"/>
      <c r="J7" s="104"/>
      <c r="K7" s="104"/>
      <c r="L7" s="178" t="s">
        <v>71</v>
      </c>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5" t="s">
        <v>7</v>
      </c>
      <c r="B9" s="205" t="s">
        <v>8</v>
      </c>
      <c r="C9" s="206" t="s">
        <v>9</v>
      </c>
      <c r="D9" s="207" t="s">
        <v>10</v>
      </c>
      <c r="E9" s="289" t="s">
        <v>126</v>
      </c>
      <c r="F9" s="289"/>
      <c r="G9" s="289"/>
      <c r="H9" s="289"/>
      <c r="I9" s="289" t="s">
        <v>127</v>
      </c>
      <c r="J9" s="289"/>
      <c r="K9" s="236" t="s">
        <v>128</v>
      </c>
      <c r="L9" s="236"/>
      <c r="M9" s="287"/>
      <c r="N9" s="235"/>
      <c r="O9" s="171"/>
      <c r="P9" s="171"/>
      <c r="Q9" s="116"/>
      <c r="R9" s="116"/>
      <c r="S9" s="116"/>
      <c r="T9" s="116"/>
      <c r="U9" s="116"/>
      <c r="V9" s="116"/>
      <c r="W9" s="116"/>
      <c r="X9" s="116"/>
      <c r="Y9" s="116"/>
      <c r="Z9" s="116"/>
      <c r="AA9" s="116"/>
      <c r="AB9" s="116"/>
      <c r="AC9" s="116"/>
      <c r="AD9" s="210" t="s">
        <v>11</v>
      </c>
    </row>
    <row r="10" spans="1:35" s="96" customFormat="1" ht="15.75" customHeight="1">
      <c r="A10" s="205"/>
      <c r="B10" s="205"/>
      <c r="C10" s="206"/>
      <c r="D10" s="208"/>
      <c r="E10" s="289"/>
      <c r="F10" s="289"/>
      <c r="G10" s="289"/>
      <c r="H10" s="289"/>
      <c r="I10" s="289"/>
      <c r="J10" s="289"/>
      <c r="K10" s="237"/>
      <c r="L10" s="237"/>
      <c r="M10" s="288"/>
      <c r="N10" s="235"/>
      <c r="O10" s="172"/>
      <c r="P10" s="172"/>
      <c r="Q10" s="117"/>
      <c r="R10" s="117"/>
      <c r="S10" s="117"/>
      <c r="T10" s="117"/>
      <c r="U10" s="117"/>
      <c r="V10" s="117"/>
      <c r="W10" s="117"/>
      <c r="X10" s="117"/>
      <c r="Y10" s="117"/>
      <c r="Z10" s="117"/>
      <c r="AA10" s="117"/>
      <c r="AB10" s="120"/>
      <c r="AC10" s="120"/>
      <c r="AD10" s="211"/>
    </row>
    <row r="11" spans="1:35" ht="63">
      <c r="A11" s="205"/>
      <c r="B11" s="205"/>
      <c r="C11" s="206"/>
      <c r="D11" s="209"/>
      <c r="E11" s="190" t="s">
        <v>120</v>
      </c>
      <c r="F11" s="191" t="s">
        <v>121</v>
      </c>
      <c r="G11" s="191" t="s">
        <v>122</v>
      </c>
      <c r="H11" s="191" t="s">
        <v>123</v>
      </c>
      <c r="I11" s="191" t="s">
        <v>124</v>
      </c>
      <c r="J11" s="191" t="s">
        <v>125</v>
      </c>
      <c r="K11" s="191" t="s">
        <v>124</v>
      </c>
      <c r="L11" s="191" t="s">
        <v>125</v>
      </c>
      <c r="M11" s="191"/>
      <c r="N11" s="191"/>
      <c r="O11" s="112"/>
      <c r="P11" s="112"/>
      <c r="Q11" s="112"/>
      <c r="R11" s="112"/>
      <c r="S11" s="112"/>
      <c r="T11" s="112"/>
      <c r="U11" s="112"/>
      <c r="V11" s="112"/>
      <c r="W11" s="112"/>
      <c r="X11" s="112"/>
      <c r="Y11" s="112"/>
      <c r="Z11" s="112"/>
      <c r="AA11" s="112"/>
      <c r="AB11" s="121"/>
      <c r="AC11" s="121"/>
      <c r="AD11" s="212"/>
    </row>
    <row r="12" spans="1:35" s="96" customFormat="1">
      <c r="A12" s="113">
        <v>1</v>
      </c>
      <c r="B12" s="114" t="s">
        <v>82</v>
      </c>
      <c r="C12" s="115">
        <v>40307162521</v>
      </c>
      <c r="D12" s="173" t="s">
        <v>13</v>
      </c>
      <c r="E12" s="113">
        <v>5</v>
      </c>
      <c r="F12" s="113">
        <v>4</v>
      </c>
      <c r="G12" s="113">
        <v>5</v>
      </c>
      <c r="H12" s="113">
        <v>4</v>
      </c>
      <c r="I12" s="113">
        <v>4</v>
      </c>
      <c r="J12" s="113">
        <v>4</v>
      </c>
      <c r="K12" s="113">
        <v>2</v>
      </c>
      <c r="L12" s="113">
        <v>2</v>
      </c>
      <c r="M12" s="113"/>
      <c r="N12" s="113"/>
      <c r="O12" s="113"/>
      <c r="P12" s="113"/>
      <c r="Q12" s="113"/>
      <c r="R12" s="113"/>
      <c r="S12" s="113"/>
      <c r="T12" s="113"/>
      <c r="U12" s="113"/>
      <c r="V12" s="113"/>
      <c r="W12" s="113"/>
      <c r="X12" s="113"/>
      <c r="Y12" s="113"/>
      <c r="Z12" s="113"/>
      <c r="AA12" s="113"/>
      <c r="AB12" s="113"/>
      <c r="AC12" s="113"/>
      <c r="AD12" s="113">
        <v>6</v>
      </c>
      <c r="AF12" s="122">
        <v>0</v>
      </c>
      <c r="AG12" s="122" t="s">
        <v>12</v>
      </c>
      <c r="AI12" s="163">
        <v>2</v>
      </c>
    </row>
    <row r="13" spans="1:35" s="96" customFormat="1">
      <c r="A13" s="113">
        <v>2</v>
      </c>
      <c r="B13" s="114" t="s">
        <v>83</v>
      </c>
      <c r="C13" s="115">
        <v>40206162355</v>
      </c>
      <c r="D13" s="113" t="s">
        <v>13</v>
      </c>
      <c r="E13" s="113">
        <v>5</v>
      </c>
      <c r="F13" s="113">
        <v>5</v>
      </c>
      <c r="G13" s="113">
        <v>3</v>
      </c>
      <c r="H13" s="113">
        <v>4</v>
      </c>
      <c r="I13" s="113">
        <v>4</v>
      </c>
      <c r="J13" s="113">
        <v>4</v>
      </c>
      <c r="K13" s="113">
        <v>2</v>
      </c>
      <c r="L13" s="113">
        <v>2</v>
      </c>
      <c r="M13" s="113"/>
      <c r="N13" s="113"/>
      <c r="O13" s="113"/>
      <c r="P13" s="113"/>
      <c r="Q13" s="113"/>
      <c r="R13" s="113"/>
      <c r="S13" s="113"/>
      <c r="T13" s="113"/>
      <c r="U13" s="113"/>
      <c r="V13" s="113"/>
      <c r="W13" s="113"/>
      <c r="X13" s="113"/>
      <c r="Y13" s="113"/>
      <c r="Z13" s="113"/>
      <c r="AA13" s="113"/>
      <c r="AB13" s="113"/>
      <c r="AC13" s="113"/>
      <c r="AD13" s="113">
        <v>4</v>
      </c>
      <c r="AF13" s="122">
        <v>1</v>
      </c>
      <c r="AG13" s="122" t="s">
        <v>13</v>
      </c>
    </row>
    <row r="14" spans="1:35" s="96" customFormat="1">
      <c r="A14" s="113">
        <v>3</v>
      </c>
      <c r="B14" s="114" t="s">
        <v>84</v>
      </c>
      <c r="C14" s="115">
        <v>41209022384</v>
      </c>
      <c r="D14" s="113" t="s">
        <v>12</v>
      </c>
      <c r="E14" s="113">
        <v>6</v>
      </c>
      <c r="F14" s="113">
        <v>4</v>
      </c>
      <c r="G14" s="113">
        <v>5</v>
      </c>
      <c r="H14" s="113">
        <v>4</v>
      </c>
      <c r="I14" s="113">
        <v>4</v>
      </c>
      <c r="J14" s="113">
        <v>4</v>
      </c>
      <c r="K14" s="113">
        <v>2</v>
      </c>
      <c r="L14" s="113">
        <v>2</v>
      </c>
      <c r="M14" s="113"/>
      <c r="N14" s="113"/>
      <c r="O14" s="113"/>
      <c r="P14" s="113"/>
      <c r="Q14" s="113"/>
      <c r="R14" s="113"/>
      <c r="S14" s="113"/>
      <c r="T14" s="113"/>
      <c r="U14" s="113"/>
      <c r="V14" s="113"/>
      <c r="W14" s="113"/>
      <c r="X14" s="113"/>
      <c r="Y14" s="113"/>
      <c r="Z14" s="113"/>
      <c r="AA14" s="113"/>
      <c r="AB14" s="113"/>
      <c r="AC14" s="113"/>
      <c r="AD14" s="113">
        <v>5</v>
      </c>
      <c r="AF14" s="122">
        <v>2</v>
      </c>
      <c r="AG14" s="122" t="s">
        <v>12</v>
      </c>
    </row>
    <row r="15" spans="1:35" s="96" customFormat="1">
      <c r="A15" s="113">
        <v>4</v>
      </c>
      <c r="B15" s="114" t="s">
        <v>85</v>
      </c>
      <c r="C15" s="115">
        <v>40709072361</v>
      </c>
      <c r="D15" s="113" t="s">
        <v>13</v>
      </c>
      <c r="E15" s="113">
        <v>6</v>
      </c>
      <c r="F15" s="113">
        <v>4</v>
      </c>
      <c r="G15" s="113">
        <v>5</v>
      </c>
      <c r="H15" s="113">
        <v>4</v>
      </c>
      <c r="I15" s="113">
        <v>4</v>
      </c>
      <c r="J15" s="113">
        <v>4</v>
      </c>
      <c r="K15" s="113">
        <v>2</v>
      </c>
      <c r="L15" s="113">
        <v>2</v>
      </c>
      <c r="M15" s="113"/>
      <c r="N15" s="113"/>
      <c r="O15" s="113"/>
      <c r="P15" s="113"/>
      <c r="Q15" s="113"/>
      <c r="R15" s="113"/>
      <c r="S15" s="113"/>
      <c r="T15" s="113"/>
      <c r="U15" s="113"/>
      <c r="V15" s="113"/>
      <c r="W15" s="113"/>
      <c r="X15" s="113"/>
      <c r="Y15" s="113"/>
      <c r="Z15" s="113"/>
      <c r="AA15" s="113"/>
      <c r="AB15" s="113"/>
      <c r="AC15" s="113"/>
      <c r="AD15" s="113">
        <v>5</v>
      </c>
      <c r="AF15" s="122">
        <v>3</v>
      </c>
      <c r="AG15" s="122" t="s">
        <v>13</v>
      </c>
    </row>
    <row r="16" spans="1:35" s="96" customFormat="1">
      <c r="A16" s="113">
        <v>5</v>
      </c>
      <c r="B16" s="114" t="s">
        <v>86</v>
      </c>
      <c r="C16" s="115">
        <v>41207162357</v>
      </c>
      <c r="D16" s="113" t="s">
        <v>13</v>
      </c>
      <c r="E16" s="113">
        <v>6</v>
      </c>
      <c r="F16" s="113">
        <v>3</v>
      </c>
      <c r="G16" s="113">
        <v>5</v>
      </c>
      <c r="H16" s="113">
        <v>4</v>
      </c>
      <c r="I16" s="113">
        <v>4</v>
      </c>
      <c r="J16" s="113">
        <v>4</v>
      </c>
      <c r="K16" s="113">
        <v>2</v>
      </c>
      <c r="L16" s="113">
        <v>2</v>
      </c>
      <c r="M16" s="113"/>
      <c r="N16" s="113"/>
      <c r="O16" s="113"/>
      <c r="P16" s="113"/>
      <c r="Q16" s="113"/>
      <c r="R16" s="113"/>
      <c r="S16" s="113"/>
      <c r="T16" s="113"/>
      <c r="U16" s="113"/>
      <c r="V16" s="113"/>
      <c r="W16" s="113"/>
      <c r="X16" s="113"/>
      <c r="Y16" s="113"/>
      <c r="Z16" s="113"/>
      <c r="AA16" s="113"/>
      <c r="AB16" s="113"/>
      <c r="AC16" s="113"/>
      <c r="AD16" s="113">
        <v>5</v>
      </c>
      <c r="AF16" s="122">
        <v>4</v>
      </c>
      <c r="AG16" s="122" t="s">
        <v>12</v>
      </c>
    </row>
    <row r="17" spans="1:35" s="96" customFormat="1">
      <c r="A17" s="113">
        <v>6</v>
      </c>
      <c r="B17" s="114" t="s">
        <v>87</v>
      </c>
      <c r="C17" s="115">
        <v>41209166359</v>
      </c>
      <c r="D17" s="113" t="s">
        <v>13</v>
      </c>
      <c r="E17" s="113">
        <v>6</v>
      </c>
      <c r="F17" s="113">
        <v>6</v>
      </c>
      <c r="G17" s="113">
        <v>6</v>
      </c>
      <c r="H17" s="113">
        <v>4</v>
      </c>
      <c r="I17" s="113">
        <v>4</v>
      </c>
      <c r="J17" s="113">
        <v>4</v>
      </c>
      <c r="K17" s="113">
        <v>2</v>
      </c>
      <c r="L17" s="113">
        <v>2</v>
      </c>
      <c r="M17" s="113"/>
      <c r="N17" s="113"/>
      <c r="O17" s="113"/>
      <c r="P17" s="113"/>
      <c r="Q17" s="113"/>
      <c r="R17" s="113"/>
      <c r="S17" s="113"/>
      <c r="T17" s="113"/>
      <c r="U17" s="113"/>
      <c r="V17" s="113"/>
      <c r="W17" s="113"/>
      <c r="X17" s="113"/>
      <c r="Y17" s="113"/>
      <c r="Z17" s="113"/>
      <c r="AA17" s="113"/>
      <c r="AB17" s="113"/>
      <c r="AC17" s="113"/>
      <c r="AD17" s="113">
        <v>6</v>
      </c>
      <c r="AF17" s="122">
        <v>5</v>
      </c>
      <c r="AG17" s="122" t="s">
        <v>13</v>
      </c>
    </row>
    <row r="18" spans="1:35" s="96" customFormat="1">
      <c r="A18" s="113">
        <v>7</v>
      </c>
      <c r="B18" s="114" t="s">
        <v>88</v>
      </c>
      <c r="C18" s="115">
        <v>41208018957</v>
      </c>
      <c r="D18" s="113" t="s">
        <v>13</v>
      </c>
      <c r="E18" s="113">
        <v>6</v>
      </c>
      <c r="F18" s="113">
        <v>4</v>
      </c>
      <c r="G18" s="113">
        <v>4</v>
      </c>
      <c r="H18" s="113">
        <v>4</v>
      </c>
      <c r="I18" s="113">
        <v>4</v>
      </c>
      <c r="J18" s="113">
        <v>4</v>
      </c>
      <c r="K18" s="113">
        <v>2</v>
      </c>
      <c r="L18" s="113">
        <v>2</v>
      </c>
      <c r="M18" s="113"/>
      <c r="N18" s="113"/>
      <c r="O18" s="113"/>
      <c r="P18" s="113"/>
      <c r="Q18" s="113"/>
      <c r="R18" s="113"/>
      <c r="S18" s="113"/>
      <c r="T18" s="113"/>
      <c r="U18" s="113"/>
      <c r="V18" s="113"/>
      <c r="W18" s="113"/>
      <c r="X18" s="113"/>
      <c r="Y18" s="113"/>
      <c r="Z18" s="113"/>
      <c r="AA18" s="113"/>
      <c r="AB18" s="113"/>
      <c r="AC18" s="113"/>
      <c r="AD18" s="113">
        <v>5</v>
      </c>
      <c r="AF18" s="123">
        <v>6</v>
      </c>
      <c r="AG18" s="123" t="s">
        <v>12</v>
      </c>
    </row>
    <row r="19" spans="1:35" s="96" customFormat="1">
      <c r="A19" s="113">
        <v>8</v>
      </c>
      <c r="B19" s="114" t="s">
        <v>89</v>
      </c>
      <c r="C19" s="115">
        <v>41203018933</v>
      </c>
      <c r="D19" s="113" t="s">
        <v>13</v>
      </c>
      <c r="E19" s="113">
        <v>5</v>
      </c>
      <c r="F19" s="113">
        <v>5</v>
      </c>
      <c r="G19" s="113">
        <v>3</v>
      </c>
      <c r="H19" s="113">
        <v>4</v>
      </c>
      <c r="I19" s="113">
        <v>4</v>
      </c>
      <c r="J19" s="113">
        <v>4</v>
      </c>
      <c r="K19" s="113">
        <v>2</v>
      </c>
      <c r="L19" s="113">
        <v>2</v>
      </c>
      <c r="M19" s="113"/>
      <c r="N19" s="113"/>
      <c r="O19" s="113"/>
      <c r="P19" s="113"/>
      <c r="Q19" s="113"/>
      <c r="R19" s="113"/>
      <c r="S19" s="113"/>
      <c r="T19" s="113"/>
      <c r="U19" s="113"/>
      <c r="V19" s="113"/>
      <c r="W19" s="113"/>
      <c r="X19" s="113"/>
      <c r="Y19" s="113"/>
      <c r="Z19" s="113"/>
      <c r="AA19" s="113"/>
      <c r="AB19" s="113"/>
      <c r="AC19" s="113"/>
      <c r="AD19" s="113">
        <v>4</v>
      </c>
      <c r="AF19" s="122">
        <v>7</v>
      </c>
      <c r="AG19" s="122" t="s">
        <v>13</v>
      </c>
      <c r="AH19" s="126"/>
      <c r="AI19" s="126"/>
    </row>
    <row r="20" spans="1:35" s="96" customFormat="1">
      <c r="A20" s="113">
        <v>9</v>
      </c>
      <c r="B20" s="114" t="s">
        <v>90</v>
      </c>
      <c r="C20" s="115">
        <v>41208162564</v>
      </c>
      <c r="D20" s="113" t="s">
        <v>12</v>
      </c>
      <c r="E20" s="113">
        <v>6</v>
      </c>
      <c r="F20" s="113">
        <v>4</v>
      </c>
      <c r="G20" s="113">
        <v>5</v>
      </c>
      <c r="H20" s="113">
        <v>4</v>
      </c>
      <c r="I20" s="113">
        <v>4</v>
      </c>
      <c r="J20" s="113">
        <v>4</v>
      </c>
      <c r="K20" s="113">
        <v>2</v>
      </c>
      <c r="L20" s="113">
        <v>2</v>
      </c>
      <c r="M20" s="113"/>
      <c r="N20" s="113"/>
      <c r="O20" s="113"/>
      <c r="P20" s="113"/>
      <c r="Q20" s="113"/>
      <c r="R20" s="113"/>
      <c r="S20" s="113"/>
      <c r="T20" s="113"/>
      <c r="U20" s="113"/>
      <c r="V20" s="113"/>
      <c r="W20" s="113"/>
      <c r="X20" s="113"/>
      <c r="Y20" s="113"/>
      <c r="Z20" s="113"/>
      <c r="AA20" s="113"/>
      <c r="AB20" s="113"/>
      <c r="AC20" s="113"/>
      <c r="AD20" s="113">
        <v>5</v>
      </c>
      <c r="AF20" s="123">
        <v>8</v>
      </c>
      <c r="AG20" s="123" t="s">
        <v>12</v>
      </c>
      <c r="AH20" s="126"/>
      <c r="AI20" s="126"/>
    </row>
    <row r="21" spans="1:35" s="96" customFormat="1">
      <c r="A21" s="113">
        <v>10</v>
      </c>
      <c r="B21" s="114" t="s">
        <v>91</v>
      </c>
      <c r="C21" s="115">
        <v>41209169898</v>
      </c>
      <c r="D21" s="113" t="s">
        <v>12</v>
      </c>
      <c r="E21" s="113">
        <v>6</v>
      </c>
      <c r="F21" s="113">
        <v>4</v>
      </c>
      <c r="G21" s="113">
        <v>5</v>
      </c>
      <c r="H21" s="113">
        <v>4</v>
      </c>
      <c r="I21" s="113">
        <v>4</v>
      </c>
      <c r="J21" s="113">
        <v>4</v>
      </c>
      <c r="K21" s="113">
        <v>2</v>
      </c>
      <c r="L21" s="113">
        <v>2</v>
      </c>
      <c r="M21" s="113"/>
      <c r="N21" s="113"/>
      <c r="O21" s="113"/>
      <c r="P21" s="113"/>
      <c r="Q21" s="113"/>
      <c r="R21" s="113"/>
      <c r="S21" s="113"/>
      <c r="T21" s="113"/>
      <c r="U21" s="113"/>
      <c r="V21" s="113"/>
      <c r="W21" s="113"/>
      <c r="X21" s="113"/>
      <c r="Y21" s="113"/>
      <c r="Z21" s="113"/>
      <c r="AA21" s="113"/>
      <c r="AB21" s="113"/>
      <c r="AC21" s="113"/>
      <c r="AD21" s="113">
        <v>5</v>
      </c>
      <c r="AF21" s="122">
        <v>9</v>
      </c>
      <c r="AG21" s="122" t="s">
        <v>13</v>
      </c>
      <c r="AH21" s="126"/>
      <c r="AI21" s="126"/>
    </row>
    <row r="22" spans="1:35" s="96" customFormat="1">
      <c r="A22" s="113">
        <v>11</v>
      </c>
      <c r="B22" s="114" t="s">
        <v>92</v>
      </c>
      <c r="C22" s="115">
        <v>41216167867</v>
      </c>
      <c r="D22" s="113" t="s">
        <v>13</v>
      </c>
      <c r="E22" s="113">
        <v>6</v>
      </c>
      <c r="F22" s="113">
        <v>3</v>
      </c>
      <c r="G22" s="113">
        <v>5</v>
      </c>
      <c r="H22" s="113">
        <v>4</v>
      </c>
      <c r="I22" s="113">
        <v>4</v>
      </c>
      <c r="J22" s="113">
        <v>4</v>
      </c>
      <c r="K22" s="113">
        <v>2</v>
      </c>
      <c r="L22" s="113">
        <v>2</v>
      </c>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93</v>
      </c>
      <c r="C23" s="115">
        <v>41219169638</v>
      </c>
      <c r="D23" s="113" t="s">
        <v>12</v>
      </c>
      <c r="E23" s="113">
        <v>6</v>
      </c>
      <c r="F23" s="113">
        <v>6</v>
      </c>
      <c r="G23" s="113">
        <v>6</v>
      </c>
      <c r="H23" s="113">
        <v>4</v>
      </c>
      <c r="I23" s="113">
        <v>4</v>
      </c>
      <c r="J23" s="113">
        <v>4</v>
      </c>
      <c r="K23" s="113">
        <v>2</v>
      </c>
      <c r="L23" s="113">
        <v>2</v>
      </c>
      <c r="M23" s="113"/>
      <c r="N23" s="113"/>
      <c r="O23" s="113"/>
      <c r="P23" s="113"/>
      <c r="Q23" s="113"/>
      <c r="R23" s="113"/>
      <c r="S23" s="113"/>
      <c r="T23" s="113"/>
      <c r="U23" s="113"/>
      <c r="V23" s="113"/>
      <c r="W23" s="113"/>
      <c r="X23" s="113"/>
      <c r="Y23" s="113"/>
      <c r="Z23" s="113"/>
      <c r="AA23" s="113"/>
      <c r="AB23" s="113"/>
      <c r="AC23" s="113"/>
      <c r="AD23" s="113">
        <v>6</v>
      </c>
      <c r="AF23" s="124"/>
      <c r="AG23" s="124"/>
      <c r="AH23" s="126"/>
      <c r="AI23" s="126"/>
    </row>
    <row r="24" spans="1:35" s="96" customFormat="1">
      <c r="A24" s="113">
        <v>13</v>
      </c>
      <c r="B24" s="114" t="s">
        <v>94</v>
      </c>
      <c r="C24" s="115">
        <v>41229162398</v>
      </c>
      <c r="D24" s="113" t="s">
        <v>12</v>
      </c>
      <c r="E24" s="113">
        <v>6</v>
      </c>
      <c r="F24" s="113">
        <v>4</v>
      </c>
      <c r="G24" s="113">
        <v>4</v>
      </c>
      <c r="H24" s="113">
        <v>4</v>
      </c>
      <c r="I24" s="113">
        <v>4</v>
      </c>
      <c r="J24" s="113">
        <v>4</v>
      </c>
      <c r="K24" s="113">
        <v>2</v>
      </c>
      <c r="L24" s="113">
        <v>2</v>
      </c>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95</v>
      </c>
      <c r="C25" s="115">
        <v>41203168754</v>
      </c>
      <c r="D25" s="113" t="s">
        <v>12</v>
      </c>
      <c r="E25" s="113">
        <v>5</v>
      </c>
      <c r="F25" s="113">
        <v>5</v>
      </c>
      <c r="G25" s="113">
        <v>3</v>
      </c>
      <c r="H25" s="113">
        <v>4</v>
      </c>
      <c r="I25" s="113">
        <v>4</v>
      </c>
      <c r="J25" s="113">
        <v>4</v>
      </c>
      <c r="K25" s="113">
        <v>2</v>
      </c>
      <c r="L25" s="113">
        <v>2</v>
      </c>
      <c r="M25" s="113"/>
      <c r="N25" s="113"/>
      <c r="O25" s="113"/>
      <c r="P25" s="113"/>
      <c r="Q25" s="113"/>
      <c r="R25" s="113"/>
      <c r="S25" s="113"/>
      <c r="T25" s="113"/>
      <c r="U25" s="113"/>
      <c r="V25" s="113"/>
      <c r="W25" s="113"/>
      <c r="X25" s="113"/>
      <c r="Y25" s="113"/>
      <c r="Z25" s="113"/>
      <c r="AA25" s="113"/>
      <c r="AB25" s="113"/>
      <c r="AC25" s="113"/>
      <c r="AD25" s="113">
        <v>4</v>
      </c>
      <c r="AF25" s="124"/>
      <c r="AG25" s="124"/>
    </row>
    <row r="26" spans="1:35" s="96" customFormat="1">
      <c r="A26" s="113">
        <v>15</v>
      </c>
      <c r="B26" s="114" t="s">
        <v>96</v>
      </c>
      <c r="C26" s="115">
        <v>41206162335</v>
      </c>
      <c r="D26" s="113" t="s">
        <v>13</v>
      </c>
      <c r="E26" s="113">
        <v>6</v>
      </c>
      <c r="F26" s="113">
        <v>4</v>
      </c>
      <c r="G26" s="113">
        <v>5</v>
      </c>
      <c r="H26" s="113">
        <v>4</v>
      </c>
      <c r="I26" s="113">
        <v>4</v>
      </c>
      <c r="J26" s="113">
        <v>4</v>
      </c>
      <c r="K26" s="113">
        <v>2</v>
      </c>
      <c r="L26" s="113">
        <v>2</v>
      </c>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97</v>
      </c>
      <c r="C27" s="115">
        <v>41209166267</v>
      </c>
      <c r="D27" s="113" t="s">
        <v>13</v>
      </c>
      <c r="E27" s="113">
        <v>6</v>
      </c>
      <c r="F27" s="113">
        <v>4</v>
      </c>
      <c r="G27" s="113">
        <v>5</v>
      </c>
      <c r="H27" s="113">
        <v>4</v>
      </c>
      <c r="I27" s="113">
        <v>4</v>
      </c>
      <c r="J27" s="113">
        <v>4</v>
      </c>
      <c r="K27" s="113">
        <v>2</v>
      </c>
      <c r="L27" s="113">
        <v>2</v>
      </c>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98</v>
      </c>
      <c r="C28" s="115">
        <v>41211166993</v>
      </c>
      <c r="D28" s="113" t="s">
        <v>13</v>
      </c>
      <c r="E28" s="113">
        <v>6</v>
      </c>
      <c r="F28" s="113">
        <v>3</v>
      </c>
      <c r="G28" s="113">
        <v>5</v>
      </c>
      <c r="H28" s="113">
        <v>4</v>
      </c>
      <c r="I28" s="113">
        <v>4</v>
      </c>
      <c r="J28" s="113">
        <v>4</v>
      </c>
      <c r="K28" s="113">
        <v>2</v>
      </c>
      <c r="L28" s="113">
        <v>2</v>
      </c>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99</v>
      </c>
      <c r="C29" s="115">
        <v>41236161248</v>
      </c>
      <c r="D29" s="113" t="s">
        <v>12</v>
      </c>
      <c r="E29" s="113">
        <v>6</v>
      </c>
      <c r="F29" s="113">
        <v>6</v>
      </c>
      <c r="G29" s="113">
        <v>6</v>
      </c>
      <c r="H29" s="113">
        <v>4</v>
      </c>
      <c r="I29" s="113">
        <v>4</v>
      </c>
      <c r="J29" s="113">
        <v>4</v>
      </c>
      <c r="K29" s="113">
        <v>2</v>
      </c>
      <c r="L29" s="113">
        <v>2</v>
      </c>
      <c r="M29" s="113"/>
      <c r="N29" s="113"/>
      <c r="O29" s="113"/>
      <c r="P29" s="113"/>
      <c r="Q29" s="113"/>
      <c r="R29" s="113"/>
      <c r="S29" s="113"/>
      <c r="T29" s="113"/>
      <c r="U29" s="113"/>
      <c r="V29" s="113"/>
      <c r="W29" s="113"/>
      <c r="X29" s="113"/>
      <c r="Y29" s="113"/>
      <c r="Z29" s="113"/>
      <c r="AA29" s="113"/>
      <c r="AB29" s="113"/>
      <c r="AC29" s="113"/>
      <c r="AD29" s="113">
        <v>6</v>
      </c>
      <c r="AF29" s="124"/>
      <c r="AG29" s="124"/>
    </row>
    <row r="30" spans="1:35" s="96" customFormat="1">
      <c r="A30" s="113">
        <v>19</v>
      </c>
      <c r="B30" s="114" t="s">
        <v>100</v>
      </c>
      <c r="C30" s="115">
        <v>41223161353</v>
      </c>
      <c r="D30" s="113" t="s">
        <v>13</v>
      </c>
      <c r="E30" s="113">
        <v>6</v>
      </c>
      <c r="F30" s="113">
        <v>4</v>
      </c>
      <c r="G30" s="113">
        <v>4</v>
      </c>
      <c r="H30" s="113">
        <v>4</v>
      </c>
      <c r="I30" s="113">
        <v>4</v>
      </c>
      <c r="J30" s="113">
        <v>4</v>
      </c>
      <c r="K30" s="113">
        <v>2</v>
      </c>
      <c r="L30" s="113">
        <v>2</v>
      </c>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101</v>
      </c>
      <c r="C31" s="115">
        <v>41225169897</v>
      </c>
      <c r="D31" s="113" t="s">
        <v>13</v>
      </c>
      <c r="E31" s="113">
        <v>5</v>
      </c>
      <c r="F31" s="113">
        <v>5</v>
      </c>
      <c r="G31" s="113">
        <v>3</v>
      </c>
      <c r="H31" s="113">
        <v>4</v>
      </c>
      <c r="I31" s="113">
        <v>4</v>
      </c>
      <c r="J31" s="113">
        <v>4</v>
      </c>
      <c r="K31" s="113">
        <v>2</v>
      </c>
      <c r="L31" s="113">
        <v>2</v>
      </c>
      <c r="M31" s="113"/>
      <c r="N31" s="113"/>
      <c r="O31" s="113"/>
      <c r="P31" s="113"/>
      <c r="Q31" s="113"/>
      <c r="R31" s="113"/>
      <c r="S31" s="113"/>
      <c r="T31" s="113"/>
      <c r="U31" s="113"/>
      <c r="V31" s="113"/>
      <c r="W31" s="113"/>
      <c r="X31" s="113"/>
      <c r="Y31" s="113"/>
      <c r="Z31" s="113"/>
      <c r="AA31" s="113"/>
      <c r="AB31" s="113"/>
      <c r="AC31" s="113"/>
      <c r="AD31" s="113">
        <v>4</v>
      </c>
      <c r="AF31" s="124"/>
      <c r="AG31" s="124"/>
    </row>
    <row r="32" spans="1:35" s="96" customFormat="1">
      <c r="A32" s="113">
        <v>21</v>
      </c>
      <c r="B32" s="114" t="s">
        <v>102</v>
      </c>
      <c r="C32" s="115">
        <v>41216163696</v>
      </c>
      <c r="D32" s="113" t="s">
        <v>12</v>
      </c>
      <c r="E32" s="113">
        <v>6</v>
      </c>
      <c r="F32" s="113">
        <v>4</v>
      </c>
      <c r="G32" s="113">
        <v>5</v>
      </c>
      <c r="H32" s="113">
        <v>4</v>
      </c>
      <c r="I32" s="113">
        <v>4</v>
      </c>
      <c r="J32" s="113">
        <v>4</v>
      </c>
      <c r="K32" s="113">
        <v>2</v>
      </c>
      <c r="L32" s="113">
        <v>2</v>
      </c>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103</v>
      </c>
      <c r="C33" s="115">
        <v>41227163424</v>
      </c>
      <c r="D33" s="113" t="s">
        <v>12</v>
      </c>
      <c r="E33" s="113">
        <v>6</v>
      </c>
      <c r="F33" s="113">
        <v>4</v>
      </c>
      <c r="G33" s="113">
        <v>5</v>
      </c>
      <c r="H33" s="113">
        <v>4</v>
      </c>
      <c r="I33" s="113">
        <v>4</v>
      </c>
      <c r="J33" s="113">
        <v>4</v>
      </c>
      <c r="K33" s="113">
        <v>2</v>
      </c>
      <c r="L33" s="113">
        <v>2</v>
      </c>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104</v>
      </c>
      <c r="C34" s="115">
        <v>41228166363</v>
      </c>
      <c r="D34" s="113" t="s">
        <v>13</v>
      </c>
      <c r="E34" s="113">
        <v>6</v>
      </c>
      <c r="F34" s="113">
        <v>3</v>
      </c>
      <c r="G34" s="113">
        <v>5</v>
      </c>
      <c r="H34" s="113">
        <v>4</v>
      </c>
      <c r="I34" s="113">
        <v>4</v>
      </c>
      <c r="J34" s="113">
        <v>4</v>
      </c>
      <c r="K34" s="113">
        <v>2</v>
      </c>
      <c r="L34" s="113">
        <v>2</v>
      </c>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105</v>
      </c>
      <c r="C35" s="115">
        <v>41213169763</v>
      </c>
      <c r="D35" s="113" t="s">
        <v>13</v>
      </c>
      <c r="E35" s="113">
        <v>6</v>
      </c>
      <c r="F35" s="113">
        <v>6</v>
      </c>
      <c r="G35" s="113">
        <v>6</v>
      </c>
      <c r="H35" s="113">
        <v>4</v>
      </c>
      <c r="I35" s="113">
        <v>4</v>
      </c>
      <c r="J35" s="113">
        <v>4</v>
      </c>
      <c r="K35" s="113">
        <v>2</v>
      </c>
      <c r="L35" s="113">
        <v>2</v>
      </c>
      <c r="M35" s="113"/>
      <c r="N35" s="113"/>
      <c r="O35" s="113"/>
      <c r="P35" s="113"/>
      <c r="Q35" s="113"/>
      <c r="R35" s="113"/>
      <c r="S35" s="113"/>
      <c r="T35" s="113"/>
      <c r="U35" s="113"/>
      <c r="V35" s="113"/>
      <c r="W35" s="113"/>
      <c r="X35" s="113"/>
      <c r="Y35" s="113"/>
      <c r="Z35" s="113"/>
      <c r="AA35" s="113"/>
      <c r="AB35" s="113"/>
      <c r="AC35" s="113"/>
      <c r="AD35" s="113">
        <v>6</v>
      </c>
      <c r="AF35" s="124"/>
      <c r="AG35" s="124"/>
    </row>
    <row r="36" spans="1:33" s="96" customFormat="1">
      <c r="A36" s="113">
        <v>25</v>
      </c>
      <c r="B36" s="114" t="s">
        <v>106</v>
      </c>
      <c r="C36" s="115">
        <v>41223084543</v>
      </c>
      <c r="D36" s="113" t="s">
        <v>13</v>
      </c>
      <c r="E36" s="113">
        <v>6</v>
      </c>
      <c r="F36" s="113">
        <v>4</v>
      </c>
      <c r="G36" s="113">
        <v>4</v>
      </c>
      <c r="H36" s="113">
        <v>4</v>
      </c>
      <c r="I36" s="113">
        <v>4</v>
      </c>
      <c r="J36" s="113">
        <v>4</v>
      </c>
      <c r="K36" s="113">
        <v>2</v>
      </c>
      <c r="L36" s="113">
        <v>2</v>
      </c>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107</v>
      </c>
      <c r="C37" s="115">
        <v>41213162346</v>
      </c>
      <c r="D37" s="113" t="s">
        <v>12</v>
      </c>
      <c r="E37" s="113">
        <v>5</v>
      </c>
      <c r="F37" s="113">
        <v>5</v>
      </c>
      <c r="G37" s="113">
        <v>3</v>
      </c>
      <c r="H37" s="113">
        <v>4</v>
      </c>
      <c r="I37" s="113">
        <v>4</v>
      </c>
      <c r="J37" s="113">
        <v>4</v>
      </c>
      <c r="K37" s="113">
        <v>2</v>
      </c>
      <c r="L37" s="113">
        <v>2</v>
      </c>
      <c r="M37" s="113"/>
      <c r="N37" s="113"/>
      <c r="O37" s="113"/>
      <c r="P37" s="113"/>
      <c r="Q37" s="113"/>
      <c r="R37" s="113"/>
      <c r="S37" s="113"/>
      <c r="T37" s="113"/>
      <c r="U37" s="113"/>
      <c r="V37" s="113"/>
      <c r="W37" s="113"/>
      <c r="X37" s="113"/>
      <c r="Y37" s="113"/>
      <c r="Z37" s="113"/>
      <c r="AA37" s="113"/>
      <c r="AB37" s="113"/>
      <c r="AC37" s="113"/>
      <c r="AD37" s="113">
        <v>4</v>
      </c>
      <c r="AF37" s="124"/>
      <c r="AG37" s="124"/>
    </row>
    <row r="38" spans="1:33" s="96" customFormat="1">
      <c r="A38" s="113">
        <v>27</v>
      </c>
      <c r="B38" s="114" t="s">
        <v>108</v>
      </c>
      <c r="C38" s="115">
        <v>41224162457</v>
      </c>
      <c r="D38" s="113" t="s">
        <v>13</v>
      </c>
      <c r="E38" s="113">
        <v>6</v>
      </c>
      <c r="F38" s="113">
        <v>4</v>
      </c>
      <c r="G38" s="113">
        <v>5</v>
      </c>
      <c r="H38" s="113">
        <v>4</v>
      </c>
      <c r="I38" s="113">
        <v>4</v>
      </c>
      <c r="J38" s="113">
        <v>4</v>
      </c>
      <c r="K38" s="113">
        <v>2</v>
      </c>
      <c r="L38" s="113">
        <v>2</v>
      </c>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109</v>
      </c>
      <c r="C39" s="115">
        <v>41213032349</v>
      </c>
      <c r="D39" s="113" t="s">
        <v>13</v>
      </c>
      <c r="E39" s="113">
        <v>6</v>
      </c>
      <c r="F39" s="113">
        <v>4</v>
      </c>
      <c r="G39" s="113">
        <v>5</v>
      </c>
      <c r="H39" s="113">
        <v>4</v>
      </c>
      <c r="I39" s="113">
        <v>4</v>
      </c>
      <c r="J39" s="113">
        <v>4</v>
      </c>
      <c r="K39" s="113">
        <v>2</v>
      </c>
      <c r="L39" s="113">
        <v>2</v>
      </c>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110</v>
      </c>
      <c r="C40" s="115">
        <v>41223032398</v>
      </c>
      <c r="D40" s="113" t="s">
        <v>12</v>
      </c>
      <c r="E40" s="113">
        <v>6</v>
      </c>
      <c r="F40" s="113">
        <v>3</v>
      </c>
      <c r="G40" s="113">
        <v>5</v>
      </c>
      <c r="H40" s="113">
        <v>4</v>
      </c>
      <c r="I40" s="113">
        <v>4</v>
      </c>
      <c r="J40" s="113">
        <v>4</v>
      </c>
      <c r="K40" s="113">
        <v>2</v>
      </c>
      <c r="L40" s="113">
        <v>2</v>
      </c>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111</v>
      </c>
      <c r="C41" s="115">
        <v>41213125024</v>
      </c>
      <c r="D41" s="113" t="s">
        <v>12</v>
      </c>
      <c r="E41" s="113">
        <v>6</v>
      </c>
      <c r="F41" s="113">
        <v>6</v>
      </c>
      <c r="G41" s="113">
        <v>6</v>
      </c>
      <c r="H41" s="113">
        <v>4</v>
      </c>
      <c r="I41" s="113">
        <v>4</v>
      </c>
      <c r="J41" s="113">
        <v>4</v>
      </c>
      <c r="K41" s="113">
        <v>2</v>
      </c>
      <c r="L41" s="113">
        <v>2</v>
      </c>
      <c r="M41" s="113"/>
      <c r="N41" s="113"/>
      <c r="O41" s="113"/>
      <c r="P41" s="113"/>
      <c r="Q41" s="113"/>
      <c r="R41" s="113"/>
      <c r="S41" s="113"/>
      <c r="T41" s="113"/>
      <c r="U41" s="113"/>
      <c r="V41" s="113"/>
      <c r="W41" s="113"/>
      <c r="X41" s="113"/>
      <c r="Y41" s="113"/>
      <c r="Z41" s="113"/>
      <c r="AA41" s="113"/>
      <c r="AB41" s="113"/>
      <c r="AC41" s="113"/>
      <c r="AD41" s="113">
        <v>6</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3"/>
      <c r="G66" s="203"/>
      <c r="H66" s="203"/>
      <c r="I66" s="203"/>
      <c r="J66" s="203"/>
      <c r="K66" s="203"/>
      <c r="L66" s="203"/>
      <c r="M66" s="203"/>
      <c r="N66" s="203"/>
      <c r="O66" s="203"/>
      <c r="P66" s="203"/>
      <c r="Q66" s="203"/>
      <c r="R66" s="203"/>
      <c r="S66" s="203"/>
      <c r="T66" s="128"/>
      <c r="U66" s="128"/>
      <c r="V66" s="128"/>
      <c r="W66" s="128"/>
      <c r="X66" s="128"/>
      <c r="Y66" s="128"/>
      <c r="Z66" s="128"/>
      <c r="AA66" s="128"/>
      <c r="AB66" s="128"/>
      <c r="AC66" s="128"/>
      <c r="AD66" s="141"/>
      <c r="AF66" s="142"/>
      <c r="AG66" s="142"/>
    </row>
    <row r="67" spans="1:33" ht="15.95" customHeight="1">
      <c r="A67" s="130"/>
      <c r="B67" s="131"/>
      <c r="C67" s="131"/>
      <c r="D67" s="132"/>
      <c r="E67" s="131"/>
      <c r="F67" s="204"/>
      <c r="G67" s="204"/>
      <c r="H67" s="204"/>
      <c r="I67" s="204"/>
      <c r="J67" s="204"/>
      <c r="K67" s="204"/>
      <c r="L67" s="204"/>
      <c r="M67" s="204"/>
      <c r="N67" s="204"/>
      <c r="O67" s="204"/>
      <c r="P67" s="204"/>
      <c r="Q67" s="204"/>
      <c r="R67" s="204"/>
      <c r="S67" s="204"/>
      <c r="T67" s="131"/>
      <c r="U67" s="131"/>
      <c r="V67" s="131"/>
      <c r="W67" s="131"/>
      <c r="X67" s="131"/>
      <c r="Y67" s="131"/>
      <c r="Z67" s="131"/>
      <c r="AA67" s="131"/>
      <c r="AB67" s="131"/>
      <c r="AC67" s="131"/>
      <c r="AD67" s="143"/>
      <c r="AF67" s="142"/>
      <c r="AG67" s="142"/>
    </row>
    <row r="68" spans="1:33" ht="15.95" customHeight="1">
      <c r="A68" s="130"/>
      <c r="B68" s="131"/>
      <c r="C68" s="131"/>
      <c r="D68" s="132"/>
      <c r="E68" s="131"/>
      <c r="F68" s="204"/>
      <c r="G68" s="204"/>
      <c r="H68" s="204"/>
      <c r="I68" s="204"/>
      <c r="J68" s="204"/>
      <c r="K68" s="204"/>
      <c r="L68" s="204"/>
      <c r="M68" s="204"/>
      <c r="N68" s="204"/>
      <c r="O68" s="204"/>
      <c r="P68" s="204"/>
      <c r="Q68" s="204"/>
      <c r="R68" s="204"/>
      <c r="S68" s="204"/>
      <c r="T68" s="131"/>
      <c r="U68" s="131"/>
      <c r="V68" s="131"/>
      <c r="W68" s="131"/>
      <c r="X68" s="131"/>
      <c r="Y68" s="131"/>
      <c r="Z68" s="131"/>
      <c r="AA68" s="131"/>
      <c r="AB68" s="131"/>
      <c r="AC68" s="131"/>
      <c r="AD68" s="143"/>
      <c r="AF68" s="142"/>
      <c r="AG68" s="142"/>
    </row>
    <row r="69" spans="1:33" ht="15.95" customHeight="1">
      <c r="A69" s="134"/>
      <c r="B69" s="131" t="s">
        <v>14</v>
      </c>
      <c r="C69" s="131"/>
      <c r="D69" s="132"/>
      <c r="E69" s="131"/>
      <c r="F69" s="204"/>
      <c r="G69" s="204"/>
      <c r="H69" s="204"/>
      <c r="I69" s="204"/>
      <c r="J69" s="204"/>
      <c r="K69" s="204"/>
      <c r="L69" s="204"/>
      <c r="M69" s="204"/>
      <c r="N69" s="204"/>
      <c r="O69" s="204"/>
      <c r="P69" s="204"/>
      <c r="Q69" s="204"/>
      <c r="R69" s="204"/>
      <c r="S69" s="204"/>
      <c r="T69" s="131"/>
      <c r="U69" s="131"/>
      <c r="V69" s="131"/>
      <c r="W69" s="131"/>
      <c r="X69" s="131"/>
      <c r="Y69" s="131"/>
      <c r="Z69" s="131"/>
      <c r="AA69" s="131"/>
      <c r="AB69" s="131"/>
      <c r="AC69" s="131"/>
      <c r="AD69" s="143"/>
      <c r="AF69" s="142"/>
      <c r="AG69" s="142"/>
    </row>
    <row r="70" spans="1:33">
      <c r="A70" s="134"/>
      <c r="B70" s="135" t="s">
        <v>113</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48</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2" t="str">
        <f>$D$1</f>
        <v>SMK TAMAN ANTARABANGSA</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YQB+zR0V3QQRhhova7HdArzjJyZxokGB2YKdshTywLhTx+KBUTpwuZJW3b8TNw4ycFCNODVaej7qxP1jYe9aQA==" saltValue="proGlPjYzcD2uJ6rXkxuAg==" spinCount="100000" sheet="1" objects="1" scenarios="1"/>
  <mergeCells count="12">
    <mergeCell ref="A9:A11"/>
    <mergeCell ref="B9:B11"/>
    <mergeCell ref="C9:C11"/>
    <mergeCell ref="D9:D11"/>
    <mergeCell ref="AD9:AD11"/>
    <mergeCell ref="E9:H10"/>
    <mergeCell ref="I9:J10"/>
    <mergeCell ref="K9:L10"/>
    <mergeCell ref="F66:S66"/>
    <mergeCell ref="F67:S67"/>
    <mergeCell ref="F68:S68"/>
    <mergeCell ref="F69:S69"/>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49"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10</xdr:col>
                    <xdr:colOff>609600</xdr:colOff>
                    <xdr:row>5</xdr:row>
                    <xdr:rowOff>9525</xdr:rowOff>
                  </from>
                  <to>
                    <xdr:col>11</xdr:col>
                    <xdr:colOff>66675</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10</xdr:col>
                    <xdr:colOff>609600</xdr:colOff>
                    <xdr:row>6</xdr:row>
                    <xdr:rowOff>9525</xdr:rowOff>
                  </from>
                  <to>
                    <xdr:col>11</xdr:col>
                    <xdr:colOff>57150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53" sqref="F53"/>
    </sheetView>
  </sheetViews>
  <sheetFormatPr defaultRowHeight="16.5" zeroHeight="1"/>
  <cols>
    <col min="1" max="1" width="3.5703125" style="1" customWidth="1"/>
    <col min="2" max="3" width="8.28515625" style="48" customWidth="1"/>
    <col min="4" max="4" width="23.140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13" t="str">
        <f>'REKOD PRESTASI MURID'!$D$1</f>
        <v>SMK TAMAN ANTARABANGSA</v>
      </c>
      <c r="C1" s="213"/>
      <c r="D1" s="213"/>
      <c r="E1" s="213"/>
      <c r="F1" s="213"/>
      <c r="G1" s="52"/>
      <c r="H1" s="51"/>
    </row>
    <row r="2" spans="1:11" s="47" customFormat="1" ht="21" customHeight="1">
      <c r="A2" s="52"/>
      <c r="B2" s="213" t="str">
        <f>'REKOD PRESTASI MURID'!$D$2</f>
        <v>BUKIT ANTARABANGSA</v>
      </c>
      <c r="C2" s="213"/>
      <c r="D2" s="213"/>
      <c r="E2" s="213"/>
      <c r="F2" s="213"/>
      <c r="G2" s="52"/>
      <c r="H2" s="51"/>
    </row>
    <row r="3" spans="1:11" s="47" customFormat="1" ht="21" customHeight="1">
      <c r="A3" s="52"/>
      <c r="B3" s="213" t="str">
        <f>'REKOD PRESTASI MURID'!$D$3</f>
        <v>KUALA LUMPUR</v>
      </c>
      <c r="C3" s="213"/>
      <c r="D3" s="213"/>
      <c r="E3" s="213"/>
      <c r="F3" s="213"/>
      <c r="G3" s="52"/>
      <c r="H3" s="51"/>
    </row>
    <row r="4" spans="1:11" s="47" customFormat="1" ht="21" customHeight="1">
      <c r="A4" s="53"/>
      <c r="B4" s="214">
        <f>'REKOD PRESTASI MURID'!$D$4</f>
        <v>43010</v>
      </c>
      <c r="C4" s="214"/>
      <c r="D4" s="214"/>
      <c r="E4" s="214"/>
      <c r="F4" s="214"/>
      <c r="G4" s="53"/>
      <c r="H4" s="215" t="s">
        <v>15</v>
      </c>
      <c r="I4" s="215"/>
      <c r="J4" s="215"/>
    </row>
    <row r="5" spans="1:11">
      <c r="A5" s="7"/>
      <c r="B5" s="7"/>
      <c r="C5" s="7"/>
      <c r="D5" s="7"/>
      <c r="E5" s="7"/>
      <c r="F5" s="7"/>
      <c r="G5" s="7"/>
      <c r="H5" s="54"/>
      <c r="I5" s="91"/>
      <c r="J5" s="91"/>
    </row>
    <row r="6" spans="1:11" ht="18.75">
      <c r="A6" s="7"/>
      <c r="B6" s="55" t="str">
        <f>'REKOD PRESTASI MURID'!$A$7</f>
        <v>SAINS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16" t="s">
        <v>16</v>
      </c>
      <c r="C8" s="217"/>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MURID'!L6</f>
        <v>Pentaksiran Pertengahan Tahun</v>
      </c>
    </row>
    <row r="9" spans="1:11">
      <c r="A9" s="7"/>
      <c r="B9" s="219" t="s">
        <v>17</v>
      </c>
      <c r="C9" s="220"/>
      <c r="D9" s="61">
        <f>VLOOKUP($I$6,'REKOD PRESTASI MURID'!$A$12:$D$65,3)</f>
        <v>40307162521</v>
      </c>
      <c r="E9" s="62"/>
      <c r="F9" s="18"/>
      <c r="G9" s="7"/>
      <c r="H9" s="56">
        <v>3</v>
      </c>
      <c r="I9" s="56" t="str">
        <f>'REKOD PRESTASI MURID'!B14</f>
        <v>ARINA ARISSA BINTI MUSA</v>
      </c>
      <c r="J9" s="56" t="str">
        <f t="shared" si="0"/>
        <v>3  ARINA ARISSA BINTI MUSA</v>
      </c>
      <c r="K9" s="1" t="str">
        <f>'REKOD PRESTASI MURID'!L7</f>
        <v>Pentaksiran Akhir tahun</v>
      </c>
    </row>
    <row r="10" spans="1:11">
      <c r="A10" s="7"/>
      <c r="B10" s="219" t="s">
        <v>18</v>
      </c>
      <c r="C10" s="220"/>
      <c r="D10" s="63" t="str">
        <f>VLOOKUP($I$6,'REKOD PRESTASI MURID'!$A$12:$D$65,4)</f>
        <v>L</v>
      </c>
      <c r="E10" s="64"/>
      <c r="F10" s="18"/>
      <c r="G10" s="7"/>
      <c r="H10" s="56">
        <v>4</v>
      </c>
      <c r="I10" s="56" t="str">
        <f>'REKOD PRESTASI MURID'!B15</f>
        <v>AZALI BIN MOHD GHAZI</v>
      </c>
      <c r="J10" s="56" t="str">
        <f t="shared" si="0"/>
        <v>4  AZALI BIN MOHD GHAZI</v>
      </c>
    </row>
    <row r="11" spans="1:11">
      <c r="A11" s="7"/>
      <c r="B11" s="219" t="s">
        <v>19</v>
      </c>
      <c r="C11" s="220"/>
      <c r="D11" s="63" t="str">
        <f>'REKOD PRESTASI MURID'!D7</f>
        <v>TINGKATAN 2</v>
      </c>
      <c r="E11" s="64"/>
      <c r="F11" s="18"/>
      <c r="G11" s="7"/>
      <c r="H11" s="56">
        <v>5</v>
      </c>
      <c r="I11" s="56" t="str">
        <f>'REKOD PRESTASI MURID'!B16</f>
        <v>AZWAN BIN MUSAHAR</v>
      </c>
      <c r="J11" s="56" t="str">
        <f t="shared" si="0"/>
        <v>5  AZWAN BIN MUSAHAR</v>
      </c>
    </row>
    <row r="12" spans="1:11">
      <c r="A12" s="7"/>
      <c r="B12" s="59" t="s">
        <v>20</v>
      </c>
      <c r="C12" s="60"/>
      <c r="D12" s="63" t="str">
        <f>'REKOD PRESTASI MURID'!$D$6</f>
        <v>EN. AHMAD HASHIM MOKTAR</v>
      </c>
      <c r="E12" s="64"/>
      <c r="F12" s="18"/>
      <c r="G12" s="7"/>
      <c r="H12" s="56">
        <v>6</v>
      </c>
      <c r="I12" s="56" t="str">
        <f>'REKOD PRESTASI MURID'!B17</f>
        <v>CHAN KOK MENG</v>
      </c>
      <c r="J12" s="56" t="str">
        <f t="shared" si="0"/>
        <v>6  CHAN KOK MENG</v>
      </c>
      <c r="K12" s="89"/>
    </row>
    <row r="13" spans="1:11">
      <c r="A13" s="7"/>
      <c r="B13" s="221" t="s">
        <v>21</v>
      </c>
      <c r="C13" s="222"/>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2" t="s">
        <v>22</v>
      </c>
      <c r="C15" s="232"/>
      <c r="D15" s="232"/>
      <c r="E15" s="225">
        <f>IF(K7=1,"",VLOOKUP($I$6,'REKOD PRESTASI MURID'!$A$12:$AD$65,30))</f>
        <v>6</v>
      </c>
      <c r="F15" s="230" t="str">
        <f>UPPER(IF(K7=1,K8,K9))</f>
        <v>PENTAKSIRAN AKHIR TAHUN</v>
      </c>
      <c r="G15" s="7"/>
      <c r="H15" s="56">
        <v>9</v>
      </c>
      <c r="I15" s="56" t="str">
        <f>'REKOD PRESTASI MURID'!B20</f>
        <v>FARIDAH BINTI RAMLAN</v>
      </c>
      <c r="J15" s="56" t="str">
        <f t="shared" si="0"/>
        <v>9  FARIDAH BINTI RAMLAN</v>
      </c>
    </row>
    <row r="16" spans="1:11" ht="22.5" customHeight="1">
      <c r="A16" s="7"/>
      <c r="B16" s="233"/>
      <c r="C16" s="233"/>
      <c r="D16" s="233"/>
      <c r="E16" s="225"/>
      <c r="F16" s="231"/>
      <c r="G16" s="7"/>
      <c r="H16" s="56">
        <v>10</v>
      </c>
      <c r="I16" s="56" t="str">
        <f>'REKOD PRESTASI MURID'!B21</f>
        <v>HAFIZ BIN BAHAROM</v>
      </c>
      <c r="J16" s="56" t="str">
        <f t="shared" si="0"/>
        <v>10  HAFIZ BIN BAHAROM</v>
      </c>
    </row>
    <row r="17" spans="1:10" ht="41.25" customHeight="1">
      <c r="A17" s="7"/>
      <c r="B17" s="223" t="s">
        <v>23</v>
      </c>
      <c r="C17" s="223"/>
      <c r="D17" s="224"/>
      <c r="E17" s="226" t="str">
        <f>IF(E15="","Tahap Penguasaan Keseluruhan hanya dilaporkan pada pentaksiran akhir tahun sahaja",VLOOKUP(E15,'DATA PERNYATAAN TAHAP PGUASAAN '!A204:B209,2))</f>
        <v>Sangat cemerlang</v>
      </c>
      <c r="F17" s="227"/>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28" t="s">
        <v>4</v>
      </c>
      <c r="C19" s="228"/>
      <c r="D19" s="67" t="s">
        <v>24</v>
      </c>
      <c r="E19" s="68" t="s">
        <v>25</v>
      </c>
      <c r="F19" s="69" t="s">
        <v>26</v>
      </c>
      <c r="G19" s="7"/>
      <c r="H19" s="56">
        <v>13</v>
      </c>
      <c r="I19" s="56" t="str">
        <f>'REKOD PRESTASI MURID'!B24</f>
        <v>HARLINA BINTI SARIP</v>
      </c>
      <c r="J19" s="56" t="str">
        <f t="shared" si="0"/>
        <v>13  HARLINA BINTI SARIP</v>
      </c>
    </row>
    <row r="20" spans="1:10" ht="66" customHeight="1">
      <c r="A20" s="7"/>
      <c r="B20" s="290" t="str">
        <f>B6</f>
        <v>SAINS</v>
      </c>
      <c r="C20" s="290"/>
      <c r="D20" s="70" t="str">
        <f>'REKOD PRESTASI MURID'!$E$11</f>
        <v>PENYELENGGARAAN DAN KESINAMBUNGAN HIDUP</v>
      </c>
      <c r="E20" s="71">
        <f>VLOOKUP($I$6,'REKOD PRESTASI MURID'!$A$12:$AD$65,5)</f>
        <v>5</v>
      </c>
      <c r="F20" s="72" t="str">
        <f>VLOOKUP(E20,'DATA PERNYATAAN TAHAP PGUASAAN '!A4:B9,2)</f>
        <v>Menilai pengetahuan mengenai biodiversiti/ ekosistem/ nutrisi/  kesihatan manusia dalam konteks penyelesaian masalah dan membuat keputusan untuk melaksanakan satu tugasan.</v>
      </c>
      <c r="G20" s="7"/>
      <c r="H20" s="56">
        <v>14</v>
      </c>
      <c r="I20" s="56" t="str">
        <f>'REKOD PRESTASI MURID'!B25</f>
        <v>HAYATI BINTI MUSA</v>
      </c>
      <c r="J20" s="56" t="str">
        <f t="shared" si="0"/>
        <v>14  HAYATI BINTI MUSA</v>
      </c>
    </row>
    <row r="21" spans="1:10" ht="65.25" customHeight="1">
      <c r="A21" s="7"/>
      <c r="B21" s="290"/>
      <c r="C21" s="290"/>
      <c r="D21" s="70" t="str">
        <f>'REKOD PRESTASI MURID'!$F$11</f>
        <v>PENEROKAAN UNSUR DALAM ALAM</v>
      </c>
      <c r="E21" s="71">
        <f>VLOOKUP($I$6,'REKOD PRESTASI MURID'!$A$12:$AD$65,6)</f>
        <v>4</v>
      </c>
      <c r="F21" s="72" t="str">
        <f>VLOOKUP(E21,'DATA PERNYATAAN TAHAP PGUASAAN '!A12:B17,2)</f>
        <v>Menganalisis pengetahuan mengenai larutan/ asid dan alkali dalam konteks penyelesaian masalah mengenai kejadian atau fenomena alam.</v>
      </c>
      <c r="G21" s="7"/>
      <c r="H21" s="56">
        <v>15</v>
      </c>
      <c r="I21" s="56" t="str">
        <f>'REKOD PRESTASI MURID'!B26</f>
        <v>IRWAN HASHIM BIN MOHD SUHAILY</v>
      </c>
      <c r="J21" s="56" t="str">
        <f t="shared" si="0"/>
        <v>15  IRWAN HASHIM BIN MOHD SUHAILY</v>
      </c>
    </row>
    <row r="22" spans="1:10" ht="66" customHeight="1">
      <c r="A22" s="7"/>
      <c r="B22" s="290"/>
      <c r="C22" s="290"/>
      <c r="D22" s="70" t="str">
        <f>'REKOD PRESTASI MURID'!$G$11</f>
        <v>TENAGA DAN KELESTARIAN HIDUP</v>
      </c>
      <c r="E22" s="71">
        <f>VLOOKUP($I$6,'REKOD PRESTASI MURID'!$A$12:$AD$65,7)</f>
        <v>5</v>
      </c>
      <c r="F22" s="72" t="str">
        <f>VLOOKUP(E22,'DATA PERNYATAAN TAHAP PGUASAAN '!A20:B25,2)</f>
        <v>Menilai pengetahuan mengenai keelektrikan dan kemagnetan/ daya dan gerakan/ haba/ gelombang bunyi dalam konteks penyelesaian masalah dan membuat keputusan untuk melaksanakan satu tugasan.</v>
      </c>
      <c r="G22" s="7"/>
      <c r="H22" s="56">
        <v>16</v>
      </c>
      <c r="I22" s="56" t="str">
        <f>'REKOD PRESTASI MURID'!B27</f>
        <v>ISMAIL ALIFF BIN AZIZ</v>
      </c>
      <c r="J22" s="56" t="str">
        <f t="shared" si="0"/>
        <v>16  ISMAIL ALIFF BIN AZIZ</v>
      </c>
    </row>
    <row r="23" spans="1:10" ht="66" customHeight="1">
      <c r="A23" s="7"/>
      <c r="B23" s="290"/>
      <c r="C23" s="290"/>
      <c r="D23" s="70" t="str">
        <f>'REKOD PRESTASI MURID'!$H$11</f>
        <v>PENEROKAAN  BUMI DAN ANGKASA</v>
      </c>
      <c r="E23" s="71">
        <f>VLOOKUP($I$6,'REKOD PRESTASI MURID'!$A$12:$AD$65,8)</f>
        <v>4</v>
      </c>
      <c r="F23" s="72" t="str">
        <f>VLOOKUP(E23,'DATA PERNYATAAN TAHAP PGUASAAN '!A28:B33,2)</f>
        <v>Menganalisis pengetahuan mengenai bintang dan galaksi dalam alam semesta/ sistem suria/ meteoroid, asteroid dan komet dalam konteks penyelesaian masalah mengenai kejadian atau fenomena alam.</v>
      </c>
      <c r="G23" s="7"/>
      <c r="H23" s="56">
        <v>17</v>
      </c>
      <c r="I23" s="56" t="str">
        <f>'REKOD PRESTASI MURID'!B28</f>
        <v>JAMIL BIN JAMALUDIN</v>
      </c>
      <c r="J23" s="56" t="str">
        <f t="shared" si="0"/>
        <v>17  JAMIL BIN JAMALUDIN</v>
      </c>
    </row>
    <row r="24" spans="1:10" ht="126" customHeight="1">
      <c r="A24" s="7"/>
      <c r="B24" s="290"/>
      <c r="C24" s="290"/>
      <c r="D24" s="70" t="str">
        <f>'REKOD PRESTASI MURID'!$I$11</f>
        <v>PENGGAL PERTAMA</v>
      </c>
      <c r="E24" s="71">
        <f>VLOOKUP($I$6,'REKOD PRESTASI MURID'!$A$12:$AD$65,9)</f>
        <v>4</v>
      </c>
      <c r="F24" s="72" t="str">
        <f>VLOOKUP(E24,'DATA PERNYATAAN TAHAP PGUASAAN '!A36:B41,2)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4" s="7"/>
      <c r="H24" s="56">
        <v>18</v>
      </c>
      <c r="I24" s="56" t="str">
        <f>'REKOD PRESTASI MURID'!B29</f>
        <v>KAMARIAH BINTI YASSIN</v>
      </c>
      <c r="J24" s="56" t="str">
        <f t="shared" si="0"/>
        <v>18  KAMARIAH BINTI YASSIN</v>
      </c>
    </row>
    <row r="25" spans="1:10" ht="126" customHeight="1">
      <c r="A25" s="7"/>
      <c r="B25" s="290"/>
      <c r="C25" s="290"/>
      <c r="D25" s="70" t="str">
        <f>'REKOD PRESTASI MURID'!$J$11</f>
        <v>PENGGAL KEDUA</v>
      </c>
      <c r="E25" s="71">
        <f>VLOOKUP($I$6,'REKOD PRESTASI MURID'!$A$12:$AD$65,10)</f>
        <v>4</v>
      </c>
      <c r="F25" s="72" t="str">
        <f>VLOOKUP(E25,'DATA PERNYATAAN TAHAP PGUASAAN '!A44:B49,2)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5" s="7"/>
      <c r="H25" s="56">
        <v>19</v>
      </c>
      <c r="I25" s="56" t="str">
        <f>'REKOD PRESTASI MURID'!B30</f>
        <v>KARIM DANISH BIN ABU BAKAR</v>
      </c>
      <c r="J25" s="56" t="str">
        <f t="shared" ref="J25:J30" si="1">IF(I25=0,"",H25&amp;"  "&amp;I25)</f>
        <v>19  KARIM DANISH BIN ABU BAKAR</v>
      </c>
    </row>
    <row r="26" spans="1:10" ht="102.75" customHeight="1">
      <c r="A26" s="7"/>
      <c r="B26" s="290"/>
      <c r="C26" s="290"/>
      <c r="D26" s="70" t="str">
        <f>'REKOD PRESTASI MURID'!$K$11</f>
        <v>PENGGAL PERTAMA</v>
      </c>
      <c r="E26" s="71">
        <f>VLOOKUP($I$6,'REKOD PRESTASI MURID'!$A$12:$AD$65,11)</f>
        <v>2</v>
      </c>
      <c r="F26" s="72" t="str">
        <f>VLOOKUP(E26,'DATA PERNYATAAN TAHAP PGUASAAN '!A52:B57,2)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6" s="7"/>
      <c r="H26" s="56">
        <v>20</v>
      </c>
      <c r="I26" s="56" t="str">
        <f>'REKOD PRESTASI MURID'!B31</f>
        <v>KHARIL YUSRI BIN TAHUR</v>
      </c>
      <c r="J26" s="56" t="str">
        <f t="shared" si="1"/>
        <v>20  KHARIL YUSRI BIN TAHUR</v>
      </c>
    </row>
    <row r="27" spans="1:10" ht="102.75" customHeight="1">
      <c r="A27" s="7"/>
      <c r="B27" s="290"/>
      <c r="C27" s="290"/>
      <c r="D27" s="70" t="str">
        <f>'REKOD PRESTASI MURID'!$L$11</f>
        <v>PENGGAL KEDUA</v>
      </c>
      <c r="E27" s="71">
        <f>VLOOKUP($I$6,'REKOD PRESTASI MURID'!$A$12:$AD$65,12)</f>
        <v>2</v>
      </c>
      <c r="F27" s="72" t="str">
        <f>VLOOKUP(E27,'DATA PERNYATAAN TAHAP PGUASAAN '!A60:B65,2)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7" s="7"/>
      <c r="H27" s="56">
        <v>21</v>
      </c>
      <c r="I27" s="56" t="str">
        <f>'REKOD PRESTASI MURID'!B32</f>
        <v xml:space="preserve">LAILATUL QARI BINTI KARIM </v>
      </c>
      <c r="J27" s="56" t="str">
        <f t="shared" si="1"/>
        <v xml:space="preserve">21  LAILATUL QARI BINTI KARIM </v>
      </c>
    </row>
    <row r="28" spans="1:10" ht="99.75" hidden="1" customHeight="1">
      <c r="A28" s="7"/>
      <c r="B28" s="167"/>
      <c r="C28" s="168"/>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7"/>
      <c r="C29" s="168"/>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69"/>
      <c r="C30" s="170"/>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7"/>
      <c r="C31" s="168"/>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93" t="s">
        <v>187</v>
      </c>
      <c r="E47" s="229"/>
      <c r="F47" s="229"/>
      <c r="G47" s="81"/>
      <c r="H47" s="56">
        <v>41</v>
      </c>
      <c r="I47" s="56">
        <f>'REKOD PRESTASI MURID'!B52</f>
        <v>0</v>
      </c>
      <c r="J47" s="56" t="str">
        <f t="shared" si="2"/>
        <v/>
      </c>
    </row>
    <row r="48" spans="1:10" s="49" customFormat="1" ht="22.5" customHeight="1">
      <c r="A48" s="81"/>
      <c r="B48" s="87"/>
      <c r="C48" s="87"/>
      <c r="D48" s="293"/>
      <c r="E48" s="218"/>
      <c r="F48" s="218"/>
      <c r="G48" s="81"/>
      <c r="H48" s="56">
        <v>42</v>
      </c>
      <c r="I48" s="56">
        <f>'REKOD PRESTASI MURID'!B53</f>
        <v>0</v>
      </c>
      <c r="J48" s="56" t="str">
        <f t="shared" si="2"/>
        <v/>
      </c>
    </row>
    <row r="49" spans="1:10" s="49" customFormat="1" ht="21" customHeight="1">
      <c r="A49" s="81"/>
      <c r="B49" s="87"/>
      <c r="C49" s="87"/>
      <c r="D49" s="86"/>
      <c r="E49" s="218"/>
      <c r="F49" s="218"/>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27</v>
      </c>
      <c r="F55" s="88" t="s">
        <v>27</v>
      </c>
      <c r="H55" s="56">
        <v>49</v>
      </c>
      <c r="I55" s="56">
        <f>'REKOD PRESTASI MURID'!B60</f>
        <v>0</v>
      </c>
      <c r="J55" s="56" t="str">
        <f t="shared" si="2"/>
        <v/>
      </c>
    </row>
    <row r="56" spans="1:10">
      <c r="B56" s="89" t="str">
        <f>'REKOD PRESTASI MURID'!$D$6</f>
        <v>EN. AHMAD HASHIM MOKTAR</v>
      </c>
      <c r="C56" s="89"/>
      <c r="D56" s="89"/>
      <c r="E56" s="89"/>
      <c r="F56" s="200" t="str">
        <f>'REKOD PRESTASI MURID'!B70</f>
        <v>PN. SALMIAH BT KAMARUDIN</v>
      </c>
      <c r="H56" s="56">
        <v>50</v>
      </c>
      <c r="I56" s="56">
        <f>'REKOD PRESTASI MURID'!B61</f>
        <v>0</v>
      </c>
      <c r="J56" s="56" t="str">
        <f t="shared" si="2"/>
        <v/>
      </c>
    </row>
    <row r="57" spans="1:10">
      <c r="B57" s="48" t="s">
        <v>28</v>
      </c>
      <c r="F57" s="88" t="str">
        <f>'REKOD PRESTASI MURID'!$B$71</f>
        <v>GURU BESAR</v>
      </c>
      <c r="H57" s="56">
        <v>51</v>
      </c>
      <c r="I57" s="56">
        <f>'REKOD PRESTASI MURID'!B62</f>
        <v>0</v>
      </c>
      <c r="J57" s="56" t="str">
        <f t="shared" si="2"/>
        <v/>
      </c>
    </row>
    <row r="58" spans="1:10">
      <c r="B58" s="48" t="str">
        <f>'REKOD PRESTASI MURID'!$B$72</f>
        <v>SMK TAMAN ANTARABANGSA</v>
      </c>
      <c r="F58" s="88" t="str">
        <f>'REKOD PRESTASI MURID'!$B$72</f>
        <v>SMK TAMAN ANTARABANGSA</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Xmig+MSArWf6aSzOxpckFk68uC41Mek/Pl36LdALQhydpkxvGmuQfq+voHkbTJJ/BbYKmAkcr2+a/RT8bvxETA==" saltValue="Z+MENq9hovWtoYWtE8R2qw==" spinCount="100000" sheet="1" scenarios="1"/>
  <mergeCells count="21">
    <mergeCell ref="B20:C27"/>
    <mergeCell ref="D47:D48"/>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C15" sqref="C15"/>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29</v>
      </c>
      <c r="B1" s="34"/>
    </row>
    <row r="2" spans="1:9">
      <c r="A2" s="35"/>
      <c r="B2" s="36"/>
    </row>
    <row r="3" spans="1:9" ht="30">
      <c r="A3" s="37" t="s">
        <v>25</v>
      </c>
      <c r="B3" s="38" t="s">
        <v>146</v>
      </c>
    </row>
    <row r="4" spans="1:9" ht="15.75">
      <c r="A4" s="39">
        <v>1</v>
      </c>
      <c r="B4" s="186" t="s">
        <v>147</v>
      </c>
    </row>
    <row r="5" spans="1:9" ht="15.75">
      <c r="A5" s="39">
        <v>2</v>
      </c>
      <c r="B5" s="186" t="s">
        <v>148</v>
      </c>
    </row>
    <row r="6" spans="1:9" ht="31.5">
      <c r="A6" s="39">
        <v>3</v>
      </c>
      <c r="B6" s="186" t="s">
        <v>149</v>
      </c>
    </row>
    <row r="7" spans="1:9" ht="31.5">
      <c r="A7" s="39">
        <v>4</v>
      </c>
      <c r="B7" s="186" t="s">
        <v>150</v>
      </c>
    </row>
    <row r="8" spans="1:9" ht="31.5">
      <c r="A8" s="39">
        <v>5</v>
      </c>
      <c r="B8" s="186" t="s">
        <v>151</v>
      </c>
    </row>
    <row r="9" spans="1:9" ht="47.25">
      <c r="A9" s="39">
        <v>6</v>
      </c>
      <c r="B9" s="186" t="s">
        <v>152</v>
      </c>
    </row>
    <row r="10" spans="1:9">
      <c r="A10" s="35"/>
      <c r="B10" s="36"/>
    </row>
    <row r="11" spans="1:9" ht="30">
      <c r="A11" s="41" t="s">
        <v>25</v>
      </c>
      <c r="B11" s="38" t="s">
        <v>153</v>
      </c>
    </row>
    <row r="12" spans="1:9" ht="15.75">
      <c r="A12" s="39">
        <v>1</v>
      </c>
      <c r="B12" s="186" t="s">
        <v>154</v>
      </c>
    </row>
    <row r="13" spans="1:9" ht="15.75">
      <c r="A13" s="39">
        <v>2</v>
      </c>
      <c r="B13" s="186" t="s">
        <v>155</v>
      </c>
    </row>
    <row r="14" spans="1:9" ht="31.5">
      <c r="A14" s="39">
        <v>3</v>
      </c>
      <c r="B14" s="186" t="s">
        <v>156</v>
      </c>
    </row>
    <row r="15" spans="1:9" ht="31.5">
      <c r="A15" s="39">
        <v>4</v>
      </c>
      <c r="B15" s="186" t="s">
        <v>157</v>
      </c>
      <c r="I15" s="42"/>
    </row>
    <row r="16" spans="1:9" ht="39" customHeight="1">
      <c r="A16" s="39">
        <v>5</v>
      </c>
      <c r="B16" s="186" t="s">
        <v>158</v>
      </c>
    </row>
    <row r="17" spans="1:2" ht="47.25">
      <c r="A17" s="39">
        <v>6</v>
      </c>
      <c r="B17" s="186" t="s">
        <v>159</v>
      </c>
    </row>
    <row r="18" spans="1:2">
      <c r="A18" s="35"/>
      <c r="B18" s="36"/>
    </row>
    <row r="19" spans="1:2" ht="30">
      <c r="A19" s="41" t="s">
        <v>25</v>
      </c>
      <c r="B19" s="38" t="s">
        <v>160</v>
      </c>
    </row>
    <row r="20" spans="1:2" ht="31.5">
      <c r="A20" s="39">
        <v>1</v>
      </c>
      <c r="B20" s="186" t="s">
        <v>161</v>
      </c>
    </row>
    <row r="21" spans="1:2" ht="31.5">
      <c r="A21" s="39">
        <v>2</v>
      </c>
      <c r="B21" s="186" t="s">
        <v>162</v>
      </c>
    </row>
    <row r="22" spans="1:2" ht="31.5">
      <c r="A22" s="39">
        <v>3</v>
      </c>
      <c r="B22" s="186" t="s">
        <v>163</v>
      </c>
    </row>
    <row r="23" spans="1:2" ht="31.5">
      <c r="A23" s="39">
        <v>4</v>
      </c>
      <c r="B23" s="186" t="s">
        <v>164</v>
      </c>
    </row>
    <row r="24" spans="1:2" ht="31.5">
      <c r="A24" s="39">
        <v>5</v>
      </c>
      <c r="B24" s="186" t="s">
        <v>165</v>
      </c>
    </row>
    <row r="25" spans="1:2" ht="63">
      <c r="A25" s="39">
        <v>6</v>
      </c>
      <c r="B25" s="186" t="s">
        <v>166</v>
      </c>
    </row>
    <row r="26" spans="1:2"/>
    <row r="27" spans="1:2" ht="30">
      <c r="A27" s="41" t="s">
        <v>25</v>
      </c>
      <c r="B27" s="38" t="s">
        <v>167</v>
      </c>
    </row>
    <row r="28" spans="1:2" ht="31.5">
      <c r="A28" s="39">
        <v>1</v>
      </c>
      <c r="B28" s="186" t="s">
        <v>168</v>
      </c>
    </row>
    <row r="29" spans="1:2" ht="31.5">
      <c r="A29" s="39">
        <v>2</v>
      </c>
      <c r="B29" s="186" t="s">
        <v>169</v>
      </c>
    </row>
    <row r="30" spans="1:2" ht="31.5">
      <c r="A30" s="39">
        <v>3</v>
      </c>
      <c r="B30" s="186" t="s">
        <v>170</v>
      </c>
    </row>
    <row r="31" spans="1:2" ht="31.5">
      <c r="A31" s="39">
        <v>4</v>
      </c>
      <c r="B31" s="186" t="s">
        <v>171</v>
      </c>
    </row>
    <row r="32" spans="1:2" ht="31.5">
      <c r="A32" s="39">
        <v>5</v>
      </c>
      <c r="B32" s="186" t="s">
        <v>172</v>
      </c>
    </row>
    <row r="33" spans="1:2" ht="63">
      <c r="A33" s="39">
        <v>6</v>
      </c>
      <c r="B33" s="186" t="s">
        <v>173</v>
      </c>
    </row>
    <row r="34" spans="1:2"/>
    <row r="35" spans="1:2" ht="30">
      <c r="A35" s="41" t="s">
        <v>25</v>
      </c>
      <c r="B35" s="38" t="s">
        <v>127</v>
      </c>
    </row>
    <row r="36" spans="1:2" ht="63">
      <c r="A36" s="39">
        <v>1</v>
      </c>
      <c r="B36" s="186" t="s">
        <v>185</v>
      </c>
    </row>
    <row r="37" spans="1:2" ht="63">
      <c r="A37" s="39">
        <v>2</v>
      </c>
      <c r="B37" s="186" t="s">
        <v>184</v>
      </c>
    </row>
    <row r="38" spans="1:2" ht="94.5">
      <c r="A38" s="39">
        <v>3</v>
      </c>
      <c r="B38" s="186" t="s">
        <v>183</v>
      </c>
    </row>
    <row r="39" spans="1:2" ht="110.25">
      <c r="A39" s="39">
        <v>4</v>
      </c>
      <c r="B39" s="186" t="s">
        <v>182</v>
      </c>
    </row>
    <row r="40" spans="1:2" ht="63">
      <c r="A40" s="39">
        <v>5</v>
      </c>
      <c r="B40" s="186" t="s">
        <v>181</v>
      </c>
    </row>
    <row r="41" spans="1:2" ht="47.25">
      <c r="A41" s="39">
        <v>6</v>
      </c>
      <c r="B41" s="186" t="s">
        <v>180</v>
      </c>
    </row>
    <row r="42" spans="1:2"/>
    <row r="43" spans="1:2" ht="30">
      <c r="A43" s="41" t="s">
        <v>25</v>
      </c>
      <c r="B43" s="38" t="s">
        <v>127</v>
      </c>
    </row>
    <row r="44" spans="1:2" ht="63">
      <c r="A44" s="39">
        <v>1</v>
      </c>
      <c r="B44" s="186" t="s">
        <v>185</v>
      </c>
    </row>
    <row r="45" spans="1:2" ht="63">
      <c r="A45" s="39">
        <v>2</v>
      </c>
      <c r="B45" s="186" t="s">
        <v>184</v>
      </c>
    </row>
    <row r="46" spans="1:2" ht="94.5">
      <c r="A46" s="39">
        <v>3</v>
      </c>
      <c r="B46" s="186" t="s">
        <v>183</v>
      </c>
    </row>
    <row r="47" spans="1:2" ht="110.25">
      <c r="A47" s="39">
        <v>4</v>
      </c>
      <c r="B47" s="186" t="s">
        <v>182</v>
      </c>
    </row>
    <row r="48" spans="1:2" ht="63">
      <c r="A48" s="39">
        <v>5</v>
      </c>
      <c r="B48" s="186" t="s">
        <v>181</v>
      </c>
    </row>
    <row r="49" spans="1:2" ht="47.25">
      <c r="A49" s="195">
        <v>6</v>
      </c>
      <c r="B49" s="186" t="s">
        <v>180</v>
      </c>
    </row>
    <row r="50" spans="1:2" ht="21.75" customHeight="1">
      <c r="B50" s="192"/>
    </row>
    <row r="51" spans="1:2" ht="30">
      <c r="A51" s="193" t="s">
        <v>25</v>
      </c>
      <c r="B51" s="194" t="s">
        <v>128</v>
      </c>
    </row>
    <row r="52" spans="1:2" ht="78.75">
      <c r="A52" s="39">
        <v>1</v>
      </c>
      <c r="B52" s="186" t="s">
        <v>178</v>
      </c>
    </row>
    <row r="53" spans="1:2" ht="78.75">
      <c r="A53" s="39">
        <v>2</v>
      </c>
      <c r="B53" s="186" t="s">
        <v>177</v>
      </c>
    </row>
    <row r="54" spans="1:2" ht="78.75">
      <c r="A54" s="39">
        <v>3</v>
      </c>
      <c r="B54" s="186" t="s">
        <v>176</v>
      </c>
    </row>
    <row r="55" spans="1:2" ht="78.75">
      <c r="A55" s="39">
        <v>4</v>
      </c>
      <c r="B55" s="186" t="s">
        <v>175</v>
      </c>
    </row>
    <row r="56" spans="1:2" ht="78.75">
      <c r="A56" s="39">
        <v>5</v>
      </c>
      <c r="B56" s="186" t="s">
        <v>174</v>
      </c>
    </row>
    <row r="57" spans="1:2" ht="94.5">
      <c r="A57" s="39">
        <v>6</v>
      </c>
      <c r="B57" s="186" t="s">
        <v>179</v>
      </c>
    </row>
    <row r="58" spans="1:2"/>
    <row r="59" spans="1:2" ht="30">
      <c r="A59" s="41" t="s">
        <v>25</v>
      </c>
      <c r="B59" s="38" t="s">
        <v>128</v>
      </c>
    </row>
    <row r="60" spans="1:2" ht="78.75">
      <c r="A60" s="39">
        <v>1</v>
      </c>
      <c r="B60" s="186" t="s">
        <v>178</v>
      </c>
    </row>
    <row r="61" spans="1:2" ht="78.75">
      <c r="A61" s="39">
        <v>2</v>
      </c>
      <c r="B61" s="186" t="s">
        <v>177</v>
      </c>
    </row>
    <row r="62" spans="1:2" ht="78.75">
      <c r="A62" s="39">
        <v>3</v>
      </c>
      <c r="B62" s="186" t="s">
        <v>176</v>
      </c>
    </row>
    <row r="63" spans="1:2" ht="78.75">
      <c r="A63" s="39">
        <v>4</v>
      </c>
      <c r="B63" s="186" t="s">
        <v>175</v>
      </c>
    </row>
    <row r="64" spans="1:2" ht="78.75">
      <c r="A64" s="39">
        <v>5</v>
      </c>
      <c r="B64" s="186" t="s">
        <v>174</v>
      </c>
    </row>
    <row r="65" spans="1:2" ht="94.5">
      <c r="A65" s="39">
        <v>6</v>
      </c>
      <c r="B65" s="186" t="s">
        <v>129</v>
      </c>
    </row>
    <row r="66" spans="1:2" hidden="1"/>
    <row r="67" spans="1:2" ht="30" hidden="1">
      <c r="A67" s="41" t="s">
        <v>25</v>
      </c>
      <c r="B67" s="38"/>
    </row>
    <row r="68" spans="1:2" ht="15.75" hidden="1">
      <c r="A68" s="39">
        <v>1</v>
      </c>
      <c r="B68" s="186"/>
    </row>
    <row r="69" spans="1:2" ht="15.75" hidden="1">
      <c r="A69" s="39">
        <v>2</v>
      </c>
      <c r="B69" s="186"/>
    </row>
    <row r="70" spans="1:2" ht="15.75" hidden="1">
      <c r="A70" s="39">
        <v>3</v>
      </c>
      <c r="B70" s="186"/>
    </row>
    <row r="71" spans="1:2" ht="15.75" hidden="1">
      <c r="A71" s="39">
        <v>4</v>
      </c>
      <c r="B71" s="186"/>
    </row>
    <row r="72" spans="1:2" ht="15.75" hidden="1">
      <c r="A72" s="39">
        <v>5</v>
      </c>
      <c r="B72" s="186"/>
    </row>
    <row r="73" spans="1:2" ht="15.75" hidden="1">
      <c r="A73" s="39">
        <v>6</v>
      </c>
      <c r="B73" s="186"/>
    </row>
    <row r="74" spans="1:2" hidden="1">
      <c r="B74" s="43"/>
    </row>
    <row r="75" spans="1:2" ht="30" hidden="1">
      <c r="A75" s="41" t="s">
        <v>25</v>
      </c>
      <c r="B75" s="38">
        <v>10</v>
      </c>
    </row>
    <row r="76" spans="1:2" ht="15.75" hidden="1">
      <c r="A76" s="39">
        <v>1</v>
      </c>
      <c r="B76" s="187"/>
    </row>
    <row r="77" spans="1:2" ht="15.75" hidden="1" customHeight="1">
      <c r="A77" s="39">
        <v>2</v>
      </c>
      <c r="B77" s="187"/>
    </row>
    <row r="78" spans="1:2" ht="15.75" hidden="1">
      <c r="A78" s="39">
        <v>3</v>
      </c>
      <c r="B78" s="187"/>
    </row>
    <row r="79" spans="1:2" ht="15.75" hidden="1">
      <c r="A79" s="39">
        <v>4</v>
      </c>
      <c r="B79" s="187"/>
    </row>
    <row r="80" spans="1:2" ht="15.75" hidden="1">
      <c r="A80" s="39">
        <v>5</v>
      </c>
      <c r="B80" s="187"/>
    </row>
    <row r="81" spans="1:2" ht="15.75" hidden="1">
      <c r="A81" s="39">
        <v>6</v>
      </c>
      <c r="B81" s="187"/>
    </row>
    <row r="82" spans="1:2" hidden="1"/>
    <row r="83" spans="1:2" ht="30" hidden="1">
      <c r="A83" s="41" t="s">
        <v>25</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25</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25</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25</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25</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25</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25</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25</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25</v>
      </c>
      <c r="B147" s="38"/>
    </row>
    <row r="148" spans="1:2" ht="15.75" hidden="1">
      <c r="A148" s="39">
        <v>1</v>
      </c>
      <c r="B148" s="186"/>
    </row>
    <row r="149" spans="1:2" ht="15.75" hidden="1">
      <c r="A149" s="39">
        <v>2</v>
      </c>
      <c r="B149" s="186"/>
    </row>
    <row r="150" spans="1:2" ht="15.75" hidden="1">
      <c r="A150" s="39">
        <v>3</v>
      </c>
      <c r="B150" s="186"/>
    </row>
    <row r="151" spans="1:2" ht="15.75" hidden="1">
      <c r="A151" s="39">
        <v>4</v>
      </c>
      <c r="B151" s="186"/>
    </row>
    <row r="152" spans="1:2" ht="15.75" hidden="1">
      <c r="A152" s="39">
        <v>5</v>
      </c>
      <c r="B152" s="186"/>
    </row>
    <row r="153" spans="1:2" ht="15.75" hidden="1">
      <c r="A153" s="39">
        <v>6</v>
      </c>
      <c r="B153" s="186"/>
    </row>
    <row r="154" spans="1:2" hidden="1">
      <c r="B154" s="43"/>
    </row>
    <row r="155" spans="1:2" ht="30" hidden="1">
      <c r="A155" s="41" t="s">
        <v>25</v>
      </c>
      <c r="B155" s="38"/>
    </row>
    <row r="156" spans="1:2" ht="15.75" hidden="1">
      <c r="A156" s="39">
        <v>1</v>
      </c>
      <c r="B156" s="187"/>
    </row>
    <row r="157" spans="1:2" ht="15.75" hidden="1">
      <c r="A157" s="39">
        <v>2</v>
      </c>
      <c r="B157" s="187"/>
    </row>
    <row r="158" spans="1:2" ht="15.75" hidden="1">
      <c r="A158" s="39">
        <v>3</v>
      </c>
      <c r="B158" s="187"/>
    </row>
    <row r="159" spans="1:2" ht="15.75" hidden="1">
      <c r="A159" s="39">
        <v>4</v>
      </c>
      <c r="B159" s="187"/>
    </row>
    <row r="160" spans="1:2" ht="15.75" hidden="1">
      <c r="A160" s="39">
        <v>5</v>
      </c>
      <c r="B160" s="187"/>
    </row>
    <row r="161" spans="1:2" ht="15.75" hidden="1">
      <c r="A161" s="39">
        <v>6</v>
      </c>
      <c r="B161" s="187"/>
    </row>
    <row r="162" spans="1:2" hidden="1">
      <c r="B162" s="43"/>
    </row>
    <row r="163" spans="1:2" ht="15" hidden="1">
      <c r="A163" s="46" t="s">
        <v>25</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25</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25</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25</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25</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25</v>
      </c>
      <c r="B203" s="177" t="s">
        <v>47</v>
      </c>
    </row>
    <row r="204" spans="1:2" ht="21.75" customHeight="1">
      <c r="A204" s="39">
        <v>1</v>
      </c>
      <c r="B204" s="188" t="s">
        <v>130</v>
      </c>
    </row>
    <row r="205" spans="1:2" ht="21.75" customHeight="1">
      <c r="A205" s="39">
        <v>2</v>
      </c>
      <c r="B205" s="188" t="s">
        <v>131</v>
      </c>
    </row>
    <row r="206" spans="1:2" ht="21.75" customHeight="1">
      <c r="A206" s="39">
        <v>3</v>
      </c>
      <c r="B206" s="189" t="s">
        <v>132</v>
      </c>
    </row>
    <row r="207" spans="1:2" ht="21.75" customHeight="1">
      <c r="A207" s="39">
        <v>4</v>
      </c>
      <c r="B207" s="189" t="s">
        <v>133</v>
      </c>
    </row>
    <row r="208" spans="1:2" ht="21.75" customHeight="1">
      <c r="A208" s="39">
        <v>5</v>
      </c>
      <c r="B208" s="189" t="s">
        <v>134</v>
      </c>
    </row>
    <row r="209" spans="1:2" ht="21.75" customHeight="1">
      <c r="A209" s="39">
        <v>6</v>
      </c>
      <c r="B209" s="189" t="s">
        <v>135</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e3By2K8ncv0yNWC+V8qiSEKjeQzVlptxRHRr0ihdrBVC1tIJC/VAUNVRhuhh4gLSFHeXADcvgAuA0SJ3S7SL0w==" saltValue="CvmJSXZ29cT2tvSjFScvgw=="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5"/>
  <sheetViews>
    <sheetView zoomScale="70" zoomScaleNormal="70" workbookViewId="0">
      <selection activeCell="C14" sqref="C14"/>
    </sheetView>
  </sheetViews>
  <sheetFormatPr defaultColWidth="9.140625" defaultRowHeight="15.75" customHeight="1" zeroHeight="1"/>
  <cols>
    <col min="1" max="1" width="5" style="240" customWidth="1"/>
    <col min="2" max="2" width="39.5703125" style="240" bestFit="1" customWidth="1"/>
    <col min="3" max="3" width="26.28515625" style="240" customWidth="1"/>
    <col min="4" max="4" width="11.42578125" style="285" customWidth="1"/>
    <col min="5" max="5" width="15.28515625" style="240" customWidth="1"/>
    <col min="6" max="6" width="33.5703125" style="240" customWidth="1"/>
    <col min="7" max="7" width="29.42578125" style="240" customWidth="1"/>
    <col min="8" max="8" width="30.140625" style="240" customWidth="1"/>
    <col min="9" max="9" width="28.5703125" style="240" customWidth="1"/>
    <col min="10" max="10" width="28.7109375" style="240" customWidth="1"/>
    <col min="11" max="11" width="20.85546875" style="240" customWidth="1"/>
    <col min="12" max="12" width="16.28515625" style="240" customWidth="1"/>
    <col min="13" max="16384" width="9.140625" style="240"/>
  </cols>
  <sheetData>
    <row r="1" spans="1:12" s="244" customFormat="1" ht="20.100000000000001" customHeight="1">
      <c r="A1" s="241"/>
      <c r="B1" s="239"/>
      <c r="C1" s="242"/>
      <c r="D1" s="242"/>
      <c r="E1" s="242"/>
      <c r="F1" s="242"/>
      <c r="G1" s="243"/>
      <c r="H1" s="243"/>
      <c r="I1" s="243"/>
      <c r="J1" s="243"/>
      <c r="K1" s="243"/>
      <c r="L1" s="243"/>
    </row>
    <row r="2" spans="1:12" s="244" customFormat="1" ht="20.100000000000001" customHeight="1">
      <c r="A2" s="245"/>
      <c r="B2" s="243"/>
      <c r="C2" s="242"/>
      <c r="D2" s="242"/>
      <c r="E2" s="242"/>
      <c r="F2" s="242"/>
      <c r="G2" s="243"/>
      <c r="H2" s="243"/>
      <c r="I2" s="243"/>
      <c r="J2" s="243"/>
      <c r="K2" s="243"/>
      <c r="L2" s="243"/>
    </row>
    <row r="3" spans="1:12" s="244" customFormat="1" ht="20.100000000000001" customHeight="1">
      <c r="A3" s="246"/>
      <c r="B3" s="243"/>
      <c r="C3" s="246"/>
      <c r="D3" s="243"/>
      <c r="E3" s="247"/>
      <c r="F3" s="248"/>
      <c r="G3" s="247"/>
      <c r="H3" s="248"/>
      <c r="I3" s="247"/>
      <c r="J3" s="248"/>
      <c r="K3" s="247"/>
      <c r="L3" s="248"/>
    </row>
    <row r="4" spans="1:12" s="244" customFormat="1" ht="15.75" customHeight="1">
      <c r="A4" s="249" t="s">
        <v>7</v>
      </c>
      <c r="B4" s="249" t="s">
        <v>8</v>
      </c>
      <c r="C4" s="250" t="s">
        <v>9</v>
      </c>
      <c r="D4" s="249" t="s">
        <v>10</v>
      </c>
      <c r="E4" s="251" t="s">
        <v>136</v>
      </c>
      <c r="F4" s="252" t="s">
        <v>137</v>
      </c>
      <c r="G4" s="253"/>
      <c r="H4" s="253"/>
      <c r="I4" s="253"/>
      <c r="J4" s="253"/>
      <c r="K4" s="254"/>
      <c r="L4" s="255"/>
    </row>
    <row r="5" spans="1:12" s="244" customFormat="1" ht="94.5">
      <c r="A5" s="249"/>
      <c r="B5" s="249"/>
      <c r="C5" s="250"/>
      <c r="D5" s="249"/>
      <c r="E5" s="256"/>
      <c r="F5" s="257" t="s">
        <v>138</v>
      </c>
      <c r="G5" s="257" t="s">
        <v>139</v>
      </c>
      <c r="H5" s="257" t="s">
        <v>140</v>
      </c>
      <c r="I5" s="257" t="s">
        <v>141</v>
      </c>
      <c r="J5" s="257" t="s">
        <v>142</v>
      </c>
      <c r="K5" s="258" t="s">
        <v>37</v>
      </c>
      <c r="L5" s="259" t="s">
        <v>143</v>
      </c>
    </row>
    <row r="6" spans="1:12">
      <c r="A6" s="249"/>
      <c r="B6" s="249"/>
      <c r="C6" s="250"/>
      <c r="D6" s="249"/>
      <c r="E6" s="260"/>
      <c r="F6" s="261">
        <v>0.2</v>
      </c>
      <c r="G6" s="262">
        <v>0.2</v>
      </c>
      <c r="H6" s="262">
        <v>0.2</v>
      </c>
      <c r="I6" s="262">
        <v>0.2</v>
      </c>
      <c r="J6" s="262">
        <v>0.2</v>
      </c>
      <c r="K6" s="262">
        <v>1</v>
      </c>
      <c r="L6" s="263"/>
    </row>
    <row r="7" spans="1:12" s="244" customFormat="1">
      <c r="A7" s="264">
        <v>1</v>
      </c>
      <c r="B7" s="265"/>
      <c r="C7" s="266"/>
      <c r="D7" s="264"/>
      <c r="E7" s="267">
        <v>1</v>
      </c>
      <c r="F7" s="267">
        <v>15</v>
      </c>
      <c r="G7" s="267">
        <v>10</v>
      </c>
      <c r="H7" s="267">
        <v>13</v>
      </c>
      <c r="I7" s="267">
        <v>17</v>
      </c>
      <c r="J7" s="267">
        <v>19</v>
      </c>
      <c r="K7" s="264" t="str">
        <f>IF(B7="","",SUM(F7:J7))</f>
        <v/>
      </c>
      <c r="L7" s="268" t="str">
        <f>IF(B7="","",ROUND(0.2*K7,2))</f>
        <v/>
      </c>
    </row>
    <row r="8" spans="1:12" s="244" customFormat="1">
      <c r="A8" s="264">
        <v>2</v>
      </c>
      <c r="B8" s="265"/>
      <c r="C8" s="266"/>
      <c r="D8" s="264"/>
      <c r="E8" s="267"/>
      <c r="F8" s="267"/>
      <c r="G8" s="267"/>
      <c r="H8" s="267"/>
      <c r="I8" s="267"/>
      <c r="J8" s="267"/>
      <c r="K8" s="264" t="str">
        <f t="shared" ref="K8:K60" si="0">IF(B8="","",SUM(F8:J8))</f>
        <v/>
      </c>
      <c r="L8" s="268" t="str">
        <f t="shared" ref="L8:L60" si="1">IF(B8="","",ROUND(0.2*K8,2))</f>
        <v/>
      </c>
    </row>
    <row r="9" spans="1:12" s="244" customFormat="1">
      <c r="A9" s="264">
        <v>3</v>
      </c>
      <c r="B9" s="265"/>
      <c r="C9" s="266"/>
      <c r="D9" s="264"/>
      <c r="E9" s="267"/>
      <c r="F9" s="267"/>
      <c r="G9" s="267"/>
      <c r="H9" s="267"/>
      <c r="I9" s="267">
        <v>6</v>
      </c>
      <c r="J9" s="267"/>
      <c r="K9" s="264" t="str">
        <f t="shared" si="0"/>
        <v/>
      </c>
      <c r="L9" s="268" t="str">
        <f t="shared" si="1"/>
        <v/>
      </c>
    </row>
    <row r="10" spans="1:12" s="244" customFormat="1">
      <c r="A10" s="264">
        <v>4</v>
      </c>
      <c r="B10" s="265"/>
      <c r="C10" s="266"/>
      <c r="D10" s="264"/>
      <c r="E10" s="267"/>
      <c r="F10" s="267"/>
      <c r="G10" s="267"/>
      <c r="H10" s="267"/>
      <c r="I10" s="267"/>
      <c r="J10" s="267"/>
      <c r="K10" s="264" t="str">
        <f t="shared" si="0"/>
        <v/>
      </c>
      <c r="L10" s="268" t="str">
        <f t="shared" si="1"/>
        <v/>
      </c>
    </row>
    <row r="11" spans="1:12" s="244" customFormat="1">
      <c r="A11" s="264">
        <v>5</v>
      </c>
      <c r="B11" s="265"/>
      <c r="C11" s="266"/>
      <c r="D11" s="264"/>
      <c r="E11" s="267"/>
      <c r="F11" s="267"/>
      <c r="G11" s="267"/>
      <c r="H11" s="267"/>
      <c r="I11" s="267"/>
      <c r="J11" s="267"/>
      <c r="K11" s="264" t="str">
        <f t="shared" si="0"/>
        <v/>
      </c>
      <c r="L11" s="268" t="str">
        <f t="shared" si="1"/>
        <v/>
      </c>
    </row>
    <row r="12" spans="1:12" s="244" customFormat="1">
      <c r="A12" s="264">
        <v>6</v>
      </c>
      <c r="B12" s="265"/>
      <c r="C12" s="266"/>
      <c r="D12" s="264"/>
      <c r="E12" s="267"/>
      <c r="F12" s="267"/>
      <c r="G12" s="267"/>
      <c r="H12" s="267"/>
      <c r="I12" s="267"/>
      <c r="J12" s="267"/>
      <c r="K12" s="264" t="str">
        <f t="shared" si="0"/>
        <v/>
      </c>
      <c r="L12" s="268" t="str">
        <f t="shared" si="1"/>
        <v/>
      </c>
    </row>
    <row r="13" spans="1:12" s="244" customFormat="1">
      <c r="A13" s="264">
        <v>7</v>
      </c>
      <c r="B13" s="265"/>
      <c r="C13" s="266"/>
      <c r="D13" s="264"/>
      <c r="E13" s="267"/>
      <c r="F13" s="267"/>
      <c r="G13" s="267"/>
      <c r="H13" s="267"/>
      <c r="I13" s="267"/>
      <c r="J13" s="267"/>
      <c r="K13" s="264" t="str">
        <f t="shared" si="0"/>
        <v/>
      </c>
      <c r="L13" s="268" t="str">
        <f t="shared" si="1"/>
        <v/>
      </c>
    </row>
    <row r="14" spans="1:12" s="244" customFormat="1">
      <c r="A14" s="264">
        <v>8</v>
      </c>
      <c r="B14" s="265"/>
      <c r="C14" s="266"/>
      <c r="D14" s="264"/>
      <c r="E14" s="267"/>
      <c r="F14" s="267"/>
      <c r="G14" s="267"/>
      <c r="H14" s="267"/>
      <c r="I14" s="267"/>
      <c r="J14" s="267"/>
      <c r="K14" s="264" t="str">
        <f t="shared" si="0"/>
        <v/>
      </c>
      <c r="L14" s="268" t="str">
        <f t="shared" si="1"/>
        <v/>
      </c>
    </row>
    <row r="15" spans="1:12" s="244" customFormat="1">
      <c r="A15" s="264">
        <v>9</v>
      </c>
      <c r="B15" s="265"/>
      <c r="C15" s="266"/>
      <c r="D15" s="264"/>
      <c r="E15" s="267"/>
      <c r="F15" s="267"/>
      <c r="G15" s="267"/>
      <c r="H15" s="267"/>
      <c r="I15" s="267"/>
      <c r="J15" s="267"/>
      <c r="K15" s="264" t="str">
        <f t="shared" si="0"/>
        <v/>
      </c>
      <c r="L15" s="268" t="str">
        <f t="shared" si="1"/>
        <v/>
      </c>
    </row>
    <row r="16" spans="1:12" s="244" customFormat="1">
      <c r="A16" s="264">
        <v>10</v>
      </c>
      <c r="B16" s="265"/>
      <c r="C16" s="266"/>
      <c r="D16" s="264"/>
      <c r="E16" s="267"/>
      <c r="F16" s="267"/>
      <c r="G16" s="267"/>
      <c r="H16" s="267"/>
      <c r="I16" s="267"/>
      <c r="J16" s="267"/>
      <c r="K16" s="264" t="str">
        <f t="shared" si="0"/>
        <v/>
      </c>
      <c r="L16" s="268" t="str">
        <f t="shared" si="1"/>
        <v/>
      </c>
    </row>
    <row r="17" spans="1:12" s="244" customFormat="1">
      <c r="A17" s="264">
        <v>11</v>
      </c>
      <c r="B17" s="265"/>
      <c r="C17" s="266"/>
      <c r="D17" s="264"/>
      <c r="E17" s="267"/>
      <c r="F17" s="267"/>
      <c r="G17" s="267"/>
      <c r="H17" s="267"/>
      <c r="I17" s="267"/>
      <c r="J17" s="267"/>
      <c r="K17" s="264" t="str">
        <f t="shared" si="0"/>
        <v/>
      </c>
      <c r="L17" s="268" t="str">
        <f t="shared" si="1"/>
        <v/>
      </c>
    </row>
    <row r="18" spans="1:12" s="244" customFormat="1">
      <c r="A18" s="264">
        <v>12</v>
      </c>
      <c r="B18" s="265"/>
      <c r="C18" s="266"/>
      <c r="D18" s="264"/>
      <c r="E18" s="267"/>
      <c r="F18" s="267"/>
      <c r="G18" s="267"/>
      <c r="H18" s="267"/>
      <c r="I18" s="267"/>
      <c r="J18" s="267"/>
      <c r="K18" s="264" t="str">
        <f t="shared" si="0"/>
        <v/>
      </c>
      <c r="L18" s="268" t="str">
        <f t="shared" si="1"/>
        <v/>
      </c>
    </row>
    <row r="19" spans="1:12" s="244" customFormat="1">
      <c r="A19" s="264">
        <v>13</v>
      </c>
      <c r="B19" s="265"/>
      <c r="C19" s="266"/>
      <c r="D19" s="264"/>
      <c r="E19" s="267"/>
      <c r="F19" s="267"/>
      <c r="G19" s="267"/>
      <c r="H19" s="267"/>
      <c r="I19" s="267"/>
      <c r="J19" s="267"/>
      <c r="K19" s="264" t="str">
        <f t="shared" si="0"/>
        <v/>
      </c>
      <c r="L19" s="268" t="str">
        <f t="shared" si="1"/>
        <v/>
      </c>
    </row>
    <row r="20" spans="1:12" s="244" customFormat="1">
      <c r="A20" s="264">
        <v>14</v>
      </c>
      <c r="B20" s="265"/>
      <c r="C20" s="266"/>
      <c r="D20" s="264"/>
      <c r="E20" s="267"/>
      <c r="F20" s="267"/>
      <c r="G20" s="267"/>
      <c r="H20" s="267"/>
      <c r="I20" s="267"/>
      <c r="J20" s="267"/>
      <c r="K20" s="264" t="str">
        <f t="shared" si="0"/>
        <v/>
      </c>
      <c r="L20" s="268" t="str">
        <f t="shared" si="1"/>
        <v/>
      </c>
    </row>
    <row r="21" spans="1:12" s="244" customFormat="1">
      <c r="A21" s="264">
        <v>15</v>
      </c>
      <c r="B21" s="265"/>
      <c r="C21" s="266"/>
      <c r="D21" s="264"/>
      <c r="E21" s="267"/>
      <c r="F21" s="267"/>
      <c r="G21" s="267"/>
      <c r="H21" s="267"/>
      <c r="I21" s="267"/>
      <c r="J21" s="267"/>
      <c r="K21" s="264" t="str">
        <f t="shared" si="0"/>
        <v/>
      </c>
      <c r="L21" s="268" t="str">
        <f t="shared" si="1"/>
        <v/>
      </c>
    </row>
    <row r="22" spans="1:12" s="244" customFormat="1">
      <c r="A22" s="264">
        <v>16</v>
      </c>
      <c r="B22" s="265"/>
      <c r="C22" s="266"/>
      <c r="D22" s="264"/>
      <c r="E22" s="267"/>
      <c r="F22" s="267"/>
      <c r="G22" s="267"/>
      <c r="H22" s="267"/>
      <c r="I22" s="267"/>
      <c r="J22" s="267"/>
      <c r="K22" s="264" t="str">
        <f t="shared" si="0"/>
        <v/>
      </c>
      <c r="L22" s="268" t="str">
        <f t="shared" si="1"/>
        <v/>
      </c>
    </row>
    <row r="23" spans="1:12" s="244" customFormat="1">
      <c r="A23" s="264">
        <v>17</v>
      </c>
      <c r="B23" s="265"/>
      <c r="C23" s="266"/>
      <c r="D23" s="264"/>
      <c r="E23" s="267"/>
      <c r="F23" s="267"/>
      <c r="G23" s="267"/>
      <c r="H23" s="267"/>
      <c r="I23" s="267"/>
      <c r="J23" s="267"/>
      <c r="K23" s="264" t="str">
        <f t="shared" si="0"/>
        <v/>
      </c>
      <c r="L23" s="268" t="str">
        <f t="shared" si="1"/>
        <v/>
      </c>
    </row>
    <row r="24" spans="1:12" s="244" customFormat="1">
      <c r="A24" s="264">
        <v>18</v>
      </c>
      <c r="B24" s="265"/>
      <c r="C24" s="266"/>
      <c r="D24" s="264"/>
      <c r="E24" s="267"/>
      <c r="F24" s="267"/>
      <c r="G24" s="267"/>
      <c r="H24" s="267"/>
      <c r="I24" s="267"/>
      <c r="J24" s="267"/>
      <c r="K24" s="264" t="str">
        <f t="shared" si="0"/>
        <v/>
      </c>
      <c r="L24" s="268" t="str">
        <f t="shared" si="1"/>
        <v/>
      </c>
    </row>
    <row r="25" spans="1:12" s="244" customFormat="1">
      <c r="A25" s="264">
        <v>19</v>
      </c>
      <c r="B25" s="265"/>
      <c r="C25" s="266"/>
      <c r="D25" s="264"/>
      <c r="E25" s="267"/>
      <c r="F25" s="267"/>
      <c r="G25" s="267"/>
      <c r="H25" s="267"/>
      <c r="I25" s="267"/>
      <c r="J25" s="267"/>
      <c r="K25" s="264" t="str">
        <f t="shared" si="0"/>
        <v/>
      </c>
      <c r="L25" s="268" t="str">
        <f t="shared" si="1"/>
        <v/>
      </c>
    </row>
    <row r="26" spans="1:12" s="244" customFormat="1">
      <c r="A26" s="264">
        <v>20</v>
      </c>
      <c r="B26" s="265"/>
      <c r="C26" s="266"/>
      <c r="D26" s="264"/>
      <c r="E26" s="267"/>
      <c r="F26" s="267"/>
      <c r="G26" s="267"/>
      <c r="H26" s="267"/>
      <c r="I26" s="267"/>
      <c r="J26" s="267"/>
      <c r="K26" s="264" t="str">
        <f t="shared" si="0"/>
        <v/>
      </c>
      <c r="L26" s="268" t="str">
        <f t="shared" si="1"/>
        <v/>
      </c>
    </row>
    <row r="27" spans="1:12" s="244" customFormat="1">
      <c r="A27" s="264">
        <v>21</v>
      </c>
      <c r="B27" s="265"/>
      <c r="C27" s="266"/>
      <c r="D27" s="264"/>
      <c r="E27" s="267"/>
      <c r="F27" s="267"/>
      <c r="G27" s="267"/>
      <c r="H27" s="267"/>
      <c r="I27" s="267"/>
      <c r="J27" s="267"/>
      <c r="K27" s="264" t="str">
        <f t="shared" si="0"/>
        <v/>
      </c>
      <c r="L27" s="268" t="str">
        <f t="shared" si="1"/>
        <v/>
      </c>
    </row>
    <row r="28" spans="1:12" s="244" customFormat="1">
      <c r="A28" s="264">
        <v>22</v>
      </c>
      <c r="B28" s="265"/>
      <c r="C28" s="266"/>
      <c r="D28" s="264"/>
      <c r="E28" s="267"/>
      <c r="F28" s="267"/>
      <c r="G28" s="267"/>
      <c r="H28" s="267"/>
      <c r="I28" s="267"/>
      <c r="J28" s="267"/>
      <c r="K28" s="264" t="str">
        <f t="shared" si="0"/>
        <v/>
      </c>
      <c r="L28" s="268" t="str">
        <f t="shared" si="1"/>
        <v/>
      </c>
    </row>
    <row r="29" spans="1:12" s="244" customFormat="1">
      <c r="A29" s="264">
        <v>23</v>
      </c>
      <c r="B29" s="265"/>
      <c r="C29" s="266"/>
      <c r="D29" s="264"/>
      <c r="E29" s="267"/>
      <c r="F29" s="267"/>
      <c r="G29" s="267"/>
      <c r="H29" s="267"/>
      <c r="I29" s="267"/>
      <c r="J29" s="267"/>
      <c r="K29" s="264" t="str">
        <f t="shared" si="0"/>
        <v/>
      </c>
      <c r="L29" s="268" t="str">
        <f t="shared" si="1"/>
        <v/>
      </c>
    </row>
    <row r="30" spans="1:12" s="244" customFormat="1">
      <c r="A30" s="264">
        <v>24</v>
      </c>
      <c r="B30" s="265"/>
      <c r="C30" s="266"/>
      <c r="D30" s="264"/>
      <c r="E30" s="267"/>
      <c r="F30" s="267"/>
      <c r="G30" s="267"/>
      <c r="H30" s="267"/>
      <c r="I30" s="267"/>
      <c r="J30" s="267"/>
      <c r="K30" s="264" t="str">
        <f t="shared" si="0"/>
        <v/>
      </c>
      <c r="L30" s="268" t="str">
        <f t="shared" si="1"/>
        <v/>
      </c>
    </row>
    <row r="31" spans="1:12" s="244" customFormat="1">
      <c r="A31" s="264">
        <v>25</v>
      </c>
      <c r="B31" s="265"/>
      <c r="C31" s="266"/>
      <c r="D31" s="264"/>
      <c r="E31" s="267"/>
      <c r="F31" s="267"/>
      <c r="G31" s="267"/>
      <c r="H31" s="267"/>
      <c r="I31" s="267"/>
      <c r="J31" s="267"/>
      <c r="K31" s="264" t="str">
        <f t="shared" si="0"/>
        <v/>
      </c>
      <c r="L31" s="268" t="str">
        <f t="shared" si="1"/>
        <v/>
      </c>
    </row>
    <row r="32" spans="1:12" s="244" customFormat="1">
      <c r="A32" s="264">
        <v>26</v>
      </c>
      <c r="B32" s="265"/>
      <c r="C32" s="266"/>
      <c r="D32" s="264"/>
      <c r="E32" s="267"/>
      <c r="F32" s="267"/>
      <c r="G32" s="267"/>
      <c r="H32" s="267"/>
      <c r="I32" s="267"/>
      <c r="J32" s="267"/>
      <c r="K32" s="264" t="str">
        <f t="shared" si="0"/>
        <v/>
      </c>
      <c r="L32" s="268" t="str">
        <f t="shared" si="1"/>
        <v/>
      </c>
    </row>
    <row r="33" spans="1:12" s="244" customFormat="1">
      <c r="A33" s="264">
        <v>27</v>
      </c>
      <c r="B33" s="265"/>
      <c r="C33" s="266"/>
      <c r="D33" s="264"/>
      <c r="E33" s="267"/>
      <c r="F33" s="267"/>
      <c r="G33" s="267"/>
      <c r="H33" s="267"/>
      <c r="I33" s="267"/>
      <c r="J33" s="267"/>
      <c r="K33" s="264" t="str">
        <f t="shared" si="0"/>
        <v/>
      </c>
      <c r="L33" s="268" t="str">
        <f t="shared" si="1"/>
        <v/>
      </c>
    </row>
    <row r="34" spans="1:12" s="244" customFormat="1">
      <c r="A34" s="264">
        <v>28</v>
      </c>
      <c r="B34" s="265"/>
      <c r="C34" s="266"/>
      <c r="D34" s="264"/>
      <c r="E34" s="267"/>
      <c r="F34" s="267"/>
      <c r="G34" s="267"/>
      <c r="H34" s="267"/>
      <c r="I34" s="267"/>
      <c r="J34" s="267"/>
      <c r="K34" s="264" t="str">
        <f t="shared" si="0"/>
        <v/>
      </c>
      <c r="L34" s="268" t="str">
        <f t="shared" si="1"/>
        <v/>
      </c>
    </row>
    <row r="35" spans="1:12" s="244" customFormat="1">
      <c r="A35" s="264">
        <v>29</v>
      </c>
      <c r="B35" s="265"/>
      <c r="C35" s="266"/>
      <c r="D35" s="264"/>
      <c r="E35" s="267"/>
      <c r="F35" s="267"/>
      <c r="G35" s="267"/>
      <c r="H35" s="267"/>
      <c r="I35" s="267"/>
      <c r="J35" s="267"/>
      <c r="K35" s="264" t="str">
        <f t="shared" si="0"/>
        <v/>
      </c>
      <c r="L35" s="268" t="str">
        <f t="shared" si="1"/>
        <v/>
      </c>
    </row>
    <row r="36" spans="1:12" s="244" customFormat="1">
      <c r="A36" s="264">
        <v>30</v>
      </c>
      <c r="B36" s="265" t="str">
        <f>IF('[1]REKOD PRESTASI MURID'!B41="","",'[1]REKOD PRESTASI MURID'!B41)</f>
        <v/>
      </c>
      <c r="C36" s="266" t="str">
        <f>IF('[1]REKOD PRESTASI MURID'!C41="","",'[1]REKOD PRESTASI MURID'!C41)</f>
        <v/>
      </c>
      <c r="D36" s="264" t="str">
        <f>IF('[1]REKOD PRESTASI MURID'!D41="","",'[1]REKOD PRESTASI MURID'!D41)</f>
        <v/>
      </c>
      <c r="E36" s="267"/>
      <c r="F36" s="267"/>
      <c r="G36" s="267"/>
      <c r="H36" s="267"/>
      <c r="I36" s="267"/>
      <c r="J36" s="267"/>
      <c r="K36" s="264" t="str">
        <f t="shared" si="0"/>
        <v/>
      </c>
      <c r="L36" s="268" t="str">
        <f t="shared" si="1"/>
        <v/>
      </c>
    </row>
    <row r="37" spans="1:12" s="244" customFormat="1">
      <c r="A37" s="264">
        <v>31</v>
      </c>
      <c r="B37" s="265" t="str">
        <f>IF('[1]REKOD PRESTASI MURID'!B42="","",'[1]REKOD PRESTASI MURID'!B42)</f>
        <v/>
      </c>
      <c r="C37" s="266" t="str">
        <f>IF('[1]REKOD PRESTASI MURID'!C42="","",'[1]REKOD PRESTASI MURID'!C42)</f>
        <v/>
      </c>
      <c r="D37" s="264" t="str">
        <f>IF('[1]REKOD PRESTASI MURID'!D42="","",'[1]REKOD PRESTASI MURID'!D42)</f>
        <v/>
      </c>
      <c r="E37" s="267"/>
      <c r="F37" s="267"/>
      <c r="G37" s="267"/>
      <c r="H37" s="267"/>
      <c r="I37" s="267"/>
      <c r="J37" s="267"/>
      <c r="K37" s="264" t="str">
        <f t="shared" si="0"/>
        <v/>
      </c>
      <c r="L37" s="268" t="str">
        <f t="shared" si="1"/>
        <v/>
      </c>
    </row>
    <row r="38" spans="1:12" s="244" customFormat="1">
      <c r="A38" s="264">
        <v>32</v>
      </c>
      <c r="B38" s="265" t="str">
        <f>IF('[1]REKOD PRESTASI MURID'!B43="","",'[1]REKOD PRESTASI MURID'!B43)</f>
        <v/>
      </c>
      <c r="C38" s="266" t="str">
        <f>IF('[1]REKOD PRESTASI MURID'!C43="","",'[1]REKOD PRESTASI MURID'!C43)</f>
        <v/>
      </c>
      <c r="D38" s="264" t="str">
        <f>IF('[1]REKOD PRESTASI MURID'!D43="","",'[1]REKOD PRESTASI MURID'!D43)</f>
        <v/>
      </c>
      <c r="E38" s="267"/>
      <c r="F38" s="267"/>
      <c r="G38" s="267"/>
      <c r="H38" s="267"/>
      <c r="I38" s="267"/>
      <c r="J38" s="267"/>
      <c r="K38" s="264" t="str">
        <f t="shared" si="0"/>
        <v/>
      </c>
      <c r="L38" s="268" t="str">
        <f t="shared" si="1"/>
        <v/>
      </c>
    </row>
    <row r="39" spans="1:12" s="244" customFormat="1">
      <c r="A39" s="264">
        <v>33</v>
      </c>
      <c r="B39" s="265" t="str">
        <f>IF('[1]REKOD PRESTASI MURID'!B44="","",'[1]REKOD PRESTASI MURID'!B44)</f>
        <v/>
      </c>
      <c r="C39" s="266" t="str">
        <f>IF('[1]REKOD PRESTASI MURID'!C44="","",'[1]REKOD PRESTASI MURID'!C44)</f>
        <v/>
      </c>
      <c r="D39" s="264" t="str">
        <f>IF('[1]REKOD PRESTASI MURID'!D44="","",'[1]REKOD PRESTASI MURID'!D44)</f>
        <v/>
      </c>
      <c r="E39" s="267"/>
      <c r="F39" s="267"/>
      <c r="G39" s="267"/>
      <c r="H39" s="267"/>
      <c r="I39" s="267"/>
      <c r="J39" s="267"/>
      <c r="K39" s="264" t="str">
        <f t="shared" si="0"/>
        <v/>
      </c>
      <c r="L39" s="268" t="str">
        <f t="shared" si="1"/>
        <v/>
      </c>
    </row>
    <row r="40" spans="1:12" s="244" customFormat="1">
      <c r="A40" s="264">
        <v>34</v>
      </c>
      <c r="B40" s="265" t="str">
        <f>IF('[1]REKOD PRESTASI MURID'!B45="","",'[1]REKOD PRESTASI MURID'!B45)</f>
        <v/>
      </c>
      <c r="C40" s="266" t="str">
        <f>IF('[1]REKOD PRESTASI MURID'!C45="","",'[1]REKOD PRESTASI MURID'!C45)</f>
        <v/>
      </c>
      <c r="D40" s="264" t="str">
        <f>IF('[1]REKOD PRESTASI MURID'!D45="","",'[1]REKOD PRESTASI MURID'!D45)</f>
        <v/>
      </c>
      <c r="E40" s="267"/>
      <c r="F40" s="267"/>
      <c r="G40" s="267"/>
      <c r="H40" s="267"/>
      <c r="I40" s="267"/>
      <c r="J40" s="267"/>
      <c r="K40" s="264" t="str">
        <f t="shared" si="0"/>
        <v/>
      </c>
      <c r="L40" s="268" t="str">
        <f t="shared" si="1"/>
        <v/>
      </c>
    </row>
    <row r="41" spans="1:12" s="244" customFormat="1">
      <c r="A41" s="264">
        <v>35</v>
      </c>
      <c r="B41" s="265" t="str">
        <f>IF('[1]REKOD PRESTASI MURID'!B46="","",'[1]REKOD PRESTASI MURID'!B46)</f>
        <v/>
      </c>
      <c r="C41" s="266" t="str">
        <f>IF('[1]REKOD PRESTASI MURID'!C46="","",'[1]REKOD PRESTASI MURID'!C46)</f>
        <v/>
      </c>
      <c r="D41" s="264" t="str">
        <f>IF('[1]REKOD PRESTASI MURID'!D46="","",'[1]REKOD PRESTASI MURID'!D46)</f>
        <v/>
      </c>
      <c r="E41" s="267"/>
      <c r="F41" s="267"/>
      <c r="G41" s="267"/>
      <c r="H41" s="267"/>
      <c r="I41" s="267"/>
      <c r="J41" s="267"/>
      <c r="K41" s="264" t="str">
        <f t="shared" si="0"/>
        <v/>
      </c>
      <c r="L41" s="268" t="str">
        <f t="shared" si="1"/>
        <v/>
      </c>
    </row>
    <row r="42" spans="1:12" s="244" customFormat="1">
      <c r="A42" s="264">
        <v>36</v>
      </c>
      <c r="B42" s="265" t="str">
        <f>IF('[1]REKOD PRESTASI MURID'!B47="","",'[1]REKOD PRESTASI MURID'!B47)</f>
        <v/>
      </c>
      <c r="C42" s="266" t="str">
        <f>IF('[1]REKOD PRESTASI MURID'!C47="","",'[1]REKOD PRESTASI MURID'!C47)</f>
        <v/>
      </c>
      <c r="D42" s="264" t="str">
        <f>IF('[1]REKOD PRESTASI MURID'!D47="","",'[1]REKOD PRESTASI MURID'!D47)</f>
        <v/>
      </c>
      <c r="E42" s="267"/>
      <c r="F42" s="267"/>
      <c r="G42" s="267"/>
      <c r="H42" s="267"/>
      <c r="I42" s="267"/>
      <c r="J42" s="267"/>
      <c r="K42" s="264" t="str">
        <f t="shared" si="0"/>
        <v/>
      </c>
      <c r="L42" s="268" t="str">
        <f t="shared" si="1"/>
        <v/>
      </c>
    </row>
    <row r="43" spans="1:12" s="244" customFormat="1">
      <c r="A43" s="264">
        <v>37</v>
      </c>
      <c r="B43" s="265" t="str">
        <f>IF('[1]REKOD PRESTASI MURID'!B48="","",'[1]REKOD PRESTASI MURID'!B48)</f>
        <v/>
      </c>
      <c r="C43" s="266" t="str">
        <f>IF('[1]REKOD PRESTASI MURID'!C48="","",'[1]REKOD PRESTASI MURID'!C48)</f>
        <v/>
      </c>
      <c r="D43" s="264" t="str">
        <f>IF('[1]REKOD PRESTASI MURID'!D48="","",'[1]REKOD PRESTASI MURID'!D48)</f>
        <v/>
      </c>
      <c r="E43" s="267"/>
      <c r="F43" s="267"/>
      <c r="G43" s="267"/>
      <c r="H43" s="267"/>
      <c r="I43" s="267"/>
      <c r="J43" s="267"/>
      <c r="K43" s="264" t="str">
        <f t="shared" si="0"/>
        <v/>
      </c>
      <c r="L43" s="268" t="str">
        <f t="shared" si="1"/>
        <v/>
      </c>
    </row>
    <row r="44" spans="1:12" s="244" customFormat="1">
      <c r="A44" s="264">
        <v>38</v>
      </c>
      <c r="B44" s="265" t="str">
        <f>IF('[1]REKOD PRESTASI MURID'!B49="","",'[1]REKOD PRESTASI MURID'!B49)</f>
        <v/>
      </c>
      <c r="C44" s="266" t="str">
        <f>IF('[1]REKOD PRESTASI MURID'!C49="","",'[1]REKOD PRESTASI MURID'!C49)</f>
        <v/>
      </c>
      <c r="D44" s="264" t="str">
        <f>IF('[1]REKOD PRESTASI MURID'!D49="","",'[1]REKOD PRESTASI MURID'!D49)</f>
        <v/>
      </c>
      <c r="E44" s="267"/>
      <c r="F44" s="267"/>
      <c r="G44" s="267"/>
      <c r="H44" s="267"/>
      <c r="I44" s="267"/>
      <c r="J44" s="267"/>
      <c r="K44" s="264" t="str">
        <f t="shared" si="0"/>
        <v/>
      </c>
      <c r="L44" s="268" t="str">
        <f t="shared" si="1"/>
        <v/>
      </c>
    </row>
    <row r="45" spans="1:12" s="244" customFormat="1">
      <c r="A45" s="264">
        <v>39</v>
      </c>
      <c r="B45" s="265" t="str">
        <f>IF('[1]REKOD PRESTASI MURID'!B50="","",'[1]REKOD PRESTASI MURID'!B50)</f>
        <v/>
      </c>
      <c r="C45" s="266" t="str">
        <f>IF('[1]REKOD PRESTASI MURID'!C50="","",'[1]REKOD PRESTASI MURID'!C50)</f>
        <v/>
      </c>
      <c r="D45" s="264" t="str">
        <f>IF('[1]REKOD PRESTASI MURID'!D50="","",'[1]REKOD PRESTASI MURID'!D50)</f>
        <v/>
      </c>
      <c r="E45" s="267"/>
      <c r="F45" s="267"/>
      <c r="G45" s="267"/>
      <c r="H45" s="267"/>
      <c r="I45" s="267"/>
      <c r="J45" s="267"/>
      <c r="K45" s="264" t="str">
        <f t="shared" si="0"/>
        <v/>
      </c>
      <c r="L45" s="268" t="str">
        <f t="shared" si="1"/>
        <v/>
      </c>
    </row>
    <row r="46" spans="1:12" s="244" customFormat="1">
      <c r="A46" s="264">
        <v>40</v>
      </c>
      <c r="B46" s="265" t="str">
        <f>IF('[1]REKOD PRESTASI MURID'!B51="","",'[1]REKOD PRESTASI MURID'!B51)</f>
        <v/>
      </c>
      <c r="C46" s="266" t="str">
        <f>IF('[1]REKOD PRESTASI MURID'!C51="","",'[1]REKOD PRESTASI MURID'!C51)</f>
        <v/>
      </c>
      <c r="D46" s="264" t="str">
        <f>IF('[1]REKOD PRESTASI MURID'!D51="","",'[1]REKOD PRESTASI MURID'!D51)</f>
        <v/>
      </c>
      <c r="E46" s="267"/>
      <c r="F46" s="267"/>
      <c r="G46" s="267"/>
      <c r="H46" s="267"/>
      <c r="I46" s="267"/>
      <c r="J46" s="267"/>
      <c r="K46" s="264" t="str">
        <f t="shared" si="0"/>
        <v/>
      </c>
      <c r="L46" s="268" t="str">
        <f t="shared" si="1"/>
        <v/>
      </c>
    </row>
    <row r="47" spans="1:12" s="244" customFormat="1">
      <c r="A47" s="264">
        <v>41</v>
      </c>
      <c r="B47" s="265" t="str">
        <f>IF('[1]REKOD PRESTASI MURID'!B52="","",'[1]REKOD PRESTASI MURID'!B52)</f>
        <v/>
      </c>
      <c r="C47" s="266" t="str">
        <f>IF('[1]REKOD PRESTASI MURID'!C52="","",'[1]REKOD PRESTASI MURID'!C52)</f>
        <v/>
      </c>
      <c r="D47" s="264" t="str">
        <f>IF('[1]REKOD PRESTASI MURID'!D52="","",'[1]REKOD PRESTASI MURID'!D52)</f>
        <v/>
      </c>
      <c r="E47" s="267"/>
      <c r="F47" s="267"/>
      <c r="G47" s="267"/>
      <c r="H47" s="267"/>
      <c r="I47" s="267"/>
      <c r="J47" s="267"/>
      <c r="K47" s="264" t="str">
        <f t="shared" si="0"/>
        <v/>
      </c>
      <c r="L47" s="268" t="str">
        <f t="shared" si="1"/>
        <v/>
      </c>
    </row>
    <row r="48" spans="1:12" s="244" customFormat="1">
      <c r="A48" s="264">
        <v>42</v>
      </c>
      <c r="B48" s="265" t="str">
        <f>IF('[1]REKOD PRESTASI MURID'!B53="","",'[1]REKOD PRESTASI MURID'!B53)</f>
        <v/>
      </c>
      <c r="C48" s="266" t="str">
        <f>IF('[1]REKOD PRESTASI MURID'!C53="","",'[1]REKOD PRESTASI MURID'!C53)</f>
        <v/>
      </c>
      <c r="D48" s="264" t="str">
        <f>IF('[1]REKOD PRESTASI MURID'!D53="","",'[1]REKOD PRESTASI MURID'!D53)</f>
        <v/>
      </c>
      <c r="E48" s="267"/>
      <c r="F48" s="267"/>
      <c r="G48" s="267"/>
      <c r="H48" s="267"/>
      <c r="I48" s="267"/>
      <c r="J48" s="267"/>
      <c r="K48" s="264" t="str">
        <f t="shared" si="0"/>
        <v/>
      </c>
      <c r="L48" s="268" t="str">
        <f t="shared" si="1"/>
        <v/>
      </c>
    </row>
    <row r="49" spans="1:12" s="244" customFormat="1">
      <c r="A49" s="264">
        <v>43</v>
      </c>
      <c r="B49" s="265" t="str">
        <f>IF('[1]REKOD PRESTASI MURID'!B54="","",'[1]REKOD PRESTASI MURID'!B54)</f>
        <v/>
      </c>
      <c r="C49" s="266" t="str">
        <f>IF('[1]REKOD PRESTASI MURID'!C54="","",'[1]REKOD PRESTASI MURID'!C54)</f>
        <v/>
      </c>
      <c r="D49" s="264" t="str">
        <f>IF('[1]REKOD PRESTASI MURID'!D54="","",'[1]REKOD PRESTASI MURID'!D54)</f>
        <v/>
      </c>
      <c r="E49" s="267"/>
      <c r="F49" s="267"/>
      <c r="G49" s="267"/>
      <c r="H49" s="267"/>
      <c r="I49" s="267"/>
      <c r="J49" s="267"/>
      <c r="K49" s="264" t="str">
        <f t="shared" si="0"/>
        <v/>
      </c>
      <c r="L49" s="268" t="str">
        <f t="shared" si="1"/>
        <v/>
      </c>
    </row>
    <row r="50" spans="1:12" s="244" customFormat="1">
      <c r="A50" s="264">
        <v>44</v>
      </c>
      <c r="B50" s="265" t="str">
        <f>IF('[1]REKOD PRESTASI MURID'!B55="","",'[1]REKOD PRESTASI MURID'!B55)</f>
        <v/>
      </c>
      <c r="C50" s="266" t="str">
        <f>IF('[1]REKOD PRESTASI MURID'!C55="","",'[1]REKOD PRESTASI MURID'!C55)</f>
        <v/>
      </c>
      <c r="D50" s="264" t="str">
        <f>IF('[1]REKOD PRESTASI MURID'!D55="","",'[1]REKOD PRESTASI MURID'!D55)</f>
        <v/>
      </c>
      <c r="E50" s="267"/>
      <c r="F50" s="267"/>
      <c r="G50" s="267"/>
      <c r="H50" s="267"/>
      <c r="I50" s="267"/>
      <c r="J50" s="267"/>
      <c r="K50" s="264" t="str">
        <f t="shared" si="0"/>
        <v/>
      </c>
      <c r="L50" s="268" t="str">
        <f t="shared" si="1"/>
        <v/>
      </c>
    </row>
    <row r="51" spans="1:12" s="244" customFormat="1">
      <c r="A51" s="264">
        <v>45</v>
      </c>
      <c r="B51" s="265" t="str">
        <f>IF('[1]REKOD PRESTASI MURID'!B56="","",'[1]REKOD PRESTASI MURID'!B56)</f>
        <v/>
      </c>
      <c r="C51" s="266" t="str">
        <f>IF('[1]REKOD PRESTASI MURID'!C56="","",'[1]REKOD PRESTASI MURID'!C56)</f>
        <v/>
      </c>
      <c r="D51" s="264" t="str">
        <f>IF('[1]REKOD PRESTASI MURID'!D56="","",'[1]REKOD PRESTASI MURID'!D56)</f>
        <v/>
      </c>
      <c r="E51" s="267"/>
      <c r="F51" s="267"/>
      <c r="G51" s="267"/>
      <c r="H51" s="267"/>
      <c r="I51" s="267"/>
      <c r="J51" s="267"/>
      <c r="K51" s="264" t="str">
        <f t="shared" si="0"/>
        <v/>
      </c>
      <c r="L51" s="268" t="str">
        <f t="shared" si="1"/>
        <v/>
      </c>
    </row>
    <row r="52" spans="1:12" s="244" customFormat="1">
      <c r="A52" s="264">
        <v>46</v>
      </c>
      <c r="B52" s="265" t="str">
        <f>IF('[1]REKOD PRESTASI MURID'!B57="","",'[1]REKOD PRESTASI MURID'!B57)</f>
        <v/>
      </c>
      <c r="C52" s="266" t="str">
        <f>IF('[1]REKOD PRESTASI MURID'!C57="","",'[1]REKOD PRESTASI MURID'!C57)</f>
        <v/>
      </c>
      <c r="D52" s="264" t="str">
        <f>IF('[1]REKOD PRESTASI MURID'!D57="","",'[1]REKOD PRESTASI MURID'!D57)</f>
        <v/>
      </c>
      <c r="E52" s="267"/>
      <c r="F52" s="267"/>
      <c r="G52" s="267"/>
      <c r="H52" s="267"/>
      <c r="I52" s="267"/>
      <c r="J52" s="267"/>
      <c r="K52" s="264" t="str">
        <f t="shared" si="0"/>
        <v/>
      </c>
      <c r="L52" s="268" t="str">
        <f t="shared" si="1"/>
        <v/>
      </c>
    </row>
    <row r="53" spans="1:12" s="244" customFormat="1">
      <c r="A53" s="264">
        <v>47</v>
      </c>
      <c r="B53" s="265" t="str">
        <f>IF('[1]REKOD PRESTASI MURID'!B58="","",'[1]REKOD PRESTASI MURID'!B58)</f>
        <v/>
      </c>
      <c r="C53" s="266" t="str">
        <f>IF('[1]REKOD PRESTASI MURID'!C58="","",'[1]REKOD PRESTASI MURID'!C58)</f>
        <v/>
      </c>
      <c r="D53" s="264" t="str">
        <f>IF('[1]REKOD PRESTASI MURID'!D58="","",'[1]REKOD PRESTASI MURID'!D58)</f>
        <v/>
      </c>
      <c r="E53" s="267"/>
      <c r="F53" s="267"/>
      <c r="G53" s="267"/>
      <c r="H53" s="267"/>
      <c r="I53" s="267"/>
      <c r="J53" s="267"/>
      <c r="K53" s="264" t="str">
        <f t="shared" si="0"/>
        <v/>
      </c>
      <c r="L53" s="268" t="str">
        <f t="shared" si="1"/>
        <v/>
      </c>
    </row>
    <row r="54" spans="1:12" s="244" customFormat="1">
      <c r="A54" s="264">
        <v>48</v>
      </c>
      <c r="B54" s="265" t="str">
        <f>IF('[1]REKOD PRESTASI MURID'!B59="","",'[1]REKOD PRESTASI MURID'!B59)</f>
        <v/>
      </c>
      <c r="C54" s="266" t="str">
        <f>IF('[1]REKOD PRESTASI MURID'!C59="","",'[1]REKOD PRESTASI MURID'!C59)</f>
        <v/>
      </c>
      <c r="D54" s="264" t="str">
        <f>IF('[1]REKOD PRESTASI MURID'!D59="","",'[1]REKOD PRESTASI MURID'!D59)</f>
        <v/>
      </c>
      <c r="E54" s="267"/>
      <c r="F54" s="267"/>
      <c r="G54" s="267"/>
      <c r="H54" s="267"/>
      <c r="I54" s="267"/>
      <c r="J54" s="267"/>
      <c r="K54" s="264" t="str">
        <f t="shared" si="0"/>
        <v/>
      </c>
      <c r="L54" s="268" t="str">
        <f t="shared" si="1"/>
        <v/>
      </c>
    </row>
    <row r="55" spans="1:12" s="244" customFormat="1">
      <c r="A55" s="264">
        <v>49</v>
      </c>
      <c r="B55" s="265" t="str">
        <f>IF('[1]REKOD PRESTASI MURID'!B60="","",'[1]REKOD PRESTASI MURID'!B60)</f>
        <v/>
      </c>
      <c r="C55" s="266" t="str">
        <f>IF('[1]REKOD PRESTASI MURID'!C60="","",'[1]REKOD PRESTASI MURID'!C60)</f>
        <v/>
      </c>
      <c r="D55" s="264" t="str">
        <f>IF('[1]REKOD PRESTASI MURID'!D60="","",'[1]REKOD PRESTASI MURID'!D60)</f>
        <v/>
      </c>
      <c r="E55" s="267"/>
      <c r="F55" s="267"/>
      <c r="G55" s="267"/>
      <c r="H55" s="267"/>
      <c r="I55" s="267"/>
      <c r="J55" s="267"/>
      <c r="K55" s="264" t="str">
        <f t="shared" si="0"/>
        <v/>
      </c>
      <c r="L55" s="268" t="str">
        <f t="shared" si="1"/>
        <v/>
      </c>
    </row>
    <row r="56" spans="1:12" s="244" customFormat="1">
      <c r="A56" s="264">
        <v>50</v>
      </c>
      <c r="B56" s="265" t="str">
        <f>IF('[1]REKOD PRESTASI MURID'!B61="","",'[1]REKOD PRESTASI MURID'!B61)</f>
        <v/>
      </c>
      <c r="C56" s="266" t="str">
        <f>IF('[1]REKOD PRESTASI MURID'!C61="","",'[1]REKOD PRESTASI MURID'!C61)</f>
        <v/>
      </c>
      <c r="D56" s="264" t="str">
        <f>IF('[1]REKOD PRESTASI MURID'!D61="","",'[1]REKOD PRESTASI MURID'!D61)</f>
        <v/>
      </c>
      <c r="E56" s="267"/>
      <c r="F56" s="267"/>
      <c r="G56" s="267"/>
      <c r="H56" s="267"/>
      <c r="I56" s="267"/>
      <c r="J56" s="267"/>
      <c r="K56" s="264" t="str">
        <f t="shared" si="0"/>
        <v/>
      </c>
      <c r="L56" s="268" t="str">
        <f t="shared" si="1"/>
        <v/>
      </c>
    </row>
    <row r="57" spans="1:12" s="244" customFormat="1">
      <c r="A57" s="264">
        <v>51</v>
      </c>
      <c r="B57" s="265" t="str">
        <f>IF('[1]REKOD PRESTASI MURID'!B62="","",'[1]REKOD PRESTASI MURID'!B62)</f>
        <v/>
      </c>
      <c r="C57" s="266" t="str">
        <f>IF('[1]REKOD PRESTASI MURID'!C62="","",'[1]REKOD PRESTASI MURID'!C62)</f>
        <v/>
      </c>
      <c r="D57" s="264" t="str">
        <f>IF('[1]REKOD PRESTASI MURID'!D62="","",'[1]REKOD PRESTASI MURID'!D62)</f>
        <v/>
      </c>
      <c r="E57" s="267"/>
      <c r="F57" s="267"/>
      <c r="G57" s="267"/>
      <c r="H57" s="267"/>
      <c r="I57" s="267"/>
      <c r="J57" s="267"/>
      <c r="K57" s="264" t="str">
        <f t="shared" si="0"/>
        <v/>
      </c>
      <c r="L57" s="268" t="str">
        <f t="shared" si="1"/>
        <v/>
      </c>
    </row>
    <row r="58" spans="1:12" s="244" customFormat="1">
      <c r="A58" s="264">
        <v>52</v>
      </c>
      <c r="B58" s="265" t="str">
        <f>IF('[1]REKOD PRESTASI MURID'!B63="","",'[1]REKOD PRESTASI MURID'!B63)</f>
        <v/>
      </c>
      <c r="C58" s="266" t="str">
        <f>IF('[1]REKOD PRESTASI MURID'!C63="","",'[1]REKOD PRESTASI MURID'!C63)</f>
        <v/>
      </c>
      <c r="D58" s="264" t="str">
        <f>IF('[1]REKOD PRESTASI MURID'!D63="","",'[1]REKOD PRESTASI MURID'!D63)</f>
        <v/>
      </c>
      <c r="E58" s="267"/>
      <c r="F58" s="267"/>
      <c r="G58" s="267"/>
      <c r="H58" s="267"/>
      <c r="I58" s="267"/>
      <c r="J58" s="267"/>
      <c r="K58" s="264" t="str">
        <f t="shared" si="0"/>
        <v/>
      </c>
      <c r="L58" s="268" t="str">
        <f t="shared" si="1"/>
        <v/>
      </c>
    </row>
    <row r="59" spans="1:12" s="244" customFormat="1">
      <c r="A59" s="264">
        <v>53</v>
      </c>
      <c r="B59" s="265" t="str">
        <f>IF('[1]REKOD PRESTASI MURID'!B64="","",'[1]REKOD PRESTASI MURID'!B64)</f>
        <v/>
      </c>
      <c r="C59" s="266" t="str">
        <f>IF('[1]REKOD PRESTASI MURID'!C64="","",'[1]REKOD PRESTASI MURID'!C64)</f>
        <v/>
      </c>
      <c r="D59" s="264" t="str">
        <f>IF('[1]REKOD PRESTASI MURID'!D64="","",'[1]REKOD PRESTASI MURID'!D64)</f>
        <v/>
      </c>
      <c r="E59" s="267"/>
      <c r="F59" s="267"/>
      <c r="G59" s="267"/>
      <c r="H59" s="267"/>
      <c r="I59" s="267"/>
      <c r="J59" s="267"/>
      <c r="K59" s="264" t="str">
        <f t="shared" si="0"/>
        <v/>
      </c>
      <c r="L59" s="268" t="str">
        <f t="shared" si="1"/>
        <v/>
      </c>
    </row>
    <row r="60" spans="1:12" s="244" customFormat="1">
      <c r="A60" s="264">
        <v>54</v>
      </c>
      <c r="B60" s="265" t="str">
        <f>IF('[1]REKOD PRESTASI MURID'!B65="","",'[1]REKOD PRESTASI MURID'!B65)</f>
        <v/>
      </c>
      <c r="C60" s="266" t="str">
        <f>IF('[1]REKOD PRESTASI MURID'!C65="","",'[1]REKOD PRESTASI MURID'!C65)</f>
        <v/>
      </c>
      <c r="D60" s="264" t="str">
        <f>IF('[1]REKOD PRESTASI MURID'!D65="","",'[1]REKOD PRESTASI MURID'!D65)</f>
        <v/>
      </c>
      <c r="E60" s="267"/>
      <c r="F60" s="267"/>
      <c r="G60" s="267"/>
      <c r="H60" s="267"/>
      <c r="I60" s="267"/>
      <c r="J60" s="267"/>
      <c r="K60" s="264" t="str">
        <f t="shared" si="0"/>
        <v/>
      </c>
      <c r="L60" s="268" t="str">
        <f t="shared" si="1"/>
        <v/>
      </c>
    </row>
    <row r="61" spans="1:12">
      <c r="A61" s="269"/>
      <c r="B61" s="270"/>
      <c r="C61" s="270"/>
      <c r="D61" s="271"/>
      <c r="E61" s="270"/>
      <c r="F61" s="272"/>
      <c r="G61" s="272"/>
      <c r="H61" s="272"/>
      <c r="I61" s="272"/>
      <c r="J61" s="272"/>
      <c r="K61" s="272"/>
      <c r="L61" s="272"/>
    </row>
    <row r="62" spans="1:12" ht="15.95" customHeight="1">
      <c r="A62" s="273"/>
      <c r="B62" s="274"/>
      <c r="C62" s="274"/>
      <c r="D62" s="275"/>
      <c r="E62" s="274"/>
      <c r="F62" s="276"/>
      <c r="G62" s="276"/>
      <c r="H62" s="276"/>
      <c r="I62" s="276"/>
      <c r="J62" s="276"/>
      <c r="K62" s="276"/>
      <c r="L62" s="276"/>
    </row>
    <row r="63" spans="1:12" ht="15.95" customHeight="1">
      <c r="A63" s="273"/>
      <c r="B63" s="274"/>
      <c r="C63" s="274"/>
      <c r="D63" s="275"/>
      <c r="E63" s="274"/>
      <c r="F63" s="276"/>
      <c r="G63" s="276"/>
      <c r="H63" s="276"/>
      <c r="I63" s="276"/>
      <c r="J63" s="276"/>
      <c r="K63" s="276"/>
      <c r="L63" s="276"/>
    </row>
    <row r="64" spans="1:12" ht="15.95" customHeight="1">
      <c r="A64" s="277"/>
      <c r="B64" s="274" t="s">
        <v>14</v>
      </c>
      <c r="C64" s="274"/>
      <c r="D64" s="275"/>
      <c r="E64" s="274"/>
      <c r="F64" s="276"/>
      <c r="G64" s="276"/>
      <c r="H64" s="276"/>
      <c r="I64" s="276"/>
      <c r="J64" s="276"/>
      <c r="K64" s="276"/>
      <c r="L64" s="276"/>
    </row>
    <row r="65" spans="1:12">
      <c r="A65" s="277"/>
      <c r="B65" s="278" t="s">
        <v>144</v>
      </c>
      <c r="C65" s="278"/>
      <c r="D65" s="279"/>
      <c r="E65" s="278"/>
      <c r="F65" s="274"/>
      <c r="G65" s="274"/>
      <c r="H65" s="274"/>
      <c r="I65" s="274"/>
      <c r="J65" s="274"/>
      <c r="K65" s="274"/>
      <c r="L65" s="274"/>
    </row>
    <row r="66" spans="1:12">
      <c r="A66" s="277"/>
      <c r="B66" s="278" t="s">
        <v>145</v>
      </c>
      <c r="C66" s="278"/>
      <c r="D66" s="279"/>
      <c r="E66" s="278"/>
      <c r="F66" s="274"/>
      <c r="G66" s="274"/>
      <c r="H66" s="274"/>
      <c r="I66" s="274"/>
      <c r="J66" s="274"/>
      <c r="K66" s="274"/>
      <c r="L66" s="274"/>
    </row>
    <row r="67" spans="1:12">
      <c r="A67" s="277"/>
      <c r="B67" s="280" t="e">
        <f>#REF!</f>
        <v>#REF!</v>
      </c>
      <c r="C67" s="280"/>
      <c r="D67" s="281"/>
      <c r="E67" s="280"/>
      <c r="F67" s="274"/>
      <c r="G67" s="274"/>
      <c r="H67" s="274"/>
      <c r="I67" s="274"/>
      <c r="J67" s="274"/>
      <c r="K67" s="274"/>
      <c r="L67" s="274"/>
    </row>
    <row r="68" spans="1:12">
      <c r="A68" s="273"/>
      <c r="B68" s="274"/>
      <c r="C68" s="274"/>
      <c r="D68" s="275"/>
      <c r="E68" s="274"/>
      <c r="F68" s="274"/>
      <c r="G68" s="274"/>
      <c r="H68" s="274"/>
      <c r="I68" s="274"/>
      <c r="J68" s="274"/>
      <c r="K68" s="274"/>
      <c r="L68" s="274"/>
    </row>
    <row r="69" spans="1:12">
      <c r="A69" s="273"/>
      <c r="B69" s="274"/>
      <c r="C69" s="274"/>
      <c r="D69" s="275"/>
      <c r="E69" s="274"/>
      <c r="F69" s="274"/>
      <c r="G69" s="274"/>
      <c r="H69" s="274"/>
      <c r="I69" s="274"/>
      <c r="J69" s="274"/>
      <c r="K69" s="274"/>
      <c r="L69" s="274"/>
    </row>
    <row r="70" spans="1:12">
      <c r="A70" s="273"/>
      <c r="B70" s="274"/>
      <c r="C70" s="274"/>
      <c r="D70" s="275"/>
      <c r="E70" s="274"/>
      <c r="F70" s="274"/>
      <c r="G70" s="274"/>
      <c r="H70" s="274"/>
      <c r="I70" s="274"/>
      <c r="J70" s="274"/>
      <c r="K70" s="274"/>
      <c r="L70" s="274"/>
    </row>
    <row r="71" spans="1:12">
      <c r="A71" s="273"/>
      <c r="B71" s="274"/>
      <c r="C71" s="274"/>
      <c r="D71" s="275"/>
      <c r="E71" s="274"/>
      <c r="F71" s="274"/>
      <c r="G71" s="274"/>
      <c r="H71" s="274"/>
      <c r="I71" s="274"/>
      <c r="J71" s="274"/>
      <c r="K71" s="274"/>
      <c r="L71" s="274"/>
    </row>
    <row r="72" spans="1:12">
      <c r="A72" s="282"/>
      <c r="B72" s="283"/>
      <c r="C72" s="283"/>
      <c r="D72" s="284"/>
      <c r="E72" s="283"/>
      <c r="F72" s="283"/>
      <c r="G72" s="283"/>
      <c r="H72" s="283"/>
      <c r="I72" s="283"/>
      <c r="J72" s="283"/>
      <c r="K72" s="283"/>
      <c r="L72" s="283"/>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6"/>
  <sheetViews>
    <sheetView zoomScale="70" zoomScaleNormal="70" workbookViewId="0">
      <selection activeCell="K13" sqref="K13"/>
    </sheetView>
  </sheetViews>
  <sheetFormatPr defaultColWidth="9.140625" defaultRowHeight="15.75" customHeight="1" zeroHeight="1"/>
  <cols>
    <col min="1" max="1" width="5" style="240" customWidth="1"/>
    <col min="2" max="2" width="39.5703125" style="240" bestFit="1" customWidth="1"/>
    <col min="3" max="3" width="26.28515625" style="240" customWidth="1"/>
    <col min="4" max="4" width="11.42578125" style="285" customWidth="1"/>
    <col min="5" max="5" width="15.28515625" style="240" customWidth="1"/>
    <col min="6" max="6" width="33.5703125" style="240" customWidth="1"/>
    <col min="7" max="7" width="29.42578125" style="240" customWidth="1"/>
    <col min="8" max="8" width="30.140625" style="240" customWidth="1"/>
    <col min="9" max="9" width="28.5703125" style="240" customWidth="1"/>
    <col min="10" max="10" width="28.7109375" style="240" customWidth="1"/>
    <col min="11" max="11" width="20.85546875" style="240" customWidth="1"/>
    <col min="12" max="12" width="16.28515625" style="240" customWidth="1"/>
    <col min="13" max="16384" width="9.140625" style="240"/>
  </cols>
  <sheetData>
    <row r="1" spans="1:12" s="244" customFormat="1" ht="20.100000000000001" customHeight="1">
      <c r="A1" s="245"/>
      <c r="B1" s="243"/>
      <c r="C1" s="242"/>
      <c r="D1" s="242"/>
      <c r="E1" s="242"/>
      <c r="F1" s="242"/>
      <c r="G1" s="243"/>
      <c r="H1" s="243"/>
      <c r="I1" s="243"/>
      <c r="J1" s="243"/>
      <c r="K1" s="243"/>
      <c r="L1" s="243"/>
    </row>
    <row r="2" spans="1:12" s="244" customFormat="1" ht="20.100000000000001" customHeight="1">
      <c r="A2" s="245"/>
      <c r="B2" s="243"/>
      <c r="C2" s="286"/>
      <c r="D2" s="286"/>
      <c r="E2" s="286"/>
      <c r="F2" s="286"/>
      <c r="G2" s="243"/>
      <c r="H2" s="243"/>
      <c r="I2" s="243"/>
      <c r="J2" s="243"/>
      <c r="K2" s="243"/>
      <c r="L2" s="243"/>
    </row>
    <row r="3" spans="1:12" s="244" customFormat="1" ht="20.100000000000001" customHeight="1">
      <c r="A3" s="246"/>
      <c r="B3" s="243"/>
      <c r="C3" s="246"/>
      <c r="D3" s="243"/>
      <c r="E3" s="247"/>
      <c r="F3" s="248"/>
      <c r="G3" s="247"/>
      <c r="H3" s="248"/>
      <c r="I3" s="247"/>
      <c r="J3" s="248"/>
      <c r="K3" s="247"/>
      <c r="L3" s="248"/>
    </row>
    <row r="4" spans="1:12" s="244" customFormat="1" ht="15.75" customHeight="1">
      <c r="A4" s="249" t="s">
        <v>7</v>
      </c>
      <c r="B4" s="249" t="s">
        <v>8</v>
      </c>
      <c r="C4" s="250" t="s">
        <v>9</v>
      </c>
      <c r="D4" s="249" t="s">
        <v>10</v>
      </c>
      <c r="E4" s="251" t="s">
        <v>136</v>
      </c>
      <c r="F4" s="252" t="s">
        <v>137</v>
      </c>
      <c r="G4" s="253"/>
      <c r="H4" s="253"/>
      <c r="I4" s="253"/>
      <c r="J4" s="253"/>
      <c r="K4" s="254"/>
      <c r="L4" s="255"/>
    </row>
    <row r="5" spans="1:12" s="244" customFormat="1" ht="94.5">
      <c r="A5" s="249"/>
      <c r="B5" s="249"/>
      <c r="C5" s="250"/>
      <c r="D5" s="249"/>
      <c r="E5" s="256"/>
      <c r="F5" s="257" t="s">
        <v>138</v>
      </c>
      <c r="G5" s="257" t="s">
        <v>139</v>
      </c>
      <c r="H5" s="257" t="s">
        <v>140</v>
      </c>
      <c r="I5" s="257" t="s">
        <v>141</v>
      </c>
      <c r="J5" s="257" t="s">
        <v>142</v>
      </c>
      <c r="K5" s="258" t="s">
        <v>37</v>
      </c>
      <c r="L5" s="259" t="s">
        <v>143</v>
      </c>
    </row>
    <row r="6" spans="1:12">
      <c r="A6" s="249"/>
      <c r="B6" s="249"/>
      <c r="C6" s="250"/>
      <c r="D6" s="249"/>
      <c r="E6" s="260"/>
      <c r="F6" s="261">
        <v>0.2</v>
      </c>
      <c r="G6" s="262">
        <v>0.2</v>
      </c>
      <c r="H6" s="262">
        <v>0.2</v>
      </c>
      <c r="I6" s="262">
        <v>0.2</v>
      </c>
      <c r="J6" s="262">
        <v>0.2</v>
      </c>
      <c r="K6" s="262">
        <v>1</v>
      </c>
      <c r="L6" s="263"/>
    </row>
    <row r="7" spans="1:12" s="244" customFormat="1">
      <c r="A7" s="264">
        <v>1</v>
      </c>
      <c r="B7" s="265"/>
      <c r="C7" s="266"/>
      <c r="D7" s="264"/>
      <c r="E7" s="267"/>
      <c r="F7" s="267"/>
      <c r="G7" s="267"/>
      <c r="H7" s="267"/>
      <c r="I7" s="267"/>
      <c r="J7" s="267"/>
      <c r="K7" s="264" t="str">
        <f>IF(B7="","",SUM(F7:J7))</f>
        <v/>
      </c>
      <c r="L7" s="268" t="str">
        <f>IF(B7="","",ROUND(0.2*K7,2))</f>
        <v/>
      </c>
    </row>
    <row r="8" spans="1:12" s="244" customFormat="1">
      <c r="A8" s="264">
        <v>2</v>
      </c>
      <c r="B8" s="265"/>
      <c r="C8" s="266"/>
      <c r="D8" s="264"/>
      <c r="E8" s="267"/>
      <c r="F8" s="267"/>
      <c r="G8" s="267"/>
      <c r="H8" s="267"/>
      <c r="I8" s="267"/>
      <c r="J8" s="267"/>
      <c r="K8" s="264" t="str">
        <f t="shared" ref="K8:K60" si="0">IF(B8="","",SUM(F8:J8))</f>
        <v/>
      </c>
      <c r="L8" s="268" t="str">
        <f t="shared" ref="L8:L60" si="1">IF(B8="","",ROUND(0.2*K8,2))</f>
        <v/>
      </c>
    </row>
    <row r="9" spans="1:12" s="244" customFormat="1">
      <c r="A9" s="264">
        <v>3</v>
      </c>
      <c r="B9" s="265"/>
      <c r="C9" s="266"/>
      <c r="D9" s="264"/>
      <c r="E9" s="267"/>
      <c r="F9" s="267"/>
      <c r="G9" s="267"/>
      <c r="H9" s="267"/>
      <c r="I9" s="267"/>
      <c r="J9" s="267"/>
      <c r="K9" s="264" t="str">
        <f t="shared" si="0"/>
        <v/>
      </c>
      <c r="L9" s="268" t="str">
        <f t="shared" si="1"/>
        <v/>
      </c>
    </row>
    <row r="10" spans="1:12" s="244" customFormat="1">
      <c r="A10" s="264">
        <v>4</v>
      </c>
      <c r="B10" s="265"/>
      <c r="C10" s="266"/>
      <c r="D10" s="264"/>
      <c r="E10" s="267"/>
      <c r="F10" s="267"/>
      <c r="G10" s="267"/>
      <c r="H10" s="267"/>
      <c r="I10" s="267"/>
      <c r="J10" s="267"/>
      <c r="K10" s="264" t="str">
        <f t="shared" si="0"/>
        <v/>
      </c>
      <c r="L10" s="268" t="str">
        <f t="shared" si="1"/>
        <v/>
      </c>
    </row>
    <row r="11" spans="1:12" s="244" customFormat="1">
      <c r="A11" s="264">
        <v>5</v>
      </c>
      <c r="B11" s="265"/>
      <c r="C11" s="266"/>
      <c r="D11" s="264"/>
      <c r="E11" s="267"/>
      <c r="F11" s="267"/>
      <c r="G11" s="267"/>
      <c r="H11" s="267"/>
      <c r="I11" s="267"/>
      <c r="J11" s="267"/>
      <c r="K11" s="264" t="str">
        <f t="shared" si="0"/>
        <v/>
      </c>
      <c r="L11" s="268" t="str">
        <f t="shared" si="1"/>
        <v/>
      </c>
    </row>
    <row r="12" spans="1:12" s="244" customFormat="1">
      <c r="A12" s="264">
        <v>6</v>
      </c>
      <c r="B12" s="265"/>
      <c r="C12" s="266"/>
      <c r="D12" s="264"/>
      <c r="E12" s="267"/>
      <c r="F12" s="267"/>
      <c r="G12" s="267"/>
      <c r="H12" s="267"/>
      <c r="I12" s="267"/>
      <c r="J12" s="267"/>
      <c r="K12" s="264" t="str">
        <f t="shared" si="0"/>
        <v/>
      </c>
      <c r="L12" s="268" t="str">
        <f t="shared" si="1"/>
        <v/>
      </c>
    </row>
    <row r="13" spans="1:12" s="244" customFormat="1">
      <c r="A13" s="264">
        <v>7</v>
      </c>
      <c r="B13" s="265"/>
      <c r="C13" s="266"/>
      <c r="D13" s="264"/>
      <c r="E13" s="267"/>
      <c r="F13" s="267"/>
      <c r="G13" s="267"/>
      <c r="H13" s="267"/>
      <c r="I13" s="267"/>
      <c r="J13" s="267"/>
      <c r="K13" s="264" t="str">
        <f t="shared" si="0"/>
        <v/>
      </c>
      <c r="L13" s="268" t="str">
        <f t="shared" si="1"/>
        <v/>
      </c>
    </row>
    <row r="14" spans="1:12" s="244" customFormat="1">
      <c r="A14" s="264">
        <v>8</v>
      </c>
      <c r="B14" s="265"/>
      <c r="C14" s="266"/>
      <c r="D14" s="264"/>
      <c r="E14" s="267"/>
      <c r="F14" s="267"/>
      <c r="G14" s="267"/>
      <c r="H14" s="267"/>
      <c r="I14" s="267"/>
      <c r="J14" s="267"/>
      <c r="K14" s="264" t="str">
        <f t="shared" si="0"/>
        <v/>
      </c>
      <c r="L14" s="268" t="str">
        <f t="shared" si="1"/>
        <v/>
      </c>
    </row>
    <row r="15" spans="1:12" s="244" customFormat="1">
      <c r="A15" s="264">
        <v>9</v>
      </c>
      <c r="B15" s="265"/>
      <c r="C15" s="266"/>
      <c r="D15" s="264"/>
      <c r="E15" s="267"/>
      <c r="F15" s="267"/>
      <c r="G15" s="267"/>
      <c r="H15" s="267"/>
      <c r="I15" s="267"/>
      <c r="J15" s="267"/>
      <c r="K15" s="264" t="str">
        <f t="shared" si="0"/>
        <v/>
      </c>
      <c r="L15" s="268" t="str">
        <f t="shared" si="1"/>
        <v/>
      </c>
    </row>
    <row r="16" spans="1:12" s="244" customFormat="1">
      <c r="A16" s="264">
        <v>10</v>
      </c>
      <c r="B16" s="265"/>
      <c r="C16" s="266"/>
      <c r="D16" s="264"/>
      <c r="E16" s="267"/>
      <c r="F16" s="267"/>
      <c r="G16" s="267"/>
      <c r="H16" s="267"/>
      <c r="I16" s="267"/>
      <c r="J16" s="267"/>
      <c r="K16" s="264" t="str">
        <f t="shared" si="0"/>
        <v/>
      </c>
      <c r="L16" s="268" t="str">
        <f t="shared" si="1"/>
        <v/>
      </c>
    </row>
    <row r="17" spans="1:12" s="244" customFormat="1">
      <c r="A17" s="264">
        <v>11</v>
      </c>
      <c r="B17" s="265"/>
      <c r="C17" s="266"/>
      <c r="D17" s="264"/>
      <c r="E17" s="267"/>
      <c r="F17" s="267"/>
      <c r="G17" s="267"/>
      <c r="H17" s="267"/>
      <c r="I17" s="267"/>
      <c r="J17" s="267"/>
      <c r="K17" s="264" t="str">
        <f t="shared" si="0"/>
        <v/>
      </c>
      <c r="L17" s="268" t="str">
        <f t="shared" si="1"/>
        <v/>
      </c>
    </row>
    <row r="18" spans="1:12" s="244" customFormat="1">
      <c r="A18" s="264">
        <v>12</v>
      </c>
      <c r="B18" s="265"/>
      <c r="C18" s="266"/>
      <c r="D18" s="264"/>
      <c r="E18" s="267"/>
      <c r="F18" s="267"/>
      <c r="G18" s="267"/>
      <c r="H18" s="267"/>
      <c r="I18" s="267"/>
      <c r="J18" s="267"/>
      <c r="K18" s="264" t="str">
        <f t="shared" si="0"/>
        <v/>
      </c>
      <c r="L18" s="268" t="str">
        <f t="shared" si="1"/>
        <v/>
      </c>
    </row>
    <row r="19" spans="1:12" s="244" customFormat="1">
      <c r="A19" s="264">
        <v>13</v>
      </c>
      <c r="B19" s="265"/>
      <c r="C19" s="266"/>
      <c r="D19" s="264"/>
      <c r="E19" s="267"/>
      <c r="F19" s="267"/>
      <c r="G19" s="267"/>
      <c r="H19" s="267"/>
      <c r="I19" s="267"/>
      <c r="J19" s="267"/>
      <c r="K19" s="264" t="str">
        <f t="shared" si="0"/>
        <v/>
      </c>
      <c r="L19" s="268" t="str">
        <f t="shared" si="1"/>
        <v/>
      </c>
    </row>
    <row r="20" spans="1:12" s="244" customFormat="1">
      <c r="A20" s="264">
        <v>14</v>
      </c>
      <c r="B20" s="265"/>
      <c r="C20" s="266"/>
      <c r="D20" s="264"/>
      <c r="E20" s="267"/>
      <c r="F20" s="267"/>
      <c r="G20" s="267"/>
      <c r="H20" s="267"/>
      <c r="I20" s="267"/>
      <c r="J20" s="267"/>
      <c r="K20" s="264" t="str">
        <f t="shared" si="0"/>
        <v/>
      </c>
      <c r="L20" s="268" t="str">
        <f t="shared" si="1"/>
        <v/>
      </c>
    </row>
    <row r="21" spans="1:12" s="244" customFormat="1">
      <c r="A21" s="264">
        <v>15</v>
      </c>
      <c r="B21" s="265"/>
      <c r="C21" s="266"/>
      <c r="D21" s="264"/>
      <c r="E21" s="267"/>
      <c r="F21" s="267"/>
      <c r="G21" s="267"/>
      <c r="H21" s="267"/>
      <c r="I21" s="267"/>
      <c r="J21" s="267"/>
      <c r="K21" s="264" t="str">
        <f t="shared" si="0"/>
        <v/>
      </c>
      <c r="L21" s="268" t="str">
        <f t="shared" si="1"/>
        <v/>
      </c>
    </row>
    <row r="22" spans="1:12" s="244" customFormat="1">
      <c r="A22" s="264">
        <v>16</v>
      </c>
      <c r="B22" s="265"/>
      <c r="C22" s="266"/>
      <c r="D22" s="264"/>
      <c r="E22" s="267"/>
      <c r="F22" s="267"/>
      <c r="G22" s="267"/>
      <c r="H22" s="267"/>
      <c r="I22" s="267"/>
      <c r="J22" s="267"/>
      <c r="K22" s="264" t="str">
        <f t="shared" si="0"/>
        <v/>
      </c>
      <c r="L22" s="268" t="str">
        <f t="shared" si="1"/>
        <v/>
      </c>
    </row>
    <row r="23" spans="1:12" s="244" customFormat="1">
      <c r="A23" s="264">
        <v>17</v>
      </c>
      <c r="B23" s="265"/>
      <c r="C23" s="266"/>
      <c r="D23" s="264"/>
      <c r="E23" s="267"/>
      <c r="F23" s="267"/>
      <c r="G23" s="267"/>
      <c r="H23" s="267"/>
      <c r="I23" s="267"/>
      <c r="J23" s="267"/>
      <c r="K23" s="264" t="str">
        <f t="shared" si="0"/>
        <v/>
      </c>
      <c r="L23" s="268" t="str">
        <f t="shared" si="1"/>
        <v/>
      </c>
    </row>
    <row r="24" spans="1:12" s="244" customFormat="1">
      <c r="A24" s="264">
        <v>18</v>
      </c>
      <c r="B24" s="265"/>
      <c r="C24" s="266"/>
      <c r="D24" s="264"/>
      <c r="E24" s="267"/>
      <c r="F24" s="267"/>
      <c r="G24" s="267"/>
      <c r="H24" s="267"/>
      <c r="I24" s="267"/>
      <c r="J24" s="267"/>
      <c r="K24" s="264" t="str">
        <f t="shared" si="0"/>
        <v/>
      </c>
      <c r="L24" s="268" t="str">
        <f t="shared" si="1"/>
        <v/>
      </c>
    </row>
    <row r="25" spans="1:12" s="244" customFormat="1">
      <c r="A25" s="264">
        <v>19</v>
      </c>
      <c r="B25" s="265"/>
      <c r="C25" s="266"/>
      <c r="D25" s="264"/>
      <c r="E25" s="267"/>
      <c r="F25" s="267"/>
      <c r="G25" s="267"/>
      <c r="H25" s="267"/>
      <c r="I25" s="267"/>
      <c r="J25" s="267"/>
      <c r="K25" s="264" t="str">
        <f t="shared" si="0"/>
        <v/>
      </c>
      <c r="L25" s="268" t="str">
        <f t="shared" si="1"/>
        <v/>
      </c>
    </row>
    <row r="26" spans="1:12" s="244" customFormat="1">
      <c r="A26" s="264">
        <v>20</v>
      </c>
      <c r="B26" s="265"/>
      <c r="C26" s="266"/>
      <c r="D26" s="264"/>
      <c r="E26" s="267"/>
      <c r="F26" s="267"/>
      <c r="G26" s="267"/>
      <c r="H26" s="267"/>
      <c r="I26" s="267"/>
      <c r="J26" s="267"/>
      <c r="K26" s="264" t="str">
        <f t="shared" si="0"/>
        <v/>
      </c>
      <c r="L26" s="268" t="str">
        <f t="shared" si="1"/>
        <v/>
      </c>
    </row>
    <row r="27" spans="1:12" s="244" customFormat="1">
      <c r="A27" s="264">
        <v>21</v>
      </c>
      <c r="B27" s="265"/>
      <c r="C27" s="266"/>
      <c r="D27" s="264"/>
      <c r="E27" s="267"/>
      <c r="F27" s="267"/>
      <c r="G27" s="267"/>
      <c r="H27" s="267"/>
      <c r="I27" s="267"/>
      <c r="J27" s="267"/>
      <c r="K27" s="264" t="str">
        <f t="shared" si="0"/>
        <v/>
      </c>
      <c r="L27" s="268" t="str">
        <f t="shared" si="1"/>
        <v/>
      </c>
    </row>
    <row r="28" spans="1:12" s="244" customFormat="1">
      <c r="A28" s="264">
        <v>22</v>
      </c>
      <c r="B28" s="265"/>
      <c r="C28" s="266"/>
      <c r="D28" s="264"/>
      <c r="E28" s="267"/>
      <c r="F28" s="267"/>
      <c r="G28" s="267"/>
      <c r="H28" s="267"/>
      <c r="I28" s="267"/>
      <c r="J28" s="267"/>
      <c r="K28" s="264" t="str">
        <f t="shared" si="0"/>
        <v/>
      </c>
      <c r="L28" s="268" t="str">
        <f t="shared" si="1"/>
        <v/>
      </c>
    </row>
    <row r="29" spans="1:12" s="244" customFormat="1">
      <c r="A29" s="264">
        <v>23</v>
      </c>
      <c r="B29" s="265"/>
      <c r="C29" s="266"/>
      <c r="D29" s="264"/>
      <c r="E29" s="267"/>
      <c r="F29" s="267"/>
      <c r="G29" s="267"/>
      <c r="H29" s="267"/>
      <c r="I29" s="267"/>
      <c r="J29" s="267"/>
      <c r="K29" s="264" t="str">
        <f t="shared" si="0"/>
        <v/>
      </c>
      <c r="L29" s="268" t="str">
        <f t="shared" si="1"/>
        <v/>
      </c>
    </row>
    <row r="30" spans="1:12" s="244" customFormat="1">
      <c r="A30" s="264">
        <v>24</v>
      </c>
      <c r="B30" s="265"/>
      <c r="C30" s="266"/>
      <c r="D30" s="264"/>
      <c r="E30" s="267"/>
      <c r="F30" s="267"/>
      <c r="G30" s="267"/>
      <c r="H30" s="267"/>
      <c r="I30" s="267"/>
      <c r="J30" s="267"/>
      <c r="K30" s="264" t="str">
        <f t="shared" si="0"/>
        <v/>
      </c>
      <c r="L30" s="268" t="str">
        <f t="shared" si="1"/>
        <v/>
      </c>
    </row>
    <row r="31" spans="1:12" s="244" customFormat="1">
      <c r="A31" s="264">
        <v>25</v>
      </c>
      <c r="B31" s="265"/>
      <c r="C31" s="266"/>
      <c r="D31" s="264"/>
      <c r="E31" s="267"/>
      <c r="F31" s="267"/>
      <c r="G31" s="267"/>
      <c r="H31" s="267"/>
      <c r="I31" s="267"/>
      <c r="J31" s="267"/>
      <c r="K31" s="264" t="str">
        <f t="shared" si="0"/>
        <v/>
      </c>
      <c r="L31" s="268" t="str">
        <f t="shared" si="1"/>
        <v/>
      </c>
    </row>
    <row r="32" spans="1:12" s="244" customFormat="1">
      <c r="A32" s="264">
        <v>26</v>
      </c>
      <c r="B32" s="265"/>
      <c r="C32" s="266"/>
      <c r="D32" s="264"/>
      <c r="E32" s="267"/>
      <c r="F32" s="267"/>
      <c r="G32" s="267"/>
      <c r="H32" s="267"/>
      <c r="I32" s="267"/>
      <c r="J32" s="267"/>
      <c r="K32" s="264" t="str">
        <f t="shared" si="0"/>
        <v/>
      </c>
      <c r="L32" s="268" t="str">
        <f t="shared" si="1"/>
        <v/>
      </c>
    </row>
    <row r="33" spans="1:12" s="244" customFormat="1">
      <c r="A33" s="264">
        <v>27</v>
      </c>
      <c r="B33" s="265"/>
      <c r="C33" s="266"/>
      <c r="D33" s="264"/>
      <c r="E33" s="267"/>
      <c r="F33" s="267"/>
      <c r="G33" s="267"/>
      <c r="H33" s="267"/>
      <c r="I33" s="267"/>
      <c r="J33" s="267"/>
      <c r="K33" s="264" t="str">
        <f t="shared" si="0"/>
        <v/>
      </c>
      <c r="L33" s="268" t="str">
        <f t="shared" si="1"/>
        <v/>
      </c>
    </row>
    <row r="34" spans="1:12" s="244" customFormat="1">
      <c r="A34" s="264">
        <v>28</v>
      </c>
      <c r="B34" s="265"/>
      <c r="C34" s="266"/>
      <c r="D34" s="264"/>
      <c r="E34" s="267"/>
      <c r="F34" s="267"/>
      <c r="G34" s="267"/>
      <c r="H34" s="267"/>
      <c r="I34" s="267"/>
      <c r="J34" s="267"/>
      <c r="K34" s="264" t="str">
        <f t="shared" si="0"/>
        <v/>
      </c>
      <c r="L34" s="268" t="str">
        <f t="shared" si="1"/>
        <v/>
      </c>
    </row>
    <row r="35" spans="1:12" s="244" customFormat="1">
      <c r="A35" s="264">
        <v>29</v>
      </c>
      <c r="B35" s="265"/>
      <c r="C35" s="266"/>
      <c r="D35" s="264"/>
      <c r="E35" s="267"/>
      <c r="F35" s="267"/>
      <c r="G35" s="267"/>
      <c r="H35" s="267"/>
      <c r="I35" s="267"/>
      <c r="J35" s="267"/>
      <c r="K35" s="264" t="str">
        <f t="shared" si="0"/>
        <v/>
      </c>
      <c r="L35" s="268" t="str">
        <f t="shared" si="1"/>
        <v/>
      </c>
    </row>
    <row r="36" spans="1:12" s="244" customFormat="1">
      <c r="A36" s="264">
        <v>30</v>
      </c>
      <c r="B36" s="265" t="str">
        <f>IF('[1]REKOD PRESTASI MURID'!B41="","",'[1]REKOD PRESTASI MURID'!B41)</f>
        <v/>
      </c>
      <c r="C36" s="266" t="str">
        <f>IF('[1]REKOD PRESTASI MURID'!C41="","",'[1]REKOD PRESTASI MURID'!C41)</f>
        <v/>
      </c>
      <c r="D36" s="264" t="str">
        <f>IF('[1]REKOD PRESTASI MURID'!D41="","",'[1]REKOD PRESTASI MURID'!D41)</f>
        <v/>
      </c>
      <c r="E36" s="267"/>
      <c r="F36" s="267"/>
      <c r="G36" s="267"/>
      <c r="H36" s="267"/>
      <c r="I36" s="267"/>
      <c r="J36" s="267"/>
      <c r="K36" s="264" t="str">
        <f t="shared" si="0"/>
        <v/>
      </c>
      <c r="L36" s="268" t="str">
        <f t="shared" si="1"/>
        <v/>
      </c>
    </row>
    <row r="37" spans="1:12" s="244" customFormat="1">
      <c r="A37" s="264">
        <v>31</v>
      </c>
      <c r="B37" s="265" t="str">
        <f>IF('[1]REKOD PRESTASI MURID'!B42="","",'[1]REKOD PRESTASI MURID'!B42)</f>
        <v/>
      </c>
      <c r="C37" s="266" t="str">
        <f>IF('[1]REKOD PRESTASI MURID'!C42="","",'[1]REKOD PRESTASI MURID'!C42)</f>
        <v/>
      </c>
      <c r="D37" s="264" t="str">
        <f>IF('[1]REKOD PRESTASI MURID'!D42="","",'[1]REKOD PRESTASI MURID'!D42)</f>
        <v/>
      </c>
      <c r="E37" s="267"/>
      <c r="F37" s="267"/>
      <c r="G37" s="267"/>
      <c r="H37" s="267"/>
      <c r="I37" s="267"/>
      <c r="J37" s="267"/>
      <c r="K37" s="264" t="str">
        <f t="shared" si="0"/>
        <v/>
      </c>
      <c r="L37" s="268" t="str">
        <f t="shared" si="1"/>
        <v/>
      </c>
    </row>
    <row r="38" spans="1:12" s="244" customFormat="1">
      <c r="A38" s="264">
        <v>32</v>
      </c>
      <c r="B38" s="265" t="str">
        <f>IF('[1]REKOD PRESTASI MURID'!B43="","",'[1]REKOD PRESTASI MURID'!B43)</f>
        <v/>
      </c>
      <c r="C38" s="266" t="str">
        <f>IF('[1]REKOD PRESTASI MURID'!C43="","",'[1]REKOD PRESTASI MURID'!C43)</f>
        <v/>
      </c>
      <c r="D38" s="264" t="str">
        <f>IF('[1]REKOD PRESTASI MURID'!D43="","",'[1]REKOD PRESTASI MURID'!D43)</f>
        <v/>
      </c>
      <c r="E38" s="267"/>
      <c r="F38" s="267"/>
      <c r="G38" s="267"/>
      <c r="H38" s="267"/>
      <c r="I38" s="267"/>
      <c r="J38" s="267"/>
      <c r="K38" s="264" t="str">
        <f t="shared" si="0"/>
        <v/>
      </c>
      <c r="L38" s="268" t="str">
        <f t="shared" si="1"/>
        <v/>
      </c>
    </row>
    <row r="39" spans="1:12" s="244" customFormat="1">
      <c r="A39" s="264">
        <v>33</v>
      </c>
      <c r="B39" s="265" t="str">
        <f>IF('[1]REKOD PRESTASI MURID'!B44="","",'[1]REKOD PRESTASI MURID'!B44)</f>
        <v/>
      </c>
      <c r="C39" s="266" t="str">
        <f>IF('[1]REKOD PRESTASI MURID'!C44="","",'[1]REKOD PRESTASI MURID'!C44)</f>
        <v/>
      </c>
      <c r="D39" s="264" t="str">
        <f>IF('[1]REKOD PRESTASI MURID'!D44="","",'[1]REKOD PRESTASI MURID'!D44)</f>
        <v/>
      </c>
      <c r="E39" s="267"/>
      <c r="F39" s="267"/>
      <c r="G39" s="267"/>
      <c r="H39" s="267"/>
      <c r="I39" s="267"/>
      <c r="J39" s="267"/>
      <c r="K39" s="264" t="str">
        <f t="shared" si="0"/>
        <v/>
      </c>
      <c r="L39" s="268" t="str">
        <f t="shared" si="1"/>
        <v/>
      </c>
    </row>
    <row r="40" spans="1:12" s="244" customFormat="1">
      <c r="A40" s="264">
        <v>34</v>
      </c>
      <c r="B40" s="265" t="str">
        <f>IF('[1]REKOD PRESTASI MURID'!B45="","",'[1]REKOD PRESTASI MURID'!B45)</f>
        <v/>
      </c>
      <c r="C40" s="266" t="str">
        <f>IF('[1]REKOD PRESTASI MURID'!C45="","",'[1]REKOD PRESTASI MURID'!C45)</f>
        <v/>
      </c>
      <c r="D40" s="264" t="str">
        <f>IF('[1]REKOD PRESTASI MURID'!D45="","",'[1]REKOD PRESTASI MURID'!D45)</f>
        <v/>
      </c>
      <c r="E40" s="267"/>
      <c r="F40" s="267"/>
      <c r="G40" s="267"/>
      <c r="H40" s="267"/>
      <c r="I40" s="267"/>
      <c r="J40" s="267"/>
      <c r="K40" s="264" t="str">
        <f t="shared" si="0"/>
        <v/>
      </c>
      <c r="L40" s="268" t="str">
        <f t="shared" si="1"/>
        <v/>
      </c>
    </row>
    <row r="41" spans="1:12" s="244" customFormat="1">
      <c r="A41" s="264">
        <v>35</v>
      </c>
      <c r="B41" s="265" t="str">
        <f>IF('[1]REKOD PRESTASI MURID'!B46="","",'[1]REKOD PRESTASI MURID'!B46)</f>
        <v/>
      </c>
      <c r="C41" s="266" t="str">
        <f>IF('[1]REKOD PRESTASI MURID'!C46="","",'[1]REKOD PRESTASI MURID'!C46)</f>
        <v/>
      </c>
      <c r="D41" s="264" t="str">
        <f>IF('[1]REKOD PRESTASI MURID'!D46="","",'[1]REKOD PRESTASI MURID'!D46)</f>
        <v/>
      </c>
      <c r="E41" s="267"/>
      <c r="F41" s="267"/>
      <c r="G41" s="267"/>
      <c r="H41" s="267"/>
      <c r="I41" s="267"/>
      <c r="J41" s="267"/>
      <c r="K41" s="264" t="str">
        <f t="shared" si="0"/>
        <v/>
      </c>
      <c r="L41" s="268" t="str">
        <f t="shared" si="1"/>
        <v/>
      </c>
    </row>
    <row r="42" spans="1:12" s="244" customFormat="1">
      <c r="A42" s="264">
        <v>36</v>
      </c>
      <c r="B42" s="265" t="str">
        <f>IF('[1]REKOD PRESTASI MURID'!B47="","",'[1]REKOD PRESTASI MURID'!B47)</f>
        <v/>
      </c>
      <c r="C42" s="266" t="str">
        <f>IF('[1]REKOD PRESTASI MURID'!C47="","",'[1]REKOD PRESTASI MURID'!C47)</f>
        <v/>
      </c>
      <c r="D42" s="264" t="str">
        <f>IF('[1]REKOD PRESTASI MURID'!D47="","",'[1]REKOD PRESTASI MURID'!D47)</f>
        <v/>
      </c>
      <c r="E42" s="267"/>
      <c r="F42" s="267"/>
      <c r="G42" s="267"/>
      <c r="H42" s="267"/>
      <c r="I42" s="267"/>
      <c r="J42" s="267"/>
      <c r="K42" s="264" t="str">
        <f t="shared" si="0"/>
        <v/>
      </c>
      <c r="L42" s="268" t="str">
        <f t="shared" si="1"/>
        <v/>
      </c>
    </row>
    <row r="43" spans="1:12" s="244" customFormat="1">
      <c r="A43" s="264">
        <v>37</v>
      </c>
      <c r="B43" s="265" t="str">
        <f>IF('[1]REKOD PRESTASI MURID'!B48="","",'[1]REKOD PRESTASI MURID'!B48)</f>
        <v/>
      </c>
      <c r="C43" s="266" t="str">
        <f>IF('[1]REKOD PRESTASI MURID'!C48="","",'[1]REKOD PRESTASI MURID'!C48)</f>
        <v/>
      </c>
      <c r="D43" s="264" t="str">
        <f>IF('[1]REKOD PRESTASI MURID'!D48="","",'[1]REKOD PRESTASI MURID'!D48)</f>
        <v/>
      </c>
      <c r="E43" s="267"/>
      <c r="F43" s="267"/>
      <c r="G43" s="267"/>
      <c r="H43" s="267"/>
      <c r="I43" s="267"/>
      <c r="J43" s="267"/>
      <c r="K43" s="264" t="str">
        <f t="shared" si="0"/>
        <v/>
      </c>
      <c r="L43" s="268" t="str">
        <f t="shared" si="1"/>
        <v/>
      </c>
    </row>
    <row r="44" spans="1:12" s="244" customFormat="1">
      <c r="A44" s="264">
        <v>38</v>
      </c>
      <c r="B44" s="265" t="str">
        <f>IF('[1]REKOD PRESTASI MURID'!B49="","",'[1]REKOD PRESTASI MURID'!B49)</f>
        <v/>
      </c>
      <c r="C44" s="266" t="str">
        <f>IF('[1]REKOD PRESTASI MURID'!C49="","",'[1]REKOD PRESTASI MURID'!C49)</f>
        <v/>
      </c>
      <c r="D44" s="264" t="str">
        <f>IF('[1]REKOD PRESTASI MURID'!D49="","",'[1]REKOD PRESTASI MURID'!D49)</f>
        <v/>
      </c>
      <c r="E44" s="267"/>
      <c r="F44" s="267"/>
      <c r="G44" s="267"/>
      <c r="H44" s="267"/>
      <c r="I44" s="267"/>
      <c r="J44" s="267"/>
      <c r="K44" s="264" t="str">
        <f t="shared" si="0"/>
        <v/>
      </c>
      <c r="L44" s="268" t="str">
        <f t="shared" si="1"/>
        <v/>
      </c>
    </row>
    <row r="45" spans="1:12" s="244" customFormat="1">
      <c r="A45" s="264">
        <v>39</v>
      </c>
      <c r="B45" s="265" t="str">
        <f>IF('[1]REKOD PRESTASI MURID'!B50="","",'[1]REKOD PRESTASI MURID'!B50)</f>
        <v/>
      </c>
      <c r="C45" s="266" t="str">
        <f>IF('[1]REKOD PRESTASI MURID'!C50="","",'[1]REKOD PRESTASI MURID'!C50)</f>
        <v/>
      </c>
      <c r="D45" s="264" t="str">
        <f>IF('[1]REKOD PRESTASI MURID'!D50="","",'[1]REKOD PRESTASI MURID'!D50)</f>
        <v/>
      </c>
      <c r="E45" s="267"/>
      <c r="F45" s="267"/>
      <c r="G45" s="267"/>
      <c r="H45" s="267"/>
      <c r="I45" s="267"/>
      <c r="J45" s="267"/>
      <c r="K45" s="264" t="str">
        <f t="shared" si="0"/>
        <v/>
      </c>
      <c r="L45" s="268" t="str">
        <f t="shared" si="1"/>
        <v/>
      </c>
    </row>
    <row r="46" spans="1:12" s="244" customFormat="1">
      <c r="A46" s="264">
        <v>40</v>
      </c>
      <c r="B46" s="265" t="str">
        <f>IF('[1]REKOD PRESTASI MURID'!B51="","",'[1]REKOD PRESTASI MURID'!B51)</f>
        <v/>
      </c>
      <c r="C46" s="266" t="str">
        <f>IF('[1]REKOD PRESTASI MURID'!C51="","",'[1]REKOD PRESTASI MURID'!C51)</f>
        <v/>
      </c>
      <c r="D46" s="264" t="str">
        <f>IF('[1]REKOD PRESTASI MURID'!D51="","",'[1]REKOD PRESTASI MURID'!D51)</f>
        <v/>
      </c>
      <c r="E46" s="267"/>
      <c r="F46" s="267"/>
      <c r="G46" s="267"/>
      <c r="H46" s="267"/>
      <c r="I46" s="267"/>
      <c r="J46" s="267"/>
      <c r="K46" s="264" t="str">
        <f t="shared" si="0"/>
        <v/>
      </c>
      <c r="L46" s="268" t="str">
        <f t="shared" si="1"/>
        <v/>
      </c>
    </row>
    <row r="47" spans="1:12" s="244" customFormat="1">
      <c r="A47" s="264">
        <v>41</v>
      </c>
      <c r="B47" s="265" t="str">
        <f>IF('[1]REKOD PRESTASI MURID'!B52="","",'[1]REKOD PRESTASI MURID'!B52)</f>
        <v/>
      </c>
      <c r="C47" s="266" t="str">
        <f>IF('[1]REKOD PRESTASI MURID'!C52="","",'[1]REKOD PRESTASI MURID'!C52)</f>
        <v/>
      </c>
      <c r="D47" s="264" t="str">
        <f>IF('[1]REKOD PRESTASI MURID'!D52="","",'[1]REKOD PRESTASI MURID'!D52)</f>
        <v/>
      </c>
      <c r="E47" s="267"/>
      <c r="F47" s="267"/>
      <c r="G47" s="267"/>
      <c r="H47" s="267"/>
      <c r="I47" s="267"/>
      <c r="J47" s="267"/>
      <c r="K47" s="264" t="str">
        <f t="shared" si="0"/>
        <v/>
      </c>
      <c r="L47" s="268" t="str">
        <f t="shared" si="1"/>
        <v/>
      </c>
    </row>
    <row r="48" spans="1:12" s="244" customFormat="1">
      <c r="A48" s="264">
        <v>42</v>
      </c>
      <c r="B48" s="265" t="str">
        <f>IF('[1]REKOD PRESTASI MURID'!B53="","",'[1]REKOD PRESTASI MURID'!B53)</f>
        <v/>
      </c>
      <c r="C48" s="266" t="str">
        <f>IF('[1]REKOD PRESTASI MURID'!C53="","",'[1]REKOD PRESTASI MURID'!C53)</f>
        <v/>
      </c>
      <c r="D48" s="264" t="str">
        <f>IF('[1]REKOD PRESTASI MURID'!D53="","",'[1]REKOD PRESTASI MURID'!D53)</f>
        <v/>
      </c>
      <c r="E48" s="267"/>
      <c r="F48" s="267"/>
      <c r="G48" s="267"/>
      <c r="H48" s="267"/>
      <c r="I48" s="267"/>
      <c r="J48" s="267"/>
      <c r="K48" s="264" t="str">
        <f t="shared" si="0"/>
        <v/>
      </c>
      <c r="L48" s="268" t="str">
        <f t="shared" si="1"/>
        <v/>
      </c>
    </row>
    <row r="49" spans="1:12" s="244" customFormat="1">
      <c r="A49" s="264">
        <v>43</v>
      </c>
      <c r="B49" s="265" t="str">
        <f>IF('[1]REKOD PRESTASI MURID'!B54="","",'[1]REKOD PRESTASI MURID'!B54)</f>
        <v/>
      </c>
      <c r="C49" s="266" t="str">
        <f>IF('[1]REKOD PRESTASI MURID'!C54="","",'[1]REKOD PRESTASI MURID'!C54)</f>
        <v/>
      </c>
      <c r="D49" s="264" t="str">
        <f>IF('[1]REKOD PRESTASI MURID'!D54="","",'[1]REKOD PRESTASI MURID'!D54)</f>
        <v/>
      </c>
      <c r="E49" s="267"/>
      <c r="F49" s="267"/>
      <c r="G49" s="267"/>
      <c r="H49" s="267"/>
      <c r="I49" s="267"/>
      <c r="J49" s="267"/>
      <c r="K49" s="264" t="str">
        <f t="shared" si="0"/>
        <v/>
      </c>
      <c r="L49" s="268" t="str">
        <f t="shared" si="1"/>
        <v/>
      </c>
    </row>
    <row r="50" spans="1:12" s="244" customFormat="1">
      <c r="A50" s="264">
        <v>44</v>
      </c>
      <c r="B50" s="265" t="str">
        <f>IF('[1]REKOD PRESTASI MURID'!B55="","",'[1]REKOD PRESTASI MURID'!B55)</f>
        <v/>
      </c>
      <c r="C50" s="266" t="str">
        <f>IF('[1]REKOD PRESTASI MURID'!C55="","",'[1]REKOD PRESTASI MURID'!C55)</f>
        <v/>
      </c>
      <c r="D50" s="264" t="str">
        <f>IF('[1]REKOD PRESTASI MURID'!D55="","",'[1]REKOD PRESTASI MURID'!D55)</f>
        <v/>
      </c>
      <c r="E50" s="267"/>
      <c r="F50" s="267"/>
      <c r="G50" s="267"/>
      <c r="H50" s="267"/>
      <c r="I50" s="267"/>
      <c r="J50" s="267"/>
      <c r="K50" s="264" t="str">
        <f t="shared" si="0"/>
        <v/>
      </c>
      <c r="L50" s="268" t="str">
        <f t="shared" si="1"/>
        <v/>
      </c>
    </row>
    <row r="51" spans="1:12" s="244" customFormat="1">
      <c r="A51" s="264">
        <v>45</v>
      </c>
      <c r="B51" s="265" t="str">
        <f>IF('[1]REKOD PRESTASI MURID'!B56="","",'[1]REKOD PRESTASI MURID'!B56)</f>
        <v/>
      </c>
      <c r="C51" s="266" t="str">
        <f>IF('[1]REKOD PRESTASI MURID'!C56="","",'[1]REKOD PRESTASI MURID'!C56)</f>
        <v/>
      </c>
      <c r="D51" s="264" t="str">
        <f>IF('[1]REKOD PRESTASI MURID'!D56="","",'[1]REKOD PRESTASI MURID'!D56)</f>
        <v/>
      </c>
      <c r="E51" s="267"/>
      <c r="F51" s="267"/>
      <c r="G51" s="267"/>
      <c r="H51" s="267"/>
      <c r="I51" s="267"/>
      <c r="J51" s="267"/>
      <c r="K51" s="264" t="str">
        <f t="shared" si="0"/>
        <v/>
      </c>
      <c r="L51" s="268" t="str">
        <f t="shared" si="1"/>
        <v/>
      </c>
    </row>
    <row r="52" spans="1:12" s="244" customFormat="1">
      <c r="A52" s="264">
        <v>46</v>
      </c>
      <c r="B52" s="265" t="str">
        <f>IF('[1]REKOD PRESTASI MURID'!B57="","",'[1]REKOD PRESTASI MURID'!B57)</f>
        <v/>
      </c>
      <c r="C52" s="266" t="str">
        <f>IF('[1]REKOD PRESTASI MURID'!C57="","",'[1]REKOD PRESTASI MURID'!C57)</f>
        <v/>
      </c>
      <c r="D52" s="264" t="str">
        <f>IF('[1]REKOD PRESTASI MURID'!D57="","",'[1]REKOD PRESTASI MURID'!D57)</f>
        <v/>
      </c>
      <c r="E52" s="267"/>
      <c r="F52" s="267"/>
      <c r="G52" s="267"/>
      <c r="H52" s="267"/>
      <c r="I52" s="267"/>
      <c r="J52" s="267"/>
      <c r="K52" s="264" t="str">
        <f t="shared" si="0"/>
        <v/>
      </c>
      <c r="L52" s="268" t="str">
        <f t="shared" si="1"/>
        <v/>
      </c>
    </row>
    <row r="53" spans="1:12" s="244" customFormat="1">
      <c r="A53" s="264">
        <v>47</v>
      </c>
      <c r="B53" s="265" t="str">
        <f>IF('[1]REKOD PRESTASI MURID'!B58="","",'[1]REKOD PRESTASI MURID'!B58)</f>
        <v/>
      </c>
      <c r="C53" s="266" t="str">
        <f>IF('[1]REKOD PRESTASI MURID'!C58="","",'[1]REKOD PRESTASI MURID'!C58)</f>
        <v/>
      </c>
      <c r="D53" s="264" t="str">
        <f>IF('[1]REKOD PRESTASI MURID'!D58="","",'[1]REKOD PRESTASI MURID'!D58)</f>
        <v/>
      </c>
      <c r="E53" s="267"/>
      <c r="F53" s="267"/>
      <c r="G53" s="267"/>
      <c r="H53" s="267"/>
      <c r="I53" s="267"/>
      <c r="J53" s="267"/>
      <c r="K53" s="264" t="str">
        <f t="shared" si="0"/>
        <v/>
      </c>
      <c r="L53" s="268" t="str">
        <f t="shared" si="1"/>
        <v/>
      </c>
    </row>
    <row r="54" spans="1:12" s="244" customFormat="1">
      <c r="A54" s="264">
        <v>48</v>
      </c>
      <c r="B54" s="265" t="str">
        <f>IF('[1]REKOD PRESTASI MURID'!B59="","",'[1]REKOD PRESTASI MURID'!B59)</f>
        <v/>
      </c>
      <c r="C54" s="266" t="str">
        <f>IF('[1]REKOD PRESTASI MURID'!C59="","",'[1]REKOD PRESTASI MURID'!C59)</f>
        <v/>
      </c>
      <c r="D54" s="264" t="str">
        <f>IF('[1]REKOD PRESTASI MURID'!D59="","",'[1]REKOD PRESTASI MURID'!D59)</f>
        <v/>
      </c>
      <c r="E54" s="267"/>
      <c r="F54" s="267"/>
      <c r="G54" s="267"/>
      <c r="H54" s="267"/>
      <c r="I54" s="267"/>
      <c r="J54" s="267"/>
      <c r="K54" s="264" t="str">
        <f t="shared" si="0"/>
        <v/>
      </c>
      <c r="L54" s="268" t="str">
        <f t="shared" si="1"/>
        <v/>
      </c>
    </row>
    <row r="55" spans="1:12" s="244" customFormat="1">
      <c r="A55" s="264">
        <v>49</v>
      </c>
      <c r="B55" s="265" t="str">
        <f>IF('[1]REKOD PRESTASI MURID'!B60="","",'[1]REKOD PRESTASI MURID'!B60)</f>
        <v/>
      </c>
      <c r="C55" s="266" t="str">
        <f>IF('[1]REKOD PRESTASI MURID'!C60="","",'[1]REKOD PRESTASI MURID'!C60)</f>
        <v/>
      </c>
      <c r="D55" s="264" t="str">
        <f>IF('[1]REKOD PRESTASI MURID'!D60="","",'[1]REKOD PRESTASI MURID'!D60)</f>
        <v/>
      </c>
      <c r="E55" s="267"/>
      <c r="F55" s="267"/>
      <c r="G55" s="267"/>
      <c r="H55" s="267"/>
      <c r="I55" s="267"/>
      <c r="J55" s="267"/>
      <c r="K55" s="264" t="str">
        <f t="shared" si="0"/>
        <v/>
      </c>
      <c r="L55" s="268" t="str">
        <f t="shared" si="1"/>
        <v/>
      </c>
    </row>
    <row r="56" spans="1:12" s="244" customFormat="1">
      <c r="A56" s="264">
        <v>50</v>
      </c>
      <c r="B56" s="265" t="str">
        <f>IF('[1]REKOD PRESTASI MURID'!B61="","",'[1]REKOD PRESTASI MURID'!B61)</f>
        <v/>
      </c>
      <c r="C56" s="266" t="str">
        <f>IF('[1]REKOD PRESTASI MURID'!C61="","",'[1]REKOD PRESTASI MURID'!C61)</f>
        <v/>
      </c>
      <c r="D56" s="264" t="str">
        <f>IF('[1]REKOD PRESTASI MURID'!D61="","",'[1]REKOD PRESTASI MURID'!D61)</f>
        <v/>
      </c>
      <c r="E56" s="267"/>
      <c r="F56" s="267"/>
      <c r="G56" s="267"/>
      <c r="H56" s="267"/>
      <c r="I56" s="267"/>
      <c r="J56" s="267"/>
      <c r="K56" s="264" t="str">
        <f t="shared" si="0"/>
        <v/>
      </c>
      <c r="L56" s="268" t="str">
        <f t="shared" si="1"/>
        <v/>
      </c>
    </row>
    <row r="57" spans="1:12" s="244" customFormat="1">
      <c r="A57" s="264">
        <v>51</v>
      </c>
      <c r="B57" s="265" t="str">
        <f>IF('[1]REKOD PRESTASI MURID'!B62="","",'[1]REKOD PRESTASI MURID'!B62)</f>
        <v/>
      </c>
      <c r="C57" s="266" t="str">
        <f>IF('[1]REKOD PRESTASI MURID'!C62="","",'[1]REKOD PRESTASI MURID'!C62)</f>
        <v/>
      </c>
      <c r="D57" s="264" t="str">
        <f>IF('[1]REKOD PRESTASI MURID'!D62="","",'[1]REKOD PRESTASI MURID'!D62)</f>
        <v/>
      </c>
      <c r="E57" s="267"/>
      <c r="F57" s="267"/>
      <c r="G57" s="267"/>
      <c r="H57" s="267"/>
      <c r="I57" s="267"/>
      <c r="J57" s="267"/>
      <c r="K57" s="264" t="str">
        <f t="shared" si="0"/>
        <v/>
      </c>
      <c r="L57" s="268" t="str">
        <f t="shared" si="1"/>
        <v/>
      </c>
    </row>
    <row r="58" spans="1:12" s="244" customFormat="1">
      <c r="A58" s="264">
        <v>52</v>
      </c>
      <c r="B58" s="265" t="str">
        <f>IF('[1]REKOD PRESTASI MURID'!B63="","",'[1]REKOD PRESTASI MURID'!B63)</f>
        <v/>
      </c>
      <c r="C58" s="266" t="str">
        <f>IF('[1]REKOD PRESTASI MURID'!C63="","",'[1]REKOD PRESTASI MURID'!C63)</f>
        <v/>
      </c>
      <c r="D58" s="264" t="str">
        <f>IF('[1]REKOD PRESTASI MURID'!D63="","",'[1]REKOD PRESTASI MURID'!D63)</f>
        <v/>
      </c>
      <c r="E58" s="267"/>
      <c r="F58" s="267"/>
      <c r="G58" s="267"/>
      <c r="H58" s="267"/>
      <c r="I58" s="267"/>
      <c r="J58" s="267"/>
      <c r="K58" s="264" t="str">
        <f t="shared" si="0"/>
        <v/>
      </c>
      <c r="L58" s="268" t="str">
        <f t="shared" si="1"/>
        <v/>
      </c>
    </row>
    <row r="59" spans="1:12" s="244" customFormat="1">
      <c r="A59" s="264">
        <v>53</v>
      </c>
      <c r="B59" s="265" t="str">
        <f>IF('[1]REKOD PRESTASI MURID'!B64="","",'[1]REKOD PRESTASI MURID'!B64)</f>
        <v/>
      </c>
      <c r="C59" s="266" t="str">
        <f>IF('[1]REKOD PRESTASI MURID'!C64="","",'[1]REKOD PRESTASI MURID'!C64)</f>
        <v/>
      </c>
      <c r="D59" s="264" t="str">
        <f>IF('[1]REKOD PRESTASI MURID'!D64="","",'[1]REKOD PRESTASI MURID'!D64)</f>
        <v/>
      </c>
      <c r="E59" s="267"/>
      <c r="F59" s="267"/>
      <c r="G59" s="267"/>
      <c r="H59" s="267"/>
      <c r="I59" s="267"/>
      <c r="J59" s="267"/>
      <c r="K59" s="264" t="str">
        <f t="shared" si="0"/>
        <v/>
      </c>
      <c r="L59" s="268" t="str">
        <f t="shared" si="1"/>
        <v/>
      </c>
    </row>
    <row r="60" spans="1:12" s="244" customFormat="1">
      <c r="A60" s="264">
        <v>54</v>
      </c>
      <c r="B60" s="265" t="str">
        <f>IF('[1]REKOD PRESTASI MURID'!B65="","",'[1]REKOD PRESTASI MURID'!B65)</f>
        <v/>
      </c>
      <c r="C60" s="266" t="str">
        <f>IF('[1]REKOD PRESTASI MURID'!C65="","",'[1]REKOD PRESTASI MURID'!C65)</f>
        <v/>
      </c>
      <c r="D60" s="264" t="str">
        <f>IF('[1]REKOD PRESTASI MURID'!D65="","",'[1]REKOD PRESTASI MURID'!D65)</f>
        <v/>
      </c>
      <c r="E60" s="267"/>
      <c r="F60" s="267"/>
      <c r="G60" s="267"/>
      <c r="H60" s="267"/>
      <c r="I60" s="267"/>
      <c r="J60" s="267"/>
      <c r="K60" s="264" t="str">
        <f t="shared" si="0"/>
        <v/>
      </c>
      <c r="L60" s="268" t="str">
        <f t="shared" si="1"/>
        <v/>
      </c>
    </row>
    <row r="61" spans="1:12">
      <c r="A61" s="269"/>
      <c r="B61" s="270"/>
      <c r="C61" s="270"/>
      <c r="D61" s="271"/>
      <c r="E61" s="270"/>
      <c r="F61" s="272"/>
      <c r="G61" s="272"/>
      <c r="H61" s="272"/>
      <c r="I61" s="272"/>
      <c r="J61" s="272"/>
      <c r="K61" s="272"/>
      <c r="L61" s="272"/>
    </row>
    <row r="62" spans="1:12" ht="15.95" customHeight="1">
      <c r="A62" s="273"/>
      <c r="B62" s="274"/>
      <c r="C62" s="274"/>
      <c r="D62" s="275"/>
      <c r="E62" s="274"/>
      <c r="F62" s="276"/>
      <c r="G62" s="276"/>
      <c r="H62" s="276"/>
      <c r="I62" s="276"/>
      <c r="J62" s="276"/>
      <c r="K62" s="276"/>
      <c r="L62" s="276"/>
    </row>
    <row r="63" spans="1:12" ht="15.95" customHeight="1">
      <c r="A63" s="273"/>
      <c r="B63" s="274"/>
      <c r="C63" s="274"/>
      <c r="D63" s="275"/>
      <c r="E63" s="274"/>
      <c r="F63" s="276"/>
      <c r="G63" s="276"/>
      <c r="H63" s="276"/>
      <c r="I63" s="276"/>
      <c r="J63" s="276"/>
      <c r="K63" s="276"/>
      <c r="L63" s="276"/>
    </row>
    <row r="64" spans="1:12" ht="15.95" customHeight="1">
      <c r="A64" s="277"/>
      <c r="B64" s="274" t="s">
        <v>14</v>
      </c>
      <c r="C64" s="274"/>
      <c r="D64" s="275"/>
      <c r="E64" s="274"/>
      <c r="F64" s="276"/>
      <c r="G64" s="276"/>
      <c r="H64" s="276"/>
      <c r="I64" s="276"/>
      <c r="J64" s="276"/>
      <c r="K64" s="276"/>
      <c r="L64" s="276"/>
    </row>
    <row r="65" spans="1:12">
      <c r="A65" s="277"/>
      <c r="B65" s="278" t="s">
        <v>144</v>
      </c>
      <c r="C65" s="278"/>
      <c r="D65" s="279"/>
      <c r="E65" s="278"/>
      <c r="F65" s="274"/>
      <c r="G65" s="274"/>
      <c r="H65" s="274"/>
      <c r="I65" s="274"/>
      <c r="J65" s="274"/>
      <c r="K65" s="274"/>
      <c r="L65" s="274"/>
    </row>
    <row r="66" spans="1:12">
      <c r="A66" s="277"/>
      <c r="B66" s="278" t="s">
        <v>145</v>
      </c>
      <c r="C66" s="278"/>
      <c r="D66" s="279"/>
      <c r="E66" s="278"/>
      <c r="F66" s="274"/>
      <c r="G66" s="274"/>
      <c r="H66" s="274"/>
      <c r="I66" s="274"/>
      <c r="J66" s="274"/>
      <c r="K66" s="274"/>
      <c r="L66" s="274"/>
    </row>
    <row r="67" spans="1:12">
      <c r="A67" s="277"/>
      <c r="B67" s="280" t="e">
        <f>#REF!</f>
        <v>#REF!</v>
      </c>
      <c r="C67" s="280"/>
      <c r="D67" s="281"/>
      <c r="E67" s="280"/>
      <c r="F67" s="274"/>
      <c r="G67" s="274"/>
      <c r="H67" s="274"/>
      <c r="I67" s="274"/>
      <c r="J67" s="274"/>
      <c r="K67" s="274"/>
      <c r="L67" s="274"/>
    </row>
    <row r="68" spans="1:12">
      <c r="A68" s="273"/>
      <c r="B68" s="274"/>
      <c r="C68" s="274"/>
      <c r="D68" s="275"/>
      <c r="E68" s="274"/>
      <c r="F68" s="274"/>
      <c r="G68" s="274"/>
      <c r="H68" s="274"/>
      <c r="I68" s="274"/>
      <c r="J68" s="274"/>
      <c r="K68" s="274"/>
      <c r="L68" s="274"/>
    </row>
    <row r="69" spans="1:12">
      <c r="A69" s="273"/>
      <c r="B69" s="274"/>
      <c r="C69" s="274"/>
      <c r="D69" s="275"/>
      <c r="E69" s="274"/>
      <c r="F69" s="274"/>
      <c r="G69" s="274"/>
      <c r="H69" s="274"/>
      <c r="I69" s="274"/>
      <c r="J69" s="274"/>
      <c r="K69" s="274"/>
      <c r="L69" s="274"/>
    </row>
    <row r="70" spans="1:12">
      <c r="A70" s="273"/>
      <c r="B70" s="274"/>
      <c r="C70" s="274"/>
      <c r="D70" s="275"/>
      <c r="E70" s="274"/>
      <c r="F70" s="274"/>
      <c r="G70" s="274"/>
      <c r="H70" s="274"/>
      <c r="I70" s="274"/>
      <c r="J70" s="274"/>
      <c r="K70" s="274"/>
      <c r="L70" s="274"/>
    </row>
    <row r="71" spans="1:12">
      <c r="A71" s="273"/>
      <c r="B71" s="274"/>
      <c r="C71" s="274"/>
      <c r="D71" s="275"/>
      <c r="E71" s="274"/>
      <c r="F71" s="274"/>
      <c r="G71" s="274"/>
      <c r="H71" s="274"/>
      <c r="I71" s="274"/>
      <c r="J71" s="274"/>
      <c r="K71" s="274"/>
      <c r="L71" s="274"/>
    </row>
    <row r="72" spans="1:12">
      <c r="A72" s="282"/>
      <c r="B72" s="283"/>
      <c r="C72" s="283"/>
      <c r="D72" s="284"/>
      <c r="E72" s="283"/>
      <c r="F72" s="283"/>
      <c r="G72" s="283"/>
      <c r="H72" s="283"/>
      <c r="I72" s="283"/>
      <c r="J72" s="283"/>
      <c r="K72" s="283"/>
      <c r="L72" s="283"/>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customHeight="1"/>
  </sheetData>
  <mergeCells count="12">
    <mergeCell ref="L5:L6"/>
    <mergeCell ref="F61:L61"/>
    <mergeCell ref="F62:L62"/>
    <mergeCell ref="F63:L63"/>
    <mergeCell ref="F64:L64"/>
    <mergeCell ref="C1:F1"/>
    <mergeCell ref="A4:A6"/>
    <mergeCell ref="B4:B6"/>
    <mergeCell ref="C4:C6"/>
    <mergeCell ref="D4:D6"/>
    <mergeCell ref="E4:E6"/>
    <mergeCell ref="F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P85" sqref="P85"/>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4" t="str">
        <f>'REKOD PRESTASI MURID'!A7</f>
        <v>SAINS</v>
      </c>
      <c r="B1" s="234"/>
      <c r="C1" s="234"/>
      <c r="D1" s="234"/>
      <c r="E1" s="234"/>
      <c r="F1" s="234"/>
      <c r="G1" s="234"/>
      <c r="H1" s="234"/>
      <c r="I1" s="234"/>
      <c r="J1" s="234"/>
      <c r="K1" s="234"/>
      <c r="L1" s="234"/>
      <c r="M1" s="234"/>
      <c r="N1" s="234"/>
      <c r="O1" s="234"/>
      <c r="P1" s="234"/>
      <c r="Q1" s="234"/>
    </row>
    <row r="2" spans="1:23" ht="15.95" customHeight="1">
      <c r="A2" s="234"/>
      <c r="B2" s="234"/>
      <c r="C2" s="234"/>
      <c r="D2" s="234"/>
      <c r="E2" s="234"/>
      <c r="F2" s="234"/>
      <c r="G2" s="234"/>
      <c r="H2" s="234"/>
      <c r="I2" s="234"/>
      <c r="J2" s="234"/>
      <c r="K2" s="234"/>
      <c r="L2" s="234"/>
      <c r="M2" s="234"/>
      <c r="N2" s="234"/>
      <c r="O2" s="234"/>
      <c r="P2" s="234"/>
      <c r="Q2" s="234"/>
    </row>
    <row r="3" spans="1:23" ht="15.95" customHeight="1">
      <c r="A3" s="174"/>
      <c r="B3" s="174"/>
      <c r="C3" s="174"/>
      <c r="D3" s="174"/>
      <c r="E3" s="174"/>
      <c r="F3" s="174"/>
      <c r="G3" s="176" t="s">
        <v>77</v>
      </c>
      <c r="H3" s="175" t="str">
        <f>'REKOD PRESTASI MURID'!D1</f>
        <v>SMK TAMAN ANTARABANGSA</v>
      </c>
      <c r="I3" s="175"/>
      <c r="J3" s="174"/>
      <c r="K3" s="174"/>
      <c r="L3" s="176" t="s">
        <v>78</v>
      </c>
      <c r="M3" s="175" t="str">
        <f>'REKOD PRESTASI MURID'!D6</f>
        <v>EN. AHMAD HASHIM MOKTAR</v>
      </c>
      <c r="N3" s="174"/>
      <c r="O3" s="174"/>
      <c r="P3" s="174"/>
      <c r="Q3" s="174"/>
    </row>
    <row r="4" spans="1:23" ht="15.95" customHeight="1">
      <c r="A4" s="174"/>
      <c r="B4" s="174"/>
      <c r="C4" s="174"/>
      <c r="D4" s="174"/>
      <c r="E4" s="174"/>
      <c r="F4" s="174"/>
      <c r="G4" s="176" t="s">
        <v>117</v>
      </c>
      <c r="H4" s="175" t="str">
        <f>'REKOD PRESTASI MURID'!D7</f>
        <v>TINGKATAN 2</v>
      </c>
      <c r="I4" s="175"/>
      <c r="J4" s="174"/>
      <c r="K4" s="174"/>
      <c r="L4" s="174"/>
      <c r="M4" s="174"/>
      <c r="N4" s="174"/>
      <c r="O4" s="174"/>
      <c r="P4" s="174"/>
      <c r="Q4" s="174"/>
    </row>
    <row r="5" spans="1:23" ht="15.95" customHeight="1">
      <c r="A5" s="2"/>
      <c r="B5" s="2"/>
      <c r="C5" s="2"/>
      <c r="D5" s="2"/>
      <c r="E5" s="2"/>
      <c r="F5" s="2"/>
      <c r="G5" s="2"/>
      <c r="H5" s="3"/>
      <c r="I5" s="3"/>
      <c r="J5" s="2"/>
      <c r="K5" s="2"/>
      <c r="L5" s="2"/>
      <c r="M5" s="2"/>
      <c r="N5" s="2"/>
      <c r="O5" s="21"/>
      <c r="P5" s="21"/>
      <c r="Q5" s="21"/>
    </row>
    <row r="6" spans="1:23" ht="18.75">
      <c r="A6" s="4"/>
      <c r="B6" s="5" t="str">
        <f>'REKOD PRESTASI MURID'!E11</f>
        <v>PENYELENGGARAAN DAN KESINAMBUNGAN HIDUP</v>
      </c>
      <c r="C6" s="6"/>
      <c r="D6" s="6"/>
      <c r="E6" s="6"/>
      <c r="F6" s="6"/>
      <c r="G6" s="6"/>
      <c r="H6" s="7"/>
      <c r="I6" s="4"/>
      <c r="J6" s="5" t="str">
        <f>'REKOD PRESTASI MURID'!F11</f>
        <v>PENEROKAAN UNSUR DALAM ALAM</v>
      </c>
      <c r="K6" s="6"/>
      <c r="L6" s="6"/>
      <c r="M6" s="6"/>
      <c r="N6" s="6"/>
      <c r="O6" s="6"/>
      <c r="P6" s="7"/>
      <c r="Q6" s="6"/>
    </row>
    <row r="7" spans="1:23">
      <c r="A7" s="8"/>
      <c r="B7" s="9" t="s">
        <v>25</v>
      </c>
      <c r="C7" s="10" t="s">
        <v>30</v>
      </c>
      <c r="D7" s="10" t="s">
        <v>31</v>
      </c>
      <c r="E7" s="10" t="s">
        <v>32</v>
      </c>
      <c r="F7" s="10" t="s">
        <v>74</v>
      </c>
      <c r="G7" s="10" t="s">
        <v>75</v>
      </c>
      <c r="H7" s="10" t="s">
        <v>76</v>
      </c>
      <c r="I7" s="8"/>
      <c r="J7" s="9" t="s">
        <v>25</v>
      </c>
      <c r="K7" s="10" t="s">
        <v>30</v>
      </c>
      <c r="L7" s="10" t="s">
        <v>31</v>
      </c>
      <c r="M7" s="10" t="s">
        <v>32</v>
      </c>
      <c r="N7" s="10" t="s">
        <v>74</v>
      </c>
      <c r="O7" s="10" t="s">
        <v>75</v>
      </c>
      <c r="P7" s="10" t="s">
        <v>76</v>
      </c>
      <c r="Q7" s="8"/>
    </row>
    <row r="8" spans="1:23">
      <c r="A8" s="8"/>
      <c r="B8" s="11" t="s">
        <v>36</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36</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37</v>
      </c>
      <c r="G21" s="16">
        <f>SUM(C8:H8)</f>
        <v>30</v>
      </c>
      <c r="H21" s="15" t="s">
        <v>38</v>
      </c>
      <c r="I21" s="8"/>
      <c r="J21" s="8"/>
      <c r="K21" s="8"/>
      <c r="L21" s="8"/>
      <c r="M21" s="8"/>
      <c r="N21" s="15" t="s">
        <v>37</v>
      </c>
      <c r="O21" s="16">
        <f>SUM(K8:P8)</f>
        <v>30</v>
      </c>
      <c r="P21" s="15" t="s">
        <v>38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TENAGA DAN KELESTARIAN HIDUP</v>
      </c>
      <c r="C24" s="18"/>
      <c r="D24" s="18"/>
      <c r="E24" s="18"/>
      <c r="F24" s="18"/>
      <c r="G24" s="18"/>
      <c r="H24" s="7"/>
      <c r="I24" s="4"/>
      <c r="J24" s="5" t="str">
        <f>'REKOD PRESTASI MURID'!H11</f>
        <v>PENEROKAAN  BUMI DAN ANGKASA</v>
      </c>
      <c r="K24" s="18"/>
      <c r="L24" s="18"/>
      <c r="M24" s="18"/>
      <c r="N24" s="18"/>
      <c r="O24" s="18"/>
      <c r="P24" s="7"/>
      <c r="Q24" s="6"/>
    </row>
    <row r="25" spans="1:17">
      <c r="A25" s="8"/>
      <c r="B25" s="9" t="s">
        <v>25</v>
      </c>
      <c r="C25" s="10" t="s">
        <v>30</v>
      </c>
      <c r="D25" s="10" t="s">
        <v>31</v>
      </c>
      <c r="E25" s="10" t="s">
        <v>32</v>
      </c>
      <c r="F25" s="10" t="s">
        <v>74</v>
      </c>
      <c r="G25" s="10" t="s">
        <v>75</v>
      </c>
      <c r="H25" s="10" t="s">
        <v>76</v>
      </c>
      <c r="I25" s="8"/>
      <c r="J25" s="9" t="s">
        <v>25</v>
      </c>
      <c r="K25" s="10" t="s">
        <v>30</v>
      </c>
      <c r="L25" s="10" t="s">
        <v>31</v>
      </c>
      <c r="M25" s="10" t="s">
        <v>32</v>
      </c>
      <c r="N25" s="10" t="s">
        <v>74</v>
      </c>
      <c r="O25" s="10" t="s">
        <v>75</v>
      </c>
      <c r="P25" s="10" t="s">
        <v>76</v>
      </c>
      <c r="Q25" s="8"/>
    </row>
    <row r="26" spans="1:17">
      <c r="A26" s="8"/>
      <c r="B26" s="11" t="s">
        <v>36</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36</v>
      </c>
      <c r="K26" s="11">
        <f>COUNTIF('REKOD PRESTASI MURID'!$AD$12:$AD$65,1)</f>
        <v>0</v>
      </c>
      <c r="L26" s="11">
        <f>COUNTIF('REKOD PRESTASI MURID'!$AD$12:$AD$65,2)</f>
        <v>0</v>
      </c>
      <c r="M26" s="11">
        <f>COUNTIF('REKOD PRESTASI MURID'!$AD$12:$AD$65,3)</f>
        <v>0</v>
      </c>
      <c r="N26" s="11">
        <f>COUNTIF('REKOD PRESTASI MURID'!$AD$12:$AD$65,4)</f>
        <v>5</v>
      </c>
      <c r="O26" s="11">
        <f>COUNTIF('REKOD PRESTASI MURID'!$AD$12:$AD$65,5)</f>
        <v>19</v>
      </c>
      <c r="P26" s="11">
        <f>COUNTIF('REKOD PRESTASI MURID'!$AD$12:$AD$65,6)</f>
        <v>6</v>
      </c>
      <c r="Q26" s="8"/>
    </row>
    <row r="27" spans="1:17">
      <c r="A27" s="8"/>
      <c r="B27" s="19"/>
      <c r="C27" s="19"/>
      <c r="D27" s="19"/>
      <c r="E27" s="19"/>
      <c r="F27" s="19"/>
      <c r="G27" s="19"/>
      <c r="H27" s="19"/>
      <c r="I27" s="8"/>
      <c r="J27" s="165"/>
      <c r="K27" s="19"/>
      <c r="L27" s="19"/>
      <c r="M27" s="19"/>
      <c r="N27" s="19"/>
      <c r="O27" s="19"/>
      <c r="P27" s="166"/>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37</v>
      </c>
      <c r="G39" s="16">
        <f>SUM(C26:H26)</f>
        <v>30</v>
      </c>
      <c r="H39" s="15" t="s">
        <v>38</v>
      </c>
      <c r="I39" s="14"/>
      <c r="J39" s="19"/>
      <c r="K39" s="19"/>
      <c r="L39" s="19"/>
      <c r="M39" s="19"/>
      <c r="N39" s="15" t="s">
        <v>37</v>
      </c>
      <c r="O39" s="16">
        <f>SUM(K26:P26)</f>
        <v>30</v>
      </c>
      <c r="P39" s="15" t="s">
        <v>38</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PERTAMA</v>
      </c>
      <c r="C41" s="6"/>
      <c r="D41" s="6"/>
      <c r="E41" s="6"/>
      <c r="F41" s="6"/>
      <c r="G41" s="6"/>
      <c r="H41" s="7"/>
      <c r="I41" s="4"/>
      <c r="J41" s="5" t="str">
        <f>'REKOD PRESTASI MURID'!J11</f>
        <v>PENGGAL KEDUA</v>
      </c>
      <c r="K41" s="6"/>
      <c r="L41" s="6"/>
      <c r="M41" s="6"/>
      <c r="N41" s="6"/>
      <c r="O41" s="6"/>
      <c r="P41" s="7"/>
      <c r="Q41" s="8"/>
    </row>
    <row r="42" spans="1:17">
      <c r="A42" s="8"/>
      <c r="B42" s="9" t="s">
        <v>25</v>
      </c>
      <c r="C42" s="10" t="s">
        <v>30</v>
      </c>
      <c r="D42" s="10" t="s">
        <v>31</v>
      </c>
      <c r="E42" s="10" t="s">
        <v>32</v>
      </c>
      <c r="F42" s="10" t="s">
        <v>74</v>
      </c>
      <c r="G42" s="10" t="s">
        <v>75</v>
      </c>
      <c r="H42" s="10" t="s">
        <v>76</v>
      </c>
      <c r="I42" s="8"/>
      <c r="J42" s="9" t="s">
        <v>25</v>
      </c>
      <c r="K42" s="10" t="s">
        <v>30</v>
      </c>
      <c r="L42" s="10" t="s">
        <v>31</v>
      </c>
      <c r="M42" s="10" t="s">
        <v>32</v>
      </c>
      <c r="N42" s="10" t="s">
        <v>74</v>
      </c>
      <c r="O42" s="10" t="s">
        <v>75</v>
      </c>
      <c r="P42" s="10" t="s">
        <v>76</v>
      </c>
      <c r="Q42" s="8"/>
    </row>
    <row r="43" spans="1:17">
      <c r="A43" s="8"/>
      <c r="B43" s="11" t="s">
        <v>36</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36</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37</v>
      </c>
      <c r="G56" s="16">
        <f>SUM(C43:H43)</f>
        <v>30</v>
      </c>
      <c r="H56" s="15" t="s">
        <v>38</v>
      </c>
      <c r="I56" s="8"/>
      <c r="J56" s="8"/>
      <c r="K56" s="8"/>
      <c r="L56" s="8"/>
      <c r="M56" s="8"/>
      <c r="N56" s="15" t="s">
        <v>37</v>
      </c>
      <c r="O56" s="16">
        <f>SUM(K43:P43)</f>
        <v>30</v>
      </c>
      <c r="P56" s="15" t="s">
        <v>38</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PERTAMA</v>
      </c>
      <c r="C59" s="18"/>
      <c r="D59" s="18"/>
      <c r="E59" s="18"/>
      <c r="F59" s="18"/>
      <c r="G59" s="18"/>
      <c r="H59" s="7"/>
      <c r="I59" s="4"/>
      <c r="J59" s="5" t="str">
        <f>'REKOD PRESTASI MURID'!L11</f>
        <v>PENGGAL KEDUA</v>
      </c>
      <c r="K59" s="18"/>
      <c r="L59" s="18"/>
      <c r="M59" s="18"/>
      <c r="N59" s="18"/>
      <c r="O59" s="18"/>
      <c r="P59" s="7"/>
      <c r="Q59" s="8"/>
    </row>
    <row r="60" spans="1:17">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c r="A61" s="8"/>
      <c r="B61" s="11" t="s">
        <v>36</v>
      </c>
      <c r="C61" s="11">
        <f>COUNTIF('REKOD PRESTASI MURID'!$K$12:$K$65,1)</f>
        <v>0</v>
      </c>
      <c r="D61" s="11">
        <f>COUNTIF('REKOD PRESTASI MURID'!$K$12:$K$65,2)</f>
        <v>30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30</v>
      </c>
      <c r="M61" s="11">
        <f>COUNTIF('REKOD PRESTASI MURID'!$L$12:$L$65,3)</f>
        <v>0</v>
      </c>
      <c r="N61" s="11">
        <f>COUNTIF('REKOD PRESTASI MURID'!$L$12:$L$65,4)</f>
        <v>0</v>
      </c>
      <c r="O61" s="11">
        <f>COUNTIF('REKOD PRESTASI MURID'!$L$12:$L$65,5)</f>
        <v>0</v>
      </c>
      <c r="P61" s="11">
        <f>COUNTIF('REKOD PRESTASI MURID'!$L$12:$L$65,6)</f>
        <v>0</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37</v>
      </c>
      <c r="G74" s="16">
        <f>SUM(C61:H61)</f>
        <v>30</v>
      </c>
      <c r="H74" s="15" t="s">
        <v>38</v>
      </c>
      <c r="I74" s="14"/>
      <c r="J74" s="19"/>
      <c r="K74" s="19"/>
      <c r="L74" s="19"/>
      <c r="M74" s="19"/>
      <c r="N74" s="15" t="s">
        <v>37</v>
      </c>
      <c r="O74" s="16">
        <f>SUM(K61:P61)</f>
        <v>30</v>
      </c>
      <c r="P74" s="15" t="s">
        <v>38</v>
      </c>
      <c r="Q74" s="8"/>
    </row>
    <row r="75" spans="1:17">
      <c r="A75" s="8"/>
      <c r="B75" s="8"/>
      <c r="C75" s="8"/>
      <c r="D75" s="8"/>
      <c r="E75" s="8"/>
      <c r="F75" s="8"/>
      <c r="G75" s="14"/>
      <c r="H75" s="20"/>
      <c r="I75" s="14"/>
      <c r="J75" s="8"/>
      <c r="K75" s="8"/>
      <c r="L75" s="8"/>
      <c r="M75" s="8"/>
      <c r="N75" s="8"/>
      <c r="O75" s="14"/>
      <c r="P75" s="20"/>
      <c r="Q75" s="8"/>
    </row>
    <row r="76" spans="1:17" ht="18.75">
      <c r="A76" s="8"/>
      <c r="B76" s="28" t="s">
        <v>11</v>
      </c>
      <c r="C76" s="29"/>
      <c r="D76" s="29"/>
      <c r="E76" s="29"/>
      <c r="F76" s="29"/>
      <c r="G76" s="29"/>
      <c r="H76" s="30"/>
      <c r="I76" s="4"/>
      <c r="J76" s="8"/>
      <c r="K76" s="8"/>
      <c r="L76" s="8"/>
      <c r="M76" s="8"/>
      <c r="N76" s="8"/>
      <c r="O76" s="14"/>
      <c r="P76" s="20"/>
      <c r="Q76" s="8"/>
    </row>
    <row r="77" spans="1:17">
      <c r="A77" s="8"/>
      <c r="B77" s="9" t="s">
        <v>25</v>
      </c>
      <c r="C77" s="10" t="s">
        <v>30</v>
      </c>
      <c r="D77" s="10" t="s">
        <v>31</v>
      </c>
      <c r="E77" s="10" t="s">
        <v>32</v>
      </c>
      <c r="F77" s="10" t="s">
        <v>33</v>
      </c>
      <c r="G77" s="10" t="s">
        <v>34</v>
      </c>
      <c r="H77" s="10" t="s">
        <v>35</v>
      </c>
      <c r="I77" s="8"/>
      <c r="J77" s="8"/>
      <c r="K77" s="8"/>
      <c r="L77" s="8"/>
      <c r="M77" s="8"/>
      <c r="N77" s="8"/>
      <c r="O77" s="14"/>
      <c r="P77" s="20"/>
      <c r="Q77" s="8"/>
    </row>
    <row r="78" spans="1:17">
      <c r="A78" s="8"/>
      <c r="B78" s="11" t="s">
        <v>36</v>
      </c>
      <c r="C78" s="11">
        <f>COUNTIF('REKOD PRESTASI MURID'!$AD$12:$AD$65,1)</f>
        <v>0</v>
      </c>
      <c r="D78" s="11">
        <f>COUNTIF('REKOD PRESTASI MURID'!$AD$12:$AD$65,2)</f>
        <v>0</v>
      </c>
      <c r="E78" s="11">
        <f>COUNTIF('REKOD PRESTASI MURID'!$AD$12:$AD$65,3)</f>
        <v>0</v>
      </c>
      <c r="F78" s="11">
        <f>COUNTIF('REKOD PRESTASI MURID'!$AD$12:$AD$65,4)</f>
        <v>5</v>
      </c>
      <c r="G78" s="11">
        <f>COUNTIF('REKOD PRESTASI MURID'!$AD$12:$AD$65,5)</f>
        <v>19</v>
      </c>
      <c r="H78" s="11">
        <f>COUNTIF('REKOD PRESTASI MURID'!$AD$12:$AD$65,6)</f>
        <v>6</v>
      </c>
      <c r="I78" s="8"/>
      <c r="J78" s="8"/>
      <c r="K78" s="8"/>
      <c r="L78" s="8"/>
      <c r="M78" s="8"/>
      <c r="N78" s="8"/>
      <c r="O78" s="14"/>
      <c r="P78" s="20"/>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30</v>
      </c>
      <c r="H91" s="15" t="s">
        <v>38</v>
      </c>
      <c r="I91" s="8"/>
      <c r="J91" s="8"/>
      <c r="K91" s="8"/>
      <c r="L91" s="8"/>
      <c r="M91" s="8"/>
      <c r="N91" s="8"/>
      <c r="O91" s="8"/>
      <c r="P91" s="8"/>
      <c r="Q91" s="8"/>
    </row>
    <row r="92" spans="1:17">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hidden="1">
      <c r="A96" s="8"/>
      <c r="B96" s="11" t="s">
        <v>36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37</v>
      </c>
      <c r="G109" s="16">
        <f>SUM(C96:H96)</f>
        <v>0</v>
      </c>
      <c r="H109" s="15" t="s">
        <v>38</v>
      </c>
      <c r="I109" s="14"/>
      <c r="J109" s="19"/>
      <c r="K109" s="19"/>
      <c r="L109" s="19"/>
      <c r="M109" s="19"/>
      <c r="N109" s="15" t="s">
        <v>37</v>
      </c>
      <c r="O109" s="16">
        <f>SUM(K96:P96)</f>
        <v>0</v>
      </c>
      <c r="P109" s="15" t="s">
        <v>38</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30</v>
      </c>
      <c r="D112" s="10" t="s">
        <v>31</v>
      </c>
      <c r="E112" s="10" t="s">
        <v>32</v>
      </c>
      <c r="F112" s="10" t="s">
        <v>33</v>
      </c>
      <c r="G112" s="10" t="s">
        <v>34</v>
      </c>
      <c r="H112" s="10" t="s">
        <v>35</v>
      </c>
      <c r="I112" s="8"/>
      <c r="J112" s="9" t="s">
        <v>25</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25</v>
      </c>
      <c r="C130" s="10" t="s">
        <v>30</v>
      </c>
      <c r="D130" s="10" t="s">
        <v>31</v>
      </c>
      <c r="E130" s="10" t="s">
        <v>32</v>
      </c>
      <c r="F130" s="10" t="s">
        <v>33</v>
      </c>
      <c r="G130" s="10" t="s">
        <v>34</v>
      </c>
      <c r="H130" s="10" t="s">
        <v>35</v>
      </c>
      <c r="I130" s="8"/>
      <c r="J130" s="9" t="s">
        <v>25</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45</v>
      </c>
      <c r="D183" s="25"/>
      <c r="E183" s="25"/>
      <c r="F183" s="25"/>
      <c r="G183" s="25"/>
      <c r="H183" s="25"/>
      <c r="I183" s="14"/>
      <c r="J183" s="5">
        <f>'REKOD PRESTASI MURID'!Z11</f>
        <v>0</v>
      </c>
      <c r="K183" s="18" t="s">
        <v>46</v>
      </c>
      <c r="L183" s="18"/>
      <c r="M183" s="18"/>
      <c r="N183" s="26"/>
      <c r="O183" s="27"/>
      <c r="P183" s="12"/>
      <c r="Q183" s="8"/>
    </row>
    <row r="184" spans="1:17" hidden="1">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4"/>
      <c r="I199" s="14"/>
      <c r="J199" s="8"/>
      <c r="K199" s="8"/>
      <c r="L199" s="8"/>
      <c r="M199" s="8"/>
      <c r="N199" s="8"/>
      <c r="O199" s="14"/>
      <c r="P199" s="164"/>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11</v>
      </c>
      <c r="C201" s="29"/>
      <c r="D201" s="29"/>
      <c r="E201" s="29"/>
      <c r="F201" s="29"/>
      <c r="G201" s="29"/>
      <c r="H201" s="30"/>
      <c r="I201" s="8"/>
      <c r="J201" s="8"/>
      <c r="K201" s="8"/>
      <c r="L201" s="8"/>
      <c r="M201" s="8"/>
      <c r="N201" s="8"/>
      <c r="O201" s="8"/>
      <c r="P201" s="8"/>
      <c r="Q201" s="8"/>
    </row>
    <row r="202" spans="1:17" hidden="1">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hidden="1">
      <c r="A203" s="8"/>
      <c r="B203" s="11" t="s">
        <v>36</v>
      </c>
      <c r="C203" s="11">
        <f>COUNTIF('REKOD PRESTASI MURID'!$AD$12:$AD$65,1)</f>
        <v>0</v>
      </c>
      <c r="D203" s="11">
        <f>COUNTIF('REKOD PRESTASI MURID'!$AD$12:$AD$65,2)</f>
        <v>0</v>
      </c>
      <c r="E203" s="11">
        <f>COUNTIF('REKOD PRESTASI MURID'!$AD$12:$AD$65,3)</f>
        <v>0</v>
      </c>
      <c r="F203" s="11">
        <f>COUNTIF('REKOD PRESTASI MURID'!$AD$12:$AD$65,4)</f>
        <v>5</v>
      </c>
      <c r="G203" s="11">
        <f>COUNTIF('REKOD PRESTASI MURID'!$AD$12:$AD$65,5)</f>
        <v>19</v>
      </c>
      <c r="H203" s="11">
        <f>COUNTIF('REKOD PRESTASI MURID'!$AD$12:$AD$65,6)</f>
        <v>6</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37</v>
      </c>
      <c r="G216" s="16">
        <f>SUM(C203:H203)</f>
        <v>30</v>
      </c>
      <c r="H216" s="15" t="s">
        <v>38</v>
      </c>
      <c r="I216" s="8"/>
      <c r="J216" s="8"/>
      <c r="K216" s="8"/>
      <c r="L216" s="8"/>
      <c r="M216" s="8"/>
      <c r="N216" s="8"/>
      <c r="O216" s="8"/>
      <c r="P216" s="8"/>
      <c r="Q216" s="8"/>
    </row>
  </sheetData>
  <sheetProtection algorithmName="SHA-512" hashValue="+kwe0ztqRxxOSkKPZF6y06tedzUlXbfDl0kEtskoaMY+6fJgx8eZeKmHmc4e+16B2IEf6/83KwCTU5zaWjQZEw==" saltValue="UOnWTyGHBksePMLgZOxQ9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PANDUAN</vt:lpstr>
      <vt:lpstr>REKOD PRESTASI MURID</vt:lpstr>
      <vt:lpstr>LAPORAN MURID (INDIVIDU)</vt:lpstr>
      <vt:lpstr>DATA PERNYATAAN TAHAP PGUASAAN </vt:lpstr>
      <vt:lpstr>KERJA PROJEK</vt:lpstr>
      <vt:lpstr>KERJA PROJEK (2)</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2018-01-24T23:12:12Z</cp:lastPrinted>
  <dcterms:created xsi:type="dcterms:W3CDTF">2016-04-25T12:26:07Z</dcterms:created>
  <dcterms:modified xsi:type="dcterms:W3CDTF">2018-01-24T23:32:05Z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