
<file path=[Content_Types].xml><?xml version="1.0" encoding="utf-8"?>
<Types xmlns="http://schemas.openxmlformats.org/package/2006/content-types">
  <Default Extension="bin" ContentType="application/vnd.openxmlformats-officedocument.spreadsheetml.printerSettings"/>
  <Default Extension="png" ContentType="image/png"/>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0905" yWindow="105" windowWidth="10695" windowHeight="10020"/>
  </bookViews>
  <sheets>
    <sheet name="REKOD PRESTASI MURID PSV" sheetId="21" r:id="rId1"/>
    <sheet name="LAPORAN MURID PSV (INDIVIDU)" sheetId="22" r:id="rId2"/>
    <sheet name="DATA PERNYATAAN TAHAP PGUASAAN" sheetId="5" r:id="rId3"/>
    <sheet name="GRAF PELAPORAN PSV" sheetId="23" r:id="rId4"/>
  </sheets>
  <calcPr calcId="124519"/>
</workbook>
</file>

<file path=xl/calcChain.xml><?xml version="1.0" encoding="utf-8"?>
<calcChain xmlns="http://schemas.openxmlformats.org/spreadsheetml/2006/main">
  <c r="K57" i="22"/>
  <c r="K58"/>
  <c r="K59"/>
  <c r="K60"/>
  <c r="K41"/>
  <c r="L41" s="1"/>
  <c r="K40"/>
  <c r="L40" s="1"/>
  <c r="D21" i="21" l="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12"/>
  <c r="D14"/>
  <c r="D15"/>
  <c r="D16"/>
  <c r="D17"/>
  <c r="D18"/>
  <c r="D19"/>
  <c r="D20"/>
  <c r="E124" i="23" l="1"/>
  <c r="H124"/>
  <c r="G124"/>
  <c r="F124"/>
  <c r="D124"/>
  <c r="C124"/>
  <c r="P105"/>
  <c r="O105"/>
  <c r="N105"/>
  <c r="M105"/>
  <c r="L105"/>
  <c r="K105"/>
  <c r="H105"/>
  <c r="G105"/>
  <c r="F105"/>
  <c r="E105"/>
  <c r="D105"/>
  <c r="C105"/>
  <c r="P86"/>
  <c r="O86"/>
  <c r="N86"/>
  <c r="M86"/>
  <c r="L86"/>
  <c r="K86"/>
  <c r="H86"/>
  <c r="G86"/>
  <c r="F86"/>
  <c r="E86"/>
  <c r="D86"/>
  <c r="C86"/>
  <c r="P67"/>
  <c r="O67"/>
  <c r="N67"/>
  <c r="M67"/>
  <c r="L67"/>
  <c r="K67"/>
  <c r="H67"/>
  <c r="G67"/>
  <c r="F67"/>
  <c r="E67"/>
  <c r="D67"/>
  <c r="C67"/>
  <c r="P48"/>
  <c r="O48"/>
  <c r="N48"/>
  <c r="M48"/>
  <c r="L48"/>
  <c r="K48"/>
  <c r="H48"/>
  <c r="G48"/>
  <c r="F48"/>
  <c r="E48"/>
  <c r="D48"/>
  <c r="C48"/>
  <c r="P29"/>
  <c r="O29"/>
  <c r="N29"/>
  <c r="M29"/>
  <c r="L29"/>
  <c r="K29"/>
  <c r="H29"/>
  <c r="G29"/>
  <c r="F29"/>
  <c r="E29"/>
  <c r="D29"/>
  <c r="C29"/>
  <c r="K10"/>
  <c r="C10"/>
  <c r="P10"/>
  <c r="O10"/>
  <c r="N10"/>
  <c r="M10"/>
  <c r="L10"/>
  <c r="H10"/>
  <c r="G10"/>
  <c r="F10"/>
  <c r="E10"/>
  <c r="D10"/>
  <c r="G137" l="1"/>
  <c r="O118"/>
  <c r="G118"/>
  <c r="O99"/>
  <c r="G99"/>
  <c r="O80"/>
  <c r="G80"/>
  <c r="O61"/>
  <c r="O42"/>
  <c r="G42"/>
  <c r="G23"/>
  <c r="O23"/>
  <c r="G61"/>
  <c r="A41" i="22" l="1"/>
  <c r="K8"/>
  <c r="L8" s="1"/>
  <c r="K9"/>
  <c r="L9" s="1"/>
  <c r="K10"/>
  <c r="L10" s="1"/>
  <c r="K11"/>
  <c r="L11" s="1"/>
  <c r="K12"/>
  <c r="L12" s="1"/>
  <c r="K13"/>
  <c r="L13" s="1"/>
  <c r="K14"/>
  <c r="L14" s="1"/>
  <c r="K15"/>
  <c r="L15" s="1"/>
  <c r="K16"/>
  <c r="L16" s="1"/>
  <c r="K17"/>
  <c r="K18"/>
  <c r="L18" s="1"/>
  <c r="K19"/>
  <c r="L19" s="1"/>
  <c r="K20"/>
  <c r="L20" s="1"/>
  <c r="K21"/>
  <c r="L21" s="1"/>
  <c r="K22"/>
  <c r="L22" s="1"/>
  <c r="K23"/>
  <c r="L23" s="1"/>
  <c r="K24"/>
  <c r="L24" s="1"/>
  <c r="K25"/>
  <c r="L25" s="1"/>
  <c r="K26"/>
  <c r="L26" s="1"/>
  <c r="K27"/>
  <c r="L27" s="1"/>
  <c r="K28"/>
  <c r="L28" s="1"/>
  <c r="K29"/>
  <c r="L29" s="1"/>
  <c r="K30"/>
  <c r="L30" s="1"/>
  <c r="K31"/>
  <c r="L31" s="1"/>
  <c r="K32"/>
  <c r="L32" s="1"/>
  <c r="K33"/>
  <c r="L33" s="1"/>
  <c r="K34"/>
  <c r="L34" s="1"/>
  <c r="K35"/>
  <c r="L35" s="1"/>
  <c r="K36"/>
  <c r="L36" s="1"/>
  <c r="K37"/>
  <c r="L37" s="1"/>
  <c r="K38"/>
  <c r="L38" s="1"/>
  <c r="K39"/>
  <c r="L39" s="1"/>
  <c r="K42"/>
  <c r="L42" s="1"/>
  <c r="K43"/>
  <c r="L43" s="1"/>
  <c r="K44"/>
  <c r="L44" s="1"/>
  <c r="K45"/>
  <c r="L45" s="1"/>
  <c r="K46"/>
  <c r="L46" s="1"/>
  <c r="K48"/>
  <c r="L48" s="1"/>
  <c r="K49"/>
  <c r="L49" s="1"/>
  <c r="K50"/>
  <c r="L50" s="1"/>
  <c r="K51"/>
  <c r="L51" s="1"/>
  <c r="K52"/>
  <c r="L52" s="1"/>
  <c r="K53"/>
  <c r="L53" s="1"/>
  <c r="K54"/>
  <c r="L54" s="1"/>
  <c r="K55"/>
  <c r="L55" s="1"/>
  <c r="K56"/>
  <c r="L56" s="1"/>
  <c r="L57"/>
  <c r="L58"/>
  <c r="L59"/>
  <c r="L60"/>
  <c r="K61"/>
  <c r="L61" s="1"/>
  <c r="K62"/>
  <c r="L62" s="1"/>
  <c r="K63"/>
  <c r="L63" s="1"/>
  <c r="K64"/>
  <c r="L64" s="1"/>
  <c r="K65"/>
  <c r="L65" s="1"/>
  <c r="K66"/>
  <c r="L66" s="1"/>
  <c r="K67"/>
  <c r="L67" s="1"/>
  <c r="L17" l="1"/>
  <c r="D8"/>
  <c r="G23"/>
  <c r="K7"/>
  <c r="L7" s="1"/>
  <c r="A3"/>
  <c r="A2"/>
  <c r="G35" l="1"/>
  <c r="H35" s="1"/>
  <c r="G34"/>
  <c r="H34" s="1"/>
  <c r="G33"/>
  <c r="H33" s="1"/>
  <c r="G32"/>
  <c r="H32" s="1"/>
  <c r="G31"/>
  <c r="H31" s="1"/>
  <c r="G30"/>
  <c r="H30" s="1"/>
  <c r="G29"/>
  <c r="H29" s="1"/>
  <c r="G28"/>
  <c r="H28" s="1"/>
  <c r="G27"/>
  <c r="H27" s="1"/>
  <c r="U60" i="21"/>
  <c r="U61"/>
  <c r="U62"/>
  <c r="U63"/>
  <c r="U64"/>
  <c r="U65"/>
  <c r="U66"/>
  <c r="U67"/>
  <c r="U68"/>
  <c r="U69"/>
  <c r="R60"/>
  <c r="R61"/>
  <c r="R62"/>
  <c r="R63"/>
  <c r="R64"/>
  <c r="R65"/>
  <c r="R66"/>
  <c r="R67"/>
  <c r="R68"/>
  <c r="R69"/>
  <c r="N60"/>
  <c r="Y60" s="1"/>
  <c r="N61"/>
  <c r="Y61" s="1"/>
  <c r="N62"/>
  <c r="Y62" s="1"/>
  <c r="N63"/>
  <c r="Y63" s="1"/>
  <c r="N64"/>
  <c r="Y64" s="1"/>
  <c r="N65"/>
  <c r="N66"/>
  <c r="Y66" s="1"/>
  <c r="N67"/>
  <c r="Y67" s="1"/>
  <c r="N68"/>
  <c r="Y68" s="1"/>
  <c r="N69"/>
  <c r="Y69" s="1"/>
  <c r="I60"/>
  <c r="I61"/>
  <c r="I62"/>
  <c r="I63"/>
  <c r="I64"/>
  <c r="I65"/>
  <c r="I66"/>
  <c r="I67"/>
  <c r="I68"/>
  <c r="I69"/>
  <c r="X11"/>
  <c r="X12"/>
  <c r="X13"/>
  <c r="X14"/>
  <c r="X15"/>
  <c r="X16"/>
  <c r="X17"/>
  <c r="X18"/>
  <c r="X19"/>
  <c r="X20"/>
  <c r="X21"/>
  <c r="X22"/>
  <c r="X23"/>
  <c r="X24"/>
  <c r="X25"/>
  <c r="X26"/>
  <c r="X27"/>
  <c r="X28"/>
  <c r="X29"/>
  <c r="X30"/>
  <c r="X31"/>
  <c r="X32"/>
  <c r="X33"/>
  <c r="X34"/>
  <c r="X35"/>
  <c r="X36"/>
  <c r="X37"/>
  <c r="X38"/>
  <c r="X39"/>
  <c r="X40"/>
  <c r="X41"/>
  <c r="X42"/>
  <c r="X43"/>
  <c r="X44"/>
  <c r="X45"/>
  <c r="X46"/>
  <c r="X47"/>
  <c r="X48"/>
  <c r="X49"/>
  <c r="X50"/>
  <c r="X51"/>
  <c r="X52"/>
  <c r="X53"/>
  <c r="X54"/>
  <c r="X55"/>
  <c r="X56"/>
  <c r="X57"/>
  <c r="X58"/>
  <c r="X59"/>
  <c r="X10"/>
  <c r="U11"/>
  <c r="U12"/>
  <c r="U13"/>
  <c r="U14"/>
  <c r="U15"/>
  <c r="U16"/>
  <c r="U17"/>
  <c r="U18"/>
  <c r="U19"/>
  <c r="U20"/>
  <c r="U21"/>
  <c r="U22"/>
  <c r="U23"/>
  <c r="U24"/>
  <c r="U25"/>
  <c r="U26"/>
  <c r="U27"/>
  <c r="U28"/>
  <c r="U29"/>
  <c r="U30"/>
  <c r="U31"/>
  <c r="U32"/>
  <c r="U33"/>
  <c r="U34"/>
  <c r="U35"/>
  <c r="U36"/>
  <c r="U37"/>
  <c r="U38"/>
  <c r="U39"/>
  <c r="U40"/>
  <c r="U41"/>
  <c r="U42"/>
  <c r="U43"/>
  <c r="U44"/>
  <c r="U45"/>
  <c r="U46"/>
  <c r="U47"/>
  <c r="U48"/>
  <c r="U49"/>
  <c r="U50"/>
  <c r="U51"/>
  <c r="U52"/>
  <c r="U53"/>
  <c r="U54"/>
  <c r="U55"/>
  <c r="U56"/>
  <c r="U57"/>
  <c r="U58"/>
  <c r="U59"/>
  <c r="U10"/>
  <c r="R11"/>
  <c r="R12"/>
  <c r="R13"/>
  <c r="R14"/>
  <c r="R15"/>
  <c r="R16"/>
  <c r="R17"/>
  <c r="R18"/>
  <c r="R19"/>
  <c r="R20"/>
  <c r="R21"/>
  <c r="R22"/>
  <c r="R23"/>
  <c r="R24"/>
  <c r="R25"/>
  <c r="R26"/>
  <c r="R27"/>
  <c r="R28"/>
  <c r="R29"/>
  <c r="R30"/>
  <c r="R31"/>
  <c r="R32"/>
  <c r="R33"/>
  <c r="R34"/>
  <c r="R35"/>
  <c r="R36"/>
  <c r="R37"/>
  <c r="R38"/>
  <c r="R39"/>
  <c r="R40"/>
  <c r="R41"/>
  <c r="R42"/>
  <c r="R43"/>
  <c r="R44"/>
  <c r="R45"/>
  <c r="R46"/>
  <c r="R47"/>
  <c r="R48"/>
  <c r="R49"/>
  <c r="R50"/>
  <c r="R51"/>
  <c r="R52"/>
  <c r="R53"/>
  <c r="R54"/>
  <c r="R55"/>
  <c r="R56"/>
  <c r="R57"/>
  <c r="R58"/>
  <c r="R59"/>
  <c r="R10"/>
  <c r="N11"/>
  <c r="N12"/>
  <c r="N13"/>
  <c r="N14"/>
  <c r="N15"/>
  <c r="N16"/>
  <c r="N17"/>
  <c r="N18"/>
  <c r="N19"/>
  <c r="N20"/>
  <c r="N21"/>
  <c r="N22"/>
  <c r="N23"/>
  <c r="N24"/>
  <c r="N25"/>
  <c r="N26"/>
  <c r="N27"/>
  <c r="N28"/>
  <c r="N29"/>
  <c r="N30"/>
  <c r="N31"/>
  <c r="N32"/>
  <c r="N33"/>
  <c r="N34"/>
  <c r="N35"/>
  <c r="N36"/>
  <c r="N37"/>
  <c r="N38"/>
  <c r="N39"/>
  <c r="N40"/>
  <c r="N41"/>
  <c r="N42"/>
  <c r="N43"/>
  <c r="N44"/>
  <c r="N45"/>
  <c r="N46"/>
  <c r="N47"/>
  <c r="N48"/>
  <c r="N49"/>
  <c r="N50"/>
  <c r="N51"/>
  <c r="N52"/>
  <c r="N53"/>
  <c r="N54"/>
  <c r="N55"/>
  <c r="N56"/>
  <c r="N57"/>
  <c r="N58"/>
  <c r="N59"/>
  <c r="N10"/>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11"/>
  <c r="I12"/>
  <c r="I13"/>
  <c r="I14"/>
  <c r="I15"/>
  <c r="I10"/>
  <c r="Y65" l="1"/>
  <c r="Y58"/>
  <c r="Y54"/>
  <c r="Y50"/>
  <c r="Y46"/>
  <c r="Y42"/>
  <c r="Y38"/>
  <c r="Y34"/>
  <c r="Y30"/>
  <c r="Y26"/>
  <c r="Y22"/>
  <c r="Y18"/>
  <c r="Y14"/>
  <c r="Y10"/>
  <c r="Y56"/>
  <c r="Y52"/>
  <c r="Y48"/>
  <c r="Y44"/>
  <c r="Y40"/>
  <c r="Y36"/>
  <c r="Y32"/>
  <c r="Y28"/>
  <c r="Y24"/>
  <c r="Y20"/>
  <c r="Y16"/>
  <c r="Y12"/>
  <c r="Y57"/>
  <c r="Y53"/>
  <c r="Y49"/>
  <c r="Y45"/>
  <c r="Y41"/>
  <c r="Y37"/>
  <c r="Y33"/>
  <c r="Y29"/>
  <c r="Y25"/>
  <c r="Y21"/>
  <c r="Y17"/>
  <c r="Y13"/>
  <c r="Y59"/>
  <c r="G16" i="22" s="1"/>
  <c r="Y55" i="21"/>
  <c r="Y51"/>
  <c r="Y47"/>
  <c r="Y43"/>
  <c r="Y39"/>
  <c r="Y35"/>
  <c r="Y31"/>
  <c r="Y27"/>
  <c r="Y23"/>
  <c r="Y19"/>
  <c r="Y15"/>
  <c r="Y11"/>
  <c r="D10" i="22" l="1"/>
  <c r="D9"/>
  <c r="W11" i="21" l="1"/>
  <c r="W12"/>
  <c r="W13"/>
  <c r="W14"/>
  <c r="W15"/>
  <c r="W16"/>
  <c r="W17"/>
  <c r="W18"/>
  <c r="W19"/>
  <c r="W20"/>
  <c r="W21"/>
  <c r="W22"/>
  <c r="W23"/>
  <c r="W24"/>
  <c r="W25"/>
  <c r="W26"/>
  <c r="W27"/>
  <c r="W28"/>
  <c r="W29"/>
  <c r="W30"/>
  <c r="W31"/>
  <c r="W32"/>
  <c r="W33"/>
  <c r="W34"/>
  <c r="W35"/>
  <c r="W36"/>
  <c r="W37"/>
  <c r="W38"/>
  <c r="W39"/>
  <c r="W40"/>
  <c r="W41"/>
  <c r="W42"/>
  <c r="W43"/>
  <c r="W44"/>
  <c r="W45"/>
  <c r="W46"/>
  <c r="W47"/>
  <c r="W48"/>
  <c r="W49"/>
  <c r="W50"/>
  <c r="W51"/>
  <c r="W52"/>
  <c r="W53"/>
  <c r="W54"/>
  <c r="W55"/>
  <c r="W56"/>
  <c r="W57"/>
  <c r="W58"/>
  <c r="W59"/>
  <c r="W10"/>
  <c r="D11" i="22" l="1"/>
  <c r="G26" l="1"/>
  <c r="H26" s="1"/>
  <c r="G25"/>
  <c r="H25" s="1"/>
  <c r="G24"/>
  <c r="H24" s="1"/>
  <c r="H23"/>
  <c r="B78" i="21"/>
  <c r="A43" i="22" s="1"/>
  <c r="H41" l="1"/>
  <c r="D12"/>
  <c r="H43" l="1"/>
  <c r="H42"/>
  <c r="A4" l="1"/>
  <c r="A1"/>
</calcChain>
</file>

<file path=xl/comments1.xml><?xml version="1.0" encoding="utf-8"?>
<comments xmlns="http://schemas.openxmlformats.org/spreadsheetml/2006/main">
  <authors>
    <author>Mohd Shazlan Shahudin</author>
  </authors>
  <commentList>
    <comment ref="B8" authorId="0">
      <text>
        <r>
          <rPr>
            <sz val="9"/>
            <color indexed="81"/>
            <rFont val="Tahoma"/>
            <family val="2"/>
          </rPr>
          <t>ISIKAN NAMA MURID DENGAN MENGGUNAKAN HURUF BESAR</t>
        </r>
      </text>
    </comment>
    <comment ref="C8" authorId="0">
      <text>
        <r>
          <rPr>
            <sz val="9"/>
            <color indexed="81"/>
            <rFont val="Tahoma"/>
            <family val="2"/>
          </rPr>
          <t xml:space="preserve">ISIKAN  NO. MY KID ATAU NO. KAD PENGENALAN
</t>
        </r>
      </text>
    </comment>
    <comment ref="E9" authorId="0">
      <text>
        <r>
          <rPr>
            <b/>
            <sz val="9"/>
            <color indexed="81"/>
            <rFont val="Tahoma"/>
            <family val="2"/>
          </rPr>
          <t>ISIKAN TAHAP PENGUASAAN LUKISAN PADA LAJUR INI</t>
        </r>
        <r>
          <rPr>
            <sz val="9"/>
            <color indexed="81"/>
            <rFont val="Tahoma"/>
            <family val="2"/>
          </rPr>
          <t xml:space="preserve">
</t>
        </r>
      </text>
    </comment>
    <comment ref="F9" authorId="0">
      <text>
        <r>
          <rPr>
            <sz val="9"/>
            <color indexed="81"/>
            <rFont val="Tahoma"/>
            <family val="2"/>
          </rPr>
          <t>ISIKAN TAHAP PENGUASAAN CATAN PADA LAJUR INI</t>
        </r>
      </text>
    </comment>
    <comment ref="G9" authorId="0">
      <text>
        <r>
          <rPr>
            <b/>
            <sz val="9"/>
            <color indexed="81"/>
            <rFont val="Tahoma"/>
            <family val="2"/>
          </rPr>
          <t>ISIKAN TAHAP PENGUASAAN POSTER PADA LAJUR INI</t>
        </r>
        <r>
          <rPr>
            <sz val="9"/>
            <color indexed="81"/>
            <rFont val="Tahoma"/>
            <family val="2"/>
          </rPr>
          <t xml:space="preserve">
</t>
        </r>
      </text>
    </comment>
    <comment ref="H9" authorId="0">
      <text>
        <r>
          <rPr>
            <b/>
            <sz val="9"/>
            <color indexed="81"/>
            <rFont val="Tahoma"/>
            <family val="2"/>
          </rPr>
          <t>ISIKAN TAHAP PENGUASAAN CETAKAN PADA LAJUR INI</t>
        </r>
        <r>
          <rPr>
            <sz val="9"/>
            <color indexed="81"/>
            <rFont val="Tahoma"/>
            <family val="2"/>
          </rPr>
          <t xml:space="preserve">
</t>
        </r>
      </text>
    </comment>
    <comment ref="J9" authorId="0">
      <text>
        <r>
          <rPr>
            <b/>
            <sz val="9"/>
            <color indexed="81"/>
            <rFont val="Tahoma"/>
            <family val="2"/>
          </rPr>
          <t>ISIKAN TAHAP PENGUASAAN PUALAMAN PADA LAJUR INI</t>
        </r>
      </text>
    </comment>
    <comment ref="K9" authorId="0">
      <text>
        <r>
          <rPr>
            <b/>
            <sz val="9"/>
            <color indexed="81"/>
            <rFont val="Tahoma"/>
            <family val="2"/>
          </rPr>
          <t>ISIKAN TAHAP PENGUASAAN IKATAN DAN CELUPAN PADA LAJUR INI</t>
        </r>
        <r>
          <rPr>
            <sz val="9"/>
            <color indexed="81"/>
            <rFont val="Tahoma"/>
            <family val="2"/>
          </rPr>
          <t xml:space="preserve">
</t>
        </r>
      </text>
    </comment>
    <comment ref="L9" authorId="0">
      <text>
        <r>
          <rPr>
            <b/>
            <sz val="9"/>
            <color indexed="81"/>
            <rFont val="Tahoma"/>
            <family val="2"/>
          </rPr>
          <t>ISIKAN TAHAP PENGUASAAN RENJISAN DAN PERCIKAN PADA LAJUR INI</t>
        </r>
        <r>
          <rPr>
            <sz val="9"/>
            <color indexed="81"/>
            <rFont val="Tahoma"/>
            <family val="2"/>
          </rPr>
          <t xml:space="preserve">
</t>
        </r>
      </text>
    </comment>
    <comment ref="O9" authorId="0">
      <text>
        <r>
          <rPr>
            <b/>
            <sz val="9"/>
            <color indexed="81"/>
            <rFont val="Tahoma"/>
            <family val="2"/>
          </rPr>
          <t>ISIKAN TAHAP PENGUASAAN MOBAIL PADA LAJUR INI</t>
        </r>
      </text>
    </comment>
    <comment ref="P9" authorId="0">
      <text>
        <r>
          <rPr>
            <b/>
            <sz val="9"/>
            <color indexed="81"/>
            <rFont val="Tahoma"/>
            <family val="2"/>
          </rPr>
          <t>ISIKAN TAHAP PENGUASAAN DIORAMA PADA LAJUR INI</t>
        </r>
        <r>
          <rPr>
            <sz val="9"/>
            <color indexed="81"/>
            <rFont val="Tahoma"/>
            <family val="2"/>
          </rPr>
          <t xml:space="preserve">
</t>
        </r>
      </text>
    </comment>
    <comment ref="Q9" authorId="0">
      <text>
        <r>
          <rPr>
            <b/>
            <sz val="9"/>
            <color indexed="81"/>
            <rFont val="Tahoma"/>
            <family val="2"/>
          </rPr>
          <t>ISIKAN TAHAP PENGUASAAN STABAIL PADA LAJUR INI</t>
        </r>
        <r>
          <rPr>
            <sz val="9"/>
            <color indexed="81"/>
            <rFont val="Tahoma"/>
            <family val="2"/>
          </rPr>
          <t xml:space="preserve">
</t>
        </r>
      </text>
    </comment>
    <comment ref="S9" authorId="0">
      <text>
        <r>
          <rPr>
            <b/>
            <sz val="9"/>
            <color indexed="81"/>
            <rFont val="Tahoma"/>
            <family val="2"/>
          </rPr>
          <t>ISIKAN TAHAP PENGUASAAN ALAT PERTAHANAN DIRI ATAU ALAT PERMAINAN PADA LAJUR INI</t>
        </r>
        <r>
          <rPr>
            <sz val="9"/>
            <color indexed="81"/>
            <rFont val="Tahoma"/>
            <family val="2"/>
          </rPr>
          <t xml:space="preserve">
</t>
        </r>
      </text>
    </comment>
    <comment ref="T9" authorId="0">
      <text>
        <r>
          <rPr>
            <b/>
            <sz val="9"/>
            <color indexed="81"/>
            <rFont val="Tahoma"/>
            <family val="2"/>
          </rPr>
          <t>ISIKAN TAHAP PENGUASAAN ALAT DOMESTIK ATAU ALAT PERHIASAN DIRI PADA LAJUR INI</t>
        </r>
      </text>
    </comment>
    <comment ref="V9" authorId="0">
      <text>
        <r>
          <rPr>
            <b/>
            <sz val="9"/>
            <color indexed="81"/>
            <rFont val="Tahoma"/>
            <family val="2"/>
          </rPr>
          <t>ISIKAN TAHAP PENGUASAAN PENGURUSAN PAMERAN PADA LAJUR INI</t>
        </r>
        <r>
          <rPr>
            <sz val="9"/>
            <color indexed="81"/>
            <rFont val="Tahoma"/>
            <family val="2"/>
          </rPr>
          <t xml:space="preserve">
</t>
        </r>
      </text>
    </comment>
    <comment ref="B76" authorId="0">
      <text>
        <r>
          <rPr>
            <sz val="9"/>
            <color indexed="81"/>
            <rFont val="Arial Narrow"/>
            <family val="2"/>
          </rPr>
          <t>ISIKAN NAMA PENTADBIR</t>
        </r>
      </text>
    </comment>
    <comment ref="B77" authorId="0">
      <text>
        <r>
          <rPr>
            <sz val="9"/>
            <color indexed="81"/>
            <rFont val="Arial Narrow"/>
            <family val="2"/>
          </rPr>
          <t>ISIKAN JAWATAN PENTADBIR</t>
        </r>
      </text>
    </comment>
  </commentList>
</comments>
</file>

<file path=xl/comments2.xml><?xml version="1.0" encoding="utf-8"?>
<comments xmlns="http://schemas.openxmlformats.org/spreadsheetml/2006/main">
  <authors>
    <author>Mohd Shazlan Shahudin</author>
  </authors>
  <commentList>
    <comment ref="D13" authorId="0">
      <text>
        <r>
          <rPr>
            <sz val="9"/>
            <color indexed="81"/>
            <rFont val="Tahoma"/>
            <family val="2"/>
          </rPr>
          <t>ISIKAN TARIKH PELAPORAN</t>
        </r>
      </text>
    </comment>
  </commentList>
</comments>
</file>

<file path=xl/sharedStrings.xml><?xml version="1.0" encoding="utf-8"?>
<sst xmlns="http://schemas.openxmlformats.org/spreadsheetml/2006/main" count="378" uniqueCount="210">
  <si>
    <t>BIL</t>
  </si>
  <si>
    <t>JANTINA</t>
  </si>
  <si>
    <t>:</t>
  </si>
  <si>
    <t>Nama Murid</t>
  </si>
  <si>
    <t>Jantina</t>
  </si>
  <si>
    <t>Kelas</t>
  </si>
  <si>
    <t>Tarikh Pelaporan</t>
  </si>
  <si>
    <t>TAFSIRAN</t>
  </si>
  <si>
    <t>GURU BESAR</t>
  </si>
  <si>
    <t>BIL.</t>
  </si>
  <si>
    <t xml:space="preserve"> NAMA MURID</t>
  </si>
  <si>
    <t>L</t>
  </si>
  <si>
    <t>NAMA GURU MATA PELAJARAN:</t>
  </si>
  <si>
    <t>KELAS:</t>
  </si>
  <si>
    <t>Nama Guru Pendidikan Seni Visual</t>
  </si>
  <si>
    <t>MODUL</t>
  </si>
  <si>
    <t>AKTITIVI</t>
  </si>
  <si>
    <t>Berikut adalah pernyataan bagi kemahiran yang telah dikuasai</t>
  </si>
  <si>
    <t>GURU MATA PELAJARAN</t>
  </si>
  <si>
    <t>…………………………………………………………………………</t>
  </si>
  <si>
    <t>P</t>
  </si>
  <si>
    <t>AKTIVITI 1</t>
  </si>
  <si>
    <t>AKTIVITI 2</t>
  </si>
  <si>
    <t>AKTIVITI 3</t>
  </si>
  <si>
    <t>AKTIVITI 4</t>
  </si>
  <si>
    <t>AKTIVITI 5</t>
  </si>
  <si>
    <t>AKTIVITI 6</t>
  </si>
  <si>
    <t>AKTIVITI 7</t>
  </si>
  <si>
    <t xml:space="preserve"> AKTIVITI 8</t>
  </si>
  <si>
    <t>AKTIVITI 9</t>
  </si>
  <si>
    <t xml:space="preserve"> AKTIVITI 10</t>
  </si>
  <si>
    <t xml:space="preserve"> AKTIVITI 11</t>
  </si>
  <si>
    <t>TAHAP PENGUASAAN MENGGAMBAR</t>
  </si>
  <si>
    <t>TAHAP PENGUASAAN MEMBUAT CORAK DAN REKAAN</t>
  </si>
  <si>
    <t>TAHAP PENGUASAAN MEMBENTUK DAN MEMBUAT BINAAN</t>
  </si>
  <si>
    <t>TAHAP PENGUASAAN MENGENAL KRAF TRADISIONAL</t>
  </si>
  <si>
    <t>TAHAP PENGUASAAN KESELURUHAN PENDIDIKAN SENI VISUAL</t>
  </si>
  <si>
    <t>TAHAP PENGUASAAN</t>
  </si>
  <si>
    <t>PERNYATAAN TAFSIRAN</t>
  </si>
  <si>
    <t xml:space="preserve"> AKTIVITI 12</t>
  </si>
  <si>
    <t>SEKOLAH :</t>
  </si>
  <si>
    <t>ALAMAT :</t>
  </si>
  <si>
    <t>PENILAIAN :</t>
  </si>
  <si>
    <t>6 MELATI</t>
  </si>
  <si>
    <r>
      <rPr>
        <b/>
        <sz val="12"/>
        <color theme="1"/>
        <rFont val="Arial Narrow"/>
        <family val="2"/>
      </rPr>
      <t>IKATAN DAN CELUPAN</t>
    </r>
    <r>
      <rPr>
        <sz val="12"/>
        <color theme="1"/>
        <rFont val="Arial Narrow"/>
        <family val="2"/>
      </rPr>
      <t xml:space="preserve">             </t>
    </r>
    <r>
      <rPr>
        <sz val="10"/>
        <color theme="1"/>
        <rFont val="Arial Narrow"/>
        <family val="2"/>
      </rPr>
      <t>(RESIS DAN MOZEK)</t>
    </r>
  </si>
  <si>
    <t>PENGURUSAN PAMERAN</t>
  </si>
  <si>
    <r>
      <rPr>
        <b/>
        <sz val="12"/>
        <color theme="1"/>
        <rFont val="Arial Narrow"/>
        <family val="2"/>
      </rPr>
      <t xml:space="preserve">RENJISAN DAN PERCIKAN         </t>
    </r>
    <r>
      <rPr>
        <sz val="10"/>
        <color theme="1"/>
        <rFont val="Arial Narrow"/>
        <family val="2"/>
      </rPr>
      <t>(STENSILAN DAN CAPAN)</t>
    </r>
  </si>
  <si>
    <t>MODUL 1 / MENGGAMBAR - LUKISAN ( GOSOKAN DAN KOLAJ)</t>
  </si>
  <si>
    <t>MODUL 1 / MENGGAMBAR - POSTER (MONTAJ DAN KOLAJ)</t>
  </si>
  <si>
    <t>MODUL 1 / MENGGAMBAR - CETAKAN (MOZEK DAN STENSILAN)</t>
  </si>
  <si>
    <t>MODUL 1 / MENGGAMBAR - CATAN ( MONTAJ DAN CETAKAN)</t>
  </si>
  <si>
    <t>MODUL 2 / MEMBUAT CORAK DAN REKAAN - PUALAMAN (TIUPAN SERTA LIPATAN DAN GUNTINGAN)</t>
  </si>
  <si>
    <t>MODUL 2 / MEMBUAT CORAK DAN REKAAN - IKATAN DAN CELUPAN (RESIS DAN MOZEK)</t>
  </si>
  <si>
    <t>MODUL 2 / MEMBUAT CORAK DAN REKAAN - RENJISAN DAN PERCIKAN ( STENSILAN DAN CAPAN)</t>
  </si>
  <si>
    <t>MODUL 3 / MEMBENTUK DAN MEMBUAT BINAAN - MOBAIL ( LUKISAN DAN ORIGAMI)</t>
  </si>
  <si>
    <t>MODUL 3 / MEMBENTUK DAN MEMBUAT BINAAN - DIORAMA (MODEL DAN CATAN)</t>
  </si>
  <si>
    <t>MODUL 3 / MEMBENTUK DAN MEMBUAT BINAAN - STABAIL (MOZEK DAN BONEKA)</t>
  </si>
  <si>
    <t>MODUL 4 / MENGENAL KRAF TRADISIONAL - ALAT PERTAHANAN DIRI / ALAT PERMAINAN ( UKIRAN DAN TEKAT)</t>
  </si>
  <si>
    <t>MODUL 4 / MENGENAL KRAF TRADISIONAL - ALAT DOMESTIK / ALAT PERHIASAN DIRI ( BATIK DAN ANYAMAN)</t>
  </si>
  <si>
    <t>Mengetahui, memahami dan merumuskanbahasa seni visual, media serta proses dan teknik dalam aktiviti lukisan dengan gabungan teknik gosokan dan kolaj pada karya di samping mengamalkan nilai-nilai murni.</t>
  </si>
  <si>
    <t>Mengaplikasikan pengetahuan dan kefahaman bahasa seni visual, media serta proses dan teknik dalam penghasilan lukisan dengan gabungan teknik gosokan dan kolaj pada karya di samping mengamalkan nilai-nilai murni.</t>
  </si>
  <si>
    <t>Menzahirkan idea,  pengetahuan dan kefahaman bahasa seni visual, media serta proses dan teknik dalam penghasilan lukisan dengan gabungan teknik gosokan dan kolaj yang betul pada karya mengikut disiplin di samping mengamalkan nilai-nilai murni.</t>
  </si>
  <si>
    <t>Menzahirkan idea,  pengetahuan dan kefahaman bahasa seni visual, media serta proses dan teknik dalam penghasilan lukisan dengan gabungan teknik gosokan dan kolaj yang betul dan kreatif pada karya mengikut disiplin di samping mengamalkan nilai-nilai murni.</t>
  </si>
  <si>
    <t>Menzahirkan idea berpandukan kemahiran bahasa seni visual, proses dan teknik dalam penghasilan lukisan dengan gabungan teknik gosokan dan kolaj yang betul, kreatif dan unik mengikut disiplin, melakukan kemasan pada karya, boleh dicontohi dan berupaya membuat apresiasi terhadap karya sendiri dan rakan secara lisan  dengan menghubungkaitkan sejarah seni atau tokoh seni atau warisan seni negara di samping mengamalkan nilai-nilai murni.</t>
  </si>
  <si>
    <t xml:space="preserve">Mengenal, mengetahui, dan menghubungkait bahasa seni visual, media serta proses dan teknik dalam aktiviti catan dengan gabungan teknik montaj dan cetakan pada karya di samping mengamalkan nilai-nilai murni. </t>
  </si>
  <si>
    <t>Mengetahui, memahami dan merumuskan bahasa seni visual, media serta proses dan teknik dalam aktiviti catan dengan gabungan teknik montaj dan cetakan pada karya di samping mengamalkan nilai-nilai murni.</t>
  </si>
  <si>
    <t>Mengaplikasikan pengetahuan dan kefahaman bahasa seni visual, media serta proses dan teknik dalam penghasilan catan dengan gabungan teknik montaj dan cetakan pada karya di samping mengamalkan nilai-nilai murni.</t>
  </si>
  <si>
    <t xml:space="preserve">
Menzahirkan idea,  pengetahuan dan kefahaman bahasa seni visual, media serta proses dan teknik dalam penghasilan catan dengan gabungan teknik montaj dan cetakan yang betul pada karya mengikut disiplin di samping mengamalkan nilai-nilai murni.
</t>
  </si>
  <si>
    <t>Menzahirkan idea,  pengetahuan dan kefahaman bahasa seni visual, media serta proses dan teknik dalam penghasilan catan dengan gabungan teknik montaj dan cetakan yang betul dan kreatif pada karya mengikut disiplin di samping mengamalkan nilai-nilai murni.</t>
  </si>
  <si>
    <t>Menzahirkan idea berpandukan kemahiran bahasa seni visual, proses dan teknik dalam penghasilan catan dengan gabungan teknik montaj dan cetakan yang betul, kreatif dan unik mengikut disiplin, melakukan kemasan pada karya, boleh dicontohi dan berupaya membuat apresiasi terhadap karya sendiri dan rakan secara lisan  dengan menghubungkaitkan sejarah seni atau tokoh seni atau warisan seni negara di samping mengamalkan nilai-nilai murni.</t>
  </si>
  <si>
    <t>Mengaplikasikan pengetahuan dan kefahaman bahasa seni visual, media serta proses dan teknik dalam penghasilan poster dengan gabungan teknik montaj dan kolaj pada karya di samping mengamalkan nilai-nilai murni.</t>
  </si>
  <si>
    <t>Menzahirkan idea, pengetahuan dan kefahaman bahasa seni visual, media serta proses dan teknik dalam penghasilan poster dengan gabungan teknik montaj dan kolaj yang betul pada karya mengikut disiplin di samping mengamalkan nilai-nilai murni.</t>
  </si>
  <si>
    <t>Menzahirkan idea, pengetahuan dan kefahaman bahasa seni visual, media serta proses dan teknik dalam penghasilan poster dengan gabungan teknik montaj dan kolaj yang betul dan kreatif pada karya mengikut disiplin di samping mengamalkan nilai-nilai murni.</t>
  </si>
  <si>
    <t>Mengenal, mengetahui, dan menghubungkait bahasa seni visual, media serta proses dan teknik pada aktiviti mozek dan stensilan pada karya cetakan di samping mengamalkan nilai-nilai murni.</t>
  </si>
  <si>
    <t>Mengetahui, memahami dan merumuskan bahasa seni visual, media serta proses dan teknik pada aktiviti mozek dan stensilan pada karya cetakan di samping mengamalkan nilai-nilai murni.</t>
  </si>
  <si>
    <t>Mengaplikasikan pengetahuan dan kefahaman bahasa seni visual, media serta proses dan teknik serta menggabungkan aktiviti mozek dan stensilan dalam penghasilan karya cetakan di samping mengamalkan nilai-nilai murni.</t>
  </si>
  <si>
    <t>Menzahirkan idea,  pengetahuan dan kefahaman bahasa seni visual, media serta proses dan teknik serta menggabungkan aktiviti mozek dan stensilan dalam penghasilan karya cetakan yang betul dan mengikut disiplin di samping mengamalkan nilai-nilai murni.</t>
  </si>
  <si>
    <t>Menzahirkan idea,pengetahuan dan kefahaman bahasa seni visual, media serta proses dan teknik serta menggabungkan aktiviti mozek dan stensilan dalam penghasilan karya cetakan yang betul dan kreatif serta  mengikut disiplin di samping mengamalkan nilai-nilai murni.</t>
  </si>
  <si>
    <t>Menzahirkan idea berpandukan kemahiran bahasa seni visual, proses dan teknik serta menggabungkan aktiviti mozek dan stensilan dalam penghasilan karya cetakan yang kreatif dan unik mengikut disiplin yang betul dengan melakukan kemasan pada karya dan boleh dicontohi serta boleh membuat apresiasi terhadap hasil karya sendiri dan rakan secara lisan  dengan menghubungkaitkan sejarah seni atau adi guru atau tokoh seni atau warisan seni negara di samping mengamalkan nilai-nilai murni</t>
  </si>
  <si>
    <t>Mengenal, mengetahui, dan menghubungkait bahasa seni visual, media serta proses  dan teknik dalam aktiviti pualaman dengan gabungan teknik lipatan dan guntingan serta tiupan pada karya di samping mengamalkan nilai-nilai murni.</t>
  </si>
  <si>
    <t xml:space="preserve">
Mengetahui, memahami dan merumuskan bahasa seni visual, media serta proses dan teknik dalam aktiviti pualaman dengan gabungan teknik lipatan dan guntingan serta tiupan pada karya di samping mengamalkan nilai-nilai murni.
</t>
  </si>
  <si>
    <t>Mengaplikasikan pengetahuan dan kefahaman bahasa seni visual, media serta proses dan teknik dalam penghasilan pualaman dengan gabungan teknik lipatan dan guntingan serta tiupan pada karya di samping mengamalkan nilai-nilai murni.</t>
  </si>
  <si>
    <t>Menzahirkan idea, pengetahuan dan kefahaman bahasa seni visual, media serta proses dan teknik dalam penghasilan pualaman dengan gabungan teknik lipatan dan guntingan serta tiupan yang betul pada karya mengikut disiplin di samping mengamalkan nilai-nilai murni.</t>
  </si>
  <si>
    <t>Menzahirkan idea,  pengetahuan dan kefahaman bahasa seni visual, media serta proses dan teknik dalam penghasilan pualaman dengan gabungan teknik lipatan dan guntingan serta tiupan yang betul dan kreatif pada karya mengikut disiplin di samping mengamalkan nilai-nilai murni.</t>
  </si>
  <si>
    <t>Menzahirkan idea berpandukan kemahiran bahasa seni visual, proses dan teknik dalam penghasilan pualaman dengan gabungan teknik lipatan dan guntingan serta tiupan yang betul, kreatif dan unik mengikut disiplin, melakukan kemasan pada karya, boleh dicontohi dan berupaya membuat apresiasi terhadap karya sendiri dan rakan secara lisan  dengan menghubungkaitkan sejarah seni atau tokoh seni atau warisan seni negara di samping mengamalkan nilai-nilai murni.</t>
  </si>
  <si>
    <t xml:space="preserve">Mengenal, mengetahui, dan menghubungkait bahasa seni visual, media serta proses dan teknik dalam aktiviti ikatan dan celupan  dengan gabungan teknik resis dan mozek pada karya di samping mengamalkan nilai-nilai murni. </t>
  </si>
  <si>
    <t>Mengetahui, memahami dan merumuskan bahasa seni visual, media serta proses dan teknik dalam aktiviti corak ikatan dan celupan  dengan gabungan teknik resis dan mozek pada karya di samping mengamalkan nilai-nilai murni.</t>
  </si>
  <si>
    <t>Mengaplikasikan pengetahuan dan kefahaman bahasa seni visual, media serta proses dan teknik dalam penghasilan corak ikatan dan celupan  dengan gabungan teknik resis dan mozek pada karya di samping mengamalkan nilai-nilai murni.</t>
  </si>
  <si>
    <t>Menzahirkan idea, pengetahuan dan kefahaman bahasa seni visual, media serta proses dan teknik dalam penghasilan corak ikatan dan celupan  dengan gabungan teknik resis dan mozek yang betul pada karya mengikut disiplin di samping mengamalkan nilai-nilai murni.</t>
  </si>
  <si>
    <t>Menzahirkan idea, pengetahuan dan kefahaman bahasa seni visual, media serta proses dan teknik dalam penghasilan corak ikatan dan celupan  dengan gabungan teknik resis dan mozek yang betul dan kreatif pada karya mengikut disiplin di samping mengamalkan nilai-nilai murni.</t>
  </si>
  <si>
    <t>Menzahirkan idea berpandukan kemahiran bahasa seni visual, proses dan teknik dalam penghasilan ikatan dan celupan  dengan gabungan teknik resis dan mozek yang betul, kreatif dan unik mengikut disiplin, melakukan kemasan pada karya, boleh dicontohi dan berupaya membuat apresiasi terhadap karya sendiri dan rakan secara lisan  dengan menghubungkaitkan sejarah seni atau tokoh seni atau warisan seni negara di samping mengamalkan nilai-nilai murni</t>
  </si>
  <si>
    <t xml:space="preserve">Mengenal, mengetahui, dan menghubungkait bahasa seni visual, media serta proses dan teknik dalam aktiviti renjisan dan percikan  dengan gabungan teknik stensilan dan capan pada karya di samping mengamalkan nilai-nilai murni. </t>
  </si>
  <si>
    <t>Mengetahui, memahami dan merumuskan bahasa seni visual, media serta proses dan teknik dalam aktiviti renjisan dan percikan  dengan gabungan teknik stensilan dan capan pada karya di samping mengamalkan nilai-nilai murni.</t>
  </si>
  <si>
    <t>Mengaplikasikan pengetahuan dan kefahaman bahasa seni visual, media serta proses dan teknik dalam penghasilan renjisan dan percikan  dengan gabungan teknik stensilan dan capan pada karya di samping mengamalkan nilai-nilai murni.</t>
  </si>
  <si>
    <t>Menzahirkan idea, pengetahuan dan kefahaman bahasa seni visual, media serta proses dan teknik dalam penghasilan  renjisan dan percikan  dengan gabungan teknik stensilan dan capan yang betul pada karya mengikut disiplin di samping mengamalkan nilai-nilai murni.</t>
  </si>
  <si>
    <t>Menzahirkan idea, pengetahuan dan kefahaman bahasa seni visual, media serta proses dan teknik dalam penghasilan renjisan dan percikan  dengan gabungan teknik  stensilan dan capan yang betul dan kreatif pada karya mengikut disiplin di samping mengamalkan nilai-nilai murni.</t>
  </si>
  <si>
    <t>Menzahirkan idea berpandukan kemahiran bahasa seni visual, proses dan teknik dalam penghasilan renjisan dan percikan  dengan gabungan teknik stensilan dan capan yang betul, kreatif dan unik mengikut disiplin, melakukan kemasan pada karya, boleh dicontohi dan berupaya membuat apresiasi terhadap karya sendiri dan rakan secara lisan  dengan menghubungkaitkan sejarah seni atau tokoh seni atau warisan seni negara di samping mengamalkan nilai-nilai murni.</t>
  </si>
  <si>
    <t xml:space="preserve">Mengenal, mengetahui, dan menghubungkait bahasa seni visual, media serta proses dan teknik dalam aktiviti mobail dengan gabungan teknik lukisan dan origami pada karya di samping mengamalkan nilai-nilai murni. </t>
  </si>
  <si>
    <t>Mengetahui, memahami dan merumuskanbahasa seni visual, media serta proses dan teknik dalam aktiviti mobail dengan gabungan lukisan dan origami pada karya di samping mengamalkan nilai-nilai murni.</t>
  </si>
  <si>
    <t>Mengaplikasikan pengetahuan dan kefahaman bahasa seni visual, media serta proses dan teknik dalam penghasilan mobail dengan gabungan teknik lukisan dan origami pada karya di samping mengamalkan nilai-nilai murni.</t>
  </si>
  <si>
    <t>Menzahirkan idea,  pengetahuan dan kefahaman bahasa seni visual, media serta proses dan teknik dalam penghasilan mobail dengan gabungan teknik lukisan dan origami yang betul pada karya mengikut disiplin di samping mengamalkan nilai-nilai murni.</t>
  </si>
  <si>
    <t>Menzahirkan idea,  pengetahuan dan kefahaman bahasa seni visual, media serta proses dan teknik dalam penghasilan mobail dengan gabungan teknik lukisan dan origami yang betul dan kreatif pada karya mengikut disiplin di samping mengamalkan nilai-nilai murni.</t>
  </si>
  <si>
    <t>Menzahirkan idea berpandukan kemahiran bahasa seni visual, proses dan teknik dalam penghasilan mobail dengan gabungan teknik lukisan dan origami yang betul, kreatif dan unik mengikut disiplin, melakukan kemasan pada karya, boleh dicontohi dan berupaya membuat apresiasi terhadap karya sendiri dan rakan secara lisan  dengan menghubungkaitkan sejarah seni atau tokoh seni atau warisan seni negara di samping mengamalkan nilai-nilai murni.</t>
  </si>
  <si>
    <t xml:space="preserve">Mengenal, mengetahui, dan menghubungkait bahasa seni visual, media serta proses dan teknik dalam aktiviti diorama dengan gabungan teknik model dan catan pada karya di samping mengamalkan nilai-nilai murni. </t>
  </si>
  <si>
    <t>Mengetahui, memahami dan merumuskanbahasa seni visual, media serta proses dan teknik dalam aktiviti diorama dengan gabungan teknik model dan catan pada karya di samping mengamalkan nilai-nilai murni.</t>
  </si>
  <si>
    <t>Mengaplikasikan pengetahuan dan kefahaman bahasa seni visual, media serta proses dan teknik dalam penghasilan diorama dengan gabungan teknik model dan catan pada karya di samping mengamalkan nilai-nilai murni.</t>
  </si>
  <si>
    <t>Menzahirkan idea,  pengetahuan dan kefahaman bahasa seni visual, media serta proses dan teknik dalam penghasilan diorama dengan gabungan teknik model dan catan yang betul pada karya mengikut disiplin di samping mengamalkan nilai-nilai murni.</t>
  </si>
  <si>
    <t>Menzahirkan idea,  pengetahuan dan kefahaman bahasa seni visual, media serta proses dan teknik dalam penghasilan diorama dengan gabungan teknik model dan catan yang betul dan kreatif pada karya mengikut disiplin di samping mengamalkan nilai-nilai murni.</t>
  </si>
  <si>
    <t>Menzahirkan idea berpandukan kemahiran bahasa seni visual, proses dan teknik dalam penghasilan diorama dengan gabungan teknik model dan catan yang betul, kreatif dan unik mengikut disiplin, melakukan kemasan pada karya, boleh dicontohi dan berupaya membuat apresiasi terhadap karya sendiri dan rakan secara lisan  dengan menghubungkaitkan sejarah seni atau tokoh seni atau warisan seni negara di samping mengamalkan nilai-nilai murni</t>
  </si>
  <si>
    <t xml:space="preserve">Mengenal, mengetahui, dan menghubungkait bahasa seni visual, media serta proses dan teknik dalam aktiviti stabail dengan gabungan teknik mozek dan boneka pada karya di samping mengamalkan nilai-nilai murni. </t>
  </si>
  <si>
    <t>Mengetahui, memahami dan merumuskanbahasa seni visual, media serta proses dan teknik dalam aktiviti stabail dengan gabungan teknik mozek dan boneka pada karya di samping mengamalkan nilai-nilai murni.</t>
  </si>
  <si>
    <t>Mengaplikasikan pengetahuan dan kefahaman bahasa seni visual, media serta proses dan teknik dalam penghasilan stabail dengan gabungan teknik mozek dan boneka pada karya di samping mengamalkan nilai-nilai murni.</t>
  </si>
  <si>
    <t>Menzahirkan idea,  pengetahuan dan kefahaman bahasa seni visual, media serta proses dan teknik dalam penghasilan stabail dengan gabungan teknik mozek dan boneka yang betul pada karya mengikut disiplin di samping mengamalkan nilai-nilai murni.</t>
  </si>
  <si>
    <t>Menzahirkan idea,  pengetahuan dan kefahaman bahasa seni visual, media serta proses dan teknik dalam penghasilan stabail dengan gabungan teknik mozek dan boneka yang betul dan kreatif pada karya mengikut disiplin di samping mengamalkan nilai-nilai murni.</t>
  </si>
  <si>
    <t>Menzahirkan idea berpandukan kemahiran bahasa seni visual, proses dan teknik dalam penghasilan stabail dengan gabungan teknik mozek dan boneka yang betul, kreatif dan unik mengikut disiplin, melakukan kemasan pada karya, boleh dicontohi dan berupaya membuat apresiasi terhadap karya sendiri dan rakan secara lisan  dengan menghubungkaitkan sejarah seni atau tokoh seni atau warisan seni negara di samping mengamalkan nilai-nilai murni.</t>
  </si>
  <si>
    <t xml:space="preserve">Mengenal, mengetahui, dan menghubungkait bahasa seni visual, media serta proses dan teknik dalam aktiviti alat pertahanan diri  atau alat permainan dengan gabungan teknik ukiran dan tekat pada karya di samping mengamalkan nilai-nilai murni. </t>
  </si>
  <si>
    <t>Mengetahui, memahami dan merumuskanbahasa seni visual, media serta proses dan teknik dalam aktiviti alat pertahanan diri  atau alat permainan dengan gabungan teknik ukiran dan tekat pada karya di samping mengamalkan nilai-nilai murni.</t>
  </si>
  <si>
    <t>Mengaplikasikan pengetahuan dan kefahaman bahasa seni visual, media serta proses dan teknik dalam penghasilan alat pertahanan diri  atau alat permainan dengan gabungan teknik ukiran dan tekat pada karya di samping mengamalkan nilai-nilai murni.</t>
  </si>
  <si>
    <t xml:space="preserve">
Menzahirkan idea,  pengetahuan dan kefahaman bahasa seni visual, media serta proses dan teknik dalam penghasilan alat pertahanan diri  atau alat permainan dengan gabungan teknik ukiran dan tekat yang betul pada karya mengikut disiplin di samping mengamalkan nilai-nilai murni.
</t>
  </si>
  <si>
    <t>Menzahirkan idea,  pengetahuan dan kefahaman bahasa seni visual, media serta proses dan teknik dalam penghasilan alat pertahanan diri  atau alat permainan dengan gabungan teknik ukiran dan tekat yang betul dan kreatif pada karya mengikut disiplin di samping mengamalkan nilai-nilai murni.</t>
  </si>
  <si>
    <t>Menzahirkan idea berpandukan kemahiran bahasa seni visual, proses dan teknik dalam penghasilan alat pertahanan diri  atau alat permainan dengan gabungan teknik ukiran dan tekat yang betul, kreatif dan unik mengikut disiplin, melakukan kemasan pada karya, boleh dicontohi dan berupaya membuat apresiasi terhadap karya sendiri dan rakan secara lisan  dengan menghubungkaitkan sejarah seni atau tokoh seni atau warisan seni negara di samping mengamalkan nilai-nilai murni.</t>
  </si>
  <si>
    <t xml:space="preserve">Mengenal, mengetahui, dan menghubungkait bahasa seni visual, media serta proses dan teknik dalam aktiviti alat domestik atau alat perhiasan diri dengan gabungan teknik batik dan anyaman  pada karya di samping mengamalkan nilai-nilai murni. </t>
  </si>
  <si>
    <t>Mengetahui, memahami dan merumuskanbahasa seni visual, media serta proses dan teknik dalam aktiviti alat domestik atau alat perhiasan diri dengan gabungan teknik batik dan anyaman  pada karya di samping mengamalkan nilai-nilai murni.</t>
  </si>
  <si>
    <t>Mengaplikasikan pengetahuan dan kefahaman bahasa seni visual, media serta proses dan teknik dalam penghasilan alat domestik atau alat perhiasan diri dengan gabungan teknik batik dan anyaman  pada karya di samping mengamalkan nilai-nilai murni.</t>
  </si>
  <si>
    <t>Menzahirkan idea,  pengetahuan dan kefahaman bahasa seni visual, media serta proses dan teknik dalam penghasilan alat domestik atau alat perhiasan diri dengan gabungan teknik batik dan anyaman  yang betul pada karya mengikut disiplin di samping mengamalkan nilai-nilai murni.</t>
  </si>
  <si>
    <t>Menzahirkan idea,  pengetahuan dan kefahaman bahasa seni visual, media serta proses dan teknik dalam penghasilan alat domestik atau alat perhiasan diri dengan gabungan teknik batik dan anyaman  yang betul dan kreatif pada karya mengikut disiplin di samping mengamalkan nilai-nilai murni.</t>
  </si>
  <si>
    <t>Menzahirkan idea berpandukan kemahiran bahasa seni visual, proses dan teknik dalam penghasilan alat domestik atau alat perhiasan diri dengan gabungan teknik batik dan anyaman  yang betul, kreatif dan unik mengikut disiplin, melakukan kemasan pada karya, boleh dicontohi dan berupaya membuat apresiasi terhadap karya sendiri dan rakan secara lisan  dengan menghubungkaitkan sejarah seni atau tokoh seni atau warisan seni negara di samping mengamalkan nilai-nilai murni.</t>
  </si>
  <si>
    <t xml:space="preserve">
Mengetahui prosedur pengurusan pameran di samping mengamalkan nilai-nilai murni
</t>
  </si>
  <si>
    <t>Mengetahui dan memahami prosedur pengurusan pameran di samping mengamalkan nilai-nilai murni</t>
  </si>
  <si>
    <t>Mengaplikasikan pengetahuan dan kefahaman prosedur pengurusan pameran di samping mengamalkan nilai-nilai murni</t>
  </si>
  <si>
    <t xml:space="preserve">
Menzahirkan idea, pengetahuan dan kefahaman dalam pelaksanaan pameran mengikut prosedur di samping mengamalkan nilai-nilai murni
</t>
  </si>
  <si>
    <t xml:space="preserve">Menzahirkan idea, pengetahuan dan kefahaman dalam pelaksanaan pameran mengikut prosedur yang betul dan boleh dicontohi di samping mengamalkan nilai-nilai murni </t>
  </si>
  <si>
    <t>Menzahirkan idea, pengetahuan dan kefahaman dalam pelaksanaan pameran mengikut prosedur  yang betul, membuat apresiasi karya seni melalui pendekatan formalistik dan refleksi terhadap pameran serta boleh dicontohi di samping mengamalkan nilai-nilai murni.</t>
  </si>
  <si>
    <r>
      <rPr>
        <b/>
        <sz val="12"/>
        <color theme="0"/>
        <rFont val="Arial Narrow"/>
        <family val="2"/>
      </rPr>
      <t xml:space="preserve">PENGURUSAN PAMERAN </t>
    </r>
    <r>
      <rPr>
        <sz val="12"/>
        <color theme="0"/>
        <rFont val="Arial Narrow"/>
        <family val="2"/>
      </rPr>
      <t xml:space="preserve"> </t>
    </r>
  </si>
  <si>
    <t>TAHAP PENGUASAAN PENGURUSAN PAMERAN</t>
  </si>
  <si>
    <r>
      <rPr>
        <b/>
        <sz val="12"/>
        <color theme="1"/>
        <rFont val="Arial Narrow"/>
        <family val="2"/>
      </rPr>
      <t xml:space="preserve">LUKISAN                             </t>
    </r>
    <r>
      <rPr>
        <sz val="10"/>
        <color theme="1"/>
        <rFont val="Arial Narrow"/>
        <family val="2"/>
      </rPr>
      <t>(GOSOKAN DAN KOLAJ)</t>
    </r>
  </si>
  <si>
    <r>
      <rPr>
        <b/>
        <sz val="12"/>
        <color theme="1"/>
        <rFont val="Arial Narrow"/>
        <family val="2"/>
      </rPr>
      <t xml:space="preserve">CATAN                                  </t>
    </r>
    <r>
      <rPr>
        <sz val="10"/>
        <color theme="1"/>
        <rFont val="Arial Narrow"/>
        <family val="2"/>
      </rPr>
      <t>(MONTAJ DAN CETAKAN)</t>
    </r>
  </si>
  <si>
    <r>
      <rPr>
        <b/>
        <sz val="12"/>
        <color theme="1"/>
        <rFont val="Arial Narrow"/>
        <family val="2"/>
      </rPr>
      <t xml:space="preserve">POSTER                             </t>
    </r>
    <r>
      <rPr>
        <sz val="10"/>
        <color theme="1"/>
        <rFont val="Arial Narrow"/>
        <family val="2"/>
      </rPr>
      <t>(MONTAJ DAN KOLAJ)</t>
    </r>
  </si>
  <si>
    <r>
      <t xml:space="preserve">MOBAIL        </t>
    </r>
    <r>
      <rPr>
        <b/>
        <sz val="10"/>
        <color theme="1"/>
        <rFont val="Arial Narrow"/>
        <family val="2"/>
      </rPr>
      <t xml:space="preserve">                     </t>
    </r>
    <r>
      <rPr>
        <sz val="10"/>
        <color theme="1"/>
        <rFont val="Arial Narrow"/>
        <family val="2"/>
      </rPr>
      <t>(LUKISAN DAN ORIGAMI)</t>
    </r>
  </si>
  <si>
    <r>
      <t xml:space="preserve">DIORAMA                              </t>
    </r>
    <r>
      <rPr>
        <sz val="10"/>
        <color theme="1"/>
        <rFont val="Arial Narrow"/>
        <family val="2"/>
      </rPr>
      <t>(MODEL DAN CATAN)</t>
    </r>
  </si>
  <si>
    <r>
      <t xml:space="preserve">STABAIL                               </t>
    </r>
    <r>
      <rPr>
        <sz val="10"/>
        <color theme="1"/>
        <rFont val="Arial Narrow"/>
        <family val="2"/>
      </rPr>
      <t>(MOZEK DAN BONEKA)</t>
    </r>
  </si>
  <si>
    <r>
      <t xml:space="preserve">ALAT PERTAHANAN DIRI /        ALAT PERMAINAN                       </t>
    </r>
    <r>
      <rPr>
        <sz val="10"/>
        <color theme="1"/>
        <rFont val="Arial Narrow"/>
        <family val="2"/>
      </rPr>
      <t>(UKIRAN DAN TEKAT)</t>
    </r>
  </si>
  <si>
    <r>
      <t xml:space="preserve">ALAT DOMESTIK /                 ALAT PERHIASAN DIRI                     </t>
    </r>
    <r>
      <rPr>
        <sz val="10"/>
        <color theme="1"/>
        <rFont val="Arial Narrow"/>
        <family val="2"/>
      </rPr>
      <t>(BATIK DAN ANYAMAN)</t>
    </r>
  </si>
  <si>
    <t>PAMERAN (20%)</t>
  </si>
  <si>
    <t>AWAL TAHUN MATA PELAJARAN PENDIDIKAN SENI VISUAL TAHUN 6</t>
  </si>
  <si>
    <t xml:space="preserve"> MODUL 1 -  MENGGAMBAR (20%)</t>
  </si>
  <si>
    <t>MODUL 2 - MEMBUAT CORAK DAN REKAAN (20%)</t>
  </si>
  <si>
    <t xml:space="preserve">MODUL 3 - MEMBENTUK DAN MEMBUAT BINAAN (20%) </t>
  </si>
  <si>
    <t>MODUL 4 - MENGENAL KRAF TRADISIONAL (20%)</t>
  </si>
  <si>
    <r>
      <t xml:space="preserve">MODUL 1                   </t>
    </r>
    <r>
      <rPr>
        <sz val="12"/>
        <color theme="0"/>
        <rFont val="Arial Narrow"/>
        <family val="2"/>
      </rPr>
      <t xml:space="preserve">   MENGGAMBAR</t>
    </r>
  </si>
  <si>
    <r>
      <t xml:space="preserve">MODUL 2                       </t>
    </r>
    <r>
      <rPr>
        <sz val="12"/>
        <color theme="0"/>
        <rFont val="Arial Narrow"/>
        <family val="2"/>
      </rPr>
      <t xml:space="preserve"> MEMBUAT CORAK DAN REKAAN</t>
    </r>
  </si>
  <si>
    <r>
      <t xml:space="preserve">MODUL 3                           </t>
    </r>
    <r>
      <rPr>
        <sz val="12"/>
        <color theme="0"/>
        <rFont val="Arial Narrow"/>
        <family val="2"/>
      </rPr>
      <t>MEMBENTUK DAN MEMBUAT BINAAN</t>
    </r>
  </si>
  <si>
    <r>
      <t xml:space="preserve">MODUL 4                          </t>
    </r>
    <r>
      <rPr>
        <sz val="12"/>
        <color theme="0"/>
        <rFont val="Arial Narrow"/>
        <family val="2"/>
      </rPr>
      <t xml:space="preserve">  MENGENAL KRAF TRADISIONAL</t>
    </r>
  </si>
  <si>
    <t>No. Surat Beranak / MY KID</t>
  </si>
  <si>
    <t>Tahap Penguasaan Keseluruhan Pendidikan Seni Visual Tahun 6</t>
  </si>
  <si>
    <t>2 JANUARI 2014</t>
  </si>
  <si>
    <t>DATA PERNYATAAN TAHAP PENGUASAAN</t>
  </si>
  <si>
    <t>1) MODUL 1 / MENGAMBAR - LUKISAN</t>
  </si>
  <si>
    <t>2) MODUL 1 / MENGAMBAR -  CATAN</t>
  </si>
  <si>
    <t>3) MODUL 1 / MENGAMBAR - POSTER</t>
  </si>
  <si>
    <t>4) MODUL 1 / MENGAMBAR - CETAKAN</t>
  </si>
  <si>
    <t>5) MODUL 2 / MEMBUAT CORAK DAN REKAAN - PUALAMAN</t>
  </si>
  <si>
    <t>6) MODUL 2 / MEMBUAT CORAK DAN REKAAN -  IKATAN DAN CELUPAN</t>
  </si>
  <si>
    <t>7) MODUL 2 / MEMBUAT CORAK DAN REKAAN -  RENJISAN DAN PERCIKAN</t>
  </si>
  <si>
    <t>8) MODUL 3 / MEMBENTUK DAN MEMBUAT BINAAN - MOBAIL</t>
  </si>
  <si>
    <t>9) MODUL 3 / MEMBENTUK DAN MEMBUAT BINAAN -  DIORAMA</t>
  </si>
  <si>
    <t>10) MODUL 3 / MEMBENTUK DAN MEMBUAT BINAAN -  STABAIL</t>
  </si>
  <si>
    <t>11) MODUL 4 /  KRAF TRADISIONAL - ALAT PERTAHANAN DIRI/ALAT PERMAINAN</t>
  </si>
  <si>
    <t>12) MODUL 4 / GRAF KRAF TRADISIONAL - ALAT DOMESTIK / ALAT PERHIASAN DIRI</t>
  </si>
  <si>
    <t>13)  PENGURUSAN PAMERAN</t>
  </si>
  <si>
    <t>JUMLAH</t>
  </si>
  <si>
    <t>MURID</t>
  </si>
  <si>
    <t>Menzahirkan idea berpandukan kemahiran bahasa seni visual, proses dan teknik dalam penghasilan poster dengan gabungan teknik montaj dan kolaj yang betul, kreatif dan unik mengikut disiplin, melakukan kemasan pada karya, boleh dicontohi dan berupaya membuat apresiasi terhadap karya sendiri dan rakan secara lisan  dengan menghubungkaitkan sejarah seni atau tokoh seni atau warisan seni negara di samping mengamalkan nilai-nilai murni.</t>
  </si>
  <si>
    <t>Mengetahui, memahami dan merumuskan bahasa seni visual, media serta proses dan teknik dalam aktiviti poster dengan gabungan teknik montaj dan kolaj pada karya di samping mengamalkan nilai-nilai murni.</t>
  </si>
  <si>
    <t>Mengenal, mengetahui, dan menghubungkait bahasa seni visual, media serta proses dan teknik dalam poster dengan gabungan teknik montaj dan kolaj pada karya di samping mengamalkan nilai-nilai murni.</t>
  </si>
  <si>
    <t>TP 1</t>
  </si>
  <si>
    <t>TP 2</t>
  </si>
  <si>
    <t xml:space="preserve"> TP 3</t>
  </si>
  <si>
    <t>TP 4</t>
  </si>
  <si>
    <t>TP  5</t>
  </si>
  <si>
    <t>TP 6</t>
  </si>
  <si>
    <r>
      <rPr>
        <b/>
        <sz val="12"/>
        <color theme="1"/>
        <rFont val="Arial Narrow"/>
        <family val="2"/>
      </rPr>
      <t>CETAKAN</t>
    </r>
    <r>
      <rPr>
        <sz val="12"/>
        <color theme="1"/>
        <rFont val="Arial Narrow"/>
        <family val="2"/>
      </rPr>
      <t xml:space="preserve">                                          </t>
    </r>
    <r>
      <rPr>
        <sz val="10"/>
        <color theme="1"/>
        <rFont val="Arial Narrow"/>
        <family val="2"/>
      </rPr>
      <t>(MOZEK DAN STENSILAN)</t>
    </r>
  </si>
  <si>
    <r>
      <rPr>
        <b/>
        <sz val="12"/>
        <color theme="1"/>
        <rFont val="Arial Narrow"/>
        <family val="2"/>
      </rPr>
      <t>PUALAMAN</t>
    </r>
    <r>
      <rPr>
        <sz val="12"/>
        <color theme="1"/>
        <rFont val="Arial Narrow"/>
        <family val="2"/>
      </rPr>
      <t xml:space="preserve">                                       </t>
    </r>
    <r>
      <rPr>
        <sz val="10"/>
        <color theme="1"/>
        <rFont val="Arial Narrow"/>
        <family val="2"/>
      </rPr>
      <t>(TIUPAN SERTA LIPATAN DAN GUNTINGAN)</t>
    </r>
  </si>
  <si>
    <t>GRAF PELAPORAN AKTIVITI PENDIDIKAN SENI VISUAL TAHUN 6</t>
  </si>
  <si>
    <t>NOTA: JANGAN PADAM</t>
  </si>
  <si>
    <t>NO. MY KID / NO. KAD PENGENALAN</t>
  </si>
  <si>
    <t>DATA JANTINA</t>
  </si>
  <si>
    <t>…………………………………………………………………</t>
  </si>
  <si>
    <t>CARIAN :</t>
  </si>
  <si>
    <t>LUKISAN                     (GOSOKAN DAN KOLAJ)</t>
  </si>
  <si>
    <t>CATAN                            (MONTAJ DAN CETAKAN)</t>
  </si>
  <si>
    <t>POSTER                         (MONTAJ DAN KOLAJ)</t>
  </si>
  <si>
    <t>CETAKAN                        (MOZEK DAN STENSILAN)</t>
  </si>
  <si>
    <t>PUALAMAN                     (TIUPAN SERTA LIPATAN DAN GUNTINGAN)</t>
  </si>
  <si>
    <t>IKATAN DAN CELUPAN             (RESIS DAN MOZEK)</t>
  </si>
  <si>
    <t>RENJISAN DAN PERCIKAN         (STENSILAN DAN CAPAN)</t>
  </si>
  <si>
    <t>MOBAIL                          (LUKISAN DAN ORIGAMI)</t>
  </si>
  <si>
    <t>DIORAMA                         (MODEL DAN CATAN)</t>
  </si>
  <si>
    <t>STABAIL                           (MOZEK DAN BONEKA)</t>
  </si>
  <si>
    <t>ALAT PERTAHANAN DIRI / ALAT PERMAINAN         (UKIRAN DAN TEKAT)</t>
  </si>
  <si>
    <t>ALAT DOMESTIK / ALAT PERHIASAN DIRI                     (BATIK DAN ANYAMAN)</t>
  </si>
  <si>
    <t>PELAPORAN DSKP TAHUN 6</t>
  </si>
  <si>
    <t>Mengenal, mengetahui, dan menghubungkait bahasa seni visual, media serta proses dan teknik dalam aktiviti lukisan dengan gabungan teknik gosokan dan kolaj pada karya di samping mengamalkan nilai-nilai murni.</t>
  </si>
  <si>
    <t>SJK (C ) KG. BARU SUNGAI NIPAH</t>
  </si>
  <si>
    <t>SJK ( C ) KG. BARU SUNGAI NIPAH</t>
  </si>
  <si>
    <t>71960 SEREMBAN, NEGERI SEMBILAN.</t>
  </si>
  <si>
    <t>Cik Liong Sean Fah</t>
  </si>
  <si>
    <t>Pn. Pua Poh Kek</t>
  </si>
  <si>
    <t>l</t>
  </si>
  <si>
    <t>p</t>
  </si>
</sst>
</file>

<file path=xl/styles.xml><?xml version="1.0" encoding="utf-8"?>
<styleSheet xmlns="http://schemas.openxmlformats.org/spreadsheetml/2006/main">
  <numFmts count="3">
    <numFmt numFmtId="164" formatCode="0.000"/>
    <numFmt numFmtId="165" formatCode="0_);\(0\)"/>
    <numFmt numFmtId="166" formatCode="000000\-00\-0000"/>
  </numFmts>
  <fonts count="33">
    <font>
      <sz val="11"/>
      <color theme="1"/>
      <name val="Calibri"/>
      <family val="2"/>
      <scheme val="minor"/>
    </font>
    <font>
      <sz val="11"/>
      <color theme="1"/>
      <name val="Arial"/>
      <family val="2"/>
    </font>
    <font>
      <sz val="9"/>
      <color indexed="81"/>
      <name val="Tahoma"/>
      <family val="2"/>
    </font>
    <font>
      <sz val="11"/>
      <color theme="1"/>
      <name val="Arial Narrow"/>
      <family val="2"/>
    </font>
    <font>
      <b/>
      <sz val="11"/>
      <color theme="1"/>
      <name val="Arial Narrow"/>
      <family val="2"/>
    </font>
    <font>
      <sz val="12"/>
      <color theme="1"/>
      <name val="Arial Narrow"/>
      <family val="2"/>
    </font>
    <font>
      <sz val="12"/>
      <name val="Arial Narrow"/>
      <family val="2"/>
    </font>
    <font>
      <b/>
      <sz val="12"/>
      <color theme="1"/>
      <name val="Arial Narrow"/>
      <family val="2"/>
    </font>
    <font>
      <b/>
      <sz val="12"/>
      <color rgb="FFFF0000"/>
      <name val="Arial Narrow"/>
      <family val="2"/>
    </font>
    <font>
      <b/>
      <sz val="11"/>
      <name val="Arial Narrow"/>
      <family val="2"/>
    </font>
    <font>
      <sz val="11"/>
      <color theme="7" tint="-0.249977111117893"/>
      <name val="Arial"/>
      <family val="2"/>
    </font>
    <font>
      <b/>
      <sz val="11"/>
      <color theme="0"/>
      <name val="Arial"/>
      <family val="2"/>
    </font>
    <font>
      <b/>
      <sz val="11"/>
      <color theme="0"/>
      <name val="Arial Narrow"/>
      <family val="2"/>
    </font>
    <font>
      <sz val="12"/>
      <color theme="0"/>
      <name val="Arial Narrow"/>
      <family val="2"/>
    </font>
    <font>
      <b/>
      <sz val="12"/>
      <color theme="0"/>
      <name val="Arial Narrow"/>
      <family val="2"/>
    </font>
    <font>
      <sz val="11"/>
      <name val="Arial Narrow"/>
      <family val="2"/>
    </font>
    <font>
      <b/>
      <sz val="12"/>
      <name val="Arial Narrow"/>
      <family val="2"/>
    </font>
    <font>
      <b/>
      <sz val="10"/>
      <color theme="0"/>
      <name val="Arial Narrow"/>
      <family val="2"/>
    </font>
    <font>
      <sz val="10"/>
      <color theme="1"/>
      <name val="Arial Narrow"/>
      <family val="2"/>
    </font>
    <font>
      <b/>
      <sz val="10"/>
      <color theme="1"/>
      <name val="Arial Narrow"/>
      <family val="2"/>
    </font>
    <font>
      <b/>
      <sz val="12"/>
      <color theme="3"/>
      <name val="Arial Narrow"/>
      <family val="2"/>
    </font>
    <font>
      <b/>
      <sz val="11"/>
      <name val="Arial"/>
      <family val="2"/>
    </font>
    <font>
      <b/>
      <sz val="9"/>
      <color indexed="81"/>
      <name val="Tahoma"/>
      <family val="2"/>
    </font>
    <font>
      <sz val="11"/>
      <color theme="2" tint="-0.249977111117893"/>
      <name val="Arial Narrow"/>
      <family val="2"/>
    </font>
    <font>
      <b/>
      <u/>
      <sz val="11"/>
      <name val="Arial Narrow"/>
      <family val="2"/>
    </font>
    <font>
      <b/>
      <sz val="14"/>
      <name val="Arial Narrow"/>
      <family val="2"/>
    </font>
    <font>
      <b/>
      <sz val="10"/>
      <name val="Arial Narrow"/>
      <family val="2"/>
    </font>
    <font>
      <b/>
      <sz val="11"/>
      <color theme="0"/>
      <name val="Aharoni"/>
      <charset val="177"/>
    </font>
    <font>
      <sz val="9"/>
      <color indexed="81"/>
      <name val="Arial Narrow"/>
      <family val="2"/>
    </font>
    <font>
      <sz val="14"/>
      <color theme="1"/>
      <name val="Arial Narrow"/>
      <family val="2"/>
    </font>
    <font>
      <sz val="14"/>
      <name val="Arial Narrow"/>
      <family val="2"/>
    </font>
    <font>
      <b/>
      <sz val="16"/>
      <name val="Arial Narrow"/>
      <family val="2"/>
    </font>
    <font>
      <b/>
      <sz val="14"/>
      <color theme="1"/>
      <name val="Arial Narrow"/>
      <family val="2"/>
    </font>
  </fonts>
  <fills count="1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2" tint="-0.749992370372631"/>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1" tint="0.249977111117893"/>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rgb="FFFEFBCE"/>
        <bgColor indexed="64"/>
      </patternFill>
    </fill>
    <fill>
      <patternFill patternType="solid">
        <fgColor theme="0" tint="-0.249977111117893"/>
        <bgColor indexed="64"/>
      </patternFill>
    </fill>
    <fill>
      <patternFill patternType="solid">
        <fgColor rgb="FFFF0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227">
    <xf numFmtId="0" fontId="0" fillId="0" borderId="0" xfId="0"/>
    <xf numFmtId="0" fontId="3" fillId="0" borderId="0" xfId="0" applyFont="1"/>
    <xf numFmtId="0" fontId="4" fillId="0" borderId="0" xfId="0" applyFont="1" applyBorder="1" applyAlignment="1"/>
    <xf numFmtId="0" fontId="4" fillId="0" borderId="0" xfId="0" applyFont="1" applyAlignment="1"/>
    <xf numFmtId="0" fontId="5" fillId="0" borderId="0" xfId="0" applyFont="1"/>
    <xf numFmtId="0" fontId="5" fillId="0" borderId="0" xfId="0" applyFont="1" applyBorder="1"/>
    <xf numFmtId="0" fontId="1" fillId="0" borderId="0" xfId="0" applyFont="1" applyAlignment="1">
      <alignment vertical="center"/>
    </xf>
    <xf numFmtId="0" fontId="4" fillId="0" borderId="0" xfId="0" applyFont="1" applyBorder="1" applyAlignment="1">
      <alignment horizontal="center"/>
    </xf>
    <xf numFmtId="0" fontId="3" fillId="0" borderId="0" xfId="0" applyFont="1" applyBorder="1" applyAlignment="1"/>
    <xf numFmtId="0" fontId="5" fillId="2" borderId="0" xfId="0" applyFont="1" applyFill="1" applyBorder="1"/>
    <xf numFmtId="0" fontId="7" fillId="2" borderId="0" xfId="0" applyFont="1" applyFill="1" applyBorder="1"/>
    <xf numFmtId="0" fontId="5" fillId="2" borderId="6" xfId="0" applyFont="1" applyFill="1" applyBorder="1"/>
    <xf numFmtId="0" fontId="7" fillId="2" borderId="12" xfId="0" applyFont="1" applyFill="1" applyBorder="1"/>
    <xf numFmtId="0" fontId="5" fillId="2" borderId="12" xfId="0" applyFont="1" applyFill="1" applyBorder="1"/>
    <xf numFmtId="0" fontId="5" fillId="2" borderId="7" xfId="0" applyFont="1" applyFill="1" applyBorder="1"/>
    <xf numFmtId="0" fontId="5" fillId="2" borderId="9" xfId="0" applyFont="1" applyFill="1" applyBorder="1"/>
    <xf numFmtId="0" fontId="5" fillId="2" borderId="13" xfId="0" applyFont="1" applyFill="1" applyBorder="1"/>
    <xf numFmtId="0" fontId="1" fillId="2" borderId="0" xfId="0" applyFont="1" applyFill="1" applyAlignment="1">
      <alignment vertical="center"/>
    </xf>
    <xf numFmtId="0" fontId="1" fillId="2" borderId="0" xfId="0" applyFont="1" applyFill="1" applyAlignment="1">
      <alignment horizontal="left" vertical="center"/>
    </xf>
    <xf numFmtId="0" fontId="10" fillId="0" borderId="0" xfId="0" applyFont="1" applyAlignment="1">
      <alignment vertical="center"/>
    </xf>
    <xf numFmtId="0" fontId="12" fillId="6" borderId="8" xfId="0" applyFont="1" applyFill="1" applyBorder="1"/>
    <xf numFmtId="0" fontId="12" fillId="6" borderId="11" xfId="0" applyFont="1" applyFill="1" applyBorder="1" applyAlignment="1">
      <alignment horizontal="center"/>
    </xf>
    <xf numFmtId="0" fontId="12" fillId="6" borderId="0" xfId="0" applyFont="1" applyFill="1" applyBorder="1"/>
    <xf numFmtId="0" fontId="12" fillId="6" borderId="12" xfId="0" applyFont="1" applyFill="1" applyBorder="1" applyAlignment="1">
      <alignment horizontal="center"/>
    </xf>
    <xf numFmtId="0" fontId="12" fillId="6" borderId="9" xfId="0" applyFont="1" applyFill="1" applyBorder="1"/>
    <xf numFmtId="0" fontId="12" fillId="6" borderId="13" xfId="0" applyFont="1" applyFill="1" applyBorder="1" applyAlignment="1">
      <alignment horizontal="center"/>
    </xf>
    <xf numFmtId="0" fontId="11" fillId="7" borderId="1" xfId="0" applyFont="1" applyFill="1" applyBorder="1" applyAlignment="1">
      <alignment horizontal="center" vertical="center"/>
    </xf>
    <xf numFmtId="0" fontId="5" fillId="10" borderId="0" xfId="0" applyFont="1" applyFill="1"/>
    <xf numFmtId="0" fontId="5" fillId="10"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3" fillId="9" borderId="0" xfId="0" applyFont="1" applyFill="1" applyBorder="1" applyAlignment="1">
      <alignment horizontal="center"/>
    </xf>
    <xf numFmtId="0" fontId="3" fillId="9" borderId="0" xfId="0" applyFont="1" applyFill="1" applyBorder="1"/>
    <xf numFmtId="0" fontId="3" fillId="9" borderId="0" xfId="0" applyFont="1" applyFill="1" applyBorder="1" applyAlignment="1">
      <alignment horizontal="right"/>
    </xf>
    <xf numFmtId="0" fontId="4" fillId="9" borderId="0" xfId="0" applyFont="1" applyFill="1" applyBorder="1" applyAlignment="1">
      <alignment vertical="center"/>
    </xf>
    <xf numFmtId="0" fontId="4" fillId="9" borderId="0" xfId="0" applyFont="1" applyFill="1" applyBorder="1" applyAlignment="1">
      <alignment horizontal="center" vertical="center"/>
    </xf>
    <xf numFmtId="0" fontId="4" fillId="9" borderId="0" xfId="0" applyFont="1" applyFill="1" applyBorder="1" applyAlignment="1">
      <alignment horizontal="right" vertical="center"/>
    </xf>
    <xf numFmtId="0" fontId="4" fillId="9" borderId="0" xfId="0" applyFont="1" applyFill="1" applyBorder="1"/>
    <xf numFmtId="0" fontId="4" fillId="9" borderId="0" xfId="0" applyFont="1" applyFill="1" applyBorder="1" applyAlignment="1">
      <alignment horizontal="center"/>
    </xf>
    <xf numFmtId="0" fontId="4" fillId="9" borderId="0" xfId="0" applyFont="1" applyFill="1" applyBorder="1" applyAlignment="1">
      <alignment horizontal="right"/>
    </xf>
    <xf numFmtId="0" fontId="9" fillId="9" borderId="0" xfId="0" applyFont="1" applyFill="1" applyBorder="1" applyAlignment="1"/>
    <xf numFmtId="0" fontId="15" fillId="9" borderId="0" xfId="0" applyFont="1" applyFill="1" applyBorder="1" applyAlignment="1"/>
    <xf numFmtId="0" fontId="5" fillId="11" borderId="1" xfId="0" applyFont="1" applyFill="1" applyBorder="1" applyAlignment="1">
      <alignment horizontal="center" vertical="center"/>
    </xf>
    <xf numFmtId="0" fontId="14" fillId="2" borderId="0" xfId="0" applyFont="1" applyFill="1" applyBorder="1" applyAlignment="1">
      <alignment vertical="center" wrapText="1"/>
    </xf>
    <xf numFmtId="0" fontId="5" fillId="2" borderId="0"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5" fillId="0" borderId="1" xfId="0" applyFont="1" applyBorder="1" applyAlignment="1" applyProtection="1">
      <alignment horizontal="center" vertical="center"/>
      <protection locked="0"/>
    </xf>
    <xf numFmtId="164" fontId="8" fillId="5" borderId="1" xfId="0" applyNumberFormat="1" applyFont="1" applyFill="1" applyBorder="1" applyAlignment="1">
      <alignment horizontal="center" vertical="center"/>
    </xf>
    <xf numFmtId="2" fontId="8" fillId="5" borderId="1" xfId="0" applyNumberFormat="1" applyFont="1" applyFill="1" applyBorder="1" applyAlignment="1">
      <alignment horizontal="center" vertical="center"/>
    </xf>
    <xf numFmtId="1" fontId="8" fillId="5" borderId="1" xfId="0" applyNumberFormat="1" applyFont="1" applyFill="1" applyBorder="1" applyAlignment="1">
      <alignment horizontal="center" vertical="center"/>
    </xf>
    <xf numFmtId="1" fontId="8" fillId="2" borderId="1" xfId="0" applyNumberFormat="1" applyFont="1" applyFill="1" applyBorder="1" applyAlignment="1">
      <alignment horizontal="center"/>
    </xf>
    <xf numFmtId="0" fontId="5" fillId="10" borderId="0" xfId="0" applyFont="1" applyFill="1" applyAlignment="1">
      <alignment vertical="center"/>
    </xf>
    <xf numFmtId="0" fontId="5" fillId="2" borderId="0" xfId="0" applyFont="1" applyFill="1" applyBorder="1" applyAlignment="1">
      <alignment vertical="center"/>
    </xf>
    <xf numFmtId="0" fontId="5" fillId="2" borderId="9" xfId="0" applyFont="1" applyFill="1" applyBorder="1" applyAlignment="1">
      <alignment vertical="center"/>
    </xf>
    <xf numFmtId="0" fontId="5" fillId="0" borderId="0" xfId="0" applyFont="1" applyAlignment="1">
      <alignment vertical="center"/>
    </xf>
    <xf numFmtId="0" fontId="5" fillId="10" borderId="0" xfId="0" applyFont="1" applyFill="1" applyAlignment="1">
      <alignment horizontal="right" vertical="center"/>
    </xf>
    <xf numFmtId="0" fontId="5" fillId="0" borderId="1" xfId="0" applyFont="1" applyBorder="1" applyAlignment="1" applyProtection="1">
      <alignment vertical="center"/>
      <protection locked="0"/>
    </xf>
    <xf numFmtId="0" fontId="5" fillId="0" borderId="5" xfId="0" applyFont="1" applyBorder="1" applyAlignment="1" applyProtection="1">
      <alignment vertical="center"/>
      <protection locked="0"/>
    </xf>
    <xf numFmtId="0" fontId="9" fillId="9" borderId="0" xfId="0" applyFont="1" applyFill="1" applyBorder="1" applyAlignment="1">
      <alignment horizontal="center"/>
    </xf>
    <xf numFmtId="0" fontId="9" fillId="9" borderId="0" xfId="0" applyFont="1" applyFill="1" applyBorder="1" applyAlignment="1">
      <alignment horizontal="center" vertical="center"/>
    </xf>
    <xf numFmtId="0" fontId="23" fillId="9" borderId="0" xfId="0" applyFont="1" applyFill="1" applyBorder="1" applyAlignment="1"/>
    <xf numFmtId="1" fontId="16" fillId="14" borderId="1" xfId="0" applyNumberFormat="1"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6" fillId="10" borderId="1" xfId="0" applyFont="1" applyFill="1" applyBorder="1" applyAlignment="1" applyProtection="1">
      <alignment horizontal="center" vertical="center"/>
      <protection locked="0"/>
    </xf>
    <xf numFmtId="0" fontId="5" fillId="10" borderId="6" xfId="0" applyFont="1" applyFill="1" applyBorder="1" applyAlignment="1">
      <alignment vertical="center"/>
    </xf>
    <xf numFmtId="0" fontId="26" fillId="6" borderId="8" xfId="0" applyFont="1" applyFill="1" applyBorder="1" applyAlignment="1">
      <alignment horizontal="center" vertical="center" wrapText="1"/>
    </xf>
    <xf numFmtId="165" fontId="25" fillId="6" borderId="1" xfId="0" applyNumberFormat="1" applyFont="1" applyFill="1" applyBorder="1" applyAlignment="1">
      <alignment horizontal="center" vertical="center" wrapText="1"/>
    </xf>
    <xf numFmtId="0" fontId="5" fillId="2" borderId="0" xfId="0" applyFont="1" applyFill="1" applyBorder="1" applyAlignment="1">
      <alignment horizontal="center" vertical="center"/>
    </xf>
    <xf numFmtId="0" fontId="13" fillId="15" borderId="0" xfId="0" applyFont="1" applyFill="1"/>
    <xf numFmtId="0" fontId="14" fillId="15" borderId="0" xfId="0" applyFont="1" applyFill="1" applyAlignment="1" applyProtection="1">
      <protection locked="0"/>
    </xf>
    <xf numFmtId="0" fontId="20" fillId="15" borderId="0" xfId="0" applyFont="1" applyFill="1" applyAlignment="1">
      <alignment horizontal="right" vertical="center"/>
    </xf>
    <xf numFmtId="0" fontId="14" fillId="15" borderId="0" xfId="0" applyFont="1" applyFill="1"/>
    <xf numFmtId="0" fontId="3" fillId="15" borderId="1" xfId="0" applyFont="1" applyFill="1" applyBorder="1" applyAlignment="1">
      <alignment horizontal="center"/>
    </xf>
    <xf numFmtId="0" fontId="4" fillId="2" borderId="1" xfId="0" applyFont="1" applyFill="1" applyBorder="1" applyAlignment="1">
      <alignment horizontal="center"/>
    </xf>
    <xf numFmtId="0" fontId="9" fillId="8" borderId="1" xfId="0" applyFont="1" applyFill="1" applyBorder="1" applyAlignment="1">
      <alignment horizontal="center"/>
    </xf>
    <xf numFmtId="0" fontId="1" fillId="10" borderId="1" xfId="0" applyFont="1" applyFill="1" applyBorder="1" applyAlignment="1">
      <alignment horizontal="center" vertical="center"/>
    </xf>
    <xf numFmtId="0" fontId="3" fillId="0" borderId="1" xfId="0" applyFont="1" applyBorder="1" applyProtection="1">
      <protection locked="0"/>
    </xf>
    <xf numFmtId="0" fontId="3" fillId="0" borderId="1" xfId="0" applyFont="1" applyBorder="1"/>
    <xf numFmtId="0" fontId="3" fillId="0" borderId="0" xfId="0" applyFont="1" applyAlignment="1">
      <alignment vertical="center"/>
    </xf>
    <xf numFmtId="0" fontId="3" fillId="0" borderId="1" xfId="0" applyFont="1" applyBorder="1" applyAlignment="1">
      <alignment vertical="center"/>
    </xf>
    <xf numFmtId="0" fontId="3" fillId="0" borderId="0" xfId="0" applyFont="1" applyBorder="1"/>
    <xf numFmtId="0" fontId="15" fillId="2" borderId="0" xfId="0" applyFont="1" applyFill="1" applyBorder="1"/>
    <xf numFmtId="0" fontId="3" fillId="9" borderId="17" xfId="0" applyFont="1" applyFill="1" applyBorder="1" applyAlignment="1">
      <alignment horizontal="center"/>
    </xf>
    <xf numFmtId="0" fontId="7" fillId="9" borderId="17" xfId="0" applyFont="1" applyFill="1" applyBorder="1" applyAlignment="1">
      <alignment vertical="center"/>
    </xf>
    <xf numFmtId="0" fontId="12" fillId="6" borderId="19" xfId="0" applyFont="1" applyFill="1" applyBorder="1"/>
    <xf numFmtId="0" fontId="12" fillId="6" borderId="17" xfId="0" applyFont="1" applyFill="1" applyBorder="1"/>
    <xf numFmtId="0" fontId="12" fillId="6" borderId="20" xfId="0" applyFont="1" applyFill="1" applyBorder="1"/>
    <xf numFmtId="0" fontId="3" fillId="9" borderId="17" xfId="0" applyFont="1" applyFill="1" applyBorder="1"/>
    <xf numFmtId="0" fontId="4" fillId="9" borderId="17" xfId="0" applyFont="1" applyFill="1" applyBorder="1" applyAlignment="1">
      <alignment vertical="center"/>
    </xf>
    <xf numFmtId="0" fontId="4" fillId="9" borderId="17" xfId="0" applyFont="1" applyFill="1" applyBorder="1"/>
    <xf numFmtId="0" fontId="9" fillId="9" borderId="17" xfId="0" applyFont="1" applyFill="1" applyBorder="1" applyAlignment="1"/>
    <xf numFmtId="0" fontId="14" fillId="2" borderId="17" xfId="0" applyFont="1" applyFill="1" applyBorder="1" applyAlignment="1">
      <alignment vertical="center" wrapText="1"/>
    </xf>
    <xf numFmtId="0" fontId="3" fillId="0" borderId="17" xfId="0" applyFont="1" applyBorder="1"/>
    <xf numFmtId="0" fontId="5" fillId="0" borderId="6" xfId="0" applyFont="1" applyBorder="1" applyAlignment="1" applyProtection="1">
      <alignment horizontal="center" vertical="center"/>
      <protection locked="0"/>
    </xf>
    <xf numFmtId="0" fontId="5" fillId="0" borderId="0" xfId="0" applyFont="1" applyBorder="1" applyAlignment="1" applyProtection="1">
      <alignment vertical="center"/>
      <protection locked="0"/>
    </xf>
    <xf numFmtId="0" fontId="5" fillId="0" borderId="0" xfId="0" applyFont="1" applyBorder="1" applyAlignment="1" applyProtection="1">
      <alignment horizontal="center" vertical="center"/>
      <protection locked="0"/>
    </xf>
    <xf numFmtId="164" fontId="8" fillId="5" borderId="0" xfId="0" applyNumberFormat="1" applyFont="1" applyFill="1" applyBorder="1" applyAlignment="1">
      <alignment horizontal="center" vertical="center"/>
    </xf>
    <xf numFmtId="2" fontId="8" fillId="5" borderId="0" xfId="0" applyNumberFormat="1" applyFont="1" applyFill="1" applyBorder="1" applyAlignment="1">
      <alignment horizontal="center" vertical="center"/>
    </xf>
    <xf numFmtId="1" fontId="8" fillId="2" borderId="0" xfId="0" applyNumberFormat="1" applyFont="1" applyFill="1" applyBorder="1" applyAlignment="1">
      <alignment horizontal="center"/>
    </xf>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5" fillId="2" borderId="0" xfId="0" applyFont="1" applyFill="1"/>
    <xf numFmtId="0" fontId="6" fillId="10" borderId="0" xfId="0" applyFont="1" applyFill="1"/>
    <xf numFmtId="0" fontId="16" fillId="10" borderId="0" xfId="0" applyFont="1" applyFill="1"/>
    <xf numFmtId="0" fontId="6" fillId="11" borderId="1" xfId="0" applyFont="1" applyFill="1" applyBorder="1" applyAlignment="1">
      <alignment horizontal="center"/>
    </xf>
    <xf numFmtId="0" fontId="6" fillId="10" borderId="0" xfId="0" applyFont="1" applyFill="1" applyAlignment="1">
      <alignment horizontal="center"/>
    </xf>
    <xf numFmtId="0" fontId="6" fillId="10" borderId="0" xfId="0" applyFont="1" applyFill="1" applyBorder="1"/>
    <xf numFmtId="0" fontId="6" fillId="10" borderId="0" xfId="0" applyFont="1" applyFill="1" applyBorder="1" applyAlignment="1">
      <alignment horizontal="center"/>
    </xf>
    <xf numFmtId="0" fontId="16" fillId="12" borderId="1" xfId="0" applyFont="1" applyFill="1" applyBorder="1" applyAlignment="1">
      <alignment horizontal="center"/>
    </xf>
    <xf numFmtId="0" fontId="9" fillId="12" borderId="1" xfId="0" applyFont="1" applyFill="1" applyBorder="1" applyAlignment="1">
      <alignment horizontal="center" vertical="center"/>
    </xf>
    <xf numFmtId="0" fontId="25" fillId="10" borderId="0" xfId="0" applyFont="1" applyFill="1"/>
    <xf numFmtId="0" fontId="29" fillId="10" borderId="0" xfId="0" applyFont="1" applyFill="1"/>
    <xf numFmtId="0" fontId="30" fillId="10" borderId="0" xfId="0" applyFont="1" applyFill="1"/>
    <xf numFmtId="0" fontId="29" fillId="2" borderId="0" xfId="0" applyFont="1" applyFill="1"/>
    <xf numFmtId="0" fontId="29" fillId="0" borderId="0" xfId="0" applyFont="1"/>
    <xf numFmtId="1" fontId="16" fillId="2" borderId="12" xfId="0" applyNumberFormat="1" applyFont="1" applyFill="1" applyBorder="1" applyAlignment="1">
      <alignment horizontal="center" vertical="center"/>
    </xf>
    <xf numFmtId="0" fontId="31" fillId="15" borderId="0" xfId="0" applyFont="1" applyFill="1" applyAlignment="1">
      <alignment horizontal="center" vertical="center"/>
    </xf>
    <xf numFmtId="0" fontId="31" fillId="10" borderId="0" xfId="0" applyFont="1" applyFill="1" applyAlignment="1">
      <alignment horizontal="center" vertical="center"/>
    </xf>
    <xf numFmtId="0" fontId="5" fillId="10" borderId="0" xfId="0" applyFont="1" applyFill="1" applyBorder="1" applyAlignment="1" applyProtection="1">
      <alignment horizontal="center"/>
      <protection locked="0"/>
    </xf>
    <xf numFmtId="0" fontId="5" fillId="2" borderId="0" xfId="0" applyFont="1" applyFill="1" applyBorder="1" applyAlignment="1" applyProtection="1">
      <alignment horizontal="center"/>
    </xf>
    <xf numFmtId="0" fontId="5" fillId="2" borderId="0" xfId="0" applyFont="1" applyFill="1" applyBorder="1" applyAlignment="1">
      <alignment horizontal="center"/>
    </xf>
    <xf numFmtId="0" fontId="9" fillId="2" borderId="0" xfId="0" applyFont="1" applyFill="1" applyBorder="1" applyAlignment="1">
      <alignment horizontal="center"/>
    </xf>
    <xf numFmtId="0" fontId="3" fillId="0" borderId="0" xfId="0" applyFont="1" applyBorder="1" applyAlignment="1">
      <alignment horizontal="center"/>
    </xf>
    <xf numFmtId="0" fontId="9" fillId="8" borderId="1" xfId="0" applyFont="1" applyFill="1" applyBorder="1" applyAlignment="1">
      <alignment horizontal="center"/>
    </xf>
    <xf numFmtId="0" fontId="5" fillId="2" borderId="1" xfId="0" applyFont="1" applyFill="1" applyBorder="1" applyAlignment="1" applyProtection="1">
      <alignment vertical="center"/>
      <protection locked="0"/>
    </xf>
    <xf numFmtId="166" fontId="5"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hidden="1"/>
    </xf>
    <xf numFmtId="0" fontId="5" fillId="0" borderId="1" xfId="0" applyFont="1" applyBorder="1" applyAlignment="1">
      <alignment horizontal="center" vertical="center"/>
    </xf>
    <xf numFmtId="0" fontId="5" fillId="2" borderId="0" xfId="0" applyFont="1" applyFill="1" applyBorder="1" applyAlignment="1"/>
    <xf numFmtId="0" fontId="5" fillId="2" borderId="0" xfId="0" applyFont="1" applyFill="1" applyBorder="1" applyAlignment="1" applyProtection="1"/>
    <xf numFmtId="0" fontId="5" fillId="2" borderId="0" xfId="0" applyFont="1" applyFill="1" applyBorder="1" applyAlignment="1" applyProtection="1">
      <alignment horizontal="center" vertical="center"/>
      <protection locked="0"/>
    </xf>
    <xf numFmtId="0" fontId="5" fillId="2" borderId="0" xfId="0" applyFont="1" applyFill="1" applyBorder="1" applyAlignment="1" applyProtection="1">
      <protection locked="0"/>
    </xf>
    <xf numFmtId="0" fontId="5" fillId="5" borderId="0" xfId="0" applyFont="1" applyFill="1" applyBorder="1" applyAlignment="1" applyProtection="1">
      <alignment horizontal="center" vertical="center"/>
      <protection locked="0"/>
    </xf>
    <xf numFmtId="0" fontId="9" fillId="2" borderId="0" xfId="0" applyFont="1" applyFill="1" applyBorder="1" applyAlignment="1"/>
    <xf numFmtId="0" fontId="5" fillId="2" borderId="0" xfId="0" applyFont="1" applyFill="1" applyBorder="1" applyAlignment="1">
      <alignment vertical="center" wrapText="1"/>
    </xf>
    <xf numFmtId="0" fontId="5" fillId="11" borderId="1" xfId="0" applyFont="1" applyFill="1" applyBorder="1" applyAlignment="1">
      <alignment horizontal="left" vertical="center" wrapText="1"/>
    </xf>
    <xf numFmtId="0" fontId="9" fillId="8" borderId="2" xfId="0" applyFont="1" applyFill="1" applyBorder="1" applyAlignment="1">
      <alignment horizontal="center"/>
    </xf>
    <xf numFmtId="0" fontId="3" fillId="9" borderId="0" xfId="0" applyFont="1" applyFill="1" applyBorder="1" applyAlignment="1"/>
    <xf numFmtId="0" fontId="15" fillId="2" borderId="0" xfId="0" applyFont="1" applyFill="1" applyBorder="1" applyAlignment="1">
      <alignment horizontal="center"/>
    </xf>
    <xf numFmtId="0" fontId="32" fillId="11" borderId="2" xfId="0" applyFont="1" applyFill="1" applyBorder="1" applyAlignment="1">
      <alignment horizontal="center" vertical="center"/>
    </xf>
    <xf numFmtId="0" fontId="8" fillId="0" borderId="1" xfId="0" applyFont="1" applyBorder="1" applyAlignment="1">
      <alignment horizontal="center" vertical="center"/>
    </xf>
    <xf numFmtId="0" fontId="5" fillId="2" borderId="0" xfId="0" applyFont="1" applyFill="1" applyBorder="1" applyAlignment="1">
      <alignment horizontal="center"/>
    </xf>
    <xf numFmtId="0" fontId="25" fillId="6" borderId="1" xfId="0" applyFont="1" applyFill="1" applyBorder="1" applyAlignment="1">
      <alignment horizontal="center"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25" fillId="6" borderId="2" xfId="0" applyFont="1" applyFill="1" applyBorder="1" applyAlignment="1">
      <alignment horizontal="center" vertical="center" wrapText="1"/>
    </xf>
    <xf numFmtId="0" fontId="25" fillId="6" borderId="3"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6" fillId="8" borderId="10"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0" xfId="0" applyFont="1" applyFill="1" applyBorder="1" applyAlignment="1">
      <alignment horizontal="center" vertical="center"/>
    </xf>
    <xf numFmtId="0" fontId="16" fillId="8" borderId="1" xfId="0" applyFont="1" applyFill="1" applyBorder="1" applyAlignment="1">
      <alignment horizontal="center" vertical="center"/>
    </xf>
    <xf numFmtId="0" fontId="16" fillId="8" borderId="1" xfId="0" applyFont="1" applyFill="1" applyBorder="1" applyAlignment="1">
      <alignment horizontal="center" vertical="center" wrapText="1"/>
    </xf>
    <xf numFmtId="0" fontId="25" fillId="6" borderId="2" xfId="0" applyFont="1" applyFill="1" applyBorder="1" applyAlignment="1">
      <alignment horizontal="center" vertical="center"/>
    </xf>
    <xf numFmtId="0" fontId="25" fillId="6" borderId="4" xfId="0" applyFont="1" applyFill="1" applyBorder="1" applyAlignment="1">
      <alignment horizontal="center" vertical="center"/>
    </xf>
    <xf numFmtId="0" fontId="25" fillId="6" borderId="3" xfId="0" applyFont="1" applyFill="1" applyBorder="1" applyAlignment="1">
      <alignment horizontal="center" vertical="center"/>
    </xf>
    <xf numFmtId="0" fontId="5" fillId="10" borderId="2"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16" fillId="13" borderId="2" xfId="0" applyFont="1" applyFill="1" applyBorder="1" applyAlignment="1">
      <alignment horizontal="center" vertical="center" wrapText="1"/>
    </xf>
    <xf numFmtId="0" fontId="16" fillId="13" borderId="3"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9" fillId="15" borderId="0" xfId="0" applyFont="1" applyFill="1" applyBorder="1" applyAlignment="1" applyProtection="1">
      <alignment horizontal="left" vertical="center"/>
      <protection locked="0"/>
    </xf>
    <xf numFmtId="0" fontId="7" fillId="2" borderId="2"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5" fillId="10" borderId="0" xfId="0" applyFont="1" applyFill="1" applyAlignment="1">
      <alignment horizontal="right" vertical="center" wrapText="1"/>
    </xf>
    <xf numFmtId="0" fontId="5" fillId="10" borderId="12" xfId="0" applyFont="1" applyFill="1" applyBorder="1" applyAlignment="1">
      <alignment horizontal="right" vertical="center" wrapText="1"/>
    </xf>
    <xf numFmtId="0" fontId="7" fillId="10" borderId="0" xfId="0" applyFont="1" applyFill="1" applyAlignment="1">
      <alignment horizontal="left" vertical="center"/>
    </xf>
    <xf numFmtId="0" fontId="5" fillId="11" borderId="2"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1" borderId="3" xfId="0" applyFont="1" applyFill="1" applyBorder="1" applyAlignment="1">
      <alignment horizontal="center" vertical="center" wrapText="1"/>
    </xf>
    <xf numFmtId="0" fontId="9" fillId="9" borderId="17" xfId="0" applyFont="1" applyFill="1" applyBorder="1" applyAlignment="1">
      <alignment horizontal="left" vertical="center"/>
    </xf>
    <xf numFmtId="0" fontId="9" fillId="9" borderId="0" xfId="0" applyFont="1" applyFill="1" applyBorder="1" applyAlignment="1">
      <alignment horizontal="left" vertical="center"/>
    </xf>
    <xf numFmtId="0" fontId="9" fillId="8" borderId="21" xfId="0" applyFont="1" applyFill="1" applyBorder="1" applyAlignment="1">
      <alignment horizontal="center"/>
    </xf>
    <xf numFmtId="0" fontId="9" fillId="8" borderId="1" xfId="0" applyFont="1" applyFill="1" applyBorder="1" applyAlignment="1">
      <alignment horizontal="center"/>
    </xf>
    <xf numFmtId="0" fontId="15" fillId="15" borderId="14" xfId="0" applyFont="1" applyFill="1" applyBorder="1" applyAlignment="1">
      <alignment horizontal="center"/>
    </xf>
    <xf numFmtId="0" fontId="15" fillId="15" borderId="15" xfId="0" applyFont="1" applyFill="1" applyBorder="1" applyAlignment="1">
      <alignment horizontal="center"/>
    </xf>
    <xf numFmtId="0" fontId="15" fillId="15" borderId="16" xfId="0" applyFont="1" applyFill="1" applyBorder="1" applyAlignment="1">
      <alignment horizontal="center"/>
    </xf>
    <xf numFmtId="0" fontId="15" fillId="15" borderId="17" xfId="0" applyFont="1" applyFill="1" applyBorder="1" applyAlignment="1">
      <alignment horizontal="center"/>
    </xf>
    <xf numFmtId="0" fontId="15" fillId="15" borderId="0" xfId="0" applyFont="1" applyFill="1" applyBorder="1" applyAlignment="1">
      <alignment horizontal="center"/>
    </xf>
    <xf numFmtId="0" fontId="15" fillId="15" borderId="18" xfId="0" applyFont="1" applyFill="1" applyBorder="1" applyAlignment="1">
      <alignment horizontal="center"/>
    </xf>
    <xf numFmtId="0" fontId="24" fillId="15" borderId="17" xfId="0" applyFont="1" applyFill="1" applyBorder="1" applyAlignment="1">
      <alignment horizontal="center"/>
    </xf>
    <xf numFmtId="0" fontId="24" fillId="15" borderId="0" xfId="0" applyFont="1" applyFill="1" applyBorder="1" applyAlignment="1">
      <alignment horizontal="center"/>
    </xf>
    <xf numFmtId="0" fontId="24" fillId="15" borderId="18" xfId="0" applyFont="1" applyFill="1" applyBorder="1" applyAlignment="1">
      <alignment horizontal="center"/>
    </xf>
    <xf numFmtId="0" fontId="4" fillId="2" borderId="1" xfId="0" applyFont="1" applyFill="1" applyBorder="1" applyAlignment="1">
      <alignment horizontal="left"/>
    </xf>
    <xf numFmtId="0" fontId="4" fillId="2" borderId="2" xfId="0" applyFont="1" applyFill="1" applyBorder="1" applyAlignment="1">
      <alignment horizontal="left"/>
    </xf>
    <xf numFmtId="0" fontId="4" fillId="2" borderId="4" xfId="0" applyFont="1" applyFill="1" applyBorder="1" applyAlignment="1">
      <alignment horizontal="left"/>
    </xf>
    <xf numFmtId="0" fontId="4" fillId="2" borderId="3" xfId="0" applyFont="1" applyFill="1" applyBorder="1" applyAlignment="1">
      <alignment horizontal="left"/>
    </xf>
    <xf numFmtId="0" fontId="3" fillId="0" borderId="17" xfId="0" applyFont="1" applyBorder="1" applyAlignment="1">
      <alignment horizontal="center"/>
    </xf>
    <xf numFmtId="0" fontId="3" fillId="0" borderId="0" xfId="0" applyFont="1" applyBorder="1" applyAlignment="1">
      <alignment horizontal="center"/>
    </xf>
    <xf numFmtId="0" fontId="9" fillId="2" borderId="17" xfId="0" applyFont="1" applyFill="1" applyBorder="1" applyAlignment="1">
      <alignment horizontal="center"/>
    </xf>
    <xf numFmtId="0" fontId="9" fillId="2" borderId="0" xfId="0" applyFont="1" applyFill="1" applyBorder="1" applyAlignment="1">
      <alignment horizontal="center"/>
    </xf>
    <xf numFmtId="0" fontId="15" fillId="2" borderId="17" xfId="0" applyFont="1" applyFill="1" applyBorder="1" applyAlignment="1">
      <alignment horizontal="center"/>
    </xf>
    <xf numFmtId="0" fontId="15" fillId="2" borderId="0" xfId="0" applyFont="1" applyFill="1" applyBorder="1" applyAlignment="1">
      <alignment horizontal="center"/>
    </xf>
    <xf numFmtId="0" fontId="27" fillId="16" borderId="9" xfId="0" applyFont="1" applyFill="1" applyBorder="1" applyAlignment="1">
      <alignment horizontal="center" vertical="center"/>
    </xf>
    <xf numFmtId="0" fontId="14" fillId="3" borderId="19"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3" fillId="3" borderId="21" xfId="0" applyFont="1" applyFill="1" applyBorder="1" applyAlignment="1">
      <alignment horizontal="center" vertical="center"/>
    </xf>
    <xf numFmtId="0" fontId="13" fillId="3" borderId="1" xfId="0" applyFont="1" applyFill="1" applyBorder="1" applyAlignment="1">
      <alignment horizontal="center" vertical="center"/>
    </xf>
    <xf numFmtId="0" fontId="4" fillId="2" borderId="1" xfId="0" applyNumberFormat="1" applyFont="1" applyFill="1" applyBorder="1" applyAlignment="1" applyProtection="1">
      <alignment horizontal="left"/>
      <protection locked="0"/>
    </xf>
    <xf numFmtId="0" fontId="5" fillId="5" borderId="1" xfId="0" applyFont="1" applyFill="1" applyBorder="1" applyAlignment="1">
      <alignment horizontal="left" vertical="center" wrapText="1"/>
    </xf>
    <xf numFmtId="0" fontId="5" fillId="5" borderId="1" xfId="0" applyFont="1" applyFill="1" applyBorder="1" applyAlignment="1">
      <alignment horizontal="left" vertical="center"/>
    </xf>
    <xf numFmtId="0" fontId="5" fillId="5" borderId="2" xfId="0" applyFont="1" applyFill="1" applyBorder="1" applyAlignment="1">
      <alignment horizontal="left" vertical="center" wrapText="1"/>
    </xf>
    <xf numFmtId="0" fontId="5" fillId="5" borderId="3" xfId="0" applyFont="1" applyFill="1" applyBorder="1" applyAlignment="1">
      <alignment horizontal="left" vertical="center" wrapText="1"/>
    </xf>
    <xf numFmtId="0" fontId="21" fillId="15" borderId="0" xfId="0" applyFont="1" applyFill="1" applyAlignment="1">
      <alignment horizontal="center" vertical="center"/>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1" xfId="0" applyFont="1" applyFill="1" applyBorder="1" applyAlignment="1">
      <alignment horizontal="left" vertical="center" wrapText="1"/>
    </xf>
    <xf numFmtId="0" fontId="21" fillId="8" borderId="2" xfId="0" applyFont="1" applyFill="1" applyBorder="1" applyAlignment="1">
      <alignment horizontal="center" vertical="center"/>
    </xf>
    <xf numFmtId="0" fontId="21" fillId="8" borderId="3" xfId="0" applyFont="1" applyFill="1" applyBorder="1" applyAlignment="1">
      <alignment horizontal="center" vertical="center"/>
    </xf>
    <xf numFmtId="0" fontId="1" fillId="10" borderId="1" xfId="0" applyFont="1" applyFill="1" applyBorder="1" applyAlignment="1">
      <alignment horizontal="center" vertical="center"/>
    </xf>
    <xf numFmtId="0" fontId="21" fillId="8" borderId="1" xfId="0" applyFont="1" applyFill="1" applyBorder="1" applyAlignment="1">
      <alignment horizontal="center" vertical="center"/>
    </xf>
    <xf numFmtId="0" fontId="1" fillId="10" borderId="1" xfId="0" applyFont="1" applyFill="1" applyBorder="1" applyAlignment="1">
      <alignment horizontal="center" vertical="center" wrapText="1"/>
    </xf>
    <xf numFmtId="0" fontId="1" fillId="10" borderId="2" xfId="0" applyFont="1" applyFill="1" applyBorder="1" applyAlignment="1">
      <alignment horizontal="center" vertical="center"/>
    </xf>
    <xf numFmtId="0" fontId="1" fillId="10" borderId="3" xfId="0" applyFont="1" applyFill="1" applyBorder="1" applyAlignment="1">
      <alignment horizontal="center" vertical="center"/>
    </xf>
    <xf numFmtId="0" fontId="21" fillId="8" borderId="2" xfId="0" applyFont="1" applyFill="1" applyBorder="1" applyAlignment="1">
      <alignment horizontal="center" vertical="center" wrapText="1"/>
    </xf>
    <xf numFmtId="0" fontId="21" fillId="8" borderId="4" xfId="0" applyFont="1" applyFill="1" applyBorder="1" applyAlignment="1">
      <alignment horizontal="center" vertical="center" wrapText="1"/>
    </xf>
    <xf numFmtId="0" fontId="21" fillId="8" borderId="3" xfId="0" applyFont="1" applyFill="1" applyBorder="1" applyAlignment="1">
      <alignment horizontal="center" vertical="center" wrapText="1"/>
    </xf>
    <xf numFmtId="0" fontId="25" fillId="10" borderId="0" xfId="0" applyFont="1" applyFill="1" applyAlignment="1">
      <alignment horizontal="left" wrapText="1"/>
    </xf>
    <xf numFmtId="0" fontId="25" fillId="10" borderId="9" xfId="0" applyFont="1" applyFill="1" applyBorder="1" applyAlignment="1">
      <alignment horizontal="left" wrapText="1"/>
    </xf>
    <xf numFmtId="0" fontId="31" fillId="15" borderId="0" xfId="0" applyFont="1" applyFill="1" applyAlignment="1">
      <alignment horizontal="center" vertical="center"/>
    </xf>
    <xf numFmtId="0" fontId="31" fillId="10" borderId="0" xfId="0" applyFont="1" applyFill="1" applyAlignment="1">
      <alignment horizontal="center" vertical="center"/>
    </xf>
  </cellXfs>
  <cellStyles count="1">
    <cellStyle name="Normal" xfId="0" builtinId="0"/>
  </cellStyles>
  <dxfs count="0"/>
  <tableStyles count="0" defaultTableStyle="TableStyleMedium9" defaultPivotStyle="PivotStyleLight16"/>
  <colors>
    <mruColors>
      <color rgb="FFFEFBCE"/>
      <color rgb="FFD1972F"/>
      <color rgb="FFB85808"/>
      <color rgb="FF920000"/>
      <color rgb="FFCED307"/>
      <color rgb="FFCCFF33"/>
      <color rgb="FF00CC99"/>
      <color rgb="FFCC3399"/>
      <color rgb="FF000099"/>
      <color rgb="FFA3752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27"/>
  <c:chart>
    <c:title>
      <c:tx>
        <c:rich>
          <a:bodyPr/>
          <a:lstStyle/>
          <a:p>
            <a:pPr>
              <a:defRPr lang="en-MY"/>
            </a:pPr>
            <a:r>
              <a:rPr lang="en-MY"/>
              <a:t>GRAF AKTIVITI 3 - </a:t>
            </a:r>
            <a:r>
              <a:rPr lang="en-US"/>
              <a:t>POSTER</a:t>
            </a:r>
          </a:p>
        </c:rich>
      </c:tx>
    </c:title>
    <c:plotArea>
      <c:layout/>
      <c:barChart>
        <c:barDir val="col"/>
        <c:grouping val="clustered"/>
        <c:ser>
          <c:idx val="0"/>
          <c:order val="0"/>
          <c:tx>
            <c:strRef>
              <c:f>'GRAF PELAPORAN PSV'!$B$29</c:f>
              <c:strCache>
                <c:ptCount val="1"/>
                <c:pt idx="0">
                  <c:v>BIL</c:v>
                </c:pt>
              </c:strCache>
            </c:strRef>
          </c:tx>
          <c:cat>
            <c:strRef>
              <c:f>'GRAF PELAPORAN PSV'!$C$28:$H$28</c:f>
              <c:strCache>
                <c:ptCount val="6"/>
                <c:pt idx="0">
                  <c:v>TP 1</c:v>
                </c:pt>
                <c:pt idx="1">
                  <c:v>TP 2</c:v>
                </c:pt>
                <c:pt idx="2">
                  <c:v> TP 3</c:v>
                </c:pt>
                <c:pt idx="3">
                  <c:v>TP 4</c:v>
                </c:pt>
                <c:pt idx="4">
                  <c:v>TP  5</c:v>
                </c:pt>
                <c:pt idx="5">
                  <c:v>TP 6</c:v>
                </c:pt>
              </c:strCache>
            </c:strRef>
          </c:cat>
          <c:val>
            <c:numRef>
              <c:f>'GRAF PELAPORAN PSV'!$C$29:$H$29</c:f>
              <c:numCache>
                <c:formatCode>General</c:formatCode>
                <c:ptCount val="6"/>
                <c:pt idx="0">
                  <c:v>0</c:v>
                </c:pt>
                <c:pt idx="1">
                  <c:v>0</c:v>
                </c:pt>
                <c:pt idx="2">
                  <c:v>10</c:v>
                </c:pt>
                <c:pt idx="3">
                  <c:v>2</c:v>
                </c:pt>
                <c:pt idx="4">
                  <c:v>0</c:v>
                </c:pt>
                <c:pt idx="5">
                  <c:v>48</c:v>
                </c:pt>
              </c:numCache>
            </c:numRef>
          </c:val>
        </c:ser>
        <c:axId val="57190656"/>
        <c:axId val="57200640"/>
      </c:barChart>
      <c:catAx>
        <c:axId val="57190656"/>
        <c:scaling>
          <c:orientation val="minMax"/>
        </c:scaling>
        <c:axPos val="b"/>
        <c:tickLblPos val="nextTo"/>
        <c:txPr>
          <a:bodyPr/>
          <a:lstStyle/>
          <a:p>
            <a:pPr>
              <a:defRPr lang="en-MY"/>
            </a:pPr>
            <a:endParaRPr lang="en-US"/>
          </a:p>
        </c:txPr>
        <c:crossAx val="57200640"/>
        <c:crosses val="autoZero"/>
        <c:auto val="1"/>
        <c:lblAlgn val="ctr"/>
        <c:lblOffset val="100"/>
      </c:catAx>
      <c:valAx>
        <c:axId val="57200640"/>
        <c:scaling>
          <c:orientation val="minMax"/>
        </c:scaling>
        <c:axPos val="l"/>
        <c:majorGridlines/>
        <c:numFmt formatCode="General" sourceLinked="1"/>
        <c:tickLblPos val="nextTo"/>
        <c:txPr>
          <a:bodyPr/>
          <a:lstStyle/>
          <a:p>
            <a:pPr>
              <a:defRPr lang="en-MY"/>
            </a:pPr>
            <a:endParaRPr lang="en-US"/>
          </a:p>
        </c:txPr>
        <c:crossAx val="57190656"/>
        <c:crosses val="autoZero"/>
        <c:crossBetween val="between"/>
      </c:valAx>
    </c:plotArea>
    <c:legend>
      <c:legendPos val="r"/>
      <c:txPr>
        <a:bodyPr/>
        <a:lstStyle/>
        <a:p>
          <a:pPr>
            <a:defRPr lang="en-MY"/>
          </a:pPr>
          <a:endParaRPr lang="en-US"/>
        </a:p>
      </c:txPr>
    </c:legend>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style val="30"/>
  <c:chart>
    <c:title>
      <c:tx>
        <c:rich>
          <a:bodyPr/>
          <a:lstStyle/>
          <a:p>
            <a:pPr>
              <a:defRPr lang="en-MY"/>
            </a:pPr>
            <a:r>
              <a:rPr lang="en-MY"/>
              <a:t>GRAF AKTIVITI 11 - </a:t>
            </a:r>
            <a:r>
              <a:rPr lang="en-US"/>
              <a:t>ALAT PERTAHANAN DIRI</a:t>
            </a:r>
          </a:p>
          <a:p>
            <a:pPr>
              <a:defRPr lang="en-MY"/>
            </a:pPr>
            <a:r>
              <a:rPr lang="en-US"/>
              <a:t>/ ALAT PERMAINAN</a:t>
            </a:r>
          </a:p>
        </c:rich>
      </c:tx>
    </c:title>
    <c:plotArea>
      <c:layout/>
      <c:barChart>
        <c:barDir val="col"/>
        <c:grouping val="clustered"/>
        <c:ser>
          <c:idx val="0"/>
          <c:order val="0"/>
          <c:tx>
            <c:strRef>
              <c:f>'GRAF PELAPORAN PSV'!$B$105</c:f>
              <c:strCache>
                <c:ptCount val="1"/>
                <c:pt idx="0">
                  <c:v>BIL</c:v>
                </c:pt>
              </c:strCache>
            </c:strRef>
          </c:tx>
          <c:cat>
            <c:strRef>
              <c:f>'GRAF PELAPORAN PSV'!$C$104:$H$104</c:f>
              <c:strCache>
                <c:ptCount val="6"/>
                <c:pt idx="0">
                  <c:v>TP 1</c:v>
                </c:pt>
                <c:pt idx="1">
                  <c:v>TP 2</c:v>
                </c:pt>
                <c:pt idx="2">
                  <c:v> TP 3</c:v>
                </c:pt>
                <c:pt idx="3">
                  <c:v>TP 4</c:v>
                </c:pt>
                <c:pt idx="4">
                  <c:v>TP  5</c:v>
                </c:pt>
                <c:pt idx="5">
                  <c:v>TP 6</c:v>
                </c:pt>
              </c:strCache>
            </c:strRef>
          </c:cat>
          <c:val>
            <c:numRef>
              <c:f>'GRAF PELAPORAN PSV'!$C$105:$H$105</c:f>
              <c:numCache>
                <c:formatCode>General</c:formatCode>
                <c:ptCount val="6"/>
                <c:pt idx="0">
                  <c:v>1</c:v>
                </c:pt>
                <c:pt idx="1">
                  <c:v>8</c:v>
                </c:pt>
                <c:pt idx="2">
                  <c:v>0</c:v>
                </c:pt>
                <c:pt idx="3">
                  <c:v>0</c:v>
                </c:pt>
                <c:pt idx="4">
                  <c:v>1</c:v>
                </c:pt>
                <c:pt idx="5">
                  <c:v>50</c:v>
                </c:pt>
              </c:numCache>
            </c:numRef>
          </c:val>
        </c:ser>
        <c:axId val="61502208"/>
        <c:axId val="61503744"/>
      </c:barChart>
      <c:catAx>
        <c:axId val="61502208"/>
        <c:scaling>
          <c:orientation val="minMax"/>
        </c:scaling>
        <c:axPos val="b"/>
        <c:tickLblPos val="nextTo"/>
        <c:txPr>
          <a:bodyPr/>
          <a:lstStyle/>
          <a:p>
            <a:pPr>
              <a:defRPr lang="en-MY"/>
            </a:pPr>
            <a:endParaRPr lang="en-US"/>
          </a:p>
        </c:txPr>
        <c:crossAx val="61503744"/>
        <c:crosses val="autoZero"/>
        <c:auto val="1"/>
        <c:lblAlgn val="ctr"/>
        <c:lblOffset val="100"/>
      </c:catAx>
      <c:valAx>
        <c:axId val="61503744"/>
        <c:scaling>
          <c:orientation val="minMax"/>
        </c:scaling>
        <c:axPos val="l"/>
        <c:majorGridlines/>
        <c:numFmt formatCode="General" sourceLinked="1"/>
        <c:tickLblPos val="nextTo"/>
        <c:txPr>
          <a:bodyPr/>
          <a:lstStyle/>
          <a:p>
            <a:pPr>
              <a:defRPr lang="en-MY"/>
            </a:pPr>
            <a:endParaRPr lang="en-US"/>
          </a:p>
        </c:txPr>
        <c:crossAx val="61502208"/>
        <c:crosses val="autoZero"/>
        <c:crossBetween val="between"/>
      </c:valAx>
    </c:plotArea>
    <c:legend>
      <c:legendPos val="r"/>
      <c:txPr>
        <a:bodyPr/>
        <a:lstStyle/>
        <a:p>
          <a:pPr>
            <a:defRPr lang="en-MY"/>
          </a:pPr>
          <a:endParaRPr lang="en-US"/>
        </a:p>
      </c:txPr>
    </c:legend>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style val="30"/>
  <c:chart>
    <c:title>
      <c:tx>
        <c:rich>
          <a:bodyPr/>
          <a:lstStyle/>
          <a:p>
            <a:pPr>
              <a:defRPr lang="en-MY">
                <a:latin typeface="Arial Narrow" pitchFamily="34" charset="0"/>
              </a:defRPr>
            </a:pPr>
            <a:r>
              <a:rPr lang="en-MY" sz="1800" b="1" i="0" u="none" strike="noStrike" baseline="0">
                <a:effectLst/>
              </a:rPr>
              <a:t>GRAF AKTIVITI 12 - </a:t>
            </a:r>
            <a:r>
              <a:rPr lang="en-US">
                <a:latin typeface="Arial Narrow" pitchFamily="34" charset="0"/>
              </a:rPr>
              <a:t>ARCA TIMBUL</a:t>
            </a:r>
          </a:p>
        </c:rich>
      </c:tx>
    </c:title>
    <c:plotArea>
      <c:layout/>
      <c:barChart>
        <c:barDir val="col"/>
        <c:grouping val="clustered"/>
        <c:ser>
          <c:idx val="0"/>
          <c:order val="0"/>
          <c:tx>
            <c:strRef>
              <c:f>'GRAF PELAPORAN PSV'!$J$105</c:f>
              <c:strCache>
                <c:ptCount val="1"/>
                <c:pt idx="0">
                  <c:v>BIL</c:v>
                </c:pt>
              </c:strCache>
            </c:strRef>
          </c:tx>
          <c:cat>
            <c:strRef>
              <c:f>'GRAF PELAPORAN PSV'!$K$104:$P$104</c:f>
              <c:strCache>
                <c:ptCount val="6"/>
                <c:pt idx="0">
                  <c:v>TP 1</c:v>
                </c:pt>
                <c:pt idx="1">
                  <c:v>TP 2</c:v>
                </c:pt>
                <c:pt idx="2">
                  <c:v> TP 3</c:v>
                </c:pt>
                <c:pt idx="3">
                  <c:v>TP 4</c:v>
                </c:pt>
                <c:pt idx="4">
                  <c:v>TP  5</c:v>
                </c:pt>
                <c:pt idx="5">
                  <c:v>TP 6</c:v>
                </c:pt>
              </c:strCache>
            </c:strRef>
          </c:cat>
          <c:val>
            <c:numRef>
              <c:f>'GRAF PELAPORAN PSV'!$K$105:$P$105</c:f>
              <c:numCache>
                <c:formatCode>General</c:formatCode>
                <c:ptCount val="6"/>
                <c:pt idx="0">
                  <c:v>0</c:v>
                </c:pt>
                <c:pt idx="1">
                  <c:v>0</c:v>
                </c:pt>
                <c:pt idx="2">
                  <c:v>8</c:v>
                </c:pt>
                <c:pt idx="3">
                  <c:v>0</c:v>
                </c:pt>
                <c:pt idx="4">
                  <c:v>2</c:v>
                </c:pt>
                <c:pt idx="5">
                  <c:v>50</c:v>
                </c:pt>
              </c:numCache>
            </c:numRef>
          </c:val>
        </c:ser>
        <c:axId val="61896960"/>
        <c:axId val="61898752"/>
      </c:barChart>
      <c:catAx>
        <c:axId val="61896960"/>
        <c:scaling>
          <c:orientation val="minMax"/>
        </c:scaling>
        <c:axPos val="b"/>
        <c:tickLblPos val="nextTo"/>
        <c:txPr>
          <a:bodyPr/>
          <a:lstStyle/>
          <a:p>
            <a:pPr>
              <a:defRPr lang="en-MY"/>
            </a:pPr>
            <a:endParaRPr lang="en-US"/>
          </a:p>
        </c:txPr>
        <c:crossAx val="61898752"/>
        <c:crosses val="autoZero"/>
        <c:auto val="1"/>
        <c:lblAlgn val="ctr"/>
        <c:lblOffset val="100"/>
      </c:catAx>
      <c:valAx>
        <c:axId val="61898752"/>
        <c:scaling>
          <c:orientation val="minMax"/>
        </c:scaling>
        <c:axPos val="l"/>
        <c:majorGridlines/>
        <c:numFmt formatCode="General" sourceLinked="1"/>
        <c:tickLblPos val="nextTo"/>
        <c:txPr>
          <a:bodyPr/>
          <a:lstStyle/>
          <a:p>
            <a:pPr>
              <a:defRPr lang="en-MY"/>
            </a:pPr>
            <a:endParaRPr lang="en-US"/>
          </a:p>
        </c:txPr>
        <c:crossAx val="61896960"/>
        <c:crosses val="autoZero"/>
        <c:crossBetween val="between"/>
      </c:valAx>
    </c:plotArea>
    <c:legend>
      <c:legendPos val="r"/>
      <c:txPr>
        <a:bodyPr/>
        <a:lstStyle/>
        <a:p>
          <a:pPr>
            <a:defRPr lang="en-MY"/>
          </a:pPr>
          <a:endParaRPr lang="en-US"/>
        </a:p>
      </c:txPr>
    </c:legend>
    <c:plotVisOnly val="1"/>
    <c:dispBlanksAs val="gap"/>
  </c:chart>
  <c:spPr>
    <a:solidFill>
      <a:schemeClr val="lt1"/>
    </a:solidFill>
    <a:ln w="25400"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style val="30"/>
  <c:chart>
    <c:title>
      <c:tx>
        <c:rich>
          <a:bodyPr/>
          <a:lstStyle/>
          <a:p>
            <a:pPr>
              <a:defRPr lang="en-MY"/>
            </a:pPr>
            <a:r>
              <a:rPr lang="en-US"/>
              <a:t>GRAF PENGURUSAN PAMERAN</a:t>
            </a:r>
          </a:p>
        </c:rich>
      </c:tx>
    </c:title>
    <c:plotArea>
      <c:layout/>
      <c:barChart>
        <c:barDir val="col"/>
        <c:grouping val="clustered"/>
        <c:ser>
          <c:idx val="0"/>
          <c:order val="0"/>
          <c:tx>
            <c:strRef>
              <c:f>'GRAF PELAPORAN PSV'!$B$124</c:f>
              <c:strCache>
                <c:ptCount val="1"/>
                <c:pt idx="0">
                  <c:v>BIL</c:v>
                </c:pt>
              </c:strCache>
            </c:strRef>
          </c:tx>
          <c:cat>
            <c:strRef>
              <c:f>'GRAF PELAPORAN PSV'!$C$123:$H$123</c:f>
              <c:strCache>
                <c:ptCount val="6"/>
                <c:pt idx="0">
                  <c:v>TP 1</c:v>
                </c:pt>
                <c:pt idx="1">
                  <c:v>TP 2</c:v>
                </c:pt>
                <c:pt idx="2">
                  <c:v> TP 3</c:v>
                </c:pt>
                <c:pt idx="3">
                  <c:v>TP 4</c:v>
                </c:pt>
                <c:pt idx="4">
                  <c:v>TP  5</c:v>
                </c:pt>
                <c:pt idx="5">
                  <c:v>TP 6</c:v>
                </c:pt>
              </c:strCache>
            </c:strRef>
          </c:cat>
          <c:val>
            <c:numRef>
              <c:f>'GRAF PELAPORAN PSV'!$C$124:$H$124</c:f>
              <c:numCache>
                <c:formatCode>General</c:formatCode>
                <c:ptCount val="6"/>
                <c:pt idx="0">
                  <c:v>0</c:v>
                </c:pt>
                <c:pt idx="1">
                  <c:v>0</c:v>
                </c:pt>
                <c:pt idx="2">
                  <c:v>9</c:v>
                </c:pt>
                <c:pt idx="3">
                  <c:v>0</c:v>
                </c:pt>
                <c:pt idx="4">
                  <c:v>1</c:v>
                </c:pt>
                <c:pt idx="5">
                  <c:v>50</c:v>
                </c:pt>
              </c:numCache>
            </c:numRef>
          </c:val>
        </c:ser>
        <c:axId val="61943808"/>
        <c:axId val="61945344"/>
      </c:barChart>
      <c:catAx>
        <c:axId val="61943808"/>
        <c:scaling>
          <c:orientation val="minMax"/>
        </c:scaling>
        <c:axPos val="b"/>
        <c:tickLblPos val="nextTo"/>
        <c:txPr>
          <a:bodyPr/>
          <a:lstStyle/>
          <a:p>
            <a:pPr>
              <a:defRPr lang="en-MY"/>
            </a:pPr>
            <a:endParaRPr lang="en-US"/>
          </a:p>
        </c:txPr>
        <c:crossAx val="61945344"/>
        <c:crosses val="autoZero"/>
        <c:auto val="1"/>
        <c:lblAlgn val="ctr"/>
        <c:lblOffset val="100"/>
      </c:catAx>
      <c:valAx>
        <c:axId val="61945344"/>
        <c:scaling>
          <c:orientation val="minMax"/>
        </c:scaling>
        <c:axPos val="l"/>
        <c:majorGridlines/>
        <c:numFmt formatCode="General" sourceLinked="1"/>
        <c:tickLblPos val="nextTo"/>
        <c:txPr>
          <a:bodyPr/>
          <a:lstStyle/>
          <a:p>
            <a:pPr>
              <a:defRPr lang="en-MY"/>
            </a:pPr>
            <a:endParaRPr lang="en-US"/>
          </a:p>
        </c:txPr>
        <c:crossAx val="61943808"/>
        <c:crosses val="autoZero"/>
        <c:crossBetween val="between"/>
      </c:valAx>
    </c:plotArea>
    <c:legend>
      <c:legendPos val="r"/>
      <c:txPr>
        <a:bodyPr/>
        <a:lstStyle/>
        <a:p>
          <a:pPr>
            <a:defRPr lang="en-MY"/>
          </a:pPr>
          <a:endParaRPr lang="en-US"/>
        </a:p>
      </c:txPr>
    </c:legend>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style val="27"/>
  <c:chart>
    <c:title>
      <c:tx>
        <c:rich>
          <a:bodyPr/>
          <a:lstStyle/>
          <a:p>
            <a:pPr>
              <a:defRPr lang="en-MY"/>
            </a:pPr>
            <a:r>
              <a:rPr lang="en-MY" sz="1800" b="1" i="0" u="none" strike="noStrike" baseline="0">
                <a:effectLst/>
              </a:rPr>
              <a:t>GRAF AKTIVITI 1 - </a:t>
            </a:r>
            <a:r>
              <a:rPr lang="en-US"/>
              <a:t>LUKISAN</a:t>
            </a:r>
          </a:p>
        </c:rich>
      </c:tx>
    </c:title>
    <c:plotArea>
      <c:layout/>
      <c:barChart>
        <c:barDir val="col"/>
        <c:grouping val="clustered"/>
        <c:ser>
          <c:idx val="0"/>
          <c:order val="0"/>
          <c:tx>
            <c:strRef>
              <c:f>'GRAF PELAPORAN PSV'!$B$10</c:f>
              <c:strCache>
                <c:ptCount val="1"/>
                <c:pt idx="0">
                  <c:v>BIL</c:v>
                </c:pt>
              </c:strCache>
            </c:strRef>
          </c:tx>
          <c:cat>
            <c:strRef>
              <c:f>'GRAF PELAPORAN PSV'!$C$9:$H$9</c:f>
              <c:strCache>
                <c:ptCount val="6"/>
                <c:pt idx="0">
                  <c:v>TP 1</c:v>
                </c:pt>
                <c:pt idx="1">
                  <c:v>TP 2</c:v>
                </c:pt>
                <c:pt idx="2">
                  <c:v> TP 3</c:v>
                </c:pt>
                <c:pt idx="3">
                  <c:v>TP 4</c:v>
                </c:pt>
                <c:pt idx="4">
                  <c:v>TP  5</c:v>
                </c:pt>
                <c:pt idx="5">
                  <c:v>TP 6</c:v>
                </c:pt>
              </c:strCache>
            </c:strRef>
          </c:cat>
          <c:val>
            <c:numRef>
              <c:f>'GRAF PELAPORAN PSV'!$C$10:$H$10</c:f>
              <c:numCache>
                <c:formatCode>General</c:formatCode>
                <c:ptCount val="6"/>
                <c:pt idx="0">
                  <c:v>2</c:v>
                </c:pt>
                <c:pt idx="1">
                  <c:v>2</c:v>
                </c:pt>
                <c:pt idx="2">
                  <c:v>11</c:v>
                </c:pt>
                <c:pt idx="3">
                  <c:v>0</c:v>
                </c:pt>
                <c:pt idx="4">
                  <c:v>3</c:v>
                </c:pt>
                <c:pt idx="5">
                  <c:v>42</c:v>
                </c:pt>
              </c:numCache>
            </c:numRef>
          </c:val>
        </c:ser>
        <c:axId val="61965824"/>
        <c:axId val="61967360"/>
      </c:barChart>
      <c:catAx>
        <c:axId val="61965824"/>
        <c:scaling>
          <c:orientation val="minMax"/>
        </c:scaling>
        <c:axPos val="b"/>
        <c:tickLblPos val="nextTo"/>
        <c:txPr>
          <a:bodyPr/>
          <a:lstStyle/>
          <a:p>
            <a:pPr>
              <a:defRPr lang="en-MY"/>
            </a:pPr>
            <a:endParaRPr lang="en-US"/>
          </a:p>
        </c:txPr>
        <c:crossAx val="61967360"/>
        <c:crosses val="autoZero"/>
        <c:auto val="1"/>
        <c:lblAlgn val="ctr"/>
        <c:lblOffset val="100"/>
      </c:catAx>
      <c:valAx>
        <c:axId val="61967360"/>
        <c:scaling>
          <c:orientation val="minMax"/>
          <c:max val="60"/>
        </c:scaling>
        <c:axPos val="l"/>
        <c:majorGridlines/>
        <c:numFmt formatCode="General" sourceLinked="1"/>
        <c:tickLblPos val="nextTo"/>
        <c:txPr>
          <a:bodyPr/>
          <a:lstStyle/>
          <a:p>
            <a:pPr>
              <a:defRPr lang="en-MY"/>
            </a:pPr>
            <a:endParaRPr lang="en-US"/>
          </a:p>
        </c:txPr>
        <c:crossAx val="61965824"/>
        <c:crosses val="autoZero"/>
        <c:crossBetween val="between"/>
      </c:valAx>
    </c:plotArea>
    <c:legend>
      <c:legendPos val="r"/>
      <c:txPr>
        <a:bodyPr/>
        <a:lstStyle/>
        <a:p>
          <a:pPr>
            <a:defRPr lang="en-MY"/>
          </a:pPr>
          <a:endParaRPr lang="en-US"/>
        </a:p>
      </c:txPr>
    </c:legend>
    <c:plotVisOnly val="1"/>
    <c:dispBlanksAs val="gap"/>
  </c:chart>
  <c:spPr>
    <a:ln w="25400">
      <a:solidFill>
        <a:schemeClr val="tx1"/>
      </a:solidFill>
    </a:ln>
  </c:sp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27"/>
  <c:chart>
    <c:title>
      <c:tx>
        <c:rich>
          <a:bodyPr/>
          <a:lstStyle/>
          <a:p>
            <a:pPr>
              <a:defRPr lang="en-MY"/>
            </a:pPr>
            <a:r>
              <a:rPr lang="en-MY"/>
              <a:t>GRAF AKTIVITI 2 - </a:t>
            </a:r>
            <a:r>
              <a:rPr lang="en-US"/>
              <a:t>CATAN</a:t>
            </a:r>
          </a:p>
        </c:rich>
      </c:tx>
    </c:title>
    <c:plotArea>
      <c:layout/>
      <c:barChart>
        <c:barDir val="col"/>
        <c:grouping val="clustered"/>
        <c:ser>
          <c:idx val="0"/>
          <c:order val="0"/>
          <c:tx>
            <c:strRef>
              <c:f>'GRAF PELAPORAN PSV'!$J$10</c:f>
              <c:strCache>
                <c:ptCount val="1"/>
                <c:pt idx="0">
                  <c:v>BIL</c:v>
                </c:pt>
              </c:strCache>
            </c:strRef>
          </c:tx>
          <c:cat>
            <c:strRef>
              <c:f>'GRAF PELAPORAN PSV'!$K$9:$P$9</c:f>
              <c:strCache>
                <c:ptCount val="6"/>
                <c:pt idx="0">
                  <c:v>TP 1</c:v>
                </c:pt>
                <c:pt idx="1">
                  <c:v>TP 2</c:v>
                </c:pt>
                <c:pt idx="2">
                  <c:v> TP 3</c:v>
                </c:pt>
                <c:pt idx="3">
                  <c:v>TP 4</c:v>
                </c:pt>
                <c:pt idx="4">
                  <c:v>TP  5</c:v>
                </c:pt>
                <c:pt idx="5">
                  <c:v>TP 6</c:v>
                </c:pt>
              </c:strCache>
            </c:strRef>
          </c:cat>
          <c:val>
            <c:numRef>
              <c:f>'GRAF PELAPORAN PSV'!$K$10:$P$10</c:f>
              <c:numCache>
                <c:formatCode>General</c:formatCode>
                <c:ptCount val="6"/>
                <c:pt idx="0">
                  <c:v>0</c:v>
                </c:pt>
                <c:pt idx="1">
                  <c:v>2</c:v>
                </c:pt>
                <c:pt idx="2">
                  <c:v>2</c:v>
                </c:pt>
                <c:pt idx="3">
                  <c:v>0</c:v>
                </c:pt>
                <c:pt idx="4">
                  <c:v>3</c:v>
                </c:pt>
                <c:pt idx="5">
                  <c:v>53</c:v>
                </c:pt>
              </c:numCache>
            </c:numRef>
          </c:val>
        </c:ser>
        <c:axId val="59854848"/>
        <c:axId val="59856384"/>
      </c:barChart>
      <c:catAx>
        <c:axId val="59854848"/>
        <c:scaling>
          <c:orientation val="minMax"/>
        </c:scaling>
        <c:axPos val="b"/>
        <c:tickLblPos val="nextTo"/>
        <c:txPr>
          <a:bodyPr/>
          <a:lstStyle/>
          <a:p>
            <a:pPr>
              <a:defRPr lang="en-MY"/>
            </a:pPr>
            <a:endParaRPr lang="en-US"/>
          </a:p>
        </c:txPr>
        <c:crossAx val="59856384"/>
        <c:crosses val="autoZero"/>
        <c:auto val="1"/>
        <c:lblAlgn val="ctr"/>
        <c:lblOffset val="100"/>
      </c:catAx>
      <c:valAx>
        <c:axId val="59856384"/>
        <c:scaling>
          <c:orientation val="minMax"/>
        </c:scaling>
        <c:axPos val="l"/>
        <c:majorGridlines/>
        <c:numFmt formatCode="General" sourceLinked="1"/>
        <c:tickLblPos val="nextTo"/>
        <c:txPr>
          <a:bodyPr/>
          <a:lstStyle/>
          <a:p>
            <a:pPr>
              <a:defRPr lang="en-MY"/>
            </a:pPr>
            <a:endParaRPr lang="en-US"/>
          </a:p>
        </c:txPr>
        <c:crossAx val="59854848"/>
        <c:crosses val="autoZero"/>
        <c:crossBetween val="between"/>
      </c:valAx>
    </c:plotArea>
    <c:legend>
      <c:legendPos val="r"/>
      <c:txPr>
        <a:bodyPr/>
        <a:lstStyle/>
        <a:p>
          <a:pPr>
            <a:defRPr lang="en-MY"/>
          </a:pPr>
          <a:endParaRPr lang="en-US"/>
        </a:p>
      </c:txPr>
    </c:legend>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style val="27"/>
  <c:chart>
    <c:title>
      <c:tx>
        <c:rich>
          <a:bodyPr/>
          <a:lstStyle/>
          <a:p>
            <a:pPr>
              <a:defRPr lang="en-MY"/>
            </a:pPr>
            <a:r>
              <a:rPr lang="en-MY"/>
              <a:t>GRAF AKTIVITI 4 - </a:t>
            </a:r>
            <a:r>
              <a:rPr lang="en-US"/>
              <a:t>CETAKAN</a:t>
            </a:r>
          </a:p>
        </c:rich>
      </c:tx>
    </c:title>
    <c:plotArea>
      <c:layout/>
      <c:barChart>
        <c:barDir val="col"/>
        <c:grouping val="clustered"/>
        <c:ser>
          <c:idx val="0"/>
          <c:order val="0"/>
          <c:tx>
            <c:strRef>
              <c:f>'GRAF PELAPORAN PSV'!$J$29</c:f>
              <c:strCache>
                <c:ptCount val="1"/>
                <c:pt idx="0">
                  <c:v>BIL</c:v>
                </c:pt>
              </c:strCache>
            </c:strRef>
          </c:tx>
          <c:cat>
            <c:strRef>
              <c:f>'GRAF PELAPORAN PSV'!$K$28:$P$28</c:f>
              <c:strCache>
                <c:ptCount val="6"/>
                <c:pt idx="0">
                  <c:v>TP 1</c:v>
                </c:pt>
                <c:pt idx="1">
                  <c:v>TP 2</c:v>
                </c:pt>
                <c:pt idx="2">
                  <c:v> TP 3</c:v>
                </c:pt>
                <c:pt idx="3">
                  <c:v>TP 4</c:v>
                </c:pt>
                <c:pt idx="4">
                  <c:v>TP  5</c:v>
                </c:pt>
                <c:pt idx="5">
                  <c:v>TP 6</c:v>
                </c:pt>
              </c:strCache>
            </c:strRef>
          </c:cat>
          <c:val>
            <c:numRef>
              <c:f>'GRAF PELAPORAN PSV'!$K$29:$P$29</c:f>
              <c:numCache>
                <c:formatCode>General</c:formatCode>
                <c:ptCount val="6"/>
                <c:pt idx="0">
                  <c:v>0</c:v>
                </c:pt>
                <c:pt idx="1">
                  <c:v>0</c:v>
                </c:pt>
                <c:pt idx="2">
                  <c:v>0</c:v>
                </c:pt>
                <c:pt idx="3">
                  <c:v>12</c:v>
                </c:pt>
                <c:pt idx="4">
                  <c:v>2</c:v>
                </c:pt>
                <c:pt idx="5">
                  <c:v>46</c:v>
                </c:pt>
              </c:numCache>
            </c:numRef>
          </c:val>
        </c:ser>
        <c:axId val="59885056"/>
        <c:axId val="59886592"/>
      </c:barChart>
      <c:catAx>
        <c:axId val="59885056"/>
        <c:scaling>
          <c:orientation val="minMax"/>
        </c:scaling>
        <c:axPos val="b"/>
        <c:tickLblPos val="nextTo"/>
        <c:txPr>
          <a:bodyPr/>
          <a:lstStyle/>
          <a:p>
            <a:pPr>
              <a:defRPr lang="en-MY"/>
            </a:pPr>
            <a:endParaRPr lang="en-US"/>
          </a:p>
        </c:txPr>
        <c:crossAx val="59886592"/>
        <c:crosses val="autoZero"/>
        <c:auto val="1"/>
        <c:lblAlgn val="ctr"/>
        <c:lblOffset val="100"/>
      </c:catAx>
      <c:valAx>
        <c:axId val="59886592"/>
        <c:scaling>
          <c:orientation val="minMax"/>
          <c:max val="60"/>
        </c:scaling>
        <c:axPos val="l"/>
        <c:majorGridlines/>
        <c:numFmt formatCode="General" sourceLinked="1"/>
        <c:tickLblPos val="nextTo"/>
        <c:txPr>
          <a:bodyPr/>
          <a:lstStyle/>
          <a:p>
            <a:pPr>
              <a:defRPr lang="en-MY"/>
            </a:pPr>
            <a:endParaRPr lang="en-US"/>
          </a:p>
        </c:txPr>
        <c:crossAx val="59885056"/>
        <c:crosses val="autoZero"/>
        <c:crossBetween val="between"/>
      </c:valAx>
    </c:plotArea>
    <c:legend>
      <c:legendPos val="r"/>
      <c:txPr>
        <a:bodyPr/>
        <a:lstStyle/>
        <a:p>
          <a:pPr>
            <a:defRPr lang="en-MY"/>
          </a:pPr>
          <a:endParaRPr lang="en-US"/>
        </a:p>
      </c:txPr>
    </c:legend>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style val="28"/>
  <c:chart>
    <c:title>
      <c:tx>
        <c:rich>
          <a:bodyPr/>
          <a:lstStyle/>
          <a:p>
            <a:pPr>
              <a:defRPr lang="en-MY"/>
            </a:pPr>
            <a:r>
              <a:rPr lang="en-MY"/>
              <a:t>GRAF AKTIVITI 5 - </a:t>
            </a:r>
            <a:r>
              <a:rPr lang="en-US"/>
              <a:t>PUALAMAN</a:t>
            </a:r>
          </a:p>
        </c:rich>
      </c:tx>
    </c:title>
    <c:plotArea>
      <c:layout/>
      <c:barChart>
        <c:barDir val="col"/>
        <c:grouping val="clustered"/>
        <c:ser>
          <c:idx val="0"/>
          <c:order val="0"/>
          <c:tx>
            <c:strRef>
              <c:f>'GRAF PELAPORAN PSV'!$B$48</c:f>
              <c:strCache>
                <c:ptCount val="1"/>
                <c:pt idx="0">
                  <c:v>BIL</c:v>
                </c:pt>
              </c:strCache>
            </c:strRef>
          </c:tx>
          <c:cat>
            <c:strRef>
              <c:f>'GRAF PELAPORAN PSV'!$C$47:$H$47</c:f>
              <c:strCache>
                <c:ptCount val="6"/>
                <c:pt idx="0">
                  <c:v>TP 1</c:v>
                </c:pt>
                <c:pt idx="1">
                  <c:v>TP 2</c:v>
                </c:pt>
                <c:pt idx="2">
                  <c:v> TP 3</c:v>
                </c:pt>
                <c:pt idx="3">
                  <c:v>TP 4</c:v>
                </c:pt>
                <c:pt idx="4">
                  <c:v>TP  5</c:v>
                </c:pt>
                <c:pt idx="5">
                  <c:v>TP 6</c:v>
                </c:pt>
              </c:strCache>
            </c:strRef>
          </c:cat>
          <c:val>
            <c:numRef>
              <c:f>'GRAF PELAPORAN PSV'!$C$48:$H$48</c:f>
              <c:numCache>
                <c:formatCode>General</c:formatCode>
                <c:ptCount val="6"/>
                <c:pt idx="0">
                  <c:v>1</c:v>
                </c:pt>
                <c:pt idx="1">
                  <c:v>0</c:v>
                </c:pt>
                <c:pt idx="2">
                  <c:v>1</c:v>
                </c:pt>
                <c:pt idx="3">
                  <c:v>0</c:v>
                </c:pt>
                <c:pt idx="4">
                  <c:v>11</c:v>
                </c:pt>
                <c:pt idx="5">
                  <c:v>47</c:v>
                </c:pt>
              </c:numCache>
            </c:numRef>
          </c:val>
        </c:ser>
        <c:axId val="61357056"/>
        <c:axId val="61367040"/>
      </c:barChart>
      <c:catAx>
        <c:axId val="61357056"/>
        <c:scaling>
          <c:orientation val="minMax"/>
        </c:scaling>
        <c:axPos val="b"/>
        <c:tickLblPos val="nextTo"/>
        <c:txPr>
          <a:bodyPr/>
          <a:lstStyle/>
          <a:p>
            <a:pPr>
              <a:defRPr lang="en-MY"/>
            </a:pPr>
            <a:endParaRPr lang="en-US"/>
          </a:p>
        </c:txPr>
        <c:crossAx val="61367040"/>
        <c:crosses val="autoZero"/>
        <c:auto val="1"/>
        <c:lblAlgn val="ctr"/>
        <c:lblOffset val="100"/>
      </c:catAx>
      <c:valAx>
        <c:axId val="61367040"/>
        <c:scaling>
          <c:orientation val="minMax"/>
          <c:max val="60"/>
        </c:scaling>
        <c:axPos val="l"/>
        <c:majorGridlines/>
        <c:numFmt formatCode="General" sourceLinked="1"/>
        <c:tickLblPos val="nextTo"/>
        <c:txPr>
          <a:bodyPr/>
          <a:lstStyle/>
          <a:p>
            <a:pPr>
              <a:defRPr lang="en-MY"/>
            </a:pPr>
            <a:endParaRPr lang="en-US"/>
          </a:p>
        </c:txPr>
        <c:crossAx val="61357056"/>
        <c:crosses val="autoZero"/>
        <c:crossBetween val="between"/>
      </c:valAx>
    </c:plotArea>
    <c:legend>
      <c:legendPos val="r"/>
      <c:txPr>
        <a:bodyPr/>
        <a:lstStyle/>
        <a:p>
          <a:pPr>
            <a:defRPr lang="en-MY"/>
          </a:pPr>
          <a:endParaRPr lang="en-US"/>
        </a:p>
      </c:txPr>
    </c:legend>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style val="28"/>
  <c:chart>
    <c:title>
      <c:tx>
        <c:rich>
          <a:bodyPr/>
          <a:lstStyle/>
          <a:p>
            <a:pPr>
              <a:defRPr lang="en-MY"/>
            </a:pPr>
            <a:r>
              <a:rPr lang="en-MY"/>
              <a:t>GRAF AKTIVITI 6 - IKATAN DAN CELUPAN</a:t>
            </a:r>
          </a:p>
        </c:rich>
      </c:tx>
    </c:title>
    <c:plotArea>
      <c:layout/>
      <c:barChart>
        <c:barDir val="col"/>
        <c:grouping val="clustered"/>
        <c:ser>
          <c:idx val="0"/>
          <c:order val="0"/>
          <c:tx>
            <c:strRef>
              <c:f>'GRAF PELAPORAN PSV'!$J$48</c:f>
              <c:strCache>
                <c:ptCount val="1"/>
                <c:pt idx="0">
                  <c:v>BIL</c:v>
                </c:pt>
              </c:strCache>
            </c:strRef>
          </c:tx>
          <c:cat>
            <c:strRef>
              <c:f>'GRAF PELAPORAN PSV'!$K$47:$P$47</c:f>
              <c:strCache>
                <c:ptCount val="6"/>
                <c:pt idx="0">
                  <c:v>TP 1</c:v>
                </c:pt>
                <c:pt idx="1">
                  <c:v>TP 2</c:v>
                </c:pt>
                <c:pt idx="2">
                  <c:v> TP 3</c:v>
                </c:pt>
                <c:pt idx="3">
                  <c:v>TP 4</c:v>
                </c:pt>
                <c:pt idx="4">
                  <c:v>TP  5</c:v>
                </c:pt>
                <c:pt idx="5">
                  <c:v>TP 6</c:v>
                </c:pt>
              </c:strCache>
            </c:strRef>
          </c:cat>
          <c:val>
            <c:numRef>
              <c:f>'GRAF PELAPORAN PSV'!$K$48:$P$48</c:f>
              <c:numCache>
                <c:formatCode>General</c:formatCode>
                <c:ptCount val="6"/>
                <c:pt idx="0">
                  <c:v>0</c:v>
                </c:pt>
                <c:pt idx="1">
                  <c:v>0</c:v>
                </c:pt>
                <c:pt idx="2">
                  <c:v>0</c:v>
                </c:pt>
                <c:pt idx="3">
                  <c:v>0</c:v>
                </c:pt>
                <c:pt idx="4">
                  <c:v>11</c:v>
                </c:pt>
                <c:pt idx="5">
                  <c:v>49</c:v>
                </c:pt>
              </c:numCache>
            </c:numRef>
          </c:val>
        </c:ser>
        <c:axId val="61391616"/>
        <c:axId val="61393152"/>
      </c:barChart>
      <c:catAx>
        <c:axId val="61391616"/>
        <c:scaling>
          <c:orientation val="minMax"/>
        </c:scaling>
        <c:axPos val="b"/>
        <c:tickLblPos val="nextTo"/>
        <c:txPr>
          <a:bodyPr/>
          <a:lstStyle/>
          <a:p>
            <a:pPr>
              <a:defRPr lang="en-MY"/>
            </a:pPr>
            <a:endParaRPr lang="en-US"/>
          </a:p>
        </c:txPr>
        <c:crossAx val="61393152"/>
        <c:crosses val="autoZero"/>
        <c:auto val="1"/>
        <c:lblAlgn val="ctr"/>
        <c:lblOffset val="100"/>
      </c:catAx>
      <c:valAx>
        <c:axId val="61393152"/>
        <c:scaling>
          <c:orientation val="minMax"/>
        </c:scaling>
        <c:axPos val="l"/>
        <c:majorGridlines/>
        <c:numFmt formatCode="General" sourceLinked="1"/>
        <c:tickLblPos val="nextTo"/>
        <c:txPr>
          <a:bodyPr/>
          <a:lstStyle/>
          <a:p>
            <a:pPr>
              <a:defRPr lang="en-MY"/>
            </a:pPr>
            <a:endParaRPr lang="en-US"/>
          </a:p>
        </c:txPr>
        <c:crossAx val="61391616"/>
        <c:crosses val="autoZero"/>
        <c:crossBetween val="between"/>
      </c:valAx>
    </c:plotArea>
    <c:legend>
      <c:legendPos val="r"/>
      <c:txPr>
        <a:bodyPr/>
        <a:lstStyle/>
        <a:p>
          <a:pPr>
            <a:defRPr lang="en-MY"/>
          </a:pPr>
          <a:endParaRPr lang="en-US"/>
        </a:p>
      </c:txPr>
    </c:legend>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style val="28"/>
  <c:chart>
    <c:title>
      <c:tx>
        <c:rich>
          <a:bodyPr/>
          <a:lstStyle/>
          <a:p>
            <a:pPr>
              <a:defRPr lang="en-MY"/>
            </a:pPr>
            <a:r>
              <a:rPr lang="en-MY"/>
              <a:t>GRAF AKTIVITI 7 - RENJISAN &amp; PERCIKAN</a:t>
            </a:r>
          </a:p>
        </c:rich>
      </c:tx>
      <c:layout>
        <c:manualLayout>
          <c:xMode val="edge"/>
          <c:yMode val="edge"/>
          <c:x val="0.11163581518209412"/>
          <c:y val="6.4305473548159131E-2"/>
        </c:manualLayout>
      </c:layout>
    </c:title>
    <c:plotArea>
      <c:layout/>
      <c:barChart>
        <c:barDir val="col"/>
        <c:grouping val="clustered"/>
        <c:ser>
          <c:idx val="0"/>
          <c:order val="0"/>
          <c:tx>
            <c:strRef>
              <c:f>'GRAF PELAPORAN PSV'!$B$67</c:f>
              <c:strCache>
                <c:ptCount val="1"/>
                <c:pt idx="0">
                  <c:v>BIL</c:v>
                </c:pt>
              </c:strCache>
            </c:strRef>
          </c:tx>
          <c:cat>
            <c:strRef>
              <c:f>'GRAF PELAPORAN PSV'!$C$66:$H$66</c:f>
              <c:strCache>
                <c:ptCount val="6"/>
                <c:pt idx="0">
                  <c:v>TP 1</c:v>
                </c:pt>
                <c:pt idx="1">
                  <c:v>TP 2</c:v>
                </c:pt>
                <c:pt idx="2">
                  <c:v> TP 3</c:v>
                </c:pt>
                <c:pt idx="3">
                  <c:v>TP 4</c:v>
                </c:pt>
                <c:pt idx="4">
                  <c:v>TP  5</c:v>
                </c:pt>
                <c:pt idx="5">
                  <c:v>TP 6</c:v>
                </c:pt>
              </c:strCache>
            </c:strRef>
          </c:cat>
          <c:val>
            <c:numRef>
              <c:f>'GRAF PELAPORAN PSV'!$C$67:$H$67</c:f>
              <c:numCache>
                <c:formatCode>General</c:formatCode>
                <c:ptCount val="6"/>
                <c:pt idx="0">
                  <c:v>0</c:v>
                </c:pt>
                <c:pt idx="1">
                  <c:v>0</c:v>
                </c:pt>
                <c:pt idx="2">
                  <c:v>0</c:v>
                </c:pt>
                <c:pt idx="3">
                  <c:v>0</c:v>
                </c:pt>
                <c:pt idx="4">
                  <c:v>11</c:v>
                </c:pt>
                <c:pt idx="5">
                  <c:v>49</c:v>
                </c:pt>
              </c:numCache>
            </c:numRef>
          </c:val>
        </c:ser>
        <c:axId val="61425920"/>
        <c:axId val="61431808"/>
      </c:barChart>
      <c:catAx>
        <c:axId val="61425920"/>
        <c:scaling>
          <c:orientation val="minMax"/>
        </c:scaling>
        <c:axPos val="b"/>
        <c:tickLblPos val="nextTo"/>
        <c:txPr>
          <a:bodyPr/>
          <a:lstStyle/>
          <a:p>
            <a:pPr>
              <a:defRPr lang="en-MY"/>
            </a:pPr>
            <a:endParaRPr lang="en-US"/>
          </a:p>
        </c:txPr>
        <c:crossAx val="61431808"/>
        <c:crosses val="autoZero"/>
        <c:auto val="1"/>
        <c:lblAlgn val="ctr"/>
        <c:lblOffset val="100"/>
      </c:catAx>
      <c:valAx>
        <c:axId val="61431808"/>
        <c:scaling>
          <c:orientation val="minMax"/>
        </c:scaling>
        <c:axPos val="l"/>
        <c:majorGridlines/>
        <c:numFmt formatCode="General" sourceLinked="1"/>
        <c:tickLblPos val="nextTo"/>
        <c:txPr>
          <a:bodyPr/>
          <a:lstStyle/>
          <a:p>
            <a:pPr>
              <a:defRPr lang="en-MY"/>
            </a:pPr>
            <a:endParaRPr lang="en-US"/>
          </a:p>
        </c:txPr>
        <c:crossAx val="61425920"/>
        <c:crosses val="autoZero"/>
        <c:crossBetween val="between"/>
        <c:majorUnit val="10"/>
      </c:valAx>
    </c:plotArea>
    <c:legend>
      <c:legendPos val="r"/>
      <c:txPr>
        <a:bodyPr/>
        <a:lstStyle/>
        <a:p>
          <a:pPr>
            <a:defRPr lang="en-MY"/>
          </a:pPr>
          <a:endParaRPr lang="en-US"/>
        </a:p>
      </c:txPr>
    </c:legend>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style val="29"/>
  <c:chart>
    <c:title>
      <c:tx>
        <c:rich>
          <a:bodyPr/>
          <a:lstStyle/>
          <a:p>
            <a:pPr>
              <a:defRPr lang="en-MY"/>
            </a:pPr>
            <a:r>
              <a:rPr lang="en-MY"/>
              <a:t>GRAF AKTIVITI 8 - </a:t>
            </a:r>
            <a:r>
              <a:rPr lang="en-US"/>
              <a:t>MOBAIL</a:t>
            </a:r>
          </a:p>
        </c:rich>
      </c:tx>
    </c:title>
    <c:plotArea>
      <c:layout/>
      <c:barChart>
        <c:barDir val="col"/>
        <c:grouping val="clustered"/>
        <c:ser>
          <c:idx val="0"/>
          <c:order val="0"/>
          <c:tx>
            <c:strRef>
              <c:f>'GRAF PELAPORAN PSV'!$J$67</c:f>
              <c:strCache>
                <c:ptCount val="1"/>
                <c:pt idx="0">
                  <c:v>BIL</c:v>
                </c:pt>
              </c:strCache>
            </c:strRef>
          </c:tx>
          <c:cat>
            <c:strRef>
              <c:f>'GRAF PELAPORAN PSV'!$K$66:$P$66</c:f>
              <c:strCache>
                <c:ptCount val="6"/>
                <c:pt idx="0">
                  <c:v>TP 1</c:v>
                </c:pt>
                <c:pt idx="1">
                  <c:v>TP 2</c:v>
                </c:pt>
                <c:pt idx="2">
                  <c:v> TP 3</c:v>
                </c:pt>
                <c:pt idx="3">
                  <c:v>TP 4</c:v>
                </c:pt>
                <c:pt idx="4">
                  <c:v>TP  5</c:v>
                </c:pt>
                <c:pt idx="5">
                  <c:v>TP 6</c:v>
                </c:pt>
              </c:strCache>
            </c:strRef>
          </c:cat>
          <c:val>
            <c:numRef>
              <c:f>'GRAF PELAPORAN PSV'!$K$67:$P$67</c:f>
              <c:numCache>
                <c:formatCode>General</c:formatCode>
                <c:ptCount val="6"/>
                <c:pt idx="0">
                  <c:v>0</c:v>
                </c:pt>
                <c:pt idx="1">
                  <c:v>0</c:v>
                </c:pt>
                <c:pt idx="2">
                  <c:v>11</c:v>
                </c:pt>
                <c:pt idx="3">
                  <c:v>0</c:v>
                </c:pt>
                <c:pt idx="4">
                  <c:v>1</c:v>
                </c:pt>
                <c:pt idx="5">
                  <c:v>48</c:v>
                </c:pt>
              </c:numCache>
            </c:numRef>
          </c:val>
        </c:ser>
        <c:axId val="61812736"/>
        <c:axId val="61814272"/>
      </c:barChart>
      <c:catAx>
        <c:axId val="61812736"/>
        <c:scaling>
          <c:orientation val="minMax"/>
        </c:scaling>
        <c:axPos val="b"/>
        <c:tickLblPos val="nextTo"/>
        <c:txPr>
          <a:bodyPr/>
          <a:lstStyle/>
          <a:p>
            <a:pPr>
              <a:defRPr lang="en-MY"/>
            </a:pPr>
            <a:endParaRPr lang="en-US"/>
          </a:p>
        </c:txPr>
        <c:crossAx val="61814272"/>
        <c:crosses val="autoZero"/>
        <c:auto val="1"/>
        <c:lblAlgn val="ctr"/>
        <c:lblOffset val="100"/>
      </c:catAx>
      <c:valAx>
        <c:axId val="61814272"/>
        <c:scaling>
          <c:orientation val="minMax"/>
        </c:scaling>
        <c:axPos val="l"/>
        <c:majorGridlines/>
        <c:numFmt formatCode="General" sourceLinked="1"/>
        <c:tickLblPos val="nextTo"/>
        <c:txPr>
          <a:bodyPr/>
          <a:lstStyle/>
          <a:p>
            <a:pPr>
              <a:defRPr lang="en-MY"/>
            </a:pPr>
            <a:endParaRPr lang="en-US"/>
          </a:p>
        </c:txPr>
        <c:crossAx val="61812736"/>
        <c:crosses val="autoZero"/>
        <c:crossBetween val="between"/>
      </c:valAx>
    </c:plotArea>
    <c:legend>
      <c:legendPos val="r"/>
      <c:txPr>
        <a:bodyPr/>
        <a:lstStyle/>
        <a:p>
          <a:pPr>
            <a:defRPr lang="en-MY"/>
          </a:pPr>
          <a:endParaRPr lang="en-US"/>
        </a:p>
      </c:txPr>
    </c:legend>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style val="29"/>
  <c:chart>
    <c:title>
      <c:tx>
        <c:rich>
          <a:bodyPr/>
          <a:lstStyle/>
          <a:p>
            <a:pPr>
              <a:defRPr lang="en-MY"/>
            </a:pPr>
            <a:r>
              <a:rPr lang="en-MY"/>
              <a:t>GRAF AKTIVITI 9 - DIORAMA</a:t>
            </a:r>
          </a:p>
        </c:rich>
      </c:tx>
    </c:title>
    <c:plotArea>
      <c:layout/>
      <c:barChart>
        <c:barDir val="col"/>
        <c:grouping val="clustered"/>
        <c:ser>
          <c:idx val="0"/>
          <c:order val="0"/>
          <c:tx>
            <c:strRef>
              <c:f>'GRAF PELAPORAN PSV'!$B$86</c:f>
              <c:strCache>
                <c:ptCount val="1"/>
                <c:pt idx="0">
                  <c:v>BIL</c:v>
                </c:pt>
              </c:strCache>
            </c:strRef>
          </c:tx>
          <c:cat>
            <c:strRef>
              <c:f>'GRAF PELAPORAN PSV'!$C$85:$H$85</c:f>
              <c:strCache>
                <c:ptCount val="6"/>
                <c:pt idx="0">
                  <c:v>TP 1</c:v>
                </c:pt>
                <c:pt idx="1">
                  <c:v>TP 2</c:v>
                </c:pt>
                <c:pt idx="2">
                  <c:v> TP 3</c:v>
                </c:pt>
                <c:pt idx="3">
                  <c:v>TP 4</c:v>
                </c:pt>
                <c:pt idx="4">
                  <c:v>TP  5</c:v>
                </c:pt>
                <c:pt idx="5">
                  <c:v>TP 6</c:v>
                </c:pt>
              </c:strCache>
            </c:strRef>
          </c:cat>
          <c:val>
            <c:numRef>
              <c:f>'GRAF PELAPORAN PSV'!$C$86:$H$86</c:f>
              <c:numCache>
                <c:formatCode>General</c:formatCode>
                <c:ptCount val="6"/>
                <c:pt idx="0">
                  <c:v>1</c:v>
                </c:pt>
                <c:pt idx="1">
                  <c:v>0</c:v>
                </c:pt>
                <c:pt idx="2">
                  <c:v>11</c:v>
                </c:pt>
                <c:pt idx="3">
                  <c:v>0</c:v>
                </c:pt>
                <c:pt idx="4">
                  <c:v>1</c:v>
                </c:pt>
                <c:pt idx="5">
                  <c:v>47</c:v>
                </c:pt>
              </c:numCache>
            </c:numRef>
          </c:val>
        </c:ser>
        <c:axId val="61830656"/>
        <c:axId val="61832192"/>
      </c:barChart>
      <c:catAx>
        <c:axId val="61830656"/>
        <c:scaling>
          <c:orientation val="minMax"/>
        </c:scaling>
        <c:axPos val="b"/>
        <c:tickLblPos val="nextTo"/>
        <c:txPr>
          <a:bodyPr/>
          <a:lstStyle/>
          <a:p>
            <a:pPr>
              <a:defRPr lang="en-MY"/>
            </a:pPr>
            <a:endParaRPr lang="en-US"/>
          </a:p>
        </c:txPr>
        <c:crossAx val="61832192"/>
        <c:crosses val="autoZero"/>
        <c:auto val="1"/>
        <c:lblAlgn val="ctr"/>
        <c:lblOffset val="100"/>
      </c:catAx>
      <c:valAx>
        <c:axId val="61832192"/>
        <c:scaling>
          <c:orientation val="minMax"/>
          <c:max val="60"/>
        </c:scaling>
        <c:axPos val="l"/>
        <c:majorGridlines/>
        <c:numFmt formatCode="General" sourceLinked="1"/>
        <c:tickLblPos val="nextTo"/>
        <c:txPr>
          <a:bodyPr/>
          <a:lstStyle/>
          <a:p>
            <a:pPr>
              <a:defRPr lang="en-MY"/>
            </a:pPr>
            <a:endParaRPr lang="en-US"/>
          </a:p>
        </c:txPr>
        <c:crossAx val="61830656"/>
        <c:crosses val="autoZero"/>
        <c:crossBetween val="between"/>
      </c:valAx>
    </c:plotArea>
    <c:legend>
      <c:legendPos val="r"/>
      <c:txPr>
        <a:bodyPr/>
        <a:lstStyle/>
        <a:p>
          <a:pPr>
            <a:defRPr lang="en-MY"/>
          </a:pPr>
          <a:endParaRPr lang="en-US"/>
        </a:p>
      </c:txPr>
    </c:legend>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style val="29"/>
  <c:chart>
    <c:title>
      <c:tx>
        <c:rich>
          <a:bodyPr/>
          <a:lstStyle/>
          <a:p>
            <a:pPr>
              <a:defRPr lang="en-MY"/>
            </a:pPr>
            <a:r>
              <a:rPr lang="en-MY"/>
              <a:t>GRAF AKTIVITI 10 - </a:t>
            </a:r>
            <a:r>
              <a:rPr lang="en-US"/>
              <a:t>STABAIL</a:t>
            </a:r>
          </a:p>
        </c:rich>
      </c:tx>
    </c:title>
    <c:plotArea>
      <c:layout/>
      <c:barChart>
        <c:barDir val="col"/>
        <c:grouping val="clustered"/>
        <c:ser>
          <c:idx val="0"/>
          <c:order val="0"/>
          <c:tx>
            <c:strRef>
              <c:f>'GRAF PELAPORAN PSV'!$J$86</c:f>
              <c:strCache>
                <c:ptCount val="1"/>
                <c:pt idx="0">
                  <c:v>BIL</c:v>
                </c:pt>
              </c:strCache>
            </c:strRef>
          </c:tx>
          <c:cat>
            <c:strRef>
              <c:f>'GRAF PELAPORAN PSV'!$K$85:$P$85</c:f>
              <c:strCache>
                <c:ptCount val="6"/>
                <c:pt idx="0">
                  <c:v>TP 1</c:v>
                </c:pt>
                <c:pt idx="1">
                  <c:v>TP 2</c:v>
                </c:pt>
                <c:pt idx="2">
                  <c:v> TP 3</c:v>
                </c:pt>
                <c:pt idx="3">
                  <c:v>TP 4</c:v>
                </c:pt>
                <c:pt idx="4">
                  <c:v>TP  5</c:v>
                </c:pt>
                <c:pt idx="5">
                  <c:v>TP 6</c:v>
                </c:pt>
              </c:strCache>
            </c:strRef>
          </c:cat>
          <c:val>
            <c:numRef>
              <c:f>'GRAF PELAPORAN PSV'!$K$86:$P$86</c:f>
              <c:numCache>
                <c:formatCode>General</c:formatCode>
                <c:ptCount val="6"/>
                <c:pt idx="0">
                  <c:v>0</c:v>
                </c:pt>
                <c:pt idx="1">
                  <c:v>0</c:v>
                </c:pt>
                <c:pt idx="2">
                  <c:v>10</c:v>
                </c:pt>
                <c:pt idx="3">
                  <c:v>0</c:v>
                </c:pt>
                <c:pt idx="4">
                  <c:v>1</c:v>
                </c:pt>
                <c:pt idx="5">
                  <c:v>49</c:v>
                </c:pt>
              </c:numCache>
            </c:numRef>
          </c:val>
        </c:ser>
        <c:axId val="61860864"/>
        <c:axId val="61481728"/>
      </c:barChart>
      <c:catAx>
        <c:axId val="61860864"/>
        <c:scaling>
          <c:orientation val="minMax"/>
        </c:scaling>
        <c:axPos val="b"/>
        <c:tickLblPos val="nextTo"/>
        <c:txPr>
          <a:bodyPr/>
          <a:lstStyle/>
          <a:p>
            <a:pPr>
              <a:defRPr lang="en-MY"/>
            </a:pPr>
            <a:endParaRPr lang="en-US"/>
          </a:p>
        </c:txPr>
        <c:crossAx val="61481728"/>
        <c:crosses val="autoZero"/>
        <c:auto val="1"/>
        <c:lblAlgn val="ctr"/>
        <c:lblOffset val="100"/>
      </c:catAx>
      <c:valAx>
        <c:axId val="61481728"/>
        <c:scaling>
          <c:orientation val="minMax"/>
        </c:scaling>
        <c:axPos val="l"/>
        <c:majorGridlines/>
        <c:numFmt formatCode="General" sourceLinked="1"/>
        <c:tickLblPos val="nextTo"/>
        <c:txPr>
          <a:bodyPr/>
          <a:lstStyle/>
          <a:p>
            <a:pPr>
              <a:defRPr lang="en-MY"/>
            </a:pPr>
            <a:endParaRPr lang="en-US"/>
          </a:p>
        </c:txPr>
        <c:crossAx val="61860864"/>
        <c:crosses val="autoZero"/>
        <c:crossBetween val="between"/>
      </c:valAx>
    </c:plotArea>
    <c:legend>
      <c:legendPos val="r"/>
      <c:txPr>
        <a:bodyPr/>
        <a:lstStyle/>
        <a:p>
          <a:pPr>
            <a:defRPr lang="en-MY"/>
          </a:pPr>
          <a:endParaRPr lang="en-US"/>
        </a:p>
      </c:txPr>
    </c:legend>
    <c:plotVisOnly val="1"/>
    <c:dispBlanksAs val="gap"/>
  </c:chart>
  <c:printSettings>
    <c:headerFooter/>
    <c:pageMargins b="0.75000000000000022" l="0.70000000000000018" r="0.70000000000000018" t="0.75000000000000022" header="0.3000000000000001" footer="0.3000000000000001"/>
    <c:pageSetup/>
  </c:printSettings>
</c:chartSpace>
</file>

<file path=xl/ctrlProps/ctrlProp1.xml><?xml version="1.0" encoding="utf-8"?>
<formControlPr xmlns="http://schemas.microsoft.com/office/spreadsheetml/2009/9/main" objectType="Drop" dropStyle="combo" dx="16" fmlaLink="$K$6" fmlaRange="$L$7:$L$67" sel="11" val="5"/>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image" Target="../media/image5.png"/><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199005</xdr:colOff>
      <xdr:row>0</xdr:row>
      <xdr:rowOff>76541</xdr:rowOff>
    </xdr:from>
    <xdr:to>
      <xdr:col>1</xdr:col>
      <xdr:colOff>2982422</xdr:colOff>
      <xdr:row>3</xdr:row>
      <xdr:rowOff>170917</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tretch>
          <a:fillRect/>
        </a:stretch>
      </xdr:blipFill>
      <xdr:spPr>
        <a:xfrm>
          <a:off x="199005" y="76541"/>
          <a:ext cx="3116792" cy="773032"/>
        </a:xfrm>
        <a:prstGeom prst="rect">
          <a:avLst/>
        </a:prstGeom>
      </xdr:spPr>
    </xdr:pic>
    <xdr:clientData/>
  </xdr:twoCellAnchor>
  <xdr:twoCellAnchor editAs="oneCell">
    <xdr:from>
      <xdr:col>24</xdr:col>
      <xdr:colOff>1133475</xdr:colOff>
      <xdr:row>0</xdr:row>
      <xdr:rowOff>219075</xdr:rowOff>
    </xdr:from>
    <xdr:to>
      <xdr:col>24</xdr:col>
      <xdr:colOff>1630891</xdr:colOff>
      <xdr:row>3</xdr:row>
      <xdr:rowOff>21987</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32780288" y="219075"/>
          <a:ext cx="497416" cy="4815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2145507</xdr:colOff>
      <xdr:row>8</xdr:row>
      <xdr:rowOff>152399</xdr:rowOff>
    </xdr:from>
    <xdr:to>
      <xdr:col>7</xdr:col>
      <xdr:colOff>6393657</xdr:colOff>
      <xdr:row>13</xdr:row>
      <xdr:rowOff>189561</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tretch>
          <a:fillRect/>
        </a:stretch>
      </xdr:blipFill>
      <xdr:spPr>
        <a:xfrm>
          <a:off x="7800976" y="1866899"/>
          <a:ext cx="4248150" cy="1108725"/>
        </a:xfrm>
        <a:prstGeom prst="rect">
          <a:avLst/>
        </a:prstGeom>
      </xdr:spPr>
    </xdr:pic>
    <xdr:clientData/>
  </xdr:twoCellAnchor>
  <xdr:twoCellAnchor editAs="oneCell">
    <xdr:from>
      <xdr:col>7</xdr:col>
      <xdr:colOff>6974419</xdr:colOff>
      <xdr:row>0</xdr:row>
      <xdr:rowOff>127000</xdr:rowOff>
    </xdr:from>
    <xdr:to>
      <xdr:col>7</xdr:col>
      <xdr:colOff>7471835</xdr:colOff>
      <xdr:row>2</xdr:row>
      <xdr:rowOff>210560</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12647086" y="127000"/>
          <a:ext cx="497416" cy="5068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3979334</xdr:colOff>
      <xdr:row>0</xdr:row>
      <xdr:rowOff>74083</xdr:rowOff>
    </xdr:from>
    <xdr:to>
      <xdr:col>2</xdr:col>
      <xdr:colOff>4191000</xdr:colOff>
      <xdr:row>0</xdr:row>
      <xdr:rowOff>289782</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10096501" y="74083"/>
          <a:ext cx="211666" cy="2156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7144</xdr:colOff>
      <xdr:row>29</xdr:row>
      <xdr:rowOff>154781</xdr:rowOff>
    </xdr:from>
    <xdr:to>
      <xdr:col>7</xdr:col>
      <xdr:colOff>595313</xdr:colOff>
      <xdr:row>40</xdr:row>
      <xdr:rowOff>114300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600075</xdr:colOff>
      <xdr:row>11</xdr:row>
      <xdr:rowOff>52387</xdr:rowOff>
    </xdr:from>
    <xdr:to>
      <xdr:col>15</xdr:col>
      <xdr:colOff>600075</xdr:colOff>
      <xdr:row>21</xdr:row>
      <xdr:rowOff>123825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30956</xdr:colOff>
      <xdr:row>29</xdr:row>
      <xdr:rowOff>164306</xdr:rowOff>
    </xdr:from>
    <xdr:to>
      <xdr:col>15</xdr:col>
      <xdr:colOff>592931</xdr:colOff>
      <xdr:row>40</xdr:row>
      <xdr:rowOff>80963</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592932</xdr:colOff>
      <xdr:row>48</xdr:row>
      <xdr:rowOff>123825</xdr:rowOff>
    </xdr:from>
    <xdr:to>
      <xdr:col>7</xdr:col>
      <xdr:colOff>592932</xdr:colOff>
      <xdr:row>59</xdr:row>
      <xdr:rowOff>97632</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597693</xdr:colOff>
      <xdr:row>48</xdr:row>
      <xdr:rowOff>123823</xdr:rowOff>
    </xdr:from>
    <xdr:to>
      <xdr:col>15</xdr:col>
      <xdr:colOff>588168</xdr:colOff>
      <xdr:row>59</xdr:row>
      <xdr:rowOff>97630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588168</xdr:colOff>
      <xdr:row>67</xdr:row>
      <xdr:rowOff>135731</xdr:rowOff>
    </xdr:from>
    <xdr:to>
      <xdr:col>7</xdr:col>
      <xdr:colOff>597693</xdr:colOff>
      <xdr:row>78</xdr:row>
      <xdr:rowOff>100012</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602455</xdr:colOff>
      <xdr:row>67</xdr:row>
      <xdr:rowOff>135731</xdr:rowOff>
    </xdr:from>
    <xdr:to>
      <xdr:col>15</xdr:col>
      <xdr:colOff>576262</xdr:colOff>
      <xdr:row>78</xdr:row>
      <xdr:rowOff>130968</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14287</xdr:colOff>
      <xdr:row>86</xdr:row>
      <xdr:rowOff>133350</xdr:rowOff>
    </xdr:from>
    <xdr:to>
      <xdr:col>8</xdr:col>
      <xdr:colOff>4762</xdr:colOff>
      <xdr:row>97</xdr:row>
      <xdr:rowOff>88107</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602456</xdr:colOff>
      <xdr:row>86</xdr:row>
      <xdr:rowOff>135730</xdr:rowOff>
    </xdr:from>
    <xdr:to>
      <xdr:col>15</xdr:col>
      <xdr:colOff>576262</xdr:colOff>
      <xdr:row>97</xdr:row>
      <xdr:rowOff>109537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588169</xdr:colOff>
      <xdr:row>105</xdr:row>
      <xdr:rowOff>154782</xdr:rowOff>
    </xdr:from>
    <xdr:to>
      <xdr:col>7</xdr:col>
      <xdr:colOff>595314</xdr:colOff>
      <xdr:row>116</xdr:row>
      <xdr:rowOff>109538</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105</xdr:row>
      <xdr:rowOff>145258</xdr:rowOff>
    </xdr:from>
    <xdr:to>
      <xdr:col>16</xdr:col>
      <xdr:colOff>0</xdr:colOff>
      <xdr:row>116</xdr:row>
      <xdr:rowOff>100014</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604838</xdr:colOff>
      <xdr:row>124</xdr:row>
      <xdr:rowOff>107154</xdr:rowOff>
    </xdr:from>
    <xdr:to>
      <xdr:col>7</xdr:col>
      <xdr:colOff>595314</xdr:colOff>
      <xdr:row>135</xdr:row>
      <xdr:rowOff>61911</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11</xdr:row>
      <xdr:rowOff>66675</xdr:rowOff>
    </xdr:from>
    <xdr:to>
      <xdr:col>8</xdr:col>
      <xdr:colOff>0</xdr:colOff>
      <xdr:row>21</xdr:row>
      <xdr:rowOff>104775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60182</xdr:colOff>
      <xdr:row>0</xdr:row>
      <xdr:rowOff>110403</xdr:rowOff>
    </xdr:from>
    <xdr:to>
      <xdr:col>3</xdr:col>
      <xdr:colOff>104343</xdr:colOff>
      <xdr:row>3</xdr:row>
      <xdr:rowOff>72296</xdr:rowOff>
    </xdr:to>
    <xdr:pic>
      <xdr:nvPicPr>
        <xdr:cNvPr id="2" name="Picture 1"/>
        <xdr:cNvPicPr>
          <a:picLocks noChangeAspect="1"/>
        </xdr:cNvPicPr>
      </xdr:nvPicPr>
      <xdr:blipFill>
        <a:blip xmlns:r="http://schemas.openxmlformats.org/officeDocument/2006/relationships" r:embed="rId14" cstate="print">
          <a:extLst>
            <a:ext uri="{28A0092B-C50C-407E-A947-70E740481C1C}">
              <a14:useLocalDpi xmlns="" xmlns:a14="http://schemas.microsoft.com/office/drawing/2010/main" val="0"/>
            </a:ext>
          </a:extLst>
        </a:blip>
        <a:stretch>
          <a:fillRect/>
        </a:stretch>
      </xdr:blipFill>
      <xdr:spPr>
        <a:xfrm>
          <a:off x="667401" y="110403"/>
          <a:ext cx="2199192" cy="569112"/>
        </a:xfrm>
        <a:prstGeom prst="rect">
          <a:avLst/>
        </a:prstGeom>
      </xdr:spPr>
    </xdr:pic>
    <xdr:clientData/>
  </xdr:twoCellAnchor>
  <xdr:twoCellAnchor editAs="oneCell">
    <xdr:from>
      <xdr:col>12</xdr:col>
      <xdr:colOff>79013</xdr:colOff>
      <xdr:row>0</xdr:row>
      <xdr:rowOff>105731</xdr:rowOff>
    </xdr:from>
    <xdr:to>
      <xdr:col>12</xdr:col>
      <xdr:colOff>618211</xdr:colOff>
      <xdr:row>3</xdr:row>
      <xdr:rowOff>49044</xdr:rowOff>
    </xdr:to>
    <xdr:pic>
      <xdr:nvPicPr>
        <xdr:cNvPr id="21" name="Picture 20"/>
        <xdr:cNvPicPr>
          <a:picLocks noChangeAspect="1"/>
        </xdr:cNvPicPr>
      </xdr:nvPicPr>
      <xdr:blipFill>
        <a:blip xmlns:r="http://schemas.openxmlformats.org/officeDocument/2006/relationships" r:embed="rId15" cstate="print">
          <a:extLst>
            <a:ext uri="{28A0092B-C50C-407E-A947-70E740481C1C}">
              <a14:useLocalDpi xmlns="" xmlns:a14="http://schemas.microsoft.com/office/drawing/2010/main" val="0"/>
            </a:ext>
          </a:extLst>
        </a:blip>
        <a:stretch>
          <a:fillRect/>
        </a:stretch>
      </xdr:blipFill>
      <xdr:spPr>
        <a:xfrm>
          <a:off x="9175388" y="105731"/>
          <a:ext cx="539198" cy="5505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C86"/>
  <sheetViews>
    <sheetView showGridLines="0" tabSelected="1" zoomScale="80" zoomScaleNormal="80" workbookViewId="0">
      <selection activeCell="E15" sqref="E15"/>
    </sheetView>
  </sheetViews>
  <sheetFormatPr defaultColWidth="0" defaultRowHeight="35.1" customHeight="1" zeroHeight="1"/>
  <cols>
    <col min="1" max="1" width="5" style="4" customWidth="1"/>
    <col min="2" max="2" width="50.7109375" style="4" customWidth="1"/>
    <col min="3" max="3" width="20.7109375" style="4" customWidth="1"/>
    <col min="4" max="4" width="10.7109375" style="54" customWidth="1"/>
    <col min="5" max="7" width="30.7109375" style="4" customWidth="1"/>
    <col min="8" max="8" width="37.28515625" style="4" bestFit="1" customWidth="1"/>
    <col min="9" max="9" width="37.140625" style="4" hidden="1" customWidth="1"/>
    <col min="10" max="10" width="33.42578125" style="4" bestFit="1" customWidth="1"/>
    <col min="11" max="11" width="30.7109375" style="4" customWidth="1"/>
    <col min="12" max="13" width="15.7109375" style="4" customWidth="1"/>
    <col min="14" max="14" width="30.7109375" style="4" hidden="1" customWidth="1"/>
    <col min="15" max="17" width="30.7109375" style="4" customWidth="1"/>
    <col min="18" max="18" width="30.7109375" style="4" hidden="1" customWidth="1"/>
    <col min="19" max="20" width="30.7109375" style="4" customWidth="1"/>
    <col min="21" max="21" width="30.7109375" style="4" hidden="1" customWidth="1"/>
    <col min="22" max="22" width="30.7109375" style="4" customWidth="1"/>
    <col min="23" max="23" width="18.7109375" style="4" hidden="1" customWidth="1"/>
    <col min="24" max="24" width="4.5703125" style="4" hidden="1" customWidth="1"/>
    <col min="25" max="25" width="25.7109375" style="4" customWidth="1"/>
    <col min="26" max="26" width="5.7109375" style="4" hidden="1" customWidth="1"/>
    <col min="27" max="16384" width="9.140625" style="4" hidden="1"/>
  </cols>
  <sheetData>
    <row r="1" spans="1:29" ht="18" customHeight="1">
      <c r="A1" s="68"/>
      <c r="B1" s="69"/>
      <c r="C1" s="69"/>
      <c r="D1" s="70" t="s">
        <v>40</v>
      </c>
      <c r="E1" s="162" t="s">
        <v>203</v>
      </c>
      <c r="F1" s="162"/>
      <c r="G1" s="162"/>
      <c r="H1" s="162"/>
      <c r="I1" s="69"/>
      <c r="J1" s="69"/>
      <c r="K1" s="68"/>
      <c r="L1" s="69"/>
      <c r="M1" s="69"/>
      <c r="N1" s="69"/>
      <c r="O1" s="69"/>
      <c r="P1" s="69"/>
      <c r="Q1" s="69"/>
      <c r="R1" s="69"/>
      <c r="S1" s="69"/>
      <c r="T1" s="69"/>
      <c r="U1" s="69"/>
      <c r="V1" s="69"/>
      <c r="W1" s="69"/>
      <c r="X1" s="69"/>
      <c r="Y1" s="69"/>
    </row>
    <row r="2" spans="1:29" ht="18" customHeight="1">
      <c r="A2" s="68"/>
      <c r="B2" s="69"/>
      <c r="C2" s="69"/>
      <c r="D2" s="70" t="s">
        <v>41</v>
      </c>
      <c r="E2" s="162" t="s">
        <v>204</v>
      </c>
      <c r="F2" s="162"/>
      <c r="G2" s="162"/>
      <c r="H2" s="162"/>
      <c r="I2" s="69"/>
      <c r="J2" s="69"/>
      <c r="K2" s="68"/>
      <c r="L2" s="69"/>
      <c r="M2" s="69"/>
      <c r="N2" s="69"/>
      <c r="O2" s="69"/>
      <c r="P2" s="69"/>
      <c r="Q2" s="69"/>
      <c r="R2" s="69"/>
      <c r="S2" s="69"/>
      <c r="T2" s="69"/>
      <c r="U2" s="69"/>
      <c r="V2" s="69"/>
      <c r="W2" s="69"/>
      <c r="X2" s="69"/>
      <c r="Y2" s="69"/>
    </row>
    <row r="3" spans="1:29" ht="18" customHeight="1">
      <c r="A3" s="68"/>
      <c r="B3" s="71"/>
      <c r="C3" s="71"/>
      <c r="D3" s="70" t="s">
        <v>2</v>
      </c>
      <c r="E3" s="162" t="s">
        <v>205</v>
      </c>
      <c r="F3" s="162"/>
      <c r="G3" s="162"/>
      <c r="H3" s="162"/>
      <c r="I3" s="71"/>
      <c r="J3" s="71"/>
      <c r="K3" s="68"/>
      <c r="L3" s="71"/>
      <c r="M3" s="71"/>
      <c r="N3" s="71"/>
      <c r="O3" s="71"/>
      <c r="P3" s="71"/>
      <c r="Q3" s="71"/>
      <c r="R3" s="71"/>
      <c r="S3" s="71"/>
      <c r="T3" s="71"/>
      <c r="U3" s="71"/>
      <c r="V3" s="71"/>
      <c r="W3" s="71"/>
      <c r="X3" s="71"/>
      <c r="Y3" s="71"/>
    </row>
    <row r="4" spans="1:29" ht="18" customHeight="1">
      <c r="A4" s="68"/>
      <c r="B4" s="69"/>
      <c r="C4" s="69"/>
      <c r="D4" s="70" t="s">
        <v>42</v>
      </c>
      <c r="E4" s="162" t="s">
        <v>144</v>
      </c>
      <c r="F4" s="162"/>
      <c r="G4" s="162"/>
      <c r="H4" s="162"/>
      <c r="I4" s="69"/>
      <c r="J4" s="69"/>
      <c r="K4" s="68"/>
      <c r="L4" s="69"/>
      <c r="M4" s="69"/>
      <c r="N4" s="69"/>
      <c r="O4" s="69"/>
      <c r="P4" s="69"/>
      <c r="Q4" s="69"/>
      <c r="R4" s="69"/>
      <c r="S4" s="69"/>
      <c r="T4" s="69"/>
      <c r="U4" s="69"/>
      <c r="V4" s="69"/>
      <c r="W4" s="69"/>
      <c r="X4" s="69"/>
      <c r="Y4" s="69"/>
    </row>
    <row r="5" spans="1:29" ht="15.95" customHeight="1">
      <c r="A5" s="27"/>
      <c r="B5" s="27"/>
      <c r="C5" s="27"/>
      <c r="D5" s="51"/>
      <c r="E5" s="27"/>
      <c r="F5" s="27"/>
      <c r="G5" s="27"/>
      <c r="H5" s="27"/>
      <c r="I5" s="27"/>
      <c r="J5" s="27"/>
      <c r="K5" s="27"/>
      <c r="L5" s="27"/>
      <c r="M5" s="27"/>
      <c r="N5" s="27"/>
      <c r="O5" s="27"/>
      <c r="P5" s="27"/>
      <c r="Q5" s="27"/>
      <c r="R5" s="27"/>
      <c r="S5" s="27"/>
      <c r="T5" s="27"/>
      <c r="U5" s="27"/>
      <c r="V5" s="27"/>
      <c r="W5" s="27"/>
      <c r="X5" s="27"/>
      <c r="Y5" s="27"/>
    </row>
    <row r="6" spans="1:29" s="54" customFormat="1" ht="20.100000000000001" customHeight="1">
      <c r="A6" s="168" t="s">
        <v>201</v>
      </c>
      <c r="B6" s="168"/>
      <c r="C6" s="51"/>
      <c r="D6" s="166" t="s">
        <v>12</v>
      </c>
      <c r="E6" s="166"/>
      <c r="F6" s="166"/>
      <c r="G6" s="167"/>
      <c r="H6" s="163" t="s">
        <v>206</v>
      </c>
      <c r="I6" s="164"/>
      <c r="J6" s="165"/>
      <c r="K6" s="51"/>
      <c r="L6" s="55" t="s">
        <v>13</v>
      </c>
      <c r="M6" s="62" t="s">
        <v>43</v>
      </c>
      <c r="N6" s="63"/>
      <c r="O6" s="64"/>
      <c r="P6" s="51"/>
      <c r="Q6" s="51"/>
      <c r="R6" s="51"/>
      <c r="S6" s="51"/>
      <c r="T6" s="51"/>
      <c r="U6" s="51"/>
      <c r="V6" s="51"/>
      <c r="W6" s="51"/>
      <c r="X6" s="51"/>
      <c r="Y6" s="51"/>
    </row>
    <row r="7" spans="1:29" ht="15.95" customHeight="1">
      <c r="A7" s="27"/>
      <c r="B7" s="27"/>
      <c r="C7" s="27"/>
      <c r="D7" s="27"/>
      <c r="E7" s="27"/>
      <c r="F7" s="27"/>
      <c r="G7" s="27"/>
      <c r="H7" s="27"/>
      <c r="I7" s="27"/>
      <c r="J7" s="27"/>
      <c r="K7" s="27"/>
      <c r="L7" s="27"/>
      <c r="M7" s="27"/>
      <c r="N7" s="27"/>
      <c r="O7" s="27"/>
      <c r="P7" s="27"/>
      <c r="Q7" s="27"/>
      <c r="R7" s="27"/>
      <c r="S7" s="27"/>
      <c r="T7" s="27"/>
      <c r="U7" s="27"/>
      <c r="V7" s="27"/>
      <c r="W7" s="27">
        <v>23</v>
      </c>
      <c r="X7" s="27">
        <v>24</v>
      </c>
      <c r="Y7" s="27"/>
    </row>
    <row r="8" spans="1:29" ht="35.1" customHeight="1">
      <c r="A8" s="149" t="s">
        <v>9</v>
      </c>
      <c r="B8" s="151" t="s">
        <v>10</v>
      </c>
      <c r="C8" s="152" t="s">
        <v>185</v>
      </c>
      <c r="D8" s="149" t="s">
        <v>1</v>
      </c>
      <c r="E8" s="153" t="s">
        <v>145</v>
      </c>
      <c r="F8" s="154"/>
      <c r="G8" s="154"/>
      <c r="H8" s="154"/>
      <c r="I8" s="155"/>
      <c r="J8" s="153" t="s">
        <v>146</v>
      </c>
      <c r="K8" s="154"/>
      <c r="L8" s="154"/>
      <c r="M8" s="154"/>
      <c r="N8" s="155"/>
      <c r="O8" s="142" t="s">
        <v>147</v>
      </c>
      <c r="P8" s="142"/>
      <c r="Q8" s="142"/>
      <c r="R8" s="142"/>
      <c r="S8" s="145" t="s">
        <v>148</v>
      </c>
      <c r="T8" s="146"/>
      <c r="U8" s="65"/>
      <c r="V8" s="66" t="s">
        <v>143</v>
      </c>
      <c r="W8" s="160"/>
      <c r="X8" s="161"/>
      <c r="Y8" s="147" t="s">
        <v>36</v>
      </c>
    </row>
    <row r="9" spans="1:29" ht="60" customHeight="1">
      <c r="A9" s="150"/>
      <c r="B9" s="151"/>
      <c r="C9" s="152"/>
      <c r="D9" s="150"/>
      <c r="E9" s="28" t="s">
        <v>135</v>
      </c>
      <c r="F9" s="28" t="s">
        <v>136</v>
      </c>
      <c r="G9" s="28" t="s">
        <v>137</v>
      </c>
      <c r="H9" s="28" t="s">
        <v>181</v>
      </c>
      <c r="I9" s="44" t="s">
        <v>32</v>
      </c>
      <c r="J9" s="28" t="s">
        <v>182</v>
      </c>
      <c r="K9" s="28" t="s">
        <v>44</v>
      </c>
      <c r="L9" s="156" t="s">
        <v>46</v>
      </c>
      <c r="M9" s="157"/>
      <c r="N9" s="44" t="s">
        <v>33</v>
      </c>
      <c r="O9" s="29" t="s">
        <v>138</v>
      </c>
      <c r="P9" s="29" t="s">
        <v>139</v>
      </c>
      <c r="Q9" s="29" t="s">
        <v>140</v>
      </c>
      <c r="R9" s="44" t="s">
        <v>34</v>
      </c>
      <c r="S9" s="29" t="s">
        <v>141</v>
      </c>
      <c r="T9" s="29" t="s">
        <v>142</v>
      </c>
      <c r="U9" s="44" t="s">
        <v>35</v>
      </c>
      <c r="V9" s="45" t="s">
        <v>45</v>
      </c>
      <c r="W9" s="158" t="s">
        <v>134</v>
      </c>
      <c r="X9" s="159"/>
      <c r="Y9" s="148"/>
      <c r="AB9" s="140" t="s">
        <v>186</v>
      </c>
      <c r="AC9" s="140"/>
    </row>
    <row r="10" spans="1:29" ht="24.95" customHeight="1">
      <c r="A10" s="46">
        <v>1</v>
      </c>
      <c r="B10" s="56">
        <v>666</v>
      </c>
      <c r="C10" s="125"/>
      <c r="D10" s="126" t="s">
        <v>208</v>
      </c>
      <c r="E10" s="46">
        <v>6</v>
      </c>
      <c r="F10" s="46">
        <v>6</v>
      </c>
      <c r="G10" s="46">
        <v>6</v>
      </c>
      <c r="H10" s="46">
        <v>6</v>
      </c>
      <c r="I10" s="47">
        <f>SUM(E10:H10)/4*0.2</f>
        <v>1.2000000000000002</v>
      </c>
      <c r="J10" s="46">
        <v>6</v>
      </c>
      <c r="K10" s="46">
        <v>6</v>
      </c>
      <c r="L10" s="143">
        <v>6</v>
      </c>
      <c r="M10" s="144"/>
      <c r="N10" s="48">
        <f>SUM(J10:M10)/3*0.2</f>
        <v>1.2000000000000002</v>
      </c>
      <c r="O10" s="46">
        <v>6</v>
      </c>
      <c r="P10" s="46">
        <v>6</v>
      </c>
      <c r="Q10" s="46">
        <v>6</v>
      </c>
      <c r="R10" s="48">
        <f>SUM(O10:Q10)/3*0.2</f>
        <v>1.2000000000000002</v>
      </c>
      <c r="S10" s="46">
        <v>6</v>
      </c>
      <c r="T10" s="46">
        <v>6</v>
      </c>
      <c r="U10" s="48">
        <f>SUM(S10:T10)/2*0.2</f>
        <v>1.2000000000000002</v>
      </c>
      <c r="V10" s="46">
        <v>6</v>
      </c>
      <c r="W10" s="49">
        <f t="shared" ref="W10:W41" si="0">SUM(S10:V10)/24*2.5</f>
        <v>1.9999999999999998</v>
      </c>
      <c r="X10" s="48">
        <f>+V10*0.2</f>
        <v>1.2000000000000002</v>
      </c>
      <c r="Y10" s="61">
        <f>ROUNDDOWN((X10+U10+R10+N10+I10),0)</f>
        <v>6</v>
      </c>
      <c r="AB10" s="127">
        <v>0</v>
      </c>
      <c r="AC10" s="127" t="s">
        <v>20</v>
      </c>
    </row>
    <row r="11" spans="1:29" ht="24.95" customHeight="1">
      <c r="A11" s="46">
        <v>2</v>
      </c>
      <c r="B11" s="56"/>
      <c r="C11" s="125"/>
      <c r="D11" s="126" t="s">
        <v>208</v>
      </c>
      <c r="E11" s="46">
        <v>6</v>
      </c>
      <c r="F11" s="46">
        <v>6</v>
      </c>
      <c r="G11" s="46">
        <v>6</v>
      </c>
      <c r="H11" s="46">
        <v>6</v>
      </c>
      <c r="I11" s="47">
        <f t="shared" ref="I11:I69" si="1">SUM(E11:H11)/4*0.2</f>
        <v>1.2000000000000002</v>
      </c>
      <c r="J11" s="46">
        <v>6</v>
      </c>
      <c r="K11" s="46">
        <v>6</v>
      </c>
      <c r="L11" s="143">
        <v>6</v>
      </c>
      <c r="M11" s="144"/>
      <c r="N11" s="48">
        <f t="shared" ref="N11:N69" si="2">SUM(J11:M11)/3*0.2</f>
        <v>1.2000000000000002</v>
      </c>
      <c r="O11" s="46">
        <v>5</v>
      </c>
      <c r="P11" s="46">
        <v>5</v>
      </c>
      <c r="Q11" s="46">
        <v>5</v>
      </c>
      <c r="R11" s="48">
        <f t="shared" ref="R11:R69" si="3">SUM(O11:Q11)/3*0.2</f>
        <v>1</v>
      </c>
      <c r="S11" s="46">
        <v>5</v>
      </c>
      <c r="T11" s="46">
        <v>5</v>
      </c>
      <c r="U11" s="48">
        <f t="shared" ref="U11:U69" si="4">SUM(S11:T11)/2*0.2</f>
        <v>1</v>
      </c>
      <c r="V11" s="46">
        <v>5</v>
      </c>
      <c r="W11" s="49">
        <f t="shared" si="0"/>
        <v>1.6666666666666665</v>
      </c>
      <c r="X11" s="48">
        <f t="shared" ref="X11:X59" si="5">+V11*0.2</f>
        <v>1</v>
      </c>
      <c r="Y11" s="61">
        <f t="shared" ref="Y11:Y69" si="6">ROUNDDOWN((X11+U11+R11+N11+I11),0)</f>
        <v>5</v>
      </c>
      <c r="AB11" s="127">
        <v>1</v>
      </c>
      <c r="AC11" s="127" t="s">
        <v>11</v>
      </c>
    </row>
    <row r="12" spans="1:29" ht="24.95" customHeight="1">
      <c r="A12" s="46">
        <v>3</v>
      </c>
      <c r="B12" s="56"/>
      <c r="C12" s="125"/>
      <c r="D12" s="126" t="str">
        <f t="shared" ref="D11:D69" si="7">IF(C12="","",VLOOKUP(VALUE(RIGHT(C12)),$AB$10:$AC$19,2))</f>
        <v/>
      </c>
      <c r="E12" s="46">
        <v>6</v>
      </c>
      <c r="F12" s="46">
        <v>2</v>
      </c>
      <c r="G12" s="46">
        <v>6</v>
      </c>
      <c r="H12" s="46">
        <v>4</v>
      </c>
      <c r="I12" s="47">
        <f t="shared" si="1"/>
        <v>0.9</v>
      </c>
      <c r="J12" s="46">
        <v>6</v>
      </c>
      <c r="K12" s="46">
        <v>6</v>
      </c>
      <c r="L12" s="143">
        <v>5</v>
      </c>
      <c r="M12" s="144"/>
      <c r="N12" s="48">
        <f t="shared" si="2"/>
        <v>1.1333333333333335</v>
      </c>
      <c r="O12" s="46">
        <v>6</v>
      </c>
      <c r="P12" s="46">
        <v>6</v>
      </c>
      <c r="Q12" s="46">
        <v>6</v>
      </c>
      <c r="R12" s="48">
        <f t="shared" si="3"/>
        <v>1.2000000000000002</v>
      </c>
      <c r="S12" s="46">
        <v>6</v>
      </c>
      <c r="T12" s="46">
        <v>6</v>
      </c>
      <c r="U12" s="48">
        <f t="shared" si="4"/>
        <v>1.2000000000000002</v>
      </c>
      <c r="V12" s="46">
        <v>6</v>
      </c>
      <c r="W12" s="49">
        <f t="shared" si="0"/>
        <v>1.9999999999999998</v>
      </c>
      <c r="X12" s="48">
        <f t="shared" si="5"/>
        <v>1.2000000000000002</v>
      </c>
      <c r="Y12" s="61">
        <f t="shared" si="6"/>
        <v>5</v>
      </c>
      <c r="AB12" s="127">
        <v>2</v>
      </c>
      <c r="AC12" s="127" t="s">
        <v>20</v>
      </c>
    </row>
    <row r="13" spans="1:29" ht="24.95" customHeight="1">
      <c r="A13" s="46">
        <v>4</v>
      </c>
      <c r="B13" s="56"/>
      <c r="C13" s="125"/>
      <c r="D13" s="126" t="s">
        <v>209</v>
      </c>
      <c r="E13" s="46">
        <v>5</v>
      </c>
      <c r="F13" s="46">
        <v>6</v>
      </c>
      <c r="G13" s="46">
        <v>6</v>
      </c>
      <c r="H13" s="46">
        <v>6</v>
      </c>
      <c r="I13" s="47">
        <f t="shared" si="1"/>
        <v>1.1500000000000001</v>
      </c>
      <c r="J13" s="46">
        <v>6</v>
      </c>
      <c r="K13" s="46">
        <v>6</v>
      </c>
      <c r="L13" s="143">
        <v>6</v>
      </c>
      <c r="M13" s="144"/>
      <c r="N13" s="48">
        <f t="shared" si="2"/>
        <v>1.2000000000000002</v>
      </c>
      <c r="O13" s="46">
        <v>6</v>
      </c>
      <c r="P13" s="46">
        <v>6</v>
      </c>
      <c r="Q13" s="46">
        <v>6</v>
      </c>
      <c r="R13" s="48">
        <f t="shared" si="3"/>
        <v>1.2000000000000002</v>
      </c>
      <c r="S13" s="46">
        <v>6</v>
      </c>
      <c r="T13" s="46">
        <v>6</v>
      </c>
      <c r="U13" s="48">
        <f t="shared" si="4"/>
        <v>1.2000000000000002</v>
      </c>
      <c r="V13" s="46">
        <v>6</v>
      </c>
      <c r="W13" s="49">
        <f t="shared" si="0"/>
        <v>1.9999999999999998</v>
      </c>
      <c r="X13" s="48">
        <f t="shared" si="5"/>
        <v>1.2000000000000002</v>
      </c>
      <c r="Y13" s="61">
        <f t="shared" si="6"/>
        <v>5</v>
      </c>
      <c r="AB13" s="127">
        <v>3</v>
      </c>
      <c r="AC13" s="127" t="s">
        <v>11</v>
      </c>
    </row>
    <row r="14" spans="1:29" ht="24.95" customHeight="1">
      <c r="A14" s="46">
        <v>5</v>
      </c>
      <c r="B14" s="56"/>
      <c r="C14" s="125"/>
      <c r="D14" s="126" t="str">
        <f t="shared" si="7"/>
        <v/>
      </c>
      <c r="E14" s="46">
        <v>6</v>
      </c>
      <c r="F14" s="46">
        <v>3</v>
      </c>
      <c r="G14" s="46">
        <v>4</v>
      </c>
      <c r="H14" s="46">
        <v>5</v>
      </c>
      <c r="I14" s="47">
        <f t="shared" si="1"/>
        <v>0.9</v>
      </c>
      <c r="J14" s="46">
        <v>3</v>
      </c>
      <c r="K14" s="46">
        <v>6</v>
      </c>
      <c r="L14" s="143">
        <v>3</v>
      </c>
      <c r="M14" s="144"/>
      <c r="N14" s="48">
        <f t="shared" si="2"/>
        <v>0.8</v>
      </c>
      <c r="O14" s="46">
        <v>6</v>
      </c>
      <c r="P14" s="46">
        <v>6</v>
      </c>
      <c r="Q14" s="46">
        <v>6</v>
      </c>
      <c r="R14" s="48">
        <f t="shared" si="3"/>
        <v>1.2000000000000002</v>
      </c>
      <c r="S14" s="46">
        <v>6</v>
      </c>
      <c r="T14" s="46">
        <v>6</v>
      </c>
      <c r="U14" s="48">
        <f t="shared" si="4"/>
        <v>1.2000000000000002</v>
      </c>
      <c r="V14" s="46">
        <v>6</v>
      </c>
      <c r="W14" s="49">
        <f t="shared" si="0"/>
        <v>1.9999999999999998</v>
      </c>
      <c r="X14" s="48">
        <f t="shared" si="5"/>
        <v>1.2000000000000002</v>
      </c>
      <c r="Y14" s="61">
        <f t="shared" si="6"/>
        <v>5</v>
      </c>
      <c r="AB14" s="127">
        <v>4</v>
      </c>
      <c r="AC14" s="127" t="s">
        <v>20</v>
      </c>
    </row>
    <row r="15" spans="1:29" ht="24.95" customHeight="1">
      <c r="A15" s="46">
        <v>6</v>
      </c>
      <c r="B15" s="56"/>
      <c r="C15" s="125"/>
      <c r="D15" s="126" t="str">
        <f t="shared" si="7"/>
        <v/>
      </c>
      <c r="E15" s="46">
        <v>6</v>
      </c>
      <c r="F15" s="46">
        <v>5</v>
      </c>
      <c r="G15" s="46">
        <v>6</v>
      </c>
      <c r="H15" s="46">
        <v>6</v>
      </c>
      <c r="I15" s="47">
        <f t="shared" si="1"/>
        <v>1.1500000000000001</v>
      </c>
      <c r="J15" s="46">
        <v>6</v>
      </c>
      <c r="K15" s="46">
        <v>6</v>
      </c>
      <c r="L15" s="143">
        <v>3</v>
      </c>
      <c r="M15" s="144"/>
      <c r="N15" s="48">
        <f t="shared" si="2"/>
        <v>1</v>
      </c>
      <c r="O15" s="46">
        <v>6</v>
      </c>
      <c r="P15" s="46">
        <v>6</v>
      </c>
      <c r="Q15" s="46">
        <v>6</v>
      </c>
      <c r="R15" s="48">
        <f t="shared" si="3"/>
        <v>1.2000000000000002</v>
      </c>
      <c r="S15" s="46">
        <v>6</v>
      </c>
      <c r="T15" s="46">
        <v>6</v>
      </c>
      <c r="U15" s="48">
        <f t="shared" si="4"/>
        <v>1.2000000000000002</v>
      </c>
      <c r="V15" s="46">
        <v>6</v>
      </c>
      <c r="W15" s="49">
        <f t="shared" si="0"/>
        <v>1.9999999999999998</v>
      </c>
      <c r="X15" s="48">
        <f t="shared" si="5"/>
        <v>1.2000000000000002</v>
      </c>
      <c r="Y15" s="61">
        <f t="shared" si="6"/>
        <v>5</v>
      </c>
      <c r="AB15" s="127">
        <v>5</v>
      </c>
      <c r="AC15" s="127" t="s">
        <v>11</v>
      </c>
    </row>
    <row r="16" spans="1:29" ht="24.95" customHeight="1">
      <c r="A16" s="46">
        <v>7</v>
      </c>
      <c r="B16" s="56"/>
      <c r="C16" s="125"/>
      <c r="D16" s="126" t="str">
        <f t="shared" si="7"/>
        <v/>
      </c>
      <c r="E16" s="46">
        <v>5</v>
      </c>
      <c r="F16" s="46">
        <v>6</v>
      </c>
      <c r="G16" s="46">
        <v>6</v>
      </c>
      <c r="H16" s="46">
        <v>6</v>
      </c>
      <c r="I16" s="47">
        <f t="shared" si="1"/>
        <v>1.1500000000000001</v>
      </c>
      <c r="J16" s="46">
        <v>6</v>
      </c>
      <c r="K16" s="46">
        <v>6</v>
      </c>
      <c r="L16" s="143">
        <v>3</v>
      </c>
      <c r="M16" s="144"/>
      <c r="N16" s="48">
        <f t="shared" si="2"/>
        <v>1</v>
      </c>
      <c r="O16" s="46">
        <v>6</v>
      </c>
      <c r="P16" s="46">
        <v>6</v>
      </c>
      <c r="Q16" s="46">
        <v>6</v>
      </c>
      <c r="R16" s="48">
        <f t="shared" si="3"/>
        <v>1.2000000000000002</v>
      </c>
      <c r="S16" s="46">
        <v>6</v>
      </c>
      <c r="T16" s="46">
        <v>6</v>
      </c>
      <c r="U16" s="48">
        <f t="shared" si="4"/>
        <v>1.2000000000000002</v>
      </c>
      <c r="V16" s="46">
        <v>6</v>
      </c>
      <c r="W16" s="49">
        <f t="shared" si="0"/>
        <v>1.9999999999999998</v>
      </c>
      <c r="X16" s="48">
        <f t="shared" si="5"/>
        <v>1.2000000000000002</v>
      </c>
      <c r="Y16" s="61">
        <f t="shared" si="6"/>
        <v>5</v>
      </c>
      <c r="AB16" s="127">
        <v>6</v>
      </c>
      <c r="AC16" s="127" t="s">
        <v>20</v>
      </c>
    </row>
    <row r="17" spans="1:29" ht="24.95" customHeight="1">
      <c r="A17" s="46">
        <v>8</v>
      </c>
      <c r="B17" s="56"/>
      <c r="C17" s="125"/>
      <c r="D17" s="126" t="str">
        <f t="shared" si="7"/>
        <v/>
      </c>
      <c r="E17" s="46">
        <v>3</v>
      </c>
      <c r="F17" s="46">
        <v>6</v>
      </c>
      <c r="G17" s="46">
        <v>3</v>
      </c>
      <c r="H17" s="46">
        <v>6</v>
      </c>
      <c r="I17" s="47">
        <f t="shared" si="1"/>
        <v>0.9</v>
      </c>
      <c r="J17" s="46">
        <v>6</v>
      </c>
      <c r="K17" s="46">
        <v>6</v>
      </c>
      <c r="L17" s="143">
        <v>5</v>
      </c>
      <c r="M17" s="144"/>
      <c r="N17" s="48">
        <f t="shared" si="2"/>
        <v>1.1333333333333335</v>
      </c>
      <c r="O17" s="46">
        <v>6</v>
      </c>
      <c r="P17" s="46">
        <v>6</v>
      </c>
      <c r="Q17" s="46">
        <v>6</v>
      </c>
      <c r="R17" s="48">
        <f t="shared" si="3"/>
        <v>1.2000000000000002</v>
      </c>
      <c r="S17" s="46">
        <v>6</v>
      </c>
      <c r="T17" s="46">
        <v>6</v>
      </c>
      <c r="U17" s="48">
        <f t="shared" si="4"/>
        <v>1.2000000000000002</v>
      </c>
      <c r="V17" s="46">
        <v>6</v>
      </c>
      <c r="W17" s="49">
        <f t="shared" si="0"/>
        <v>1.9999999999999998</v>
      </c>
      <c r="X17" s="48">
        <f t="shared" si="5"/>
        <v>1.2000000000000002</v>
      </c>
      <c r="Y17" s="61">
        <f t="shared" si="6"/>
        <v>5</v>
      </c>
      <c r="AB17" s="127">
        <v>7</v>
      </c>
      <c r="AC17" s="127" t="s">
        <v>11</v>
      </c>
    </row>
    <row r="18" spans="1:29" ht="24.95" customHeight="1">
      <c r="A18" s="46">
        <v>9</v>
      </c>
      <c r="B18" s="56"/>
      <c r="C18" s="125"/>
      <c r="D18" s="126" t="str">
        <f t="shared" si="7"/>
        <v/>
      </c>
      <c r="E18" s="46">
        <v>6</v>
      </c>
      <c r="F18" s="46">
        <v>2</v>
      </c>
      <c r="G18" s="46">
        <v>6</v>
      </c>
      <c r="H18" s="46">
        <v>4</v>
      </c>
      <c r="I18" s="47">
        <f t="shared" si="1"/>
        <v>0.9</v>
      </c>
      <c r="J18" s="46">
        <v>6</v>
      </c>
      <c r="K18" s="46">
        <v>6</v>
      </c>
      <c r="L18" s="143">
        <v>5</v>
      </c>
      <c r="M18" s="144"/>
      <c r="N18" s="48">
        <f t="shared" si="2"/>
        <v>1.1333333333333335</v>
      </c>
      <c r="O18" s="46">
        <v>6</v>
      </c>
      <c r="P18" s="46">
        <v>6</v>
      </c>
      <c r="Q18" s="46">
        <v>6</v>
      </c>
      <c r="R18" s="48">
        <f t="shared" si="3"/>
        <v>1.2000000000000002</v>
      </c>
      <c r="S18" s="46">
        <v>6</v>
      </c>
      <c r="T18" s="46">
        <v>6</v>
      </c>
      <c r="U18" s="48">
        <f t="shared" si="4"/>
        <v>1.2000000000000002</v>
      </c>
      <c r="V18" s="46">
        <v>6</v>
      </c>
      <c r="W18" s="49">
        <f t="shared" si="0"/>
        <v>1.9999999999999998</v>
      </c>
      <c r="X18" s="48">
        <f t="shared" si="5"/>
        <v>1.2000000000000002</v>
      </c>
      <c r="Y18" s="61">
        <f t="shared" si="6"/>
        <v>5</v>
      </c>
      <c r="AB18" s="127">
        <v>8</v>
      </c>
      <c r="AC18" s="127" t="s">
        <v>20</v>
      </c>
    </row>
    <row r="19" spans="1:29" ht="24.95" customHeight="1">
      <c r="A19" s="46">
        <v>10</v>
      </c>
      <c r="B19" s="56"/>
      <c r="C19" s="125"/>
      <c r="D19" s="126" t="str">
        <f t="shared" si="7"/>
        <v/>
      </c>
      <c r="E19" s="46">
        <v>5</v>
      </c>
      <c r="F19" s="46">
        <v>6</v>
      </c>
      <c r="G19" s="46">
        <v>6</v>
      </c>
      <c r="H19" s="46">
        <v>6</v>
      </c>
      <c r="I19" s="47">
        <f t="shared" si="1"/>
        <v>1.1500000000000001</v>
      </c>
      <c r="J19" s="46">
        <v>1</v>
      </c>
      <c r="K19" s="46">
        <v>6</v>
      </c>
      <c r="L19" s="143">
        <v>5</v>
      </c>
      <c r="M19" s="144"/>
      <c r="N19" s="48">
        <f t="shared" si="2"/>
        <v>0.8</v>
      </c>
      <c r="O19" s="46">
        <v>6</v>
      </c>
      <c r="P19" s="46">
        <v>6</v>
      </c>
      <c r="Q19" s="46">
        <v>6</v>
      </c>
      <c r="R19" s="48">
        <f t="shared" si="3"/>
        <v>1.2000000000000002</v>
      </c>
      <c r="S19" s="46">
        <v>6</v>
      </c>
      <c r="T19" s="46">
        <v>6</v>
      </c>
      <c r="U19" s="48">
        <f t="shared" si="4"/>
        <v>1.2000000000000002</v>
      </c>
      <c r="V19" s="46">
        <v>6</v>
      </c>
      <c r="W19" s="49">
        <f t="shared" si="0"/>
        <v>1.9999999999999998</v>
      </c>
      <c r="X19" s="48">
        <f t="shared" si="5"/>
        <v>1.2000000000000002</v>
      </c>
      <c r="Y19" s="61">
        <f t="shared" si="6"/>
        <v>5</v>
      </c>
      <c r="AB19" s="127">
        <v>9</v>
      </c>
      <c r="AC19" s="127" t="s">
        <v>11</v>
      </c>
    </row>
    <row r="20" spans="1:29" ht="24.95" customHeight="1">
      <c r="A20" s="46">
        <v>11</v>
      </c>
      <c r="B20" s="56"/>
      <c r="C20" s="125"/>
      <c r="D20" s="126" t="str">
        <f t="shared" si="7"/>
        <v/>
      </c>
      <c r="E20" s="46">
        <v>6</v>
      </c>
      <c r="F20" s="46">
        <v>3</v>
      </c>
      <c r="G20" s="46">
        <v>4</v>
      </c>
      <c r="H20" s="46">
        <v>5</v>
      </c>
      <c r="I20" s="47">
        <f t="shared" si="1"/>
        <v>0.9</v>
      </c>
      <c r="J20" s="46">
        <v>6</v>
      </c>
      <c r="K20" s="46">
        <v>6</v>
      </c>
      <c r="L20" s="143">
        <v>5</v>
      </c>
      <c r="M20" s="144"/>
      <c r="N20" s="48">
        <f t="shared" si="2"/>
        <v>1.1333333333333335</v>
      </c>
      <c r="O20" s="46">
        <v>6</v>
      </c>
      <c r="P20" s="46">
        <v>1</v>
      </c>
      <c r="Q20" s="46">
        <v>6</v>
      </c>
      <c r="R20" s="48">
        <f t="shared" si="3"/>
        <v>0.8666666666666667</v>
      </c>
      <c r="S20" s="46">
        <v>1</v>
      </c>
      <c r="T20" s="46">
        <v>6</v>
      </c>
      <c r="U20" s="48">
        <f t="shared" si="4"/>
        <v>0.70000000000000007</v>
      </c>
      <c r="V20" s="46">
        <v>6</v>
      </c>
      <c r="W20" s="49">
        <f t="shared" si="0"/>
        <v>1.4270833333333333</v>
      </c>
      <c r="X20" s="48">
        <f t="shared" si="5"/>
        <v>1.2000000000000002</v>
      </c>
      <c r="Y20" s="61">
        <f t="shared" si="6"/>
        <v>4</v>
      </c>
    </row>
    <row r="21" spans="1:29" ht="24.95" customHeight="1">
      <c r="A21" s="46">
        <v>12</v>
      </c>
      <c r="B21" s="56"/>
      <c r="C21" s="125"/>
      <c r="D21" s="126" t="str">
        <f t="shared" si="7"/>
        <v/>
      </c>
      <c r="E21" s="46">
        <v>6</v>
      </c>
      <c r="F21" s="46">
        <v>5</v>
      </c>
      <c r="G21" s="46">
        <v>6</v>
      </c>
      <c r="H21" s="46">
        <v>6</v>
      </c>
      <c r="I21" s="47">
        <f t="shared" si="1"/>
        <v>1.1500000000000001</v>
      </c>
      <c r="J21" s="46">
        <v>6</v>
      </c>
      <c r="K21" s="46">
        <v>6</v>
      </c>
      <c r="L21" s="143">
        <v>6</v>
      </c>
      <c r="M21" s="144"/>
      <c r="N21" s="48">
        <f t="shared" si="2"/>
        <v>1.2000000000000002</v>
      </c>
      <c r="O21" s="46">
        <v>6</v>
      </c>
      <c r="P21" s="46">
        <v>6</v>
      </c>
      <c r="Q21" s="46">
        <v>6</v>
      </c>
      <c r="R21" s="48">
        <f t="shared" si="3"/>
        <v>1.2000000000000002</v>
      </c>
      <c r="S21" s="46">
        <v>6</v>
      </c>
      <c r="T21" s="46">
        <v>6</v>
      </c>
      <c r="U21" s="48">
        <f t="shared" si="4"/>
        <v>1.2000000000000002</v>
      </c>
      <c r="V21" s="46">
        <v>6</v>
      </c>
      <c r="W21" s="49">
        <f t="shared" si="0"/>
        <v>1.9999999999999998</v>
      </c>
      <c r="X21" s="48">
        <f t="shared" si="5"/>
        <v>1.2000000000000002</v>
      </c>
      <c r="Y21" s="61">
        <f t="shared" si="6"/>
        <v>5</v>
      </c>
    </row>
    <row r="22" spans="1:29" ht="24.95" customHeight="1">
      <c r="A22" s="46">
        <v>13</v>
      </c>
      <c r="B22" s="56"/>
      <c r="C22" s="125"/>
      <c r="D22" s="126" t="str">
        <f t="shared" si="7"/>
        <v/>
      </c>
      <c r="E22" s="46">
        <v>6</v>
      </c>
      <c r="F22" s="46">
        <v>6</v>
      </c>
      <c r="G22" s="46">
        <v>6</v>
      </c>
      <c r="H22" s="46">
        <v>6</v>
      </c>
      <c r="I22" s="47">
        <f t="shared" si="1"/>
        <v>1.2000000000000002</v>
      </c>
      <c r="J22" s="46">
        <v>6</v>
      </c>
      <c r="K22" s="46">
        <v>6</v>
      </c>
      <c r="L22" s="143">
        <v>5</v>
      </c>
      <c r="M22" s="144"/>
      <c r="N22" s="48">
        <f t="shared" si="2"/>
        <v>1.1333333333333335</v>
      </c>
      <c r="O22" s="46">
        <v>6</v>
      </c>
      <c r="P22" s="46">
        <v>6</v>
      </c>
      <c r="Q22" s="46">
        <v>6</v>
      </c>
      <c r="R22" s="48">
        <f t="shared" si="3"/>
        <v>1.2000000000000002</v>
      </c>
      <c r="S22" s="46">
        <v>6</v>
      </c>
      <c r="T22" s="46">
        <v>6</v>
      </c>
      <c r="U22" s="48">
        <f t="shared" si="4"/>
        <v>1.2000000000000002</v>
      </c>
      <c r="V22" s="46">
        <v>6</v>
      </c>
      <c r="W22" s="49">
        <f t="shared" si="0"/>
        <v>1.9999999999999998</v>
      </c>
      <c r="X22" s="48">
        <f t="shared" si="5"/>
        <v>1.2000000000000002</v>
      </c>
      <c r="Y22" s="61">
        <f t="shared" si="6"/>
        <v>5</v>
      </c>
    </row>
    <row r="23" spans="1:29" ht="24.95" customHeight="1">
      <c r="A23" s="46">
        <v>14</v>
      </c>
      <c r="B23" s="56"/>
      <c r="C23" s="125"/>
      <c r="D23" s="126" t="str">
        <f t="shared" si="7"/>
        <v/>
      </c>
      <c r="E23" s="46">
        <v>6</v>
      </c>
      <c r="F23" s="46">
        <v>6</v>
      </c>
      <c r="G23" s="46">
        <v>6</v>
      </c>
      <c r="H23" s="46">
        <v>6</v>
      </c>
      <c r="I23" s="47">
        <f t="shared" si="1"/>
        <v>1.2000000000000002</v>
      </c>
      <c r="J23" s="46">
        <v>6</v>
      </c>
      <c r="K23" s="46">
        <v>6</v>
      </c>
      <c r="L23" s="143">
        <v>5</v>
      </c>
      <c r="M23" s="144"/>
      <c r="N23" s="48">
        <f t="shared" si="2"/>
        <v>1.1333333333333335</v>
      </c>
      <c r="O23" s="46">
        <v>6</v>
      </c>
      <c r="P23" s="46">
        <v>6</v>
      </c>
      <c r="Q23" s="46">
        <v>6</v>
      </c>
      <c r="R23" s="48">
        <f t="shared" si="3"/>
        <v>1.2000000000000002</v>
      </c>
      <c r="S23" s="46">
        <v>6</v>
      </c>
      <c r="T23" s="46">
        <v>6</v>
      </c>
      <c r="U23" s="48">
        <f t="shared" si="4"/>
        <v>1.2000000000000002</v>
      </c>
      <c r="V23" s="46">
        <v>6</v>
      </c>
      <c r="W23" s="49">
        <f t="shared" si="0"/>
        <v>1.9999999999999998</v>
      </c>
      <c r="X23" s="48">
        <f t="shared" si="5"/>
        <v>1.2000000000000002</v>
      </c>
      <c r="Y23" s="61">
        <f t="shared" si="6"/>
        <v>5</v>
      </c>
    </row>
    <row r="24" spans="1:29" ht="24.95" customHeight="1">
      <c r="A24" s="46">
        <v>15</v>
      </c>
      <c r="B24" s="56"/>
      <c r="C24" s="125"/>
      <c r="D24" s="126" t="str">
        <f t="shared" si="7"/>
        <v/>
      </c>
      <c r="E24" s="46">
        <v>6</v>
      </c>
      <c r="F24" s="46">
        <v>6</v>
      </c>
      <c r="G24" s="46">
        <v>6</v>
      </c>
      <c r="H24" s="46">
        <v>6</v>
      </c>
      <c r="I24" s="47">
        <f t="shared" si="1"/>
        <v>1.2000000000000002</v>
      </c>
      <c r="J24" s="46">
        <v>6</v>
      </c>
      <c r="K24" s="46">
        <v>6</v>
      </c>
      <c r="L24" s="143">
        <v>5</v>
      </c>
      <c r="M24" s="144"/>
      <c r="N24" s="48">
        <f t="shared" si="2"/>
        <v>1.1333333333333335</v>
      </c>
      <c r="O24" s="46">
        <v>6</v>
      </c>
      <c r="P24" s="46">
        <v>6</v>
      </c>
      <c r="Q24" s="46">
        <v>6</v>
      </c>
      <c r="R24" s="48">
        <f t="shared" si="3"/>
        <v>1.2000000000000002</v>
      </c>
      <c r="S24" s="46">
        <v>6</v>
      </c>
      <c r="T24" s="46">
        <v>6</v>
      </c>
      <c r="U24" s="48">
        <f t="shared" si="4"/>
        <v>1.2000000000000002</v>
      </c>
      <c r="V24" s="46">
        <v>6</v>
      </c>
      <c r="W24" s="49">
        <f t="shared" si="0"/>
        <v>1.9999999999999998</v>
      </c>
      <c r="X24" s="48">
        <f t="shared" si="5"/>
        <v>1.2000000000000002</v>
      </c>
      <c r="Y24" s="61">
        <f t="shared" si="6"/>
        <v>5</v>
      </c>
    </row>
    <row r="25" spans="1:29" ht="24.95" customHeight="1">
      <c r="A25" s="46">
        <v>16</v>
      </c>
      <c r="B25" s="56"/>
      <c r="C25" s="125"/>
      <c r="D25" s="126" t="str">
        <f t="shared" si="7"/>
        <v/>
      </c>
      <c r="E25" s="46">
        <v>6</v>
      </c>
      <c r="F25" s="46">
        <v>6</v>
      </c>
      <c r="G25" s="46">
        <v>6</v>
      </c>
      <c r="H25" s="46">
        <v>6</v>
      </c>
      <c r="I25" s="47">
        <f t="shared" si="1"/>
        <v>1.2000000000000002</v>
      </c>
      <c r="J25" s="46">
        <v>6</v>
      </c>
      <c r="K25" s="46">
        <v>6</v>
      </c>
      <c r="L25" s="143">
        <v>5</v>
      </c>
      <c r="M25" s="144"/>
      <c r="N25" s="48">
        <f t="shared" si="2"/>
        <v>1.1333333333333335</v>
      </c>
      <c r="O25" s="46">
        <v>6</v>
      </c>
      <c r="P25" s="46">
        <v>6</v>
      </c>
      <c r="Q25" s="46">
        <v>6</v>
      </c>
      <c r="R25" s="48">
        <f t="shared" si="3"/>
        <v>1.2000000000000002</v>
      </c>
      <c r="S25" s="46">
        <v>6</v>
      </c>
      <c r="T25" s="46">
        <v>6</v>
      </c>
      <c r="U25" s="48">
        <f t="shared" si="4"/>
        <v>1.2000000000000002</v>
      </c>
      <c r="V25" s="46">
        <v>6</v>
      </c>
      <c r="W25" s="49">
        <f t="shared" si="0"/>
        <v>1.9999999999999998</v>
      </c>
      <c r="X25" s="48">
        <f t="shared" si="5"/>
        <v>1.2000000000000002</v>
      </c>
      <c r="Y25" s="61">
        <f t="shared" si="6"/>
        <v>5</v>
      </c>
    </row>
    <row r="26" spans="1:29" ht="24.95" customHeight="1">
      <c r="A26" s="46">
        <v>17</v>
      </c>
      <c r="B26" s="56"/>
      <c r="C26" s="125"/>
      <c r="D26" s="126" t="str">
        <f t="shared" si="7"/>
        <v/>
      </c>
      <c r="E26" s="46">
        <v>6</v>
      </c>
      <c r="F26" s="46">
        <v>6</v>
      </c>
      <c r="G26" s="46">
        <v>6</v>
      </c>
      <c r="H26" s="46">
        <v>6</v>
      </c>
      <c r="I26" s="47">
        <f t="shared" si="1"/>
        <v>1.2000000000000002</v>
      </c>
      <c r="J26" s="46">
        <v>6</v>
      </c>
      <c r="K26" s="46">
        <v>6</v>
      </c>
      <c r="L26" s="143">
        <v>6</v>
      </c>
      <c r="M26" s="144"/>
      <c r="N26" s="48">
        <f t="shared" si="2"/>
        <v>1.2000000000000002</v>
      </c>
      <c r="O26" s="46">
        <v>6</v>
      </c>
      <c r="P26" s="46">
        <v>6</v>
      </c>
      <c r="Q26" s="46">
        <v>6</v>
      </c>
      <c r="R26" s="48">
        <f t="shared" si="3"/>
        <v>1.2000000000000002</v>
      </c>
      <c r="S26" s="46">
        <v>6</v>
      </c>
      <c r="T26" s="46">
        <v>6</v>
      </c>
      <c r="U26" s="48">
        <f t="shared" si="4"/>
        <v>1.2000000000000002</v>
      </c>
      <c r="V26" s="46">
        <v>6</v>
      </c>
      <c r="W26" s="49">
        <f t="shared" si="0"/>
        <v>1.9999999999999998</v>
      </c>
      <c r="X26" s="48">
        <f t="shared" si="5"/>
        <v>1.2000000000000002</v>
      </c>
      <c r="Y26" s="61">
        <f t="shared" si="6"/>
        <v>6</v>
      </c>
    </row>
    <row r="27" spans="1:29" ht="24.95" customHeight="1">
      <c r="A27" s="46">
        <v>18</v>
      </c>
      <c r="B27" s="56"/>
      <c r="C27" s="125"/>
      <c r="D27" s="126" t="str">
        <f t="shared" si="7"/>
        <v/>
      </c>
      <c r="E27" s="46">
        <v>6</v>
      </c>
      <c r="F27" s="46">
        <v>6</v>
      </c>
      <c r="G27" s="46">
        <v>6</v>
      </c>
      <c r="H27" s="46">
        <v>6</v>
      </c>
      <c r="I27" s="47">
        <f t="shared" si="1"/>
        <v>1.2000000000000002</v>
      </c>
      <c r="J27" s="46">
        <v>6</v>
      </c>
      <c r="K27" s="46">
        <v>6</v>
      </c>
      <c r="L27" s="143">
        <v>5</v>
      </c>
      <c r="M27" s="144"/>
      <c r="N27" s="48">
        <f t="shared" si="2"/>
        <v>1.1333333333333335</v>
      </c>
      <c r="O27" s="46">
        <v>6</v>
      </c>
      <c r="P27" s="46">
        <v>6</v>
      </c>
      <c r="Q27" s="46">
        <v>6</v>
      </c>
      <c r="R27" s="48">
        <f t="shared" si="3"/>
        <v>1.2000000000000002</v>
      </c>
      <c r="S27" s="46">
        <v>6</v>
      </c>
      <c r="T27" s="46">
        <v>6</v>
      </c>
      <c r="U27" s="48">
        <f t="shared" si="4"/>
        <v>1.2000000000000002</v>
      </c>
      <c r="V27" s="46">
        <v>6</v>
      </c>
      <c r="W27" s="49">
        <f t="shared" si="0"/>
        <v>1.9999999999999998</v>
      </c>
      <c r="X27" s="48">
        <f t="shared" si="5"/>
        <v>1.2000000000000002</v>
      </c>
      <c r="Y27" s="61">
        <f t="shared" si="6"/>
        <v>5</v>
      </c>
    </row>
    <row r="28" spans="1:29" ht="24.95" customHeight="1">
      <c r="A28" s="46">
        <v>19</v>
      </c>
      <c r="B28" s="56"/>
      <c r="C28" s="125"/>
      <c r="D28" s="126" t="str">
        <f t="shared" si="7"/>
        <v/>
      </c>
      <c r="E28" s="46">
        <v>6</v>
      </c>
      <c r="F28" s="46">
        <v>6</v>
      </c>
      <c r="G28" s="46">
        <v>6</v>
      </c>
      <c r="H28" s="46">
        <v>6</v>
      </c>
      <c r="I28" s="47">
        <f t="shared" si="1"/>
        <v>1.2000000000000002</v>
      </c>
      <c r="J28" s="46">
        <v>6</v>
      </c>
      <c r="K28" s="46">
        <v>6</v>
      </c>
      <c r="L28" s="143">
        <v>5</v>
      </c>
      <c r="M28" s="144"/>
      <c r="N28" s="48">
        <f t="shared" si="2"/>
        <v>1.1333333333333335</v>
      </c>
      <c r="O28" s="46">
        <v>6</v>
      </c>
      <c r="P28" s="46">
        <v>6</v>
      </c>
      <c r="Q28" s="46">
        <v>6</v>
      </c>
      <c r="R28" s="48">
        <f t="shared" si="3"/>
        <v>1.2000000000000002</v>
      </c>
      <c r="S28" s="46">
        <v>6</v>
      </c>
      <c r="T28" s="46">
        <v>6</v>
      </c>
      <c r="U28" s="48">
        <f t="shared" si="4"/>
        <v>1.2000000000000002</v>
      </c>
      <c r="V28" s="46">
        <v>6</v>
      </c>
      <c r="W28" s="49">
        <f t="shared" si="0"/>
        <v>1.9999999999999998</v>
      </c>
      <c r="X28" s="48">
        <f t="shared" si="5"/>
        <v>1.2000000000000002</v>
      </c>
      <c r="Y28" s="61">
        <f t="shared" si="6"/>
        <v>5</v>
      </c>
    </row>
    <row r="29" spans="1:29" ht="24.95" customHeight="1">
      <c r="A29" s="46">
        <v>20</v>
      </c>
      <c r="B29" s="56"/>
      <c r="C29" s="125"/>
      <c r="D29" s="126" t="str">
        <f t="shared" si="7"/>
        <v/>
      </c>
      <c r="E29" s="46">
        <v>1</v>
      </c>
      <c r="F29" s="46">
        <v>6</v>
      </c>
      <c r="G29" s="46">
        <v>6</v>
      </c>
      <c r="H29" s="46">
        <v>6</v>
      </c>
      <c r="I29" s="47">
        <f t="shared" si="1"/>
        <v>0.95000000000000007</v>
      </c>
      <c r="J29" s="46">
        <v>6</v>
      </c>
      <c r="K29" s="46">
        <v>6</v>
      </c>
      <c r="L29" s="143">
        <v>5</v>
      </c>
      <c r="M29" s="144"/>
      <c r="N29" s="48">
        <f t="shared" si="2"/>
        <v>1.1333333333333335</v>
      </c>
      <c r="O29" s="46">
        <v>6</v>
      </c>
      <c r="P29" s="46">
        <v>6</v>
      </c>
      <c r="Q29" s="46">
        <v>6</v>
      </c>
      <c r="R29" s="48">
        <f t="shared" si="3"/>
        <v>1.2000000000000002</v>
      </c>
      <c r="S29" s="46">
        <v>6</v>
      </c>
      <c r="T29" s="46">
        <v>6</v>
      </c>
      <c r="U29" s="48">
        <f t="shared" si="4"/>
        <v>1.2000000000000002</v>
      </c>
      <c r="V29" s="46">
        <v>6</v>
      </c>
      <c r="W29" s="49">
        <f t="shared" si="0"/>
        <v>1.9999999999999998</v>
      </c>
      <c r="X29" s="48">
        <f t="shared" si="5"/>
        <v>1.2000000000000002</v>
      </c>
      <c r="Y29" s="61">
        <f t="shared" si="6"/>
        <v>5</v>
      </c>
    </row>
    <row r="30" spans="1:29" ht="24.95" customHeight="1">
      <c r="A30" s="46">
        <v>21</v>
      </c>
      <c r="B30" s="56"/>
      <c r="C30" s="125"/>
      <c r="D30" s="126" t="str">
        <f t="shared" si="7"/>
        <v/>
      </c>
      <c r="E30" s="46">
        <v>6</v>
      </c>
      <c r="F30" s="46">
        <v>6</v>
      </c>
      <c r="G30" s="46">
        <v>6</v>
      </c>
      <c r="H30" s="46">
        <v>6</v>
      </c>
      <c r="I30" s="47">
        <f t="shared" si="1"/>
        <v>1.2000000000000002</v>
      </c>
      <c r="J30" s="46">
        <v>6</v>
      </c>
      <c r="K30" s="46">
        <v>6</v>
      </c>
      <c r="L30" s="143">
        <v>5</v>
      </c>
      <c r="M30" s="144"/>
      <c r="N30" s="48">
        <f t="shared" si="2"/>
        <v>1.1333333333333335</v>
      </c>
      <c r="O30" s="46">
        <v>6</v>
      </c>
      <c r="P30" s="46">
        <v>6</v>
      </c>
      <c r="Q30" s="46">
        <v>6</v>
      </c>
      <c r="R30" s="48">
        <f t="shared" si="3"/>
        <v>1.2000000000000002</v>
      </c>
      <c r="S30" s="46">
        <v>6</v>
      </c>
      <c r="T30" s="46">
        <v>6</v>
      </c>
      <c r="U30" s="48">
        <f t="shared" si="4"/>
        <v>1.2000000000000002</v>
      </c>
      <c r="V30" s="46">
        <v>6</v>
      </c>
      <c r="W30" s="49">
        <f t="shared" si="0"/>
        <v>1.9999999999999998</v>
      </c>
      <c r="X30" s="48">
        <f t="shared" si="5"/>
        <v>1.2000000000000002</v>
      </c>
      <c r="Y30" s="61">
        <f t="shared" si="6"/>
        <v>5</v>
      </c>
    </row>
    <row r="31" spans="1:29" ht="24.95" customHeight="1">
      <c r="A31" s="46">
        <v>22</v>
      </c>
      <c r="B31" s="56"/>
      <c r="C31" s="125"/>
      <c r="D31" s="126" t="str">
        <f t="shared" si="7"/>
        <v/>
      </c>
      <c r="E31" s="46">
        <v>6</v>
      </c>
      <c r="F31" s="46">
        <v>6</v>
      </c>
      <c r="G31" s="46">
        <v>6</v>
      </c>
      <c r="H31" s="46">
        <v>6</v>
      </c>
      <c r="I31" s="47">
        <f t="shared" si="1"/>
        <v>1.2000000000000002</v>
      </c>
      <c r="J31" s="46">
        <v>6</v>
      </c>
      <c r="K31" s="46">
        <v>6</v>
      </c>
      <c r="L31" s="143">
        <v>6</v>
      </c>
      <c r="M31" s="144"/>
      <c r="N31" s="48">
        <f t="shared" si="2"/>
        <v>1.2000000000000002</v>
      </c>
      <c r="O31" s="46">
        <v>6</v>
      </c>
      <c r="P31" s="46">
        <v>6</v>
      </c>
      <c r="Q31" s="46">
        <v>6</v>
      </c>
      <c r="R31" s="48">
        <f t="shared" si="3"/>
        <v>1.2000000000000002</v>
      </c>
      <c r="S31" s="46">
        <v>6</v>
      </c>
      <c r="T31" s="46">
        <v>6</v>
      </c>
      <c r="U31" s="48">
        <f t="shared" si="4"/>
        <v>1.2000000000000002</v>
      </c>
      <c r="V31" s="46">
        <v>6</v>
      </c>
      <c r="W31" s="49">
        <f t="shared" si="0"/>
        <v>1.9999999999999998</v>
      </c>
      <c r="X31" s="48">
        <f t="shared" si="5"/>
        <v>1.2000000000000002</v>
      </c>
      <c r="Y31" s="61">
        <f t="shared" si="6"/>
        <v>6</v>
      </c>
    </row>
    <row r="32" spans="1:29" ht="24.95" customHeight="1">
      <c r="A32" s="46">
        <v>23</v>
      </c>
      <c r="B32" s="56"/>
      <c r="C32" s="125"/>
      <c r="D32" s="126" t="str">
        <f t="shared" si="7"/>
        <v/>
      </c>
      <c r="E32" s="46">
        <v>1</v>
      </c>
      <c r="F32" s="46">
        <v>5</v>
      </c>
      <c r="G32" s="46">
        <v>6</v>
      </c>
      <c r="H32" s="46">
        <v>6</v>
      </c>
      <c r="I32" s="47">
        <f t="shared" si="1"/>
        <v>0.9</v>
      </c>
      <c r="J32" s="46">
        <v>6</v>
      </c>
      <c r="K32" s="46">
        <v>6</v>
      </c>
      <c r="L32" s="143">
        <v>5</v>
      </c>
      <c r="M32" s="144"/>
      <c r="N32" s="48">
        <f t="shared" si="2"/>
        <v>1.1333333333333335</v>
      </c>
      <c r="O32" s="46">
        <v>6</v>
      </c>
      <c r="P32" s="46">
        <v>6</v>
      </c>
      <c r="Q32" s="46">
        <v>6</v>
      </c>
      <c r="R32" s="48">
        <f t="shared" si="3"/>
        <v>1.2000000000000002</v>
      </c>
      <c r="S32" s="46">
        <v>6</v>
      </c>
      <c r="T32" s="46">
        <v>6</v>
      </c>
      <c r="U32" s="48">
        <f t="shared" si="4"/>
        <v>1.2000000000000002</v>
      </c>
      <c r="V32" s="46">
        <v>6</v>
      </c>
      <c r="W32" s="49">
        <f t="shared" si="0"/>
        <v>1.9999999999999998</v>
      </c>
      <c r="X32" s="48">
        <f t="shared" si="5"/>
        <v>1.2000000000000002</v>
      </c>
      <c r="Y32" s="61">
        <f t="shared" si="6"/>
        <v>5</v>
      </c>
    </row>
    <row r="33" spans="1:25" ht="24.95" customHeight="1">
      <c r="A33" s="46">
        <v>24</v>
      </c>
      <c r="B33" s="56"/>
      <c r="C33" s="125"/>
      <c r="D33" s="126" t="str">
        <f t="shared" si="7"/>
        <v/>
      </c>
      <c r="E33" s="46">
        <v>6</v>
      </c>
      <c r="F33" s="46">
        <v>6</v>
      </c>
      <c r="G33" s="46">
        <v>6</v>
      </c>
      <c r="H33" s="46">
        <v>6</v>
      </c>
      <c r="I33" s="47">
        <f t="shared" si="1"/>
        <v>1.2000000000000002</v>
      </c>
      <c r="J33" s="46">
        <v>6</v>
      </c>
      <c r="K33" s="46">
        <v>6</v>
      </c>
      <c r="L33" s="143">
        <v>5</v>
      </c>
      <c r="M33" s="144"/>
      <c r="N33" s="48">
        <f t="shared" si="2"/>
        <v>1.1333333333333335</v>
      </c>
      <c r="O33" s="46">
        <v>6</v>
      </c>
      <c r="P33" s="46">
        <v>6</v>
      </c>
      <c r="Q33" s="46">
        <v>6</v>
      </c>
      <c r="R33" s="48">
        <f t="shared" si="3"/>
        <v>1.2000000000000002</v>
      </c>
      <c r="S33" s="46">
        <v>6</v>
      </c>
      <c r="T33" s="46">
        <v>6</v>
      </c>
      <c r="U33" s="48">
        <f t="shared" si="4"/>
        <v>1.2000000000000002</v>
      </c>
      <c r="V33" s="46">
        <v>6</v>
      </c>
      <c r="W33" s="49">
        <f t="shared" si="0"/>
        <v>1.9999999999999998</v>
      </c>
      <c r="X33" s="48">
        <f t="shared" si="5"/>
        <v>1.2000000000000002</v>
      </c>
      <c r="Y33" s="61">
        <f t="shared" si="6"/>
        <v>5</v>
      </c>
    </row>
    <row r="34" spans="1:25" ht="24.95" customHeight="1">
      <c r="A34" s="46">
        <v>25</v>
      </c>
      <c r="B34" s="56"/>
      <c r="C34" s="125"/>
      <c r="D34" s="126" t="str">
        <f t="shared" si="7"/>
        <v/>
      </c>
      <c r="E34" s="46">
        <v>6</v>
      </c>
      <c r="F34" s="46">
        <v>6</v>
      </c>
      <c r="G34" s="46">
        <v>6</v>
      </c>
      <c r="H34" s="46">
        <v>6</v>
      </c>
      <c r="I34" s="47">
        <f t="shared" si="1"/>
        <v>1.2000000000000002</v>
      </c>
      <c r="J34" s="46">
        <v>6</v>
      </c>
      <c r="K34" s="46">
        <v>6</v>
      </c>
      <c r="L34" s="143">
        <v>5</v>
      </c>
      <c r="M34" s="144"/>
      <c r="N34" s="48">
        <f t="shared" si="2"/>
        <v>1.1333333333333335</v>
      </c>
      <c r="O34" s="46">
        <v>6</v>
      </c>
      <c r="P34" s="46">
        <v>6</v>
      </c>
      <c r="Q34" s="46">
        <v>6</v>
      </c>
      <c r="R34" s="48">
        <f t="shared" si="3"/>
        <v>1.2000000000000002</v>
      </c>
      <c r="S34" s="46">
        <v>6</v>
      </c>
      <c r="T34" s="46">
        <v>6</v>
      </c>
      <c r="U34" s="48">
        <f t="shared" si="4"/>
        <v>1.2000000000000002</v>
      </c>
      <c r="V34" s="46">
        <v>6</v>
      </c>
      <c r="W34" s="49">
        <f t="shared" si="0"/>
        <v>1.9999999999999998</v>
      </c>
      <c r="X34" s="48">
        <f t="shared" si="5"/>
        <v>1.2000000000000002</v>
      </c>
      <c r="Y34" s="61">
        <f t="shared" si="6"/>
        <v>5</v>
      </c>
    </row>
    <row r="35" spans="1:25" ht="24.95" customHeight="1">
      <c r="A35" s="46">
        <v>26</v>
      </c>
      <c r="B35" s="56"/>
      <c r="C35" s="125"/>
      <c r="D35" s="126" t="str">
        <f t="shared" si="7"/>
        <v/>
      </c>
      <c r="E35" s="46">
        <v>6</v>
      </c>
      <c r="F35" s="46">
        <v>6</v>
      </c>
      <c r="G35" s="46">
        <v>6</v>
      </c>
      <c r="H35" s="46">
        <v>6</v>
      </c>
      <c r="I35" s="47">
        <f t="shared" si="1"/>
        <v>1.2000000000000002</v>
      </c>
      <c r="J35" s="46">
        <v>6</v>
      </c>
      <c r="K35" s="46">
        <v>6</v>
      </c>
      <c r="L35" s="143">
        <v>5</v>
      </c>
      <c r="M35" s="144"/>
      <c r="N35" s="48">
        <f t="shared" si="2"/>
        <v>1.1333333333333335</v>
      </c>
      <c r="O35" s="46">
        <v>6</v>
      </c>
      <c r="P35" s="46">
        <v>6</v>
      </c>
      <c r="Q35" s="46">
        <v>6</v>
      </c>
      <c r="R35" s="48">
        <f t="shared" si="3"/>
        <v>1.2000000000000002</v>
      </c>
      <c r="S35" s="46">
        <v>6</v>
      </c>
      <c r="T35" s="46">
        <v>6</v>
      </c>
      <c r="U35" s="48">
        <f t="shared" si="4"/>
        <v>1.2000000000000002</v>
      </c>
      <c r="V35" s="46">
        <v>6</v>
      </c>
      <c r="W35" s="49">
        <f t="shared" si="0"/>
        <v>1.9999999999999998</v>
      </c>
      <c r="X35" s="48">
        <f t="shared" si="5"/>
        <v>1.2000000000000002</v>
      </c>
      <c r="Y35" s="61">
        <f t="shared" si="6"/>
        <v>5</v>
      </c>
    </row>
    <row r="36" spans="1:25" ht="24.95" customHeight="1">
      <c r="A36" s="46">
        <v>27</v>
      </c>
      <c r="B36" s="56"/>
      <c r="C36" s="125"/>
      <c r="D36" s="126" t="str">
        <f t="shared" si="7"/>
        <v/>
      </c>
      <c r="E36" s="46">
        <v>6</v>
      </c>
      <c r="F36" s="46">
        <v>6</v>
      </c>
      <c r="G36" s="46">
        <v>6</v>
      </c>
      <c r="H36" s="46">
        <v>6</v>
      </c>
      <c r="I36" s="47">
        <f t="shared" si="1"/>
        <v>1.2000000000000002</v>
      </c>
      <c r="J36" s="46">
        <v>6</v>
      </c>
      <c r="K36" s="46">
        <v>6</v>
      </c>
      <c r="L36" s="143">
        <v>6</v>
      </c>
      <c r="M36" s="144"/>
      <c r="N36" s="48">
        <f t="shared" si="2"/>
        <v>1.2000000000000002</v>
      </c>
      <c r="O36" s="46">
        <v>6</v>
      </c>
      <c r="P36" s="46">
        <v>6</v>
      </c>
      <c r="Q36" s="46">
        <v>6</v>
      </c>
      <c r="R36" s="48">
        <f t="shared" si="3"/>
        <v>1.2000000000000002</v>
      </c>
      <c r="S36" s="46">
        <v>6</v>
      </c>
      <c r="T36" s="46">
        <v>6</v>
      </c>
      <c r="U36" s="48">
        <f t="shared" si="4"/>
        <v>1.2000000000000002</v>
      </c>
      <c r="V36" s="46">
        <v>6</v>
      </c>
      <c r="W36" s="49">
        <f t="shared" si="0"/>
        <v>1.9999999999999998</v>
      </c>
      <c r="X36" s="48">
        <f t="shared" si="5"/>
        <v>1.2000000000000002</v>
      </c>
      <c r="Y36" s="61">
        <f t="shared" si="6"/>
        <v>6</v>
      </c>
    </row>
    <row r="37" spans="1:25" ht="24.95" customHeight="1">
      <c r="A37" s="46">
        <v>28</v>
      </c>
      <c r="B37" s="56"/>
      <c r="C37" s="125"/>
      <c r="D37" s="126" t="str">
        <f t="shared" si="7"/>
        <v/>
      </c>
      <c r="E37" s="46">
        <v>6</v>
      </c>
      <c r="F37" s="46">
        <v>6</v>
      </c>
      <c r="G37" s="46">
        <v>6</v>
      </c>
      <c r="H37" s="46">
        <v>6</v>
      </c>
      <c r="I37" s="47">
        <f t="shared" si="1"/>
        <v>1.2000000000000002</v>
      </c>
      <c r="J37" s="46">
        <v>6</v>
      </c>
      <c r="K37" s="46">
        <v>6</v>
      </c>
      <c r="L37" s="143">
        <v>5</v>
      </c>
      <c r="M37" s="144"/>
      <c r="N37" s="48">
        <f t="shared" si="2"/>
        <v>1.1333333333333335</v>
      </c>
      <c r="O37" s="46">
        <v>6</v>
      </c>
      <c r="P37" s="46">
        <v>6</v>
      </c>
      <c r="Q37" s="46">
        <v>6</v>
      </c>
      <c r="R37" s="48">
        <f t="shared" si="3"/>
        <v>1.2000000000000002</v>
      </c>
      <c r="S37" s="46">
        <v>6</v>
      </c>
      <c r="T37" s="46">
        <v>6</v>
      </c>
      <c r="U37" s="48">
        <f t="shared" si="4"/>
        <v>1.2000000000000002</v>
      </c>
      <c r="V37" s="46">
        <v>6</v>
      </c>
      <c r="W37" s="49">
        <f t="shared" si="0"/>
        <v>1.9999999999999998</v>
      </c>
      <c r="X37" s="48">
        <f t="shared" si="5"/>
        <v>1.2000000000000002</v>
      </c>
      <c r="Y37" s="61">
        <f t="shared" si="6"/>
        <v>5</v>
      </c>
    </row>
    <row r="38" spans="1:25" ht="24.95" customHeight="1">
      <c r="A38" s="46">
        <v>29</v>
      </c>
      <c r="B38" s="56"/>
      <c r="C38" s="125"/>
      <c r="D38" s="126" t="str">
        <f t="shared" si="7"/>
        <v/>
      </c>
      <c r="E38" s="46">
        <v>6</v>
      </c>
      <c r="F38" s="46">
        <v>6</v>
      </c>
      <c r="G38" s="46">
        <v>6</v>
      </c>
      <c r="H38" s="46">
        <v>6</v>
      </c>
      <c r="I38" s="47">
        <f t="shared" si="1"/>
        <v>1.2000000000000002</v>
      </c>
      <c r="J38" s="46">
        <v>6</v>
      </c>
      <c r="K38" s="46">
        <v>6</v>
      </c>
      <c r="L38" s="143">
        <v>5</v>
      </c>
      <c r="M38" s="144"/>
      <c r="N38" s="48">
        <f t="shared" si="2"/>
        <v>1.1333333333333335</v>
      </c>
      <c r="O38" s="46">
        <v>6</v>
      </c>
      <c r="P38" s="46">
        <v>6</v>
      </c>
      <c r="Q38" s="46">
        <v>6</v>
      </c>
      <c r="R38" s="48">
        <f t="shared" si="3"/>
        <v>1.2000000000000002</v>
      </c>
      <c r="S38" s="46">
        <v>6</v>
      </c>
      <c r="T38" s="46">
        <v>6</v>
      </c>
      <c r="U38" s="48">
        <f t="shared" si="4"/>
        <v>1.2000000000000002</v>
      </c>
      <c r="V38" s="46">
        <v>6</v>
      </c>
      <c r="W38" s="49">
        <f t="shared" si="0"/>
        <v>1.9999999999999998</v>
      </c>
      <c r="X38" s="48">
        <f t="shared" si="5"/>
        <v>1.2000000000000002</v>
      </c>
      <c r="Y38" s="61">
        <f t="shared" si="6"/>
        <v>5</v>
      </c>
    </row>
    <row r="39" spans="1:25" ht="24.95" customHeight="1">
      <c r="A39" s="46">
        <v>30</v>
      </c>
      <c r="B39" s="56"/>
      <c r="C39" s="125"/>
      <c r="D39" s="126" t="str">
        <f t="shared" si="7"/>
        <v/>
      </c>
      <c r="E39" s="46">
        <v>6</v>
      </c>
      <c r="F39" s="46">
        <v>6</v>
      </c>
      <c r="G39" s="46">
        <v>6</v>
      </c>
      <c r="H39" s="46">
        <v>6</v>
      </c>
      <c r="I39" s="47">
        <f t="shared" si="1"/>
        <v>1.2000000000000002</v>
      </c>
      <c r="J39" s="46">
        <v>6</v>
      </c>
      <c r="K39" s="46">
        <v>6</v>
      </c>
      <c r="L39" s="143">
        <v>5</v>
      </c>
      <c r="M39" s="144"/>
      <c r="N39" s="48">
        <f t="shared" si="2"/>
        <v>1.1333333333333335</v>
      </c>
      <c r="O39" s="46">
        <v>6</v>
      </c>
      <c r="P39" s="46">
        <v>6</v>
      </c>
      <c r="Q39" s="46">
        <v>6</v>
      </c>
      <c r="R39" s="48">
        <f t="shared" si="3"/>
        <v>1.2000000000000002</v>
      </c>
      <c r="S39" s="46">
        <v>6</v>
      </c>
      <c r="T39" s="46">
        <v>6</v>
      </c>
      <c r="U39" s="48">
        <f t="shared" si="4"/>
        <v>1.2000000000000002</v>
      </c>
      <c r="V39" s="46">
        <v>6</v>
      </c>
      <c r="W39" s="49">
        <f t="shared" si="0"/>
        <v>1.9999999999999998</v>
      </c>
      <c r="X39" s="48">
        <f t="shared" si="5"/>
        <v>1.2000000000000002</v>
      </c>
      <c r="Y39" s="61">
        <f t="shared" si="6"/>
        <v>5</v>
      </c>
    </row>
    <row r="40" spans="1:25" ht="24.95" customHeight="1">
      <c r="A40" s="46">
        <v>31</v>
      </c>
      <c r="B40" s="56"/>
      <c r="C40" s="125"/>
      <c r="D40" s="126" t="str">
        <f t="shared" si="7"/>
        <v/>
      </c>
      <c r="E40" s="46">
        <v>6</v>
      </c>
      <c r="F40" s="46">
        <v>6</v>
      </c>
      <c r="G40" s="46">
        <v>6</v>
      </c>
      <c r="H40" s="46">
        <v>6</v>
      </c>
      <c r="I40" s="47">
        <f t="shared" si="1"/>
        <v>1.2000000000000002</v>
      </c>
      <c r="J40" s="46">
        <v>6</v>
      </c>
      <c r="K40" s="46">
        <v>6</v>
      </c>
      <c r="L40" s="143">
        <v>5</v>
      </c>
      <c r="M40" s="144"/>
      <c r="N40" s="48">
        <f t="shared" si="2"/>
        <v>1.1333333333333335</v>
      </c>
      <c r="O40" s="46">
        <v>6</v>
      </c>
      <c r="P40" s="46">
        <v>6</v>
      </c>
      <c r="Q40" s="46">
        <v>6</v>
      </c>
      <c r="R40" s="48">
        <f t="shared" si="3"/>
        <v>1.2000000000000002</v>
      </c>
      <c r="S40" s="46">
        <v>6</v>
      </c>
      <c r="T40" s="46">
        <v>6</v>
      </c>
      <c r="U40" s="48">
        <f t="shared" si="4"/>
        <v>1.2000000000000002</v>
      </c>
      <c r="V40" s="46">
        <v>6</v>
      </c>
      <c r="W40" s="49">
        <f t="shared" si="0"/>
        <v>1.9999999999999998</v>
      </c>
      <c r="X40" s="48">
        <f t="shared" si="5"/>
        <v>1.2000000000000002</v>
      </c>
      <c r="Y40" s="61">
        <f t="shared" si="6"/>
        <v>5</v>
      </c>
    </row>
    <row r="41" spans="1:25" ht="24.95" customHeight="1">
      <c r="A41" s="46">
        <v>32</v>
      </c>
      <c r="B41" s="56"/>
      <c r="C41" s="125"/>
      <c r="D41" s="126" t="str">
        <f t="shared" si="7"/>
        <v/>
      </c>
      <c r="E41" s="46">
        <v>6</v>
      </c>
      <c r="F41" s="46">
        <v>6</v>
      </c>
      <c r="G41" s="46">
        <v>6</v>
      </c>
      <c r="H41" s="46">
        <v>6</v>
      </c>
      <c r="I41" s="47">
        <f t="shared" si="1"/>
        <v>1.2000000000000002</v>
      </c>
      <c r="J41" s="46">
        <v>6</v>
      </c>
      <c r="K41" s="46">
        <v>6</v>
      </c>
      <c r="L41" s="143">
        <v>6</v>
      </c>
      <c r="M41" s="144"/>
      <c r="N41" s="48">
        <f t="shared" si="2"/>
        <v>1.2000000000000002</v>
      </c>
      <c r="O41" s="46">
        <v>6</v>
      </c>
      <c r="P41" s="46">
        <v>6</v>
      </c>
      <c r="Q41" s="46">
        <v>6</v>
      </c>
      <c r="R41" s="48">
        <f t="shared" si="3"/>
        <v>1.2000000000000002</v>
      </c>
      <c r="S41" s="46">
        <v>6</v>
      </c>
      <c r="T41" s="46">
        <v>6</v>
      </c>
      <c r="U41" s="48">
        <f t="shared" si="4"/>
        <v>1.2000000000000002</v>
      </c>
      <c r="V41" s="46">
        <v>6</v>
      </c>
      <c r="W41" s="49">
        <f t="shared" si="0"/>
        <v>1.9999999999999998</v>
      </c>
      <c r="X41" s="48">
        <f t="shared" si="5"/>
        <v>1.2000000000000002</v>
      </c>
      <c r="Y41" s="61">
        <f t="shared" si="6"/>
        <v>6</v>
      </c>
    </row>
    <row r="42" spans="1:25" ht="24.95" customHeight="1">
      <c r="A42" s="46">
        <v>33</v>
      </c>
      <c r="B42" s="56"/>
      <c r="C42" s="125"/>
      <c r="D42" s="126" t="str">
        <f t="shared" si="7"/>
        <v/>
      </c>
      <c r="E42" s="46">
        <v>6</v>
      </c>
      <c r="F42" s="46">
        <v>6</v>
      </c>
      <c r="G42" s="46">
        <v>6</v>
      </c>
      <c r="H42" s="46">
        <v>6</v>
      </c>
      <c r="I42" s="47">
        <f t="shared" si="1"/>
        <v>1.2000000000000002</v>
      </c>
      <c r="J42" s="46">
        <v>6</v>
      </c>
      <c r="K42" s="46">
        <v>6</v>
      </c>
      <c r="L42" s="143">
        <v>5</v>
      </c>
      <c r="M42" s="144"/>
      <c r="N42" s="48">
        <f t="shared" si="2"/>
        <v>1.1333333333333335</v>
      </c>
      <c r="O42" s="46">
        <v>6</v>
      </c>
      <c r="P42" s="46">
        <v>6</v>
      </c>
      <c r="Q42" s="46">
        <v>6</v>
      </c>
      <c r="R42" s="48">
        <f t="shared" si="3"/>
        <v>1.2000000000000002</v>
      </c>
      <c r="S42" s="46">
        <v>6</v>
      </c>
      <c r="T42" s="46">
        <v>6</v>
      </c>
      <c r="U42" s="48">
        <f t="shared" si="4"/>
        <v>1.2000000000000002</v>
      </c>
      <c r="V42" s="46">
        <v>6</v>
      </c>
      <c r="W42" s="49">
        <f t="shared" ref="W42:W59" si="8">SUM(S42:V42)/24*2.5</f>
        <v>1.9999999999999998</v>
      </c>
      <c r="X42" s="48">
        <f t="shared" si="5"/>
        <v>1.2000000000000002</v>
      </c>
      <c r="Y42" s="61">
        <f t="shared" si="6"/>
        <v>5</v>
      </c>
    </row>
    <row r="43" spans="1:25" ht="24.95" customHeight="1">
      <c r="A43" s="46">
        <v>34</v>
      </c>
      <c r="B43" s="56"/>
      <c r="C43" s="125"/>
      <c r="D43" s="126" t="str">
        <f t="shared" si="7"/>
        <v/>
      </c>
      <c r="E43" s="46">
        <v>6</v>
      </c>
      <c r="F43" s="46">
        <v>6</v>
      </c>
      <c r="G43" s="46">
        <v>6</v>
      </c>
      <c r="H43" s="46">
        <v>6</v>
      </c>
      <c r="I43" s="47">
        <f t="shared" si="1"/>
        <v>1.2000000000000002</v>
      </c>
      <c r="J43" s="46">
        <v>6</v>
      </c>
      <c r="K43" s="46">
        <v>6</v>
      </c>
      <c r="L43" s="143">
        <v>5</v>
      </c>
      <c r="M43" s="144"/>
      <c r="N43" s="48">
        <f t="shared" si="2"/>
        <v>1.1333333333333335</v>
      </c>
      <c r="O43" s="46">
        <v>6</v>
      </c>
      <c r="P43" s="46">
        <v>6</v>
      </c>
      <c r="Q43" s="46">
        <v>6</v>
      </c>
      <c r="R43" s="48">
        <f t="shared" si="3"/>
        <v>1.2000000000000002</v>
      </c>
      <c r="S43" s="46">
        <v>6</v>
      </c>
      <c r="T43" s="46">
        <v>6</v>
      </c>
      <c r="U43" s="48">
        <f t="shared" si="4"/>
        <v>1.2000000000000002</v>
      </c>
      <c r="V43" s="46">
        <v>6</v>
      </c>
      <c r="W43" s="49">
        <f t="shared" si="8"/>
        <v>1.9999999999999998</v>
      </c>
      <c r="X43" s="48">
        <f t="shared" si="5"/>
        <v>1.2000000000000002</v>
      </c>
      <c r="Y43" s="61">
        <f t="shared" si="6"/>
        <v>5</v>
      </c>
    </row>
    <row r="44" spans="1:25" ht="24.95" customHeight="1">
      <c r="A44" s="46">
        <v>35</v>
      </c>
      <c r="B44" s="56"/>
      <c r="C44" s="125"/>
      <c r="D44" s="126" t="str">
        <f t="shared" si="7"/>
        <v/>
      </c>
      <c r="E44" s="46">
        <v>6</v>
      </c>
      <c r="F44" s="46">
        <v>6</v>
      </c>
      <c r="G44" s="46">
        <v>6</v>
      </c>
      <c r="H44" s="46">
        <v>6</v>
      </c>
      <c r="I44" s="47">
        <f t="shared" si="1"/>
        <v>1.2000000000000002</v>
      </c>
      <c r="J44" s="46">
        <v>6</v>
      </c>
      <c r="K44" s="46">
        <v>6</v>
      </c>
      <c r="L44" s="143">
        <v>5</v>
      </c>
      <c r="M44" s="144"/>
      <c r="N44" s="48">
        <f t="shared" si="2"/>
        <v>1.1333333333333335</v>
      </c>
      <c r="O44" s="46">
        <v>6</v>
      </c>
      <c r="P44" s="46">
        <v>6</v>
      </c>
      <c r="Q44" s="46">
        <v>6</v>
      </c>
      <c r="R44" s="48">
        <f t="shared" si="3"/>
        <v>1.2000000000000002</v>
      </c>
      <c r="S44" s="46">
        <v>6</v>
      </c>
      <c r="T44" s="46">
        <v>6</v>
      </c>
      <c r="U44" s="48">
        <f t="shared" si="4"/>
        <v>1.2000000000000002</v>
      </c>
      <c r="V44" s="46">
        <v>6</v>
      </c>
      <c r="W44" s="49">
        <f t="shared" si="8"/>
        <v>1.9999999999999998</v>
      </c>
      <c r="X44" s="48">
        <f t="shared" si="5"/>
        <v>1.2000000000000002</v>
      </c>
      <c r="Y44" s="61">
        <f t="shared" si="6"/>
        <v>5</v>
      </c>
    </row>
    <row r="45" spans="1:25" ht="24.95" customHeight="1">
      <c r="A45" s="46">
        <v>36</v>
      </c>
      <c r="B45" s="56"/>
      <c r="C45" s="125"/>
      <c r="D45" s="126" t="str">
        <f t="shared" si="7"/>
        <v/>
      </c>
      <c r="E45" s="46">
        <v>6</v>
      </c>
      <c r="F45" s="46">
        <v>6</v>
      </c>
      <c r="G45" s="46">
        <v>6</v>
      </c>
      <c r="H45" s="46">
        <v>6</v>
      </c>
      <c r="I45" s="47">
        <f t="shared" si="1"/>
        <v>1.2000000000000002</v>
      </c>
      <c r="J45" s="46">
        <v>6</v>
      </c>
      <c r="K45" s="46">
        <v>6</v>
      </c>
      <c r="L45" s="143">
        <v>5</v>
      </c>
      <c r="M45" s="144"/>
      <c r="N45" s="48">
        <f t="shared" si="2"/>
        <v>1.1333333333333335</v>
      </c>
      <c r="O45" s="46">
        <v>6</v>
      </c>
      <c r="P45" s="46">
        <v>6</v>
      </c>
      <c r="Q45" s="46">
        <v>6</v>
      </c>
      <c r="R45" s="48">
        <f t="shared" si="3"/>
        <v>1.2000000000000002</v>
      </c>
      <c r="S45" s="46">
        <v>6</v>
      </c>
      <c r="T45" s="46">
        <v>6</v>
      </c>
      <c r="U45" s="48">
        <f t="shared" si="4"/>
        <v>1.2000000000000002</v>
      </c>
      <c r="V45" s="46">
        <v>6</v>
      </c>
      <c r="W45" s="49">
        <f t="shared" si="8"/>
        <v>1.9999999999999998</v>
      </c>
      <c r="X45" s="48">
        <f t="shared" si="5"/>
        <v>1.2000000000000002</v>
      </c>
      <c r="Y45" s="61">
        <f t="shared" si="6"/>
        <v>5</v>
      </c>
    </row>
    <row r="46" spans="1:25" ht="24.95" customHeight="1">
      <c r="A46" s="46">
        <v>37</v>
      </c>
      <c r="B46" s="56"/>
      <c r="C46" s="125"/>
      <c r="D46" s="126" t="str">
        <f t="shared" si="7"/>
        <v/>
      </c>
      <c r="E46" s="46">
        <v>6</v>
      </c>
      <c r="F46" s="46">
        <v>6</v>
      </c>
      <c r="G46" s="46">
        <v>6</v>
      </c>
      <c r="H46" s="46">
        <v>6</v>
      </c>
      <c r="I46" s="47">
        <f t="shared" si="1"/>
        <v>1.2000000000000002</v>
      </c>
      <c r="J46" s="46">
        <v>6</v>
      </c>
      <c r="K46" s="46">
        <v>6</v>
      </c>
      <c r="L46" s="143">
        <v>6</v>
      </c>
      <c r="M46" s="144"/>
      <c r="N46" s="48">
        <f t="shared" si="2"/>
        <v>1.2000000000000002</v>
      </c>
      <c r="O46" s="46">
        <v>6</v>
      </c>
      <c r="P46" s="46">
        <v>6</v>
      </c>
      <c r="Q46" s="46">
        <v>6</v>
      </c>
      <c r="R46" s="48">
        <f t="shared" si="3"/>
        <v>1.2000000000000002</v>
      </c>
      <c r="S46" s="46">
        <v>6</v>
      </c>
      <c r="T46" s="46">
        <v>6</v>
      </c>
      <c r="U46" s="48">
        <f t="shared" si="4"/>
        <v>1.2000000000000002</v>
      </c>
      <c r="V46" s="46">
        <v>6</v>
      </c>
      <c r="W46" s="49">
        <f t="shared" si="8"/>
        <v>1.9999999999999998</v>
      </c>
      <c r="X46" s="48">
        <f t="shared" si="5"/>
        <v>1.2000000000000002</v>
      </c>
      <c r="Y46" s="61">
        <f t="shared" si="6"/>
        <v>6</v>
      </c>
    </row>
    <row r="47" spans="1:25" ht="24.95" customHeight="1">
      <c r="A47" s="46">
        <v>38</v>
      </c>
      <c r="B47" s="56"/>
      <c r="C47" s="125"/>
      <c r="D47" s="126" t="str">
        <f t="shared" si="7"/>
        <v/>
      </c>
      <c r="E47" s="46">
        <v>6</v>
      </c>
      <c r="F47" s="46">
        <v>6</v>
      </c>
      <c r="G47" s="46">
        <v>6</v>
      </c>
      <c r="H47" s="46">
        <v>6</v>
      </c>
      <c r="I47" s="47">
        <f t="shared" si="1"/>
        <v>1.2000000000000002</v>
      </c>
      <c r="J47" s="46">
        <v>6</v>
      </c>
      <c r="K47" s="46">
        <v>6</v>
      </c>
      <c r="L47" s="143">
        <v>5</v>
      </c>
      <c r="M47" s="144"/>
      <c r="N47" s="48">
        <f t="shared" si="2"/>
        <v>1.1333333333333335</v>
      </c>
      <c r="O47" s="46">
        <v>6</v>
      </c>
      <c r="P47" s="46">
        <v>6</v>
      </c>
      <c r="Q47" s="46">
        <v>6</v>
      </c>
      <c r="R47" s="48">
        <f t="shared" si="3"/>
        <v>1.2000000000000002</v>
      </c>
      <c r="S47" s="46">
        <v>6</v>
      </c>
      <c r="T47" s="46">
        <v>6</v>
      </c>
      <c r="U47" s="48">
        <f t="shared" si="4"/>
        <v>1.2000000000000002</v>
      </c>
      <c r="V47" s="46">
        <v>6</v>
      </c>
      <c r="W47" s="49">
        <f t="shared" si="8"/>
        <v>1.9999999999999998</v>
      </c>
      <c r="X47" s="48">
        <f t="shared" si="5"/>
        <v>1.2000000000000002</v>
      </c>
      <c r="Y47" s="61">
        <f t="shared" si="6"/>
        <v>5</v>
      </c>
    </row>
    <row r="48" spans="1:25" ht="24.95" customHeight="1">
      <c r="A48" s="46">
        <v>39</v>
      </c>
      <c r="B48" s="56"/>
      <c r="C48" s="125"/>
      <c r="D48" s="126" t="str">
        <f t="shared" si="7"/>
        <v/>
      </c>
      <c r="E48" s="46">
        <v>6</v>
      </c>
      <c r="F48" s="46">
        <v>6</v>
      </c>
      <c r="G48" s="46">
        <v>6</v>
      </c>
      <c r="H48" s="46">
        <v>6</v>
      </c>
      <c r="I48" s="47">
        <f t="shared" si="1"/>
        <v>1.2000000000000002</v>
      </c>
      <c r="J48" s="46">
        <v>6</v>
      </c>
      <c r="K48" s="46">
        <v>6</v>
      </c>
      <c r="L48" s="143">
        <v>5</v>
      </c>
      <c r="M48" s="144"/>
      <c r="N48" s="48">
        <f t="shared" si="2"/>
        <v>1.1333333333333335</v>
      </c>
      <c r="O48" s="46">
        <v>6</v>
      </c>
      <c r="P48" s="46">
        <v>6</v>
      </c>
      <c r="Q48" s="46">
        <v>6</v>
      </c>
      <c r="R48" s="48">
        <f t="shared" si="3"/>
        <v>1.2000000000000002</v>
      </c>
      <c r="S48" s="46">
        <v>6</v>
      </c>
      <c r="T48" s="46">
        <v>6</v>
      </c>
      <c r="U48" s="48">
        <f t="shared" si="4"/>
        <v>1.2000000000000002</v>
      </c>
      <c r="V48" s="46">
        <v>6</v>
      </c>
      <c r="W48" s="49">
        <f t="shared" si="8"/>
        <v>1.9999999999999998</v>
      </c>
      <c r="X48" s="48">
        <f t="shared" si="5"/>
        <v>1.2000000000000002</v>
      </c>
      <c r="Y48" s="61">
        <f t="shared" si="6"/>
        <v>5</v>
      </c>
    </row>
    <row r="49" spans="1:25" ht="24.95" customHeight="1">
      <c r="A49" s="46">
        <v>40</v>
      </c>
      <c r="B49" s="56"/>
      <c r="C49" s="125"/>
      <c r="D49" s="126" t="str">
        <f t="shared" si="7"/>
        <v/>
      </c>
      <c r="E49" s="46">
        <v>6</v>
      </c>
      <c r="F49" s="46">
        <v>6</v>
      </c>
      <c r="G49" s="46">
        <v>6</v>
      </c>
      <c r="H49" s="46">
        <v>6</v>
      </c>
      <c r="I49" s="47">
        <f t="shared" si="1"/>
        <v>1.2000000000000002</v>
      </c>
      <c r="J49" s="46">
        <v>6</v>
      </c>
      <c r="K49" s="46">
        <v>6</v>
      </c>
      <c r="L49" s="143">
        <v>5</v>
      </c>
      <c r="M49" s="144"/>
      <c r="N49" s="48">
        <f t="shared" si="2"/>
        <v>1.1333333333333335</v>
      </c>
      <c r="O49" s="46">
        <v>6</v>
      </c>
      <c r="P49" s="46">
        <v>6</v>
      </c>
      <c r="Q49" s="46">
        <v>6</v>
      </c>
      <c r="R49" s="48">
        <f t="shared" si="3"/>
        <v>1.2000000000000002</v>
      </c>
      <c r="S49" s="46">
        <v>6</v>
      </c>
      <c r="T49" s="46">
        <v>6</v>
      </c>
      <c r="U49" s="48">
        <f t="shared" si="4"/>
        <v>1.2000000000000002</v>
      </c>
      <c r="V49" s="46">
        <v>6</v>
      </c>
      <c r="W49" s="49">
        <f t="shared" si="8"/>
        <v>1.9999999999999998</v>
      </c>
      <c r="X49" s="48">
        <f t="shared" si="5"/>
        <v>1.2000000000000002</v>
      </c>
      <c r="Y49" s="61">
        <f t="shared" si="6"/>
        <v>5</v>
      </c>
    </row>
    <row r="50" spans="1:25" ht="24.95" customHeight="1">
      <c r="A50" s="46">
        <v>41</v>
      </c>
      <c r="B50" s="56"/>
      <c r="C50" s="125"/>
      <c r="D50" s="126" t="str">
        <f t="shared" si="7"/>
        <v/>
      </c>
      <c r="E50" s="46">
        <v>6</v>
      </c>
      <c r="F50" s="46">
        <v>6</v>
      </c>
      <c r="G50" s="46">
        <v>6</v>
      </c>
      <c r="H50" s="46">
        <v>6</v>
      </c>
      <c r="I50" s="47">
        <f t="shared" si="1"/>
        <v>1.2000000000000002</v>
      </c>
      <c r="J50" s="46">
        <v>6</v>
      </c>
      <c r="K50" s="46">
        <v>6</v>
      </c>
      <c r="L50" s="143">
        <v>5</v>
      </c>
      <c r="M50" s="144"/>
      <c r="N50" s="48">
        <f t="shared" si="2"/>
        <v>1.1333333333333335</v>
      </c>
      <c r="O50" s="46">
        <v>6</v>
      </c>
      <c r="P50" s="46">
        <v>6</v>
      </c>
      <c r="Q50" s="46">
        <v>6</v>
      </c>
      <c r="R50" s="48">
        <f t="shared" si="3"/>
        <v>1.2000000000000002</v>
      </c>
      <c r="S50" s="46">
        <v>6</v>
      </c>
      <c r="T50" s="46">
        <v>6</v>
      </c>
      <c r="U50" s="48">
        <f t="shared" si="4"/>
        <v>1.2000000000000002</v>
      </c>
      <c r="V50" s="46">
        <v>6</v>
      </c>
      <c r="W50" s="49">
        <f t="shared" si="8"/>
        <v>1.9999999999999998</v>
      </c>
      <c r="X50" s="48">
        <f t="shared" si="5"/>
        <v>1.2000000000000002</v>
      </c>
      <c r="Y50" s="61">
        <f t="shared" si="6"/>
        <v>5</v>
      </c>
    </row>
    <row r="51" spans="1:25" ht="24.95" customHeight="1">
      <c r="A51" s="46">
        <v>42</v>
      </c>
      <c r="B51" s="56"/>
      <c r="C51" s="125"/>
      <c r="D51" s="126" t="str">
        <f t="shared" si="7"/>
        <v/>
      </c>
      <c r="E51" s="46">
        <v>6</v>
      </c>
      <c r="F51" s="46">
        <v>6</v>
      </c>
      <c r="G51" s="46">
        <v>6</v>
      </c>
      <c r="H51" s="46">
        <v>6</v>
      </c>
      <c r="I51" s="47">
        <f t="shared" si="1"/>
        <v>1.2000000000000002</v>
      </c>
      <c r="J51" s="46">
        <v>6</v>
      </c>
      <c r="K51" s="46">
        <v>6</v>
      </c>
      <c r="L51" s="143">
        <v>6</v>
      </c>
      <c r="M51" s="144"/>
      <c r="N51" s="48">
        <f t="shared" si="2"/>
        <v>1.2000000000000002</v>
      </c>
      <c r="O51" s="46">
        <v>6</v>
      </c>
      <c r="P51" s="46">
        <v>6</v>
      </c>
      <c r="Q51" s="46">
        <v>6</v>
      </c>
      <c r="R51" s="48">
        <f t="shared" si="3"/>
        <v>1.2000000000000002</v>
      </c>
      <c r="S51" s="46">
        <v>6</v>
      </c>
      <c r="T51" s="46">
        <v>6</v>
      </c>
      <c r="U51" s="48">
        <f t="shared" si="4"/>
        <v>1.2000000000000002</v>
      </c>
      <c r="V51" s="46">
        <v>6</v>
      </c>
      <c r="W51" s="49">
        <f t="shared" si="8"/>
        <v>1.9999999999999998</v>
      </c>
      <c r="X51" s="48">
        <f t="shared" si="5"/>
        <v>1.2000000000000002</v>
      </c>
      <c r="Y51" s="61">
        <f t="shared" si="6"/>
        <v>6</v>
      </c>
    </row>
    <row r="52" spans="1:25" ht="24.95" customHeight="1">
      <c r="A52" s="46">
        <v>43</v>
      </c>
      <c r="B52" s="56"/>
      <c r="C52" s="125"/>
      <c r="D52" s="126" t="str">
        <f t="shared" si="7"/>
        <v/>
      </c>
      <c r="E52" s="46">
        <v>6</v>
      </c>
      <c r="F52" s="46">
        <v>6</v>
      </c>
      <c r="G52" s="46">
        <v>6</v>
      </c>
      <c r="H52" s="46">
        <v>6</v>
      </c>
      <c r="I52" s="47">
        <f t="shared" si="1"/>
        <v>1.2000000000000002</v>
      </c>
      <c r="J52" s="46">
        <v>6</v>
      </c>
      <c r="K52" s="46">
        <v>6</v>
      </c>
      <c r="L52" s="143">
        <v>5</v>
      </c>
      <c r="M52" s="144"/>
      <c r="N52" s="48">
        <f t="shared" si="2"/>
        <v>1.1333333333333335</v>
      </c>
      <c r="O52" s="46">
        <v>6</v>
      </c>
      <c r="P52" s="46">
        <v>6</v>
      </c>
      <c r="Q52" s="46">
        <v>6</v>
      </c>
      <c r="R52" s="48">
        <f t="shared" si="3"/>
        <v>1.2000000000000002</v>
      </c>
      <c r="S52" s="46">
        <v>6</v>
      </c>
      <c r="T52" s="46">
        <v>6</v>
      </c>
      <c r="U52" s="48">
        <f t="shared" si="4"/>
        <v>1.2000000000000002</v>
      </c>
      <c r="V52" s="46">
        <v>6</v>
      </c>
      <c r="W52" s="49">
        <f t="shared" si="8"/>
        <v>1.9999999999999998</v>
      </c>
      <c r="X52" s="48">
        <f t="shared" si="5"/>
        <v>1.2000000000000002</v>
      </c>
      <c r="Y52" s="61">
        <f t="shared" si="6"/>
        <v>5</v>
      </c>
    </row>
    <row r="53" spans="1:25" ht="24.95" customHeight="1">
      <c r="A53" s="46">
        <v>44</v>
      </c>
      <c r="B53" s="56"/>
      <c r="C53" s="125"/>
      <c r="D53" s="126" t="str">
        <f t="shared" si="7"/>
        <v/>
      </c>
      <c r="E53" s="46">
        <v>6</v>
      </c>
      <c r="F53" s="46">
        <v>6</v>
      </c>
      <c r="G53" s="46">
        <v>6</v>
      </c>
      <c r="H53" s="46">
        <v>6</v>
      </c>
      <c r="I53" s="47">
        <f t="shared" si="1"/>
        <v>1.2000000000000002</v>
      </c>
      <c r="J53" s="46">
        <v>6</v>
      </c>
      <c r="K53" s="46">
        <v>6</v>
      </c>
      <c r="L53" s="143">
        <v>5</v>
      </c>
      <c r="M53" s="144"/>
      <c r="N53" s="48">
        <f t="shared" si="2"/>
        <v>1.1333333333333335</v>
      </c>
      <c r="O53" s="46">
        <v>6</v>
      </c>
      <c r="P53" s="46">
        <v>6</v>
      </c>
      <c r="Q53" s="46">
        <v>6</v>
      </c>
      <c r="R53" s="48">
        <f t="shared" si="3"/>
        <v>1.2000000000000002</v>
      </c>
      <c r="S53" s="46">
        <v>6</v>
      </c>
      <c r="T53" s="46">
        <v>6</v>
      </c>
      <c r="U53" s="48">
        <f t="shared" si="4"/>
        <v>1.2000000000000002</v>
      </c>
      <c r="V53" s="46">
        <v>6</v>
      </c>
      <c r="W53" s="49">
        <f t="shared" si="8"/>
        <v>1.9999999999999998</v>
      </c>
      <c r="X53" s="48">
        <f t="shared" si="5"/>
        <v>1.2000000000000002</v>
      </c>
      <c r="Y53" s="61">
        <f t="shared" si="6"/>
        <v>5</v>
      </c>
    </row>
    <row r="54" spans="1:25" ht="24.95" customHeight="1">
      <c r="A54" s="46">
        <v>45</v>
      </c>
      <c r="B54" s="56"/>
      <c r="C54" s="125"/>
      <c r="D54" s="126" t="str">
        <f t="shared" si="7"/>
        <v/>
      </c>
      <c r="E54" s="46">
        <v>6</v>
      </c>
      <c r="F54" s="46">
        <v>6</v>
      </c>
      <c r="G54" s="46">
        <v>6</v>
      </c>
      <c r="H54" s="46">
        <v>6</v>
      </c>
      <c r="I54" s="47">
        <f t="shared" si="1"/>
        <v>1.2000000000000002</v>
      </c>
      <c r="J54" s="46">
        <v>6</v>
      </c>
      <c r="K54" s="46">
        <v>6</v>
      </c>
      <c r="L54" s="143">
        <v>5</v>
      </c>
      <c r="M54" s="144"/>
      <c r="N54" s="48">
        <f t="shared" si="2"/>
        <v>1.1333333333333335</v>
      </c>
      <c r="O54" s="46">
        <v>6</v>
      </c>
      <c r="P54" s="46">
        <v>6</v>
      </c>
      <c r="Q54" s="46">
        <v>6</v>
      </c>
      <c r="R54" s="48">
        <f t="shared" si="3"/>
        <v>1.2000000000000002</v>
      </c>
      <c r="S54" s="46">
        <v>6</v>
      </c>
      <c r="T54" s="46">
        <v>6</v>
      </c>
      <c r="U54" s="48">
        <f t="shared" si="4"/>
        <v>1.2000000000000002</v>
      </c>
      <c r="V54" s="46">
        <v>6</v>
      </c>
      <c r="W54" s="49">
        <f t="shared" si="8"/>
        <v>1.9999999999999998</v>
      </c>
      <c r="X54" s="48">
        <f t="shared" si="5"/>
        <v>1.2000000000000002</v>
      </c>
      <c r="Y54" s="61">
        <f t="shared" si="6"/>
        <v>5</v>
      </c>
    </row>
    <row r="55" spans="1:25" ht="24.95" customHeight="1">
      <c r="A55" s="46">
        <v>46</v>
      </c>
      <c r="B55" s="56"/>
      <c r="C55" s="125"/>
      <c r="D55" s="126" t="str">
        <f t="shared" si="7"/>
        <v/>
      </c>
      <c r="E55" s="46">
        <v>6</v>
      </c>
      <c r="F55" s="46">
        <v>6</v>
      </c>
      <c r="G55" s="46">
        <v>6</v>
      </c>
      <c r="H55" s="46">
        <v>6</v>
      </c>
      <c r="I55" s="47">
        <f t="shared" si="1"/>
        <v>1.2000000000000002</v>
      </c>
      <c r="J55" s="46">
        <v>6</v>
      </c>
      <c r="K55" s="46">
        <v>6</v>
      </c>
      <c r="L55" s="143">
        <v>5</v>
      </c>
      <c r="M55" s="144"/>
      <c r="N55" s="48">
        <f t="shared" si="2"/>
        <v>1.1333333333333335</v>
      </c>
      <c r="O55" s="46">
        <v>6</v>
      </c>
      <c r="P55" s="46">
        <v>6</v>
      </c>
      <c r="Q55" s="46">
        <v>6</v>
      </c>
      <c r="R55" s="48">
        <f t="shared" si="3"/>
        <v>1.2000000000000002</v>
      </c>
      <c r="S55" s="46">
        <v>6</v>
      </c>
      <c r="T55" s="46">
        <v>6</v>
      </c>
      <c r="U55" s="48">
        <f t="shared" si="4"/>
        <v>1.2000000000000002</v>
      </c>
      <c r="V55" s="46">
        <v>6</v>
      </c>
      <c r="W55" s="49">
        <f t="shared" si="8"/>
        <v>1.9999999999999998</v>
      </c>
      <c r="X55" s="48">
        <f t="shared" si="5"/>
        <v>1.2000000000000002</v>
      </c>
      <c r="Y55" s="61">
        <f t="shared" si="6"/>
        <v>5</v>
      </c>
    </row>
    <row r="56" spans="1:25" ht="24.95" customHeight="1">
      <c r="A56" s="46">
        <v>47</v>
      </c>
      <c r="B56" s="56"/>
      <c r="C56" s="125"/>
      <c r="D56" s="126" t="str">
        <f t="shared" si="7"/>
        <v/>
      </c>
      <c r="E56" s="46">
        <v>2</v>
      </c>
      <c r="F56" s="46">
        <v>6</v>
      </c>
      <c r="G56" s="46">
        <v>6</v>
      </c>
      <c r="H56" s="46">
        <v>6</v>
      </c>
      <c r="I56" s="47">
        <f t="shared" si="1"/>
        <v>1</v>
      </c>
      <c r="J56" s="46">
        <v>6</v>
      </c>
      <c r="K56" s="46">
        <v>6</v>
      </c>
      <c r="L56" s="143">
        <v>6</v>
      </c>
      <c r="M56" s="144"/>
      <c r="N56" s="48">
        <f t="shared" si="2"/>
        <v>1.2000000000000002</v>
      </c>
      <c r="O56" s="46">
        <v>6</v>
      </c>
      <c r="P56" s="46">
        <v>6</v>
      </c>
      <c r="Q56" s="46">
        <v>6</v>
      </c>
      <c r="R56" s="48">
        <f t="shared" si="3"/>
        <v>1.2000000000000002</v>
      </c>
      <c r="S56" s="46">
        <v>6</v>
      </c>
      <c r="T56" s="46">
        <v>6</v>
      </c>
      <c r="U56" s="48">
        <f t="shared" si="4"/>
        <v>1.2000000000000002</v>
      </c>
      <c r="V56" s="46">
        <v>6</v>
      </c>
      <c r="W56" s="49">
        <f t="shared" si="8"/>
        <v>1.9999999999999998</v>
      </c>
      <c r="X56" s="48">
        <f t="shared" si="5"/>
        <v>1.2000000000000002</v>
      </c>
      <c r="Y56" s="61">
        <f t="shared" si="6"/>
        <v>5</v>
      </c>
    </row>
    <row r="57" spans="1:25" ht="24.95" customHeight="1">
      <c r="A57" s="46">
        <v>48</v>
      </c>
      <c r="B57" s="56"/>
      <c r="C57" s="125"/>
      <c r="D57" s="126" t="str">
        <f t="shared" si="7"/>
        <v/>
      </c>
      <c r="E57" s="46">
        <v>6</v>
      </c>
      <c r="F57" s="46">
        <v>6</v>
      </c>
      <c r="G57" s="46">
        <v>6</v>
      </c>
      <c r="H57" s="46">
        <v>6</v>
      </c>
      <c r="I57" s="47">
        <f t="shared" si="1"/>
        <v>1.2000000000000002</v>
      </c>
      <c r="J57" s="46">
        <v>6</v>
      </c>
      <c r="K57" s="46">
        <v>6</v>
      </c>
      <c r="L57" s="143">
        <v>5</v>
      </c>
      <c r="M57" s="144"/>
      <c r="N57" s="48">
        <f t="shared" si="2"/>
        <v>1.1333333333333335</v>
      </c>
      <c r="O57" s="46">
        <v>6</v>
      </c>
      <c r="P57" s="46">
        <v>6</v>
      </c>
      <c r="Q57" s="46">
        <v>6</v>
      </c>
      <c r="R57" s="48">
        <f t="shared" si="3"/>
        <v>1.2000000000000002</v>
      </c>
      <c r="S57" s="46">
        <v>6</v>
      </c>
      <c r="T57" s="46">
        <v>6</v>
      </c>
      <c r="U57" s="48">
        <f t="shared" si="4"/>
        <v>1.2000000000000002</v>
      </c>
      <c r="V57" s="46">
        <v>6</v>
      </c>
      <c r="W57" s="49">
        <f t="shared" si="8"/>
        <v>1.9999999999999998</v>
      </c>
      <c r="X57" s="48">
        <f t="shared" si="5"/>
        <v>1.2000000000000002</v>
      </c>
      <c r="Y57" s="61">
        <f t="shared" si="6"/>
        <v>5</v>
      </c>
    </row>
    <row r="58" spans="1:25" ht="24.95" customHeight="1">
      <c r="A58" s="46">
        <v>49</v>
      </c>
      <c r="B58" s="56"/>
      <c r="C58" s="125"/>
      <c r="D58" s="126" t="str">
        <f t="shared" si="7"/>
        <v/>
      </c>
      <c r="E58" s="46">
        <v>6</v>
      </c>
      <c r="F58" s="46">
        <v>6</v>
      </c>
      <c r="G58" s="46">
        <v>6</v>
      </c>
      <c r="H58" s="46">
        <v>6</v>
      </c>
      <c r="I58" s="47">
        <f t="shared" si="1"/>
        <v>1.2000000000000002</v>
      </c>
      <c r="J58" s="46">
        <v>6</v>
      </c>
      <c r="K58" s="46">
        <v>6</v>
      </c>
      <c r="L58" s="143">
        <v>5</v>
      </c>
      <c r="M58" s="144"/>
      <c r="N58" s="48">
        <f t="shared" si="2"/>
        <v>1.1333333333333335</v>
      </c>
      <c r="O58" s="46">
        <v>6</v>
      </c>
      <c r="P58" s="46">
        <v>6</v>
      </c>
      <c r="Q58" s="46">
        <v>6</v>
      </c>
      <c r="R58" s="48">
        <f t="shared" si="3"/>
        <v>1.2000000000000002</v>
      </c>
      <c r="S58" s="46">
        <v>6</v>
      </c>
      <c r="T58" s="46">
        <v>6</v>
      </c>
      <c r="U58" s="48">
        <f t="shared" si="4"/>
        <v>1.2000000000000002</v>
      </c>
      <c r="V58" s="46">
        <v>6</v>
      </c>
      <c r="W58" s="49">
        <f t="shared" si="8"/>
        <v>1.9999999999999998</v>
      </c>
      <c r="X58" s="48">
        <f t="shared" si="5"/>
        <v>1.2000000000000002</v>
      </c>
      <c r="Y58" s="61">
        <f t="shared" si="6"/>
        <v>5</v>
      </c>
    </row>
    <row r="59" spans="1:25" ht="24.95" customHeight="1">
      <c r="A59" s="46">
        <v>50</v>
      </c>
      <c r="B59" s="57"/>
      <c r="C59" s="125"/>
      <c r="D59" s="126" t="str">
        <f t="shared" si="7"/>
        <v/>
      </c>
      <c r="E59" s="46">
        <v>2</v>
      </c>
      <c r="F59" s="46">
        <v>6</v>
      </c>
      <c r="G59" s="46">
        <v>6</v>
      </c>
      <c r="H59" s="46">
        <v>6</v>
      </c>
      <c r="I59" s="47">
        <f t="shared" si="1"/>
        <v>1</v>
      </c>
      <c r="J59" s="46">
        <v>5</v>
      </c>
      <c r="K59" s="46">
        <v>5</v>
      </c>
      <c r="L59" s="143">
        <v>5</v>
      </c>
      <c r="M59" s="144"/>
      <c r="N59" s="48">
        <f t="shared" si="2"/>
        <v>1</v>
      </c>
      <c r="O59" s="46">
        <v>3</v>
      </c>
      <c r="P59" s="46">
        <v>3</v>
      </c>
      <c r="Q59" s="46">
        <v>3</v>
      </c>
      <c r="R59" s="48">
        <f t="shared" si="3"/>
        <v>0.60000000000000009</v>
      </c>
      <c r="S59" s="46">
        <v>2</v>
      </c>
      <c r="T59" s="46">
        <v>3</v>
      </c>
      <c r="U59" s="48">
        <f t="shared" si="4"/>
        <v>0.5</v>
      </c>
      <c r="V59" s="46">
        <v>3</v>
      </c>
      <c r="W59" s="49">
        <f t="shared" si="8"/>
        <v>0.88541666666666674</v>
      </c>
      <c r="X59" s="48">
        <f t="shared" si="5"/>
        <v>0.60000000000000009</v>
      </c>
      <c r="Y59" s="61">
        <f t="shared" si="6"/>
        <v>3</v>
      </c>
    </row>
    <row r="60" spans="1:25" ht="24.95" customHeight="1">
      <c r="A60" s="46">
        <v>51</v>
      </c>
      <c r="B60" s="56"/>
      <c r="C60" s="125"/>
      <c r="D60" s="126" t="str">
        <f t="shared" si="7"/>
        <v/>
      </c>
      <c r="E60" s="46">
        <v>3</v>
      </c>
      <c r="F60" s="46">
        <v>6</v>
      </c>
      <c r="G60" s="46">
        <v>6</v>
      </c>
      <c r="H60" s="46">
        <v>4</v>
      </c>
      <c r="I60" s="47">
        <f t="shared" si="1"/>
        <v>0.95000000000000007</v>
      </c>
      <c r="J60" s="46">
        <v>5</v>
      </c>
      <c r="K60" s="46">
        <v>5</v>
      </c>
      <c r="L60" s="143">
        <v>5</v>
      </c>
      <c r="M60" s="144"/>
      <c r="N60" s="48">
        <f t="shared" si="2"/>
        <v>1</v>
      </c>
      <c r="O60" s="46">
        <v>3</v>
      </c>
      <c r="P60" s="46">
        <v>3</v>
      </c>
      <c r="Q60" s="46">
        <v>3</v>
      </c>
      <c r="R60" s="48">
        <f t="shared" si="3"/>
        <v>0.60000000000000009</v>
      </c>
      <c r="S60" s="46">
        <v>2</v>
      </c>
      <c r="T60" s="46">
        <v>3</v>
      </c>
      <c r="U60" s="48">
        <f t="shared" si="4"/>
        <v>0.5</v>
      </c>
      <c r="V60" s="46">
        <v>3</v>
      </c>
      <c r="W60" s="49"/>
      <c r="X60" s="48"/>
      <c r="Y60" s="61">
        <f t="shared" si="6"/>
        <v>3</v>
      </c>
    </row>
    <row r="61" spans="1:25" ht="24.95" customHeight="1">
      <c r="A61" s="46">
        <v>52</v>
      </c>
      <c r="B61" s="56"/>
      <c r="C61" s="125"/>
      <c r="D61" s="126" t="str">
        <f t="shared" si="7"/>
        <v/>
      </c>
      <c r="E61" s="46">
        <v>3</v>
      </c>
      <c r="F61" s="46">
        <v>6</v>
      </c>
      <c r="G61" s="46">
        <v>3</v>
      </c>
      <c r="H61" s="46">
        <v>4</v>
      </c>
      <c r="I61" s="47">
        <f t="shared" si="1"/>
        <v>0.8</v>
      </c>
      <c r="J61" s="46">
        <v>5</v>
      </c>
      <c r="K61" s="46">
        <v>5</v>
      </c>
      <c r="L61" s="143">
        <v>5</v>
      </c>
      <c r="M61" s="144"/>
      <c r="N61" s="48">
        <f t="shared" si="2"/>
        <v>1</v>
      </c>
      <c r="O61" s="46">
        <v>3</v>
      </c>
      <c r="P61" s="46">
        <v>3</v>
      </c>
      <c r="Q61" s="46">
        <v>3</v>
      </c>
      <c r="R61" s="48">
        <f t="shared" si="3"/>
        <v>0.60000000000000009</v>
      </c>
      <c r="S61" s="46">
        <v>2</v>
      </c>
      <c r="T61" s="46">
        <v>3</v>
      </c>
      <c r="U61" s="48">
        <f t="shared" si="4"/>
        <v>0.5</v>
      </c>
      <c r="V61" s="46">
        <v>3</v>
      </c>
      <c r="W61" s="49"/>
      <c r="X61" s="48"/>
      <c r="Y61" s="61">
        <f t="shared" si="6"/>
        <v>2</v>
      </c>
    </row>
    <row r="62" spans="1:25" ht="24.95" customHeight="1">
      <c r="A62" s="46">
        <v>53</v>
      </c>
      <c r="B62" s="56"/>
      <c r="C62" s="125"/>
      <c r="D62" s="126" t="str">
        <f t="shared" si="7"/>
        <v/>
      </c>
      <c r="E62" s="46">
        <v>3</v>
      </c>
      <c r="F62" s="46">
        <v>6</v>
      </c>
      <c r="G62" s="46">
        <v>3</v>
      </c>
      <c r="H62" s="46">
        <v>4</v>
      </c>
      <c r="I62" s="47">
        <f t="shared" si="1"/>
        <v>0.8</v>
      </c>
      <c r="J62" s="46">
        <v>5</v>
      </c>
      <c r="K62" s="46">
        <v>5</v>
      </c>
      <c r="L62" s="143">
        <v>5</v>
      </c>
      <c r="M62" s="144"/>
      <c r="N62" s="48">
        <f t="shared" si="2"/>
        <v>1</v>
      </c>
      <c r="O62" s="46">
        <v>3</v>
      </c>
      <c r="P62" s="46">
        <v>3</v>
      </c>
      <c r="Q62" s="46">
        <v>3</v>
      </c>
      <c r="R62" s="48">
        <f t="shared" si="3"/>
        <v>0.60000000000000009</v>
      </c>
      <c r="S62" s="46">
        <v>2</v>
      </c>
      <c r="T62" s="46">
        <v>3</v>
      </c>
      <c r="U62" s="48">
        <f t="shared" si="4"/>
        <v>0.5</v>
      </c>
      <c r="V62" s="46">
        <v>3</v>
      </c>
      <c r="W62" s="49"/>
      <c r="X62" s="48"/>
      <c r="Y62" s="61">
        <f t="shared" si="6"/>
        <v>2</v>
      </c>
    </row>
    <row r="63" spans="1:25" ht="24.95" customHeight="1">
      <c r="A63" s="46">
        <v>54</v>
      </c>
      <c r="B63" s="56"/>
      <c r="C63" s="125"/>
      <c r="D63" s="126" t="str">
        <f t="shared" si="7"/>
        <v/>
      </c>
      <c r="E63" s="46">
        <v>3</v>
      </c>
      <c r="F63" s="46">
        <v>6</v>
      </c>
      <c r="G63" s="46">
        <v>3</v>
      </c>
      <c r="H63" s="46">
        <v>4</v>
      </c>
      <c r="I63" s="47">
        <f t="shared" si="1"/>
        <v>0.8</v>
      </c>
      <c r="J63" s="46">
        <v>5</v>
      </c>
      <c r="K63" s="46">
        <v>5</v>
      </c>
      <c r="L63" s="143">
        <v>5</v>
      </c>
      <c r="M63" s="144"/>
      <c r="N63" s="48">
        <f t="shared" si="2"/>
        <v>1</v>
      </c>
      <c r="O63" s="46">
        <v>3</v>
      </c>
      <c r="P63" s="46">
        <v>3</v>
      </c>
      <c r="Q63" s="46">
        <v>3</v>
      </c>
      <c r="R63" s="48">
        <f t="shared" si="3"/>
        <v>0.60000000000000009</v>
      </c>
      <c r="S63" s="46">
        <v>2</v>
      </c>
      <c r="T63" s="46">
        <v>3</v>
      </c>
      <c r="U63" s="48">
        <f t="shared" si="4"/>
        <v>0.5</v>
      </c>
      <c r="V63" s="46">
        <v>3</v>
      </c>
      <c r="W63" s="49"/>
      <c r="X63" s="48"/>
      <c r="Y63" s="61">
        <f t="shared" si="6"/>
        <v>2</v>
      </c>
    </row>
    <row r="64" spans="1:25" ht="24.95" customHeight="1">
      <c r="A64" s="46">
        <v>55</v>
      </c>
      <c r="B64" s="56"/>
      <c r="C64" s="125"/>
      <c r="D64" s="126" t="str">
        <f t="shared" si="7"/>
        <v/>
      </c>
      <c r="E64" s="46">
        <v>3</v>
      </c>
      <c r="F64" s="46">
        <v>6</v>
      </c>
      <c r="G64" s="46">
        <v>3</v>
      </c>
      <c r="H64" s="46">
        <v>4</v>
      </c>
      <c r="I64" s="47">
        <f t="shared" si="1"/>
        <v>0.8</v>
      </c>
      <c r="J64" s="46">
        <v>5</v>
      </c>
      <c r="K64" s="46">
        <v>5</v>
      </c>
      <c r="L64" s="143">
        <v>5</v>
      </c>
      <c r="M64" s="144"/>
      <c r="N64" s="48">
        <f t="shared" si="2"/>
        <v>1</v>
      </c>
      <c r="O64" s="46">
        <v>3</v>
      </c>
      <c r="P64" s="46">
        <v>3</v>
      </c>
      <c r="Q64" s="46">
        <v>3</v>
      </c>
      <c r="R64" s="48">
        <f t="shared" si="3"/>
        <v>0.60000000000000009</v>
      </c>
      <c r="S64" s="46">
        <v>2</v>
      </c>
      <c r="T64" s="46">
        <v>3</v>
      </c>
      <c r="U64" s="48">
        <f t="shared" si="4"/>
        <v>0.5</v>
      </c>
      <c r="V64" s="46">
        <v>3</v>
      </c>
      <c r="W64" s="49"/>
      <c r="X64" s="48"/>
      <c r="Y64" s="61">
        <f t="shared" si="6"/>
        <v>2</v>
      </c>
    </row>
    <row r="65" spans="1:26" ht="24.95" customHeight="1">
      <c r="A65" s="46">
        <v>56</v>
      </c>
      <c r="B65" s="124"/>
      <c r="C65" s="125"/>
      <c r="D65" s="126" t="str">
        <f t="shared" si="7"/>
        <v/>
      </c>
      <c r="E65" s="46">
        <v>3</v>
      </c>
      <c r="F65" s="46">
        <v>6</v>
      </c>
      <c r="G65" s="46">
        <v>3</v>
      </c>
      <c r="H65" s="46">
        <v>4</v>
      </c>
      <c r="I65" s="47">
        <f t="shared" si="1"/>
        <v>0.8</v>
      </c>
      <c r="J65" s="46">
        <v>5</v>
      </c>
      <c r="K65" s="46">
        <v>5</v>
      </c>
      <c r="L65" s="143">
        <v>5</v>
      </c>
      <c r="M65" s="144"/>
      <c r="N65" s="48">
        <f t="shared" si="2"/>
        <v>1</v>
      </c>
      <c r="O65" s="46">
        <v>3</v>
      </c>
      <c r="P65" s="46">
        <v>3</v>
      </c>
      <c r="Q65" s="46">
        <v>6</v>
      </c>
      <c r="R65" s="48">
        <f t="shared" si="3"/>
        <v>0.8</v>
      </c>
      <c r="S65" s="46">
        <v>6</v>
      </c>
      <c r="T65" s="46">
        <v>5</v>
      </c>
      <c r="U65" s="48">
        <f t="shared" si="4"/>
        <v>1.1000000000000001</v>
      </c>
      <c r="V65" s="46">
        <v>6</v>
      </c>
      <c r="W65" s="50"/>
      <c r="X65" s="50"/>
      <c r="Y65" s="61">
        <f t="shared" si="6"/>
        <v>3</v>
      </c>
    </row>
    <row r="66" spans="1:26" ht="24.95" customHeight="1">
      <c r="A66" s="46">
        <v>57</v>
      </c>
      <c r="B66" s="124"/>
      <c r="C66" s="125"/>
      <c r="D66" s="126" t="str">
        <f t="shared" si="7"/>
        <v/>
      </c>
      <c r="E66" s="46">
        <v>3</v>
      </c>
      <c r="F66" s="46">
        <v>6</v>
      </c>
      <c r="G66" s="46">
        <v>3</v>
      </c>
      <c r="H66" s="46">
        <v>4</v>
      </c>
      <c r="I66" s="47">
        <f t="shared" si="1"/>
        <v>0.8</v>
      </c>
      <c r="J66" s="46">
        <v>5</v>
      </c>
      <c r="K66" s="46">
        <v>5</v>
      </c>
      <c r="L66" s="143">
        <v>5</v>
      </c>
      <c r="M66" s="144"/>
      <c r="N66" s="48">
        <f t="shared" si="2"/>
        <v>1</v>
      </c>
      <c r="O66" s="46">
        <v>3</v>
      </c>
      <c r="P66" s="46">
        <v>3</v>
      </c>
      <c r="Q66" s="46">
        <v>3</v>
      </c>
      <c r="R66" s="48">
        <f t="shared" si="3"/>
        <v>0.60000000000000009</v>
      </c>
      <c r="S66" s="46">
        <v>2</v>
      </c>
      <c r="T66" s="46">
        <v>6</v>
      </c>
      <c r="U66" s="48">
        <f t="shared" si="4"/>
        <v>0.8</v>
      </c>
      <c r="V66" s="46">
        <v>3</v>
      </c>
      <c r="W66" s="50"/>
      <c r="X66" s="50"/>
      <c r="Y66" s="61">
        <f t="shared" si="6"/>
        <v>3</v>
      </c>
    </row>
    <row r="67" spans="1:26" ht="24.95" customHeight="1">
      <c r="A67" s="46">
        <v>58</v>
      </c>
      <c r="B67" s="124"/>
      <c r="C67" s="125"/>
      <c r="D67" s="126" t="str">
        <f t="shared" si="7"/>
        <v/>
      </c>
      <c r="E67" s="46">
        <v>3</v>
      </c>
      <c r="F67" s="46">
        <v>6</v>
      </c>
      <c r="G67" s="46">
        <v>3</v>
      </c>
      <c r="H67" s="46">
        <v>4</v>
      </c>
      <c r="I67" s="47">
        <f t="shared" si="1"/>
        <v>0.8</v>
      </c>
      <c r="J67" s="46">
        <v>5</v>
      </c>
      <c r="K67" s="46">
        <v>5</v>
      </c>
      <c r="L67" s="143">
        <v>5</v>
      </c>
      <c r="M67" s="144"/>
      <c r="N67" s="48">
        <f t="shared" si="2"/>
        <v>1</v>
      </c>
      <c r="O67" s="46">
        <v>3</v>
      </c>
      <c r="P67" s="46">
        <v>3</v>
      </c>
      <c r="Q67" s="46">
        <v>3</v>
      </c>
      <c r="R67" s="48">
        <f t="shared" si="3"/>
        <v>0.60000000000000009</v>
      </c>
      <c r="S67" s="46">
        <v>6</v>
      </c>
      <c r="T67" s="46">
        <v>3</v>
      </c>
      <c r="U67" s="48">
        <f t="shared" si="4"/>
        <v>0.9</v>
      </c>
      <c r="V67" s="46">
        <v>3</v>
      </c>
      <c r="W67" s="50"/>
      <c r="X67" s="50"/>
      <c r="Y67" s="61">
        <f t="shared" si="6"/>
        <v>3</v>
      </c>
    </row>
    <row r="68" spans="1:26" ht="24.95" customHeight="1">
      <c r="A68" s="46">
        <v>59</v>
      </c>
      <c r="B68" s="124"/>
      <c r="C68" s="125"/>
      <c r="D68" s="126" t="str">
        <f t="shared" si="7"/>
        <v/>
      </c>
      <c r="E68" s="46">
        <v>3</v>
      </c>
      <c r="F68" s="46">
        <v>6</v>
      </c>
      <c r="G68" s="46">
        <v>3</v>
      </c>
      <c r="H68" s="46">
        <v>4</v>
      </c>
      <c r="I68" s="47">
        <f t="shared" si="1"/>
        <v>0.8</v>
      </c>
      <c r="J68" s="46">
        <v>5</v>
      </c>
      <c r="K68" s="46">
        <v>5</v>
      </c>
      <c r="L68" s="143">
        <v>5</v>
      </c>
      <c r="M68" s="144"/>
      <c r="N68" s="48">
        <f t="shared" si="2"/>
        <v>1</v>
      </c>
      <c r="O68" s="46">
        <v>3</v>
      </c>
      <c r="P68" s="46">
        <v>3</v>
      </c>
      <c r="Q68" s="46">
        <v>3</v>
      </c>
      <c r="R68" s="48">
        <f t="shared" si="3"/>
        <v>0.60000000000000009</v>
      </c>
      <c r="S68" s="46">
        <v>2</v>
      </c>
      <c r="T68" s="46">
        <v>3</v>
      </c>
      <c r="U68" s="48">
        <f t="shared" si="4"/>
        <v>0.5</v>
      </c>
      <c r="V68" s="46">
        <v>3</v>
      </c>
      <c r="W68" s="50"/>
      <c r="X68" s="50"/>
      <c r="Y68" s="61">
        <f t="shared" si="6"/>
        <v>2</v>
      </c>
    </row>
    <row r="69" spans="1:26" ht="24.95" customHeight="1">
      <c r="A69" s="46">
        <v>60</v>
      </c>
      <c r="B69" s="124"/>
      <c r="C69" s="125"/>
      <c r="D69" s="126" t="str">
        <f t="shared" si="7"/>
        <v/>
      </c>
      <c r="E69" s="46">
        <v>3</v>
      </c>
      <c r="F69" s="46">
        <v>6</v>
      </c>
      <c r="G69" s="46">
        <v>3</v>
      </c>
      <c r="H69" s="46">
        <v>4</v>
      </c>
      <c r="I69" s="47">
        <f t="shared" si="1"/>
        <v>0.8</v>
      </c>
      <c r="J69" s="46">
        <v>5</v>
      </c>
      <c r="K69" s="46">
        <v>5</v>
      </c>
      <c r="L69" s="143">
        <v>5</v>
      </c>
      <c r="M69" s="144"/>
      <c r="N69" s="48">
        <f t="shared" si="2"/>
        <v>1</v>
      </c>
      <c r="O69" s="46">
        <v>3</v>
      </c>
      <c r="P69" s="46">
        <v>3</v>
      </c>
      <c r="Q69" s="46">
        <v>3</v>
      </c>
      <c r="R69" s="48">
        <f t="shared" si="3"/>
        <v>0.60000000000000009</v>
      </c>
      <c r="S69" s="46">
        <v>6</v>
      </c>
      <c r="T69" s="46">
        <v>6</v>
      </c>
      <c r="U69" s="48">
        <f t="shared" si="4"/>
        <v>1.2000000000000002</v>
      </c>
      <c r="V69" s="46">
        <v>6</v>
      </c>
      <c r="W69" s="50"/>
      <c r="X69" s="50"/>
      <c r="Y69" s="61">
        <f t="shared" si="6"/>
        <v>3</v>
      </c>
    </row>
    <row r="70" spans="1:26" ht="15.95" customHeight="1">
      <c r="A70" s="93"/>
      <c r="B70" s="52"/>
      <c r="C70" s="94"/>
      <c r="D70" s="95"/>
      <c r="E70" s="95"/>
      <c r="F70" s="95"/>
      <c r="G70" s="95"/>
      <c r="H70" s="95"/>
      <c r="I70" s="96"/>
      <c r="J70" s="95"/>
      <c r="K70" s="95"/>
      <c r="L70" s="95"/>
      <c r="M70" s="95"/>
      <c r="N70" s="97"/>
      <c r="O70" s="95"/>
      <c r="P70" s="95"/>
      <c r="Q70" s="95"/>
      <c r="R70" s="97"/>
      <c r="S70" s="95"/>
      <c r="T70" s="95"/>
      <c r="U70" s="97"/>
      <c r="V70" s="95"/>
      <c r="W70" s="98"/>
      <c r="X70" s="98"/>
      <c r="Y70" s="115"/>
    </row>
    <row r="71" spans="1:26" ht="15.95" customHeight="1">
      <c r="A71" s="93"/>
      <c r="B71" s="52"/>
      <c r="C71" s="94"/>
      <c r="D71" s="95"/>
      <c r="E71" s="95"/>
      <c r="F71" s="95"/>
      <c r="G71" s="95"/>
      <c r="H71" s="95"/>
      <c r="I71" s="96"/>
      <c r="J71" s="95"/>
      <c r="K71" s="95"/>
      <c r="L71" s="95"/>
      <c r="M71" s="95"/>
      <c r="N71" s="97"/>
      <c r="O71" s="95"/>
      <c r="P71" s="95"/>
      <c r="Q71" s="95"/>
      <c r="R71" s="97"/>
      <c r="S71" s="95"/>
      <c r="T71" s="95"/>
      <c r="U71" s="97"/>
      <c r="V71" s="95"/>
      <c r="W71" s="98"/>
      <c r="X71" s="98"/>
      <c r="Y71" s="115"/>
    </row>
    <row r="72" spans="1:26" ht="15.95" customHeight="1">
      <c r="A72" s="93"/>
      <c r="B72" s="52"/>
      <c r="C72" s="94"/>
      <c r="D72" s="95"/>
      <c r="E72" s="95"/>
      <c r="F72" s="95"/>
      <c r="G72" s="95"/>
      <c r="H72" s="95"/>
      <c r="I72" s="96"/>
      <c r="J72" s="95"/>
      <c r="K72" s="95"/>
      <c r="L72" s="95"/>
      <c r="M72" s="95"/>
      <c r="N72" s="97"/>
      <c r="O72" s="95"/>
      <c r="P72" s="95"/>
      <c r="Q72" s="95"/>
      <c r="R72" s="97"/>
      <c r="S72" s="95"/>
      <c r="T72" s="95"/>
      <c r="U72" s="97"/>
      <c r="V72" s="95"/>
      <c r="W72" s="98"/>
      <c r="X72" s="98"/>
      <c r="Y72" s="115"/>
    </row>
    <row r="73" spans="1:26" ht="15.95" customHeight="1">
      <c r="A73" s="93"/>
      <c r="B73" s="52"/>
      <c r="C73" s="94"/>
      <c r="D73" s="130"/>
      <c r="E73" s="95"/>
      <c r="F73" s="95"/>
      <c r="G73" s="95"/>
      <c r="H73" s="95"/>
      <c r="I73" s="96"/>
      <c r="J73" s="95"/>
      <c r="K73" s="95"/>
      <c r="L73" s="95"/>
      <c r="M73" s="95"/>
      <c r="N73" s="97"/>
      <c r="O73" s="95"/>
      <c r="P73" s="95"/>
      <c r="Q73" s="95"/>
      <c r="R73" s="97"/>
      <c r="S73" s="95"/>
      <c r="T73" s="95"/>
      <c r="U73" s="97"/>
      <c r="V73" s="95"/>
      <c r="W73" s="98"/>
      <c r="X73" s="98"/>
      <c r="Y73" s="115"/>
    </row>
    <row r="74" spans="1:26" ht="15.95" customHeight="1">
      <c r="A74" s="11"/>
      <c r="B74" s="141"/>
      <c r="C74" s="141"/>
      <c r="D74" s="52"/>
      <c r="E74" s="9"/>
      <c r="F74" s="9"/>
      <c r="G74" s="9"/>
      <c r="H74" s="9"/>
      <c r="I74" s="9"/>
      <c r="J74" s="9"/>
      <c r="K74" s="9"/>
      <c r="L74" s="9"/>
      <c r="M74" s="9"/>
      <c r="N74" s="9"/>
      <c r="O74" s="9"/>
      <c r="P74" s="9"/>
      <c r="Q74" s="9"/>
      <c r="R74" s="9"/>
      <c r="S74" s="9"/>
      <c r="T74" s="9"/>
      <c r="U74" s="9"/>
      <c r="V74" s="9"/>
      <c r="W74" s="10"/>
      <c r="X74" s="10"/>
      <c r="Y74" s="12"/>
      <c r="Z74" s="5"/>
    </row>
    <row r="75" spans="1:26" ht="15.95" customHeight="1">
      <c r="A75" s="11"/>
      <c r="B75" s="120" t="s">
        <v>187</v>
      </c>
      <c r="C75" s="128"/>
      <c r="D75" s="128"/>
      <c r="E75" s="9"/>
      <c r="F75" s="9"/>
      <c r="G75" s="9"/>
      <c r="H75" s="9"/>
      <c r="I75" s="9"/>
      <c r="J75" s="9"/>
      <c r="K75" s="9"/>
      <c r="L75" s="9"/>
      <c r="M75" s="9"/>
      <c r="N75" s="9"/>
      <c r="O75" s="9"/>
      <c r="P75" s="9"/>
      <c r="Q75" s="9"/>
      <c r="R75" s="9"/>
      <c r="S75" s="9"/>
      <c r="T75" s="9"/>
      <c r="U75" s="9"/>
      <c r="V75" s="9"/>
      <c r="W75" s="10"/>
      <c r="X75" s="10"/>
      <c r="Y75" s="12"/>
      <c r="Z75" s="5"/>
    </row>
    <row r="76" spans="1:26" ht="15.95" customHeight="1">
      <c r="A76" s="11"/>
      <c r="B76" s="132" t="s">
        <v>207</v>
      </c>
      <c r="C76" s="131"/>
      <c r="D76" s="131"/>
      <c r="E76" s="9"/>
      <c r="F76" s="9"/>
      <c r="G76" s="9"/>
      <c r="H76" s="9"/>
      <c r="I76" s="9"/>
      <c r="J76" s="9"/>
      <c r="K76" s="9"/>
      <c r="L76" s="9"/>
      <c r="M76" s="9"/>
      <c r="N76" s="9"/>
      <c r="O76" s="9"/>
      <c r="P76" s="9"/>
      <c r="Q76" s="9"/>
      <c r="R76" s="9"/>
      <c r="S76" s="9"/>
      <c r="T76" s="9"/>
      <c r="U76" s="9"/>
      <c r="V76" s="9"/>
      <c r="W76" s="9"/>
      <c r="X76" s="9"/>
      <c r="Y76" s="13"/>
      <c r="Z76" s="5"/>
    </row>
    <row r="77" spans="1:26" ht="15.95" customHeight="1">
      <c r="A77" s="11"/>
      <c r="B77" s="118" t="s">
        <v>8</v>
      </c>
      <c r="C77" s="131"/>
      <c r="D77" s="131"/>
      <c r="E77" s="9"/>
      <c r="F77" s="9"/>
      <c r="G77" s="9"/>
      <c r="H77" s="9"/>
      <c r="I77" s="9"/>
      <c r="J77" s="9"/>
      <c r="K77" s="9"/>
      <c r="L77" s="9"/>
      <c r="M77" s="9"/>
      <c r="N77" s="9"/>
      <c r="O77" s="9"/>
      <c r="P77" s="9"/>
      <c r="Q77" s="9"/>
      <c r="R77" s="9"/>
      <c r="S77" s="9"/>
      <c r="T77" s="9"/>
      <c r="U77" s="9"/>
      <c r="V77" s="9"/>
      <c r="W77" s="9"/>
      <c r="X77" s="9"/>
      <c r="Y77" s="13"/>
      <c r="Z77" s="5"/>
    </row>
    <row r="78" spans="1:26" ht="15.95" customHeight="1">
      <c r="A78" s="11"/>
      <c r="B78" s="119" t="str">
        <f>$E$1</f>
        <v>SJK (C ) KG. BARU SUNGAI NIPAH</v>
      </c>
      <c r="C78" s="129"/>
      <c r="D78" s="129"/>
      <c r="E78" s="9"/>
      <c r="I78" s="9"/>
      <c r="J78" s="9"/>
      <c r="K78" s="9"/>
      <c r="L78" s="9"/>
      <c r="M78" s="9"/>
      <c r="N78" s="9"/>
      <c r="O78" s="9"/>
      <c r="P78" s="9"/>
      <c r="Q78" s="9"/>
      <c r="R78" s="9"/>
      <c r="S78" s="9"/>
      <c r="T78" s="9"/>
      <c r="U78" s="9"/>
      <c r="V78" s="9"/>
      <c r="W78" s="9"/>
      <c r="X78" s="9"/>
      <c r="Y78" s="13"/>
    </row>
    <row r="79" spans="1:26" ht="15.95" customHeight="1">
      <c r="A79" s="11"/>
      <c r="B79" s="9"/>
      <c r="C79" s="9"/>
      <c r="D79" s="52"/>
      <c r="E79" s="9"/>
      <c r="I79" s="9"/>
      <c r="J79" s="9"/>
      <c r="K79" s="9"/>
      <c r="L79" s="9"/>
      <c r="M79" s="9"/>
      <c r="N79" s="9"/>
      <c r="O79" s="9"/>
      <c r="P79" s="9"/>
      <c r="Q79" s="9"/>
      <c r="R79" s="9"/>
      <c r="S79" s="9"/>
      <c r="T79" s="9"/>
      <c r="U79" s="9"/>
      <c r="V79" s="9"/>
      <c r="W79" s="9"/>
      <c r="X79" s="9"/>
      <c r="Y79" s="13"/>
    </row>
    <row r="80" spans="1:26" ht="15.95" customHeight="1">
      <c r="A80" s="11"/>
      <c r="B80" s="9"/>
      <c r="C80" s="9"/>
      <c r="D80" s="52"/>
      <c r="E80" s="9"/>
      <c r="I80" s="9"/>
      <c r="J80" s="9"/>
      <c r="K80" s="9"/>
      <c r="L80" s="9"/>
      <c r="M80" s="9"/>
      <c r="N80" s="9"/>
      <c r="O80" s="9"/>
      <c r="P80" s="9"/>
      <c r="Q80" s="9"/>
      <c r="R80" s="9"/>
      <c r="S80" s="9"/>
      <c r="T80" s="9"/>
      <c r="U80" s="9"/>
      <c r="V80" s="9"/>
      <c r="W80" s="9"/>
      <c r="X80" s="9"/>
      <c r="Y80" s="13"/>
    </row>
    <row r="81" spans="1:25" ht="15.95" customHeight="1">
      <c r="A81" s="11"/>
      <c r="B81" s="9"/>
      <c r="C81" s="9"/>
      <c r="D81" s="52"/>
      <c r="E81" s="9"/>
      <c r="I81" s="9"/>
      <c r="J81" s="9"/>
      <c r="K81" s="9"/>
      <c r="L81" s="9"/>
      <c r="M81" s="9"/>
      <c r="N81" s="9"/>
      <c r="O81" s="9"/>
      <c r="P81" s="9"/>
      <c r="Q81" s="9"/>
      <c r="R81" s="9"/>
      <c r="S81" s="9"/>
      <c r="T81" s="9"/>
      <c r="U81" s="9"/>
      <c r="V81" s="9"/>
      <c r="W81" s="9"/>
      <c r="X81" s="9"/>
      <c r="Y81" s="13"/>
    </row>
    <row r="82" spans="1:25" ht="15.95" customHeight="1">
      <c r="A82" s="11"/>
      <c r="B82" s="9"/>
      <c r="C82" s="9"/>
      <c r="D82" s="52"/>
      <c r="E82" s="9"/>
      <c r="F82" s="9"/>
      <c r="G82" s="9"/>
      <c r="H82" s="9"/>
      <c r="I82" s="9"/>
      <c r="J82" s="9"/>
      <c r="K82" s="9"/>
      <c r="L82" s="9"/>
      <c r="M82" s="9"/>
      <c r="N82" s="9"/>
      <c r="O82" s="9"/>
      <c r="P82" s="9"/>
      <c r="Q82" s="9"/>
      <c r="R82" s="9"/>
      <c r="S82" s="9"/>
      <c r="T82" s="9"/>
      <c r="U82" s="9"/>
      <c r="V82" s="9"/>
      <c r="W82" s="9"/>
      <c r="X82" s="9"/>
      <c r="Y82" s="13"/>
    </row>
    <row r="83" spans="1:25" ht="15.95" customHeight="1">
      <c r="A83" s="11"/>
      <c r="B83" s="9"/>
      <c r="C83" s="9"/>
      <c r="D83" s="52"/>
      <c r="E83" s="9"/>
      <c r="F83" s="9"/>
      <c r="G83" s="9"/>
      <c r="H83" s="9"/>
      <c r="I83" s="9"/>
      <c r="J83" s="9"/>
      <c r="K83" s="9"/>
      <c r="L83" s="9"/>
      <c r="M83" s="9"/>
      <c r="N83" s="9"/>
      <c r="O83" s="9"/>
      <c r="P83" s="9"/>
      <c r="Q83" s="9"/>
      <c r="R83" s="9"/>
      <c r="S83" s="9"/>
      <c r="T83" s="9"/>
      <c r="U83" s="9"/>
      <c r="V83" s="9"/>
      <c r="W83" s="9"/>
      <c r="X83" s="9"/>
      <c r="Y83" s="13"/>
    </row>
    <row r="84" spans="1:25" ht="15.95" customHeight="1">
      <c r="A84" s="11"/>
      <c r="B84" s="9"/>
      <c r="C84" s="9"/>
      <c r="D84" s="52"/>
      <c r="E84" s="9"/>
      <c r="F84" s="9"/>
      <c r="G84" s="9"/>
      <c r="H84" s="9"/>
      <c r="I84" s="9"/>
      <c r="J84" s="9"/>
      <c r="K84" s="9"/>
      <c r="L84" s="9"/>
      <c r="M84" s="9"/>
      <c r="N84" s="9"/>
      <c r="O84" s="9"/>
      <c r="P84" s="9"/>
      <c r="Q84" s="9"/>
      <c r="R84" s="9"/>
      <c r="S84" s="9"/>
      <c r="T84" s="9"/>
      <c r="U84" s="9"/>
      <c r="V84" s="9"/>
      <c r="W84" s="9"/>
      <c r="X84" s="9"/>
      <c r="Y84" s="13"/>
    </row>
    <row r="85" spans="1:25" ht="15.95" customHeight="1">
      <c r="A85" s="11"/>
      <c r="B85" s="9"/>
      <c r="C85" s="9"/>
      <c r="D85" s="52"/>
      <c r="E85" s="9"/>
      <c r="F85" s="9"/>
      <c r="G85" s="9"/>
      <c r="H85" s="9"/>
      <c r="I85" s="9"/>
      <c r="J85" s="9"/>
      <c r="K85" s="9"/>
      <c r="L85" s="9"/>
      <c r="M85" s="9"/>
      <c r="N85" s="9"/>
      <c r="O85" s="9"/>
      <c r="P85" s="9"/>
      <c r="Q85" s="9"/>
      <c r="R85" s="9"/>
      <c r="S85" s="9"/>
      <c r="T85" s="9"/>
      <c r="U85" s="9"/>
      <c r="V85" s="9"/>
      <c r="W85" s="9"/>
      <c r="X85" s="9"/>
      <c r="Y85" s="13"/>
    </row>
    <row r="86" spans="1:25" ht="15.95" customHeight="1">
      <c r="A86" s="14"/>
      <c r="B86" s="15"/>
      <c r="C86" s="15"/>
      <c r="D86" s="53"/>
      <c r="E86" s="15"/>
      <c r="F86" s="15"/>
      <c r="G86" s="15"/>
      <c r="H86" s="15"/>
      <c r="I86" s="15"/>
      <c r="J86" s="15"/>
      <c r="K86" s="15"/>
      <c r="L86" s="15"/>
      <c r="M86" s="15"/>
      <c r="N86" s="15"/>
      <c r="O86" s="15"/>
      <c r="P86" s="15"/>
      <c r="Q86" s="15"/>
      <c r="R86" s="15"/>
      <c r="S86" s="15"/>
      <c r="T86" s="15"/>
      <c r="U86" s="15"/>
      <c r="V86" s="15"/>
      <c r="W86" s="15"/>
      <c r="X86" s="15"/>
      <c r="Y86" s="16"/>
    </row>
  </sheetData>
  <sortState ref="A10:AB59">
    <sortCondition ref="B10:B59"/>
  </sortState>
  <mergeCells count="81">
    <mergeCell ref="A6:B6"/>
    <mergeCell ref="L65:M65"/>
    <mergeCell ref="L66:M66"/>
    <mergeCell ref="L67:M67"/>
    <mergeCell ref="L68:M68"/>
    <mergeCell ref="L56:M56"/>
    <mergeCell ref="L57:M57"/>
    <mergeCell ref="L58:M58"/>
    <mergeCell ref="L59:M59"/>
    <mergeCell ref="L51:M51"/>
    <mergeCell ref="L52:M52"/>
    <mergeCell ref="L53:M53"/>
    <mergeCell ref="L54:M54"/>
    <mergeCell ref="L55:M55"/>
    <mergeCell ref="L46:M46"/>
    <mergeCell ref="L47:M47"/>
    <mergeCell ref="L69:M69"/>
    <mergeCell ref="L60:M60"/>
    <mergeCell ref="L61:M61"/>
    <mergeCell ref="L62:M62"/>
    <mergeCell ref="L63:M63"/>
    <mergeCell ref="L64:M64"/>
    <mergeCell ref="L48:M48"/>
    <mergeCell ref="L49:M49"/>
    <mergeCell ref="L50:M50"/>
    <mergeCell ref="L41:M41"/>
    <mergeCell ref="L42:M42"/>
    <mergeCell ref="L43:M43"/>
    <mergeCell ref="L44:M44"/>
    <mergeCell ref="L45:M45"/>
    <mergeCell ref="L36:M36"/>
    <mergeCell ref="L37:M37"/>
    <mergeCell ref="L38:M38"/>
    <mergeCell ref="L39:M39"/>
    <mergeCell ref="L40:M40"/>
    <mergeCell ref="L31:M31"/>
    <mergeCell ref="L32:M32"/>
    <mergeCell ref="L33:M33"/>
    <mergeCell ref="L34:M34"/>
    <mergeCell ref="L35:M35"/>
    <mergeCell ref="L26:M26"/>
    <mergeCell ref="L27:M27"/>
    <mergeCell ref="L28:M28"/>
    <mergeCell ref="L29:M29"/>
    <mergeCell ref="L30:M30"/>
    <mergeCell ref="L21:M21"/>
    <mergeCell ref="L22:M22"/>
    <mergeCell ref="L23:M23"/>
    <mergeCell ref="L24:M24"/>
    <mergeCell ref="L25:M25"/>
    <mergeCell ref="J8:N8"/>
    <mergeCell ref="L9:M9"/>
    <mergeCell ref="W9:X9"/>
    <mergeCell ref="W8:X8"/>
    <mergeCell ref="E1:H1"/>
    <mergeCell ref="E2:H2"/>
    <mergeCell ref="E3:H3"/>
    <mergeCell ref="E4:H4"/>
    <mergeCell ref="H6:J6"/>
    <mergeCell ref="D6:G6"/>
    <mergeCell ref="A8:A9"/>
    <mergeCell ref="B8:B9"/>
    <mergeCell ref="C8:C9"/>
    <mergeCell ref="D8:D9"/>
    <mergeCell ref="E8:I8"/>
    <mergeCell ref="AB9:AC9"/>
    <mergeCell ref="B74:C74"/>
    <mergeCell ref="O8:R8"/>
    <mergeCell ref="L10:M10"/>
    <mergeCell ref="L11:M11"/>
    <mergeCell ref="L12:M12"/>
    <mergeCell ref="L13:M13"/>
    <mergeCell ref="L14:M14"/>
    <mergeCell ref="L15:M15"/>
    <mergeCell ref="L16:M16"/>
    <mergeCell ref="L17:M17"/>
    <mergeCell ref="L18:M18"/>
    <mergeCell ref="L19:M19"/>
    <mergeCell ref="L20:M20"/>
    <mergeCell ref="S8:T8"/>
    <mergeCell ref="Y8:Y9"/>
  </mergeCells>
  <dataValidations count="2">
    <dataValidation type="whole" operator="lessThanOrEqual" allowBlank="1" showErrorMessage="1" errorTitle="TAHAP PENGUASAAN" error="SILA NYATAKAN TAHAP PENGUASAAN YANG BETUL.." sqref="S10:T73 J10:L73 E10:H73 O10:Q73 V10:V73">
      <formula1>6</formula1>
    </dataValidation>
    <dataValidation type="textLength" operator="equal" allowBlank="1" showErrorMessage="1" errorTitle="NO. KAD PENGENALAN" error="Sila masukkan nombor kad pengenalan dengan tepat dan betul." sqref="C10:C69">
      <formula1>11</formula1>
    </dataValidation>
  </dataValidations>
  <pageMargins left="0.25" right="0.25" top="0.75" bottom="0.75" header="0.3" footer="0.3"/>
  <pageSetup paperSize="9" scale="40" orientation="landscape" horizontalDpi="4294967293" r:id="rId1"/>
  <drawing r:id="rId2"/>
  <legacyDrawing r:id="rId3"/>
</worksheet>
</file>

<file path=xl/worksheets/sheet2.xml><?xml version="1.0" encoding="utf-8"?>
<worksheet xmlns="http://schemas.openxmlformats.org/spreadsheetml/2006/main" xmlns:r="http://schemas.openxmlformats.org/officeDocument/2006/relationships">
  <sheetPr codeName="Sheet2">
    <pageSetUpPr fitToPage="1"/>
  </sheetPr>
  <dimension ref="A1:M67"/>
  <sheetViews>
    <sheetView showGridLines="0" topLeftCell="A6" zoomScale="80" zoomScaleNormal="80" workbookViewId="0">
      <selection activeCell="G16" sqref="G16"/>
    </sheetView>
  </sheetViews>
  <sheetFormatPr defaultColWidth="0" defaultRowHeight="16.5" zeroHeight="1"/>
  <cols>
    <col min="1" max="1" width="24.140625" style="92" customWidth="1"/>
    <col min="2" max="2" width="4.85546875" style="80" customWidth="1"/>
    <col min="3" max="3" width="5" style="80" customWidth="1"/>
    <col min="4" max="4" width="21.85546875" style="80" customWidth="1"/>
    <col min="5" max="5" width="3.140625" style="80" customWidth="1"/>
    <col min="6" max="6" width="2.28515625" style="80" customWidth="1"/>
    <col min="7" max="7" width="23.5703125" style="80" customWidth="1"/>
    <col min="8" max="8" width="114.140625" style="80" customWidth="1"/>
    <col min="9" max="9" width="5.7109375" style="80" hidden="1" customWidth="1"/>
    <col min="10" max="10" width="3" style="80" hidden="1" customWidth="1"/>
    <col min="11" max="11" width="35.42578125" style="80" hidden="1" customWidth="1"/>
    <col min="12" max="12" width="45.7109375" style="80" hidden="1" customWidth="1"/>
    <col min="13" max="16384" width="9.140625" style="80" hidden="1"/>
  </cols>
  <sheetData>
    <row r="1" spans="1:13" s="1" customFormat="1">
      <c r="A1" s="176" t="str">
        <f>'REKOD PRESTASI MURID PSV'!$E$1</f>
        <v>SJK (C ) KG. BARU SUNGAI NIPAH</v>
      </c>
      <c r="B1" s="177"/>
      <c r="C1" s="177"/>
      <c r="D1" s="177"/>
      <c r="E1" s="177"/>
      <c r="F1" s="177"/>
      <c r="G1" s="177"/>
      <c r="H1" s="178"/>
      <c r="J1" s="80"/>
      <c r="K1" s="80"/>
      <c r="L1" s="80"/>
    </row>
    <row r="2" spans="1:13" s="1" customFormat="1">
      <c r="A2" s="179" t="str">
        <f>'REKOD PRESTASI MURID PSV'!$E$2</f>
        <v>SJK ( C ) KG. BARU SUNGAI NIPAH</v>
      </c>
      <c r="B2" s="180"/>
      <c r="C2" s="180"/>
      <c r="D2" s="180"/>
      <c r="E2" s="180"/>
      <c r="F2" s="180"/>
      <c r="G2" s="180"/>
      <c r="H2" s="181"/>
      <c r="J2" s="80"/>
      <c r="K2" s="80"/>
      <c r="L2" s="80"/>
    </row>
    <row r="3" spans="1:13" s="1" customFormat="1">
      <c r="A3" s="179" t="str">
        <f>'REKOD PRESTASI MURID PSV'!$E$3</f>
        <v>71960 SEREMBAN, NEGERI SEMBILAN.</v>
      </c>
      <c r="B3" s="180"/>
      <c r="C3" s="180"/>
      <c r="D3" s="180"/>
      <c r="E3" s="180"/>
      <c r="F3" s="180"/>
      <c r="G3" s="180"/>
      <c r="H3" s="181"/>
      <c r="J3" s="80"/>
      <c r="K3" s="80"/>
      <c r="L3" s="80"/>
    </row>
    <row r="4" spans="1:13" s="1" customFormat="1">
      <c r="A4" s="182" t="str">
        <f>'REKOD PRESTASI MURID PSV'!$E$4</f>
        <v>AWAL TAHUN MATA PELAJARAN PENDIDIKAN SENI VISUAL TAHUN 6</v>
      </c>
      <c r="B4" s="183"/>
      <c r="C4" s="183"/>
      <c r="D4" s="183"/>
      <c r="E4" s="183"/>
      <c r="F4" s="183"/>
      <c r="G4" s="183"/>
      <c r="H4" s="184"/>
      <c r="J4" s="80"/>
      <c r="K4" s="80"/>
      <c r="L4" s="80"/>
    </row>
    <row r="5" spans="1:13" s="1" customFormat="1">
      <c r="A5" s="82"/>
      <c r="B5" s="30"/>
      <c r="C5" s="30"/>
      <c r="D5" s="30"/>
      <c r="E5" s="30"/>
      <c r="F5" s="30"/>
      <c r="G5" s="30"/>
      <c r="H5" s="30"/>
      <c r="J5" s="195" t="s">
        <v>184</v>
      </c>
      <c r="K5" s="195"/>
      <c r="L5" s="195"/>
    </row>
    <row r="6" spans="1:13" s="1" customFormat="1">
      <c r="A6" s="83" t="s">
        <v>201</v>
      </c>
      <c r="B6" s="30"/>
      <c r="C6" s="30"/>
      <c r="D6" s="30"/>
      <c r="E6" s="30"/>
      <c r="F6" s="30"/>
      <c r="G6" s="30"/>
      <c r="H6" s="30"/>
      <c r="J6" s="77"/>
      <c r="K6" s="76">
        <v>11</v>
      </c>
      <c r="L6" s="77"/>
    </row>
    <row r="7" spans="1:13" s="1" customFormat="1">
      <c r="A7" s="82"/>
      <c r="B7" s="30"/>
      <c r="C7" s="30"/>
      <c r="D7" s="30"/>
      <c r="E7" s="30"/>
      <c r="F7" s="30"/>
      <c r="G7" s="30"/>
      <c r="H7" s="30" t="s">
        <v>188</v>
      </c>
      <c r="J7" s="77">
        <v>1</v>
      </c>
      <c r="K7" s="77">
        <f>'REKOD PRESTASI MURID PSV'!B10</f>
        <v>666</v>
      </c>
      <c r="L7" s="77" t="str">
        <f>IF(K7=0,"",J7&amp;"  "&amp;K7)</f>
        <v>1  666</v>
      </c>
    </row>
    <row r="8" spans="1:13" s="1" customFormat="1">
      <c r="A8" s="84" t="s">
        <v>3</v>
      </c>
      <c r="B8" s="20"/>
      <c r="C8" s="21" t="s">
        <v>2</v>
      </c>
      <c r="D8" s="186">
        <f>VLOOKUP($K$6,J7:L62,2)</f>
        <v>0</v>
      </c>
      <c r="E8" s="187"/>
      <c r="F8" s="187"/>
      <c r="G8" s="188"/>
      <c r="H8" s="30"/>
      <c r="I8" s="3"/>
      <c r="J8" s="77">
        <v>2</v>
      </c>
      <c r="K8" s="77">
        <f>'REKOD PRESTASI MURID PSV'!B11</f>
        <v>0</v>
      </c>
      <c r="L8" s="77" t="str">
        <f>IF(K8=0,"",J8&amp;"  "&amp;K8)</f>
        <v/>
      </c>
    </row>
    <row r="9" spans="1:13" s="1" customFormat="1">
      <c r="A9" s="85" t="s">
        <v>153</v>
      </c>
      <c r="B9" s="22"/>
      <c r="C9" s="23" t="s">
        <v>2</v>
      </c>
      <c r="D9" s="186">
        <f>VLOOKUP($K$6,'REKOD PRESTASI MURID PSV'!$A$10:$D$59,3)</f>
        <v>0</v>
      </c>
      <c r="E9" s="187"/>
      <c r="F9" s="187"/>
      <c r="G9" s="188"/>
      <c r="H9" s="137"/>
      <c r="I9" s="3"/>
      <c r="J9" s="77">
        <v>3</v>
      </c>
      <c r="K9" s="77">
        <f>'REKOD PRESTASI MURID PSV'!B12</f>
        <v>0</v>
      </c>
      <c r="L9" s="77" t="str">
        <f t="shared" ref="L9:L67" si="0">IF(K9=0,"",J9&amp;"  "&amp;K9)</f>
        <v/>
      </c>
    </row>
    <row r="10" spans="1:13" s="1" customFormat="1">
      <c r="A10" s="85" t="s">
        <v>4</v>
      </c>
      <c r="B10" s="22"/>
      <c r="C10" s="23" t="s">
        <v>2</v>
      </c>
      <c r="D10" s="186" t="str">
        <f>VLOOKUP($K$6,'REKOD PRESTASI MURID PSV'!$A$10:$D$59,4)</f>
        <v/>
      </c>
      <c r="E10" s="187"/>
      <c r="F10" s="187"/>
      <c r="G10" s="188"/>
      <c r="H10" s="137"/>
      <c r="I10" s="3"/>
      <c r="J10" s="77">
        <v>4</v>
      </c>
      <c r="K10" s="77">
        <f>'REKOD PRESTASI MURID PSV'!B13</f>
        <v>0</v>
      </c>
      <c r="L10" s="77" t="str">
        <f t="shared" si="0"/>
        <v/>
      </c>
    </row>
    <row r="11" spans="1:13" s="1" customFormat="1">
      <c r="A11" s="85" t="s">
        <v>5</v>
      </c>
      <c r="B11" s="22"/>
      <c r="C11" s="23" t="s">
        <v>2</v>
      </c>
      <c r="D11" s="186" t="str">
        <f>'REKOD PRESTASI MURID PSV'!M6</f>
        <v>6 MELATI</v>
      </c>
      <c r="E11" s="187"/>
      <c r="F11" s="187"/>
      <c r="G11" s="188"/>
      <c r="H11" s="137"/>
      <c r="I11" s="2"/>
      <c r="J11" s="77">
        <v>5</v>
      </c>
      <c r="K11" s="77">
        <f>'REKOD PRESTASI MURID PSV'!B14</f>
        <v>0</v>
      </c>
      <c r="L11" s="77" t="str">
        <f t="shared" si="0"/>
        <v/>
      </c>
    </row>
    <row r="12" spans="1:13" s="1" customFormat="1">
      <c r="A12" s="85" t="s">
        <v>14</v>
      </c>
      <c r="B12" s="22"/>
      <c r="C12" s="23" t="s">
        <v>2</v>
      </c>
      <c r="D12" s="185" t="str">
        <f>'REKOD PRESTASI MURID PSV'!$H$6</f>
        <v>Cik Liong Sean Fah</v>
      </c>
      <c r="E12" s="185"/>
      <c r="F12" s="185"/>
      <c r="G12" s="185"/>
      <c r="H12" s="137"/>
      <c r="I12" s="8"/>
      <c r="J12" s="77">
        <v>6</v>
      </c>
      <c r="K12" s="77">
        <f>'REKOD PRESTASI MURID PSV'!B15</f>
        <v>0</v>
      </c>
      <c r="L12" s="77" t="str">
        <f t="shared" si="0"/>
        <v/>
      </c>
      <c r="M12" s="2"/>
    </row>
    <row r="13" spans="1:13" s="1" customFormat="1">
      <c r="A13" s="86" t="s">
        <v>6</v>
      </c>
      <c r="B13" s="24"/>
      <c r="C13" s="25" t="s">
        <v>2</v>
      </c>
      <c r="D13" s="204" t="s">
        <v>155</v>
      </c>
      <c r="E13" s="204"/>
      <c r="F13" s="204"/>
      <c r="G13" s="204"/>
      <c r="H13" s="137"/>
      <c r="I13" s="7"/>
      <c r="J13" s="77">
        <v>7</v>
      </c>
      <c r="K13" s="77">
        <f>'REKOD PRESTASI MURID PSV'!B16</f>
        <v>0</v>
      </c>
      <c r="L13" s="77" t="str">
        <f t="shared" si="0"/>
        <v/>
      </c>
    </row>
    <row r="14" spans="1:13" s="1" customFormat="1">
      <c r="A14" s="87"/>
      <c r="B14" s="31"/>
      <c r="C14" s="31"/>
      <c r="D14" s="31"/>
      <c r="E14" s="31"/>
      <c r="F14" s="31"/>
      <c r="G14" s="32"/>
      <c r="H14" s="31"/>
      <c r="J14" s="77">
        <v>8</v>
      </c>
      <c r="K14" s="77">
        <f>'REKOD PRESTASI MURID PSV'!B17</f>
        <v>0</v>
      </c>
      <c r="L14" s="77" t="str">
        <f t="shared" si="0"/>
        <v/>
      </c>
    </row>
    <row r="15" spans="1:13" s="1" customFormat="1">
      <c r="A15" s="87"/>
      <c r="B15" s="31"/>
      <c r="C15" s="31"/>
      <c r="D15" s="30"/>
      <c r="E15" s="31"/>
      <c r="F15" s="31"/>
      <c r="G15" s="32"/>
      <c r="H15" s="31"/>
      <c r="J15" s="77">
        <v>9</v>
      </c>
      <c r="K15" s="77">
        <f>'REKOD PRESTASI MURID PSV'!B18</f>
        <v>0</v>
      </c>
      <c r="L15" s="77" t="str">
        <f t="shared" si="0"/>
        <v/>
      </c>
    </row>
    <row r="16" spans="1:13" s="1" customFormat="1">
      <c r="A16" s="172" t="s">
        <v>154</v>
      </c>
      <c r="B16" s="173"/>
      <c r="C16" s="173"/>
      <c r="D16" s="173"/>
      <c r="E16" s="59" t="s">
        <v>2</v>
      </c>
      <c r="F16" s="60">
        <v>6</v>
      </c>
      <c r="G16" s="41">
        <f>VLOOKUP($K$6,'REKOD PRESTASI MURID PSV'!$A$10:$Y$59,25)</f>
        <v>4</v>
      </c>
      <c r="H16" s="137"/>
      <c r="J16" s="77">
        <v>10</v>
      </c>
      <c r="K16" s="77">
        <f>'REKOD PRESTASI MURID PSV'!B19</f>
        <v>0</v>
      </c>
      <c r="L16" s="77" t="str">
        <f t="shared" si="0"/>
        <v/>
      </c>
    </row>
    <row r="17" spans="1:12" s="1" customFormat="1" ht="22.5" customHeight="1">
      <c r="A17" s="88"/>
      <c r="B17" s="33"/>
      <c r="C17" s="33"/>
      <c r="D17" s="33"/>
      <c r="E17" s="34"/>
      <c r="F17" s="31"/>
      <c r="G17" s="35"/>
      <c r="H17" s="31"/>
      <c r="J17" s="77">
        <v>11</v>
      </c>
      <c r="K17" s="77">
        <f>'REKOD PRESTASI MURID PSV'!B20</f>
        <v>0</v>
      </c>
      <c r="L17" s="77" t="str">
        <f t="shared" si="0"/>
        <v/>
      </c>
    </row>
    <row r="18" spans="1:12" s="1" customFormat="1">
      <c r="A18" s="89"/>
      <c r="B18" s="36"/>
      <c r="C18" s="36"/>
      <c r="D18" s="36"/>
      <c r="E18" s="37"/>
      <c r="F18" s="31"/>
      <c r="G18" s="38"/>
      <c r="H18" s="31"/>
      <c r="J18" s="77">
        <v>12</v>
      </c>
      <c r="K18" s="77">
        <f>'REKOD PRESTASI MURID PSV'!B21</f>
        <v>0</v>
      </c>
      <c r="L18" s="77" t="str">
        <f t="shared" si="0"/>
        <v/>
      </c>
    </row>
    <row r="19" spans="1:12" s="1" customFormat="1">
      <c r="A19" s="90" t="s">
        <v>17</v>
      </c>
      <c r="B19" s="39"/>
      <c r="C19" s="39"/>
      <c r="D19" s="39"/>
      <c r="E19" s="58" t="s">
        <v>2</v>
      </c>
      <c r="F19" s="40"/>
      <c r="G19" s="40"/>
      <c r="H19" s="137"/>
      <c r="J19" s="77">
        <v>13</v>
      </c>
      <c r="K19" s="77">
        <f>'REKOD PRESTASI MURID PSV'!B22</f>
        <v>0</v>
      </c>
      <c r="L19" s="77" t="str">
        <f t="shared" si="0"/>
        <v/>
      </c>
    </row>
    <row r="20" spans="1:12" s="1" customFormat="1">
      <c r="A20" s="87"/>
      <c r="B20" s="31"/>
      <c r="C20" s="31"/>
      <c r="D20" s="31"/>
      <c r="E20" s="31"/>
      <c r="F20" s="31"/>
      <c r="G20" s="31"/>
      <c r="H20" s="31"/>
      <c r="J20" s="77">
        <v>14</v>
      </c>
      <c r="K20" s="77">
        <f>'REKOD PRESTASI MURID PSV'!B23</f>
        <v>0</v>
      </c>
      <c r="L20" s="77" t="str">
        <f t="shared" si="0"/>
        <v/>
      </c>
    </row>
    <row r="21" spans="1:12" s="1" customFormat="1">
      <c r="A21" s="87"/>
      <c r="B21" s="31"/>
      <c r="C21" s="31"/>
      <c r="D21" s="31"/>
      <c r="E21" s="31"/>
      <c r="F21" s="31"/>
      <c r="G21" s="31"/>
      <c r="H21" s="31"/>
      <c r="J21" s="77">
        <v>15</v>
      </c>
      <c r="K21" s="77">
        <f>'REKOD PRESTASI MURID PSV'!B24</f>
        <v>0</v>
      </c>
      <c r="L21" s="77" t="str">
        <f t="shared" si="0"/>
        <v/>
      </c>
    </row>
    <row r="22" spans="1:12" s="1" customFormat="1">
      <c r="A22" s="174" t="s">
        <v>15</v>
      </c>
      <c r="B22" s="175"/>
      <c r="C22" s="74" t="s">
        <v>9</v>
      </c>
      <c r="D22" s="175" t="s">
        <v>16</v>
      </c>
      <c r="E22" s="175"/>
      <c r="F22" s="175"/>
      <c r="G22" s="136" t="s">
        <v>37</v>
      </c>
      <c r="H22" s="123" t="s">
        <v>7</v>
      </c>
      <c r="J22" s="77">
        <v>16</v>
      </c>
      <c r="K22" s="77">
        <f>'REKOD PRESTASI MURID PSV'!B25</f>
        <v>0</v>
      </c>
      <c r="L22" s="77" t="str">
        <f t="shared" si="0"/>
        <v/>
      </c>
    </row>
    <row r="23" spans="1:12" s="78" customFormat="1" ht="69.95" customHeight="1">
      <c r="A23" s="196" t="s">
        <v>149</v>
      </c>
      <c r="B23" s="197"/>
      <c r="C23" s="41">
        <v>1</v>
      </c>
      <c r="D23" s="169" t="s">
        <v>189</v>
      </c>
      <c r="E23" s="170"/>
      <c r="F23" s="171"/>
      <c r="G23" s="139">
        <f>VLOOKUP($K$6,'REKOD PRESTASI MURID PSV'!$A$10:$Y$59,5)</f>
        <v>6</v>
      </c>
      <c r="H23" s="135" t="str">
        <f>VLOOKUP(G23,'DATA PERNYATAAN TAHAP PGUASAAN'!A6:C11,2)</f>
        <v>Menzahirkan idea berpandukan kemahiran bahasa seni visual, proses dan teknik dalam penghasilan lukisan dengan gabungan teknik gosokan dan kolaj yang betul, kreatif dan unik mengikut disiplin, melakukan kemasan pada karya, boleh dicontohi dan berupaya membuat apresiasi terhadap karya sendiri dan rakan secara lisan  dengan menghubungkaitkan sejarah seni atau tokoh seni atau warisan seni negara di samping mengamalkan nilai-nilai murni.</v>
      </c>
      <c r="J23" s="79">
        <v>17</v>
      </c>
      <c r="K23" s="79">
        <f>'REKOD PRESTASI MURID PSV'!B26</f>
        <v>0</v>
      </c>
      <c r="L23" s="77" t="str">
        <f t="shared" si="0"/>
        <v/>
      </c>
    </row>
    <row r="24" spans="1:12" s="78" customFormat="1" ht="69.95" customHeight="1">
      <c r="A24" s="198"/>
      <c r="B24" s="199"/>
      <c r="C24" s="41">
        <v>2</v>
      </c>
      <c r="D24" s="169" t="s">
        <v>190</v>
      </c>
      <c r="E24" s="170"/>
      <c r="F24" s="171"/>
      <c r="G24" s="139">
        <f>VLOOKUP($K$6,'REKOD PRESTASI MURID PSV'!$A$10:$Y$59,6)</f>
        <v>3</v>
      </c>
      <c r="H24" s="135" t="str">
        <f>VLOOKUP(G24,'DATA PERNYATAAN TAHAP PGUASAAN'!A16:C21,2)</f>
        <v>Mengaplikasikan pengetahuan dan kefahaman bahasa seni visual, media serta proses dan teknik dalam penghasilan catan dengan gabungan teknik montaj dan cetakan pada karya di samping mengamalkan nilai-nilai murni.</v>
      </c>
      <c r="J24" s="79">
        <v>18</v>
      </c>
      <c r="K24" s="79">
        <f>'REKOD PRESTASI MURID PSV'!B27</f>
        <v>0</v>
      </c>
      <c r="L24" s="77" t="str">
        <f t="shared" si="0"/>
        <v/>
      </c>
    </row>
    <row r="25" spans="1:12" s="78" customFormat="1" ht="69.95" customHeight="1">
      <c r="A25" s="198"/>
      <c r="B25" s="199"/>
      <c r="C25" s="41">
        <v>3</v>
      </c>
      <c r="D25" s="169" t="s">
        <v>191</v>
      </c>
      <c r="E25" s="170"/>
      <c r="F25" s="171"/>
      <c r="G25" s="139">
        <f>VLOOKUP($K$6,'REKOD PRESTASI MURID PSV'!$A$10:$Y$59,7)</f>
        <v>4</v>
      </c>
      <c r="H25" s="135" t="str">
        <f>VLOOKUP(G25,'DATA PERNYATAAN TAHAP PGUASAAN'!A26:C31,2)</f>
        <v>Menzahirkan idea, pengetahuan dan kefahaman bahasa seni visual, media serta proses dan teknik dalam penghasilan poster dengan gabungan teknik montaj dan kolaj yang betul pada karya mengikut disiplin di samping mengamalkan nilai-nilai murni.</v>
      </c>
      <c r="J25" s="79">
        <v>19</v>
      </c>
      <c r="K25" s="79">
        <f>'REKOD PRESTASI MURID PSV'!B28</f>
        <v>0</v>
      </c>
      <c r="L25" s="77" t="str">
        <f t="shared" si="0"/>
        <v/>
      </c>
    </row>
    <row r="26" spans="1:12" s="78" customFormat="1" ht="69.95" customHeight="1">
      <c r="A26" s="200"/>
      <c r="B26" s="201"/>
      <c r="C26" s="41">
        <v>4</v>
      </c>
      <c r="D26" s="169" t="s">
        <v>192</v>
      </c>
      <c r="E26" s="170"/>
      <c r="F26" s="171"/>
      <c r="G26" s="139">
        <f>VLOOKUP($K$6,'REKOD PRESTASI MURID PSV'!$A$10:$Y$59,8)</f>
        <v>5</v>
      </c>
      <c r="H26" s="135" t="str">
        <f>VLOOKUP(G26,'DATA PERNYATAAN TAHAP PGUASAAN'!A36:C41,2)</f>
        <v>Menzahirkan idea,pengetahuan dan kefahaman bahasa seni visual, media serta proses dan teknik serta menggabungkan aktiviti mozek dan stensilan dalam penghasilan karya cetakan yang betul dan kreatif serta  mengikut disiplin di samping mengamalkan nilai-nilai murni.</v>
      </c>
      <c r="J26" s="79">
        <v>20</v>
      </c>
      <c r="K26" s="79">
        <f>'REKOD PRESTASI MURID PSV'!B29</f>
        <v>0</v>
      </c>
      <c r="L26" s="77" t="str">
        <f t="shared" si="0"/>
        <v/>
      </c>
    </row>
    <row r="27" spans="1:12" s="78" customFormat="1" ht="69.95" customHeight="1">
      <c r="A27" s="196" t="s">
        <v>150</v>
      </c>
      <c r="B27" s="197"/>
      <c r="C27" s="41">
        <v>5</v>
      </c>
      <c r="D27" s="169" t="s">
        <v>193</v>
      </c>
      <c r="E27" s="170"/>
      <c r="F27" s="171"/>
      <c r="G27" s="139">
        <f>VLOOKUP($K$6,'REKOD PRESTASI MURID PSV'!$A$10:$Y$59,10)</f>
        <v>6</v>
      </c>
      <c r="H27" s="135" t="str">
        <f>VLOOKUP(G27,'DATA PERNYATAAN TAHAP PGUASAAN'!A46:C51,2)</f>
        <v>Menzahirkan idea berpandukan kemahiran bahasa seni visual, proses dan teknik dalam penghasilan pualaman dengan gabungan teknik lipatan dan guntingan serta tiupan yang betul, kreatif dan unik mengikut disiplin, melakukan kemasan pada karya, boleh dicontohi dan berupaya membuat apresiasi terhadap karya sendiri dan rakan secara lisan  dengan menghubungkaitkan sejarah seni atau tokoh seni atau warisan seni negara di samping mengamalkan nilai-nilai murni.</v>
      </c>
      <c r="J27" s="79">
        <v>21</v>
      </c>
      <c r="K27" s="79">
        <f>'REKOD PRESTASI MURID PSV'!B30</f>
        <v>0</v>
      </c>
      <c r="L27" s="77" t="str">
        <f t="shared" si="0"/>
        <v/>
      </c>
    </row>
    <row r="28" spans="1:12" s="78" customFormat="1" ht="69.95" customHeight="1">
      <c r="A28" s="198"/>
      <c r="B28" s="199"/>
      <c r="C28" s="41">
        <v>6</v>
      </c>
      <c r="D28" s="169" t="s">
        <v>194</v>
      </c>
      <c r="E28" s="170"/>
      <c r="F28" s="171"/>
      <c r="G28" s="139">
        <f>VLOOKUP($K$6,'REKOD PRESTASI MURID PSV'!$A$10:$Y$59,11)</f>
        <v>6</v>
      </c>
      <c r="H28" s="135" t="str">
        <f>VLOOKUP(G28,'DATA PERNYATAAN TAHAP PGUASAAN'!A56:C61,2)</f>
        <v>Menzahirkan idea berpandukan kemahiran bahasa seni visual, proses dan teknik dalam penghasilan ikatan dan celupan  dengan gabungan teknik resis dan mozek yang betul, kreatif dan unik mengikut disiplin, melakukan kemasan pada karya, boleh dicontohi dan berupaya membuat apresiasi terhadap karya sendiri dan rakan secara lisan  dengan menghubungkaitkan sejarah seni atau tokoh seni atau warisan seni negara di samping mengamalkan nilai-nilai murni</v>
      </c>
      <c r="J28" s="79">
        <v>22</v>
      </c>
      <c r="K28" s="79">
        <f>'REKOD PRESTASI MURID PSV'!B31</f>
        <v>0</v>
      </c>
      <c r="L28" s="77" t="str">
        <f t="shared" si="0"/>
        <v/>
      </c>
    </row>
    <row r="29" spans="1:12" s="78" customFormat="1" ht="69.95" customHeight="1">
      <c r="A29" s="200"/>
      <c r="B29" s="201"/>
      <c r="C29" s="41">
        <v>7</v>
      </c>
      <c r="D29" s="169" t="s">
        <v>195</v>
      </c>
      <c r="E29" s="170"/>
      <c r="F29" s="171"/>
      <c r="G29" s="139">
        <f>VLOOKUP($K$6,'REKOD PRESTASI MURID PSV'!$A$10:$Y$59,12)</f>
        <v>5</v>
      </c>
      <c r="H29" s="135" t="str">
        <f>VLOOKUP(G29,'DATA PERNYATAAN TAHAP PGUASAAN'!A66:C71,2)</f>
        <v>Menzahirkan idea, pengetahuan dan kefahaman bahasa seni visual, media serta proses dan teknik dalam penghasilan renjisan dan percikan  dengan gabungan teknik  stensilan dan capan yang betul dan kreatif pada karya mengikut disiplin di samping mengamalkan nilai-nilai murni.</v>
      </c>
      <c r="J29" s="79">
        <v>23</v>
      </c>
      <c r="K29" s="79">
        <f>'REKOD PRESTASI MURID PSV'!B32</f>
        <v>0</v>
      </c>
      <c r="L29" s="77" t="str">
        <f t="shared" si="0"/>
        <v/>
      </c>
    </row>
    <row r="30" spans="1:12" s="78" customFormat="1" ht="69.95" customHeight="1">
      <c r="A30" s="196" t="s">
        <v>151</v>
      </c>
      <c r="B30" s="197"/>
      <c r="C30" s="41">
        <v>8</v>
      </c>
      <c r="D30" s="169" t="s">
        <v>196</v>
      </c>
      <c r="E30" s="170"/>
      <c r="F30" s="171"/>
      <c r="G30" s="139">
        <f>VLOOKUP($K$6,'REKOD PRESTASI MURID PSV'!$A$10:$Y$59,15)</f>
        <v>6</v>
      </c>
      <c r="H30" s="135" t="str">
        <f>VLOOKUP(G30,'DATA PERNYATAAN TAHAP PGUASAAN'!A76:C81,2)</f>
        <v>Menzahirkan idea berpandukan kemahiran bahasa seni visual, proses dan teknik dalam penghasilan mobail dengan gabungan teknik lukisan dan origami yang betul, kreatif dan unik mengikut disiplin, melakukan kemasan pada karya, boleh dicontohi dan berupaya membuat apresiasi terhadap karya sendiri dan rakan secara lisan  dengan menghubungkaitkan sejarah seni atau tokoh seni atau warisan seni negara di samping mengamalkan nilai-nilai murni.</v>
      </c>
      <c r="J30" s="79">
        <v>24</v>
      </c>
      <c r="K30" s="79">
        <f>'REKOD PRESTASI MURID PSV'!B33</f>
        <v>0</v>
      </c>
      <c r="L30" s="77" t="str">
        <f t="shared" si="0"/>
        <v/>
      </c>
    </row>
    <row r="31" spans="1:12" s="78" customFormat="1" ht="69.95" customHeight="1">
      <c r="A31" s="198"/>
      <c r="B31" s="199"/>
      <c r="C31" s="41">
        <v>9</v>
      </c>
      <c r="D31" s="169" t="s">
        <v>197</v>
      </c>
      <c r="E31" s="170"/>
      <c r="F31" s="171"/>
      <c r="G31" s="139">
        <f>VLOOKUP($K$6,'REKOD PRESTASI MURID PSV'!$A$10:$Y$59,16)</f>
        <v>1</v>
      </c>
      <c r="H31" s="135" t="str">
        <f>VLOOKUP(G31,'DATA PERNYATAAN TAHAP PGUASAAN'!A86:C91,2)</f>
        <v xml:space="preserve">Mengenal, mengetahui, dan menghubungkait bahasa seni visual, media serta proses dan teknik dalam aktiviti diorama dengan gabungan teknik model dan catan pada karya di samping mengamalkan nilai-nilai murni. </v>
      </c>
      <c r="J31" s="79">
        <v>25</v>
      </c>
      <c r="K31" s="79">
        <f>'REKOD PRESTASI MURID PSV'!B34</f>
        <v>0</v>
      </c>
      <c r="L31" s="77" t="str">
        <f t="shared" si="0"/>
        <v/>
      </c>
    </row>
    <row r="32" spans="1:12" s="78" customFormat="1" ht="69.95" customHeight="1">
      <c r="A32" s="200"/>
      <c r="B32" s="201"/>
      <c r="C32" s="41">
        <v>10</v>
      </c>
      <c r="D32" s="169" t="s">
        <v>198</v>
      </c>
      <c r="E32" s="170"/>
      <c r="F32" s="171"/>
      <c r="G32" s="139">
        <f>VLOOKUP($K$6,'REKOD PRESTASI MURID PSV'!$A$10:$Y$59,17)</f>
        <v>6</v>
      </c>
      <c r="H32" s="135" t="str">
        <f>VLOOKUP(G32,'DATA PERNYATAAN TAHAP PGUASAAN'!A96:C101,2)</f>
        <v>Menzahirkan idea berpandukan kemahiran bahasa seni visual, proses dan teknik dalam penghasilan stabail dengan gabungan teknik mozek dan boneka yang betul, kreatif dan unik mengikut disiplin, melakukan kemasan pada karya, boleh dicontohi dan berupaya membuat apresiasi terhadap karya sendiri dan rakan secara lisan  dengan menghubungkaitkan sejarah seni atau tokoh seni atau warisan seni negara di samping mengamalkan nilai-nilai murni.</v>
      </c>
      <c r="J32" s="79">
        <v>26</v>
      </c>
      <c r="K32" s="79">
        <f>'REKOD PRESTASI MURID PSV'!B35</f>
        <v>0</v>
      </c>
      <c r="L32" s="77" t="str">
        <f t="shared" si="0"/>
        <v/>
      </c>
    </row>
    <row r="33" spans="1:12" s="78" customFormat="1" ht="69.95" customHeight="1">
      <c r="A33" s="196" t="s">
        <v>152</v>
      </c>
      <c r="B33" s="197"/>
      <c r="C33" s="41">
        <v>11</v>
      </c>
      <c r="D33" s="169" t="s">
        <v>199</v>
      </c>
      <c r="E33" s="170"/>
      <c r="F33" s="171"/>
      <c r="G33" s="139">
        <f>VLOOKUP($K$6,'REKOD PRESTASI MURID PSV'!$A$10:$Y$59,19)</f>
        <v>1</v>
      </c>
      <c r="H33" s="135" t="str">
        <f>VLOOKUP(G33,'DATA PERNYATAAN TAHAP PGUASAAN'!A106:C111,2)</f>
        <v xml:space="preserve">Mengenal, mengetahui, dan menghubungkait bahasa seni visual, media serta proses dan teknik dalam aktiviti alat pertahanan diri  atau alat permainan dengan gabungan teknik ukiran dan tekat pada karya di samping mengamalkan nilai-nilai murni. </v>
      </c>
      <c r="J33" s="79">
        <v>27</v>
      </c>
      <c r="K33" s="79">
        <f>'REKOD PRESTASI MURID PSV'!B36</f>
        <v>0</v>
      </c>
      <c r="L33" s="77" t="str">
        <f t="shared" si="0"/>
        <v/>
      </c>
    </row>
    <row r="34" spans="1:12" s="78" customFormat="1" ht="69.95" customHeight="1">
      <c r="A34" s="200"/>
      <c r="B34" s="201"/>
      <c r="C34" s="41">
        <v>12</v>
      </c>
      <c r="D34" s="169" t="s">
        <v>200</v>
      </c>
      <c r="E34" s="170"/>
      <c r="F34" s="171"/>
      <c r="G34" s="139">
        <f>VLOOKUP($K$6,'REKOD PRESTASI MURID PSV'!$A$10:$Y$59,20)</f>
        <v>6</v>
      </c>
      <c r="H34" s="135" t="str">
        <f>VLOOKUP(G34,'DATA PERNYATAAN TAHAP PGUASAAN'!A116:C121,2)</f>
        <v>Menzahirkan idea berpandukan kemahiran bahasa seni visual, proses dan teknik dalam penghasilan alat domestik atau alat perhiasan diri dengan gabungan teknik batik dan anyaman  yang betul, kreatif dan unik mengikut disiplin, melakukan kemasan pada karya, boleh dicontohi dan berupaya membuat apresiasi terhadap karya sendiri dan rakan secara lisan  dengan menghubungkaitkan sejarah seni atau tokoh seni atau warisan seni negara di samping mengamalkan nilai-nilai murni.</v>
      </c>
      <c r="J34" s="79">
        <v>28</v>
      </c>
      <c r="K34" s="79">
        <f>'REKOD PRESTASI MURID PSV'!B37</f>
        <v>0</v>
      </c>
      <c r="L34" s="77" t="str">
        <f t="shared" si="0"/>
        <v/>
      </c>
    </row>
    <row r="35" spans="1:12" s="78" customFormat="1" ht="69.95" customHeight="1">
      <c r="A35" s="202" t="s">
        <v>133</v>
      </c>
      <c r="B35" s="203"/>
      <c r="C35" s="203"/>
      <c r="D35" s="203"/>
      <c r="E35" s="203"/>
      <c r="F35" s="203"/>
      <c r="G35" s="139">
        <f>VLOOKUP($K$6,'REKOD PRESTASI MURID PSV'!$A$10:$Y$59,22)</f>
        <v>6</v>
      </c>
      <c r="H35" s="135" t="str">
        <f>VLOOKUP(G35,'DATA PERNYATAAN TAHAP PGUASAAN'!A126:C131,2)</f>
        <v>Menzahirkan idea, pengetahuan dan kefahaman dalam pelaksanaan pameran mengikut prosedur  yang betul, membuat apresiasi karya seni melalui pendekatan formalistik dan refleksi terhadap pameran serta boleh dicontohi di samping mengamalkan nilai-nilai murni.</v>
      </c>
      <c r="J35" s="79">
        <v>29</v>
      </c>
      <c r="K35" s="79">
        <f>'REKOD PRESTASI MURID PSV'!B38</f>
        <v>0</v>
      </c>
      <c r="L35" s="79" t="str">
        <f t="shared" si="0"/>
        <v/>
      </c>
    </row>
    <row r="36" spans="1:12" ht="15.95" customHeight="1">
      <c r="A36" s="91"/>
      <c r="B36" s="42"/>
      <c r="C36" s="43"/>
      <c r="D36" s="52"/>
      <c r="E36" s="52"/>
      <c r="F36" s="52"/>
      <c r="G36" s="67"/>
      <c r="H36" s="134"/>
      <c r="J36" s="77">
        <v>30</v>
      </c>
      <c r="K36" s="77">
        <f>'REKOD PRESTASI MURID PSV'!B39</f>
        <v>0</v>
      </c>
      <c r="L36" s="77" t="str">
        <f t="shared" si="0"/>
        <v/>
      </c>
    </row>
    <row r="37" spans="1:12" ht="15.95" customHeight="1">
      <c r="A37" s="91"/>
      <c r="B37" s="42"/>
      <c r="C37" s="43"/>
      <c r="D37" s="52"/>
      <c r="E37" s="52"/>
      <c r="F37" s="52"/>
      <c r="G37" s="67"/>
      <c r="H37" s="134"/>
      <c r="J37" s="77">
        <v>31</v>
      </c>
      <c r="K37" s="77">
        <f>'REKOD PRESTASI MURID PSV'!B40</f>
        <v>0</v>
      </c>
      <c r="L37" s="77" t="str">
        <f t="shared" si="0"/>
        <v/>
      </c>
    </row>
    <row r="38" spans="1:12" ht="15.95" customHeight="1">
      <c r="A38" s="91"/>
      <c r="B38" s="42"/>
      <c r="C38" s="43"/>
      <c r="D38" s="52"/>
      <c r="E38" s="52"/>
      <c r="F38" s="52"/>
      <c r="G38" s="67"/>
      <c r="H38" s="134"/>
      <c r="J38" s="77">
        <v>32</v>
      </c>
      <c r="K38" s="77">
        <f>'REKOD PRESTASI MURID PSV'!B41</f>
        <v>0</v>
      </c>
      <c r="L38" s="77" t="str">
        <f t="shared" si="0"/>
        <v/>
      </c>
    </row>
    <row r="39" spans="1:12" ht="15.95" customHeight="1">
      <c r="A39" s="91"/>
      <c r="B39" s="42"/>
      <c r="C39" s="43"/>
      <c r="D39" s="52"/>
      <c r="E39" s="52"/>
      <c r="F39" s="52"/>
      <c r="G39" s="67"/>
      <c r="H39" s="134"/>
      <c r="J39" s="77">
        <v>33</v>
      </c>
      <c r="K39" s="77">
        <f>'REKOD PRESTASI MURID PSV'!B42</f>
        <v>0</v>
      </c>
      <c r="L39" s="77" t="str">
        <f t="shared" si="0"/>
        <v/>
      </c>
    </row>
    <row r="40" spans="1:12" ht="15.95" customHeight="1">
      <c r="A40" s="189" t="s">
        <v>19</v>
      </c>
      <c r="B40" s="190"/>
      <c r="C40" s="190"/>
      <c r="D40" s="190"/>
      <c r="E40" s="190"/>
      <c r="F40" s="190"/>
      <c r="G40" s="190"/>
      <c r="H40" s="122" t="s">
        <v>19</v>
      </c>
      <c r="J40" s="77">
        <v>34</v>
      </c>
      <c r="K40" s="77">
        <f>'REKOD PRESTASI MURID PSV'!B43</f>
        <v>0</v>
      </c>
      <c r="L40" s="77" t="str">
        <f t="shared" si="0"/>
        <v/>
      </c>
    </row>
    <row r="41" spans="1:12" ht="15.95" customHeight="1">
      <c r="A41" s="191" t="str">
        <f>'REKOD PRESTASI MURID PSV'!$H$6</f>
        <v>Cik Liong Sean Fah</v>
      </c>
      <c r="B41" s="192"/>
      <c r="C41" s="192"/>
      <c r="D41" s="192"/>
      <c r="E41" s="192"/>
      <c r="F41" s="192"/>
      <c r="G41" s="192"/>
      <c r="H41" s="121" t="str">
        <f>'REKOD PRESTASI MURID PSV'!$B$76</f>
        <v>Pn. Pua Poh Kek</v>
      </c>
      <c r="J41" s="77">
        <v>35</v>
      </c>
      <c r="K41" s="77">
        <f>'REKOD PRESTASI MURID PSV'!B44</f>
        <v>0</v>
      </c>
      <c r="L41" s="77" t="str">
        <f t="shared" si="0"/>
        <v/>
      </c>
    </row>
    <row r="42" spans="1:12" ht="15.95" customHeight="1">
      <c r="A42" s="193" t="s">
        <v>18</v>
      </c>
      <c r="B42" s="194"/>
      <c r="C42" s="194"/>
      <c r="D42" s="194"/>
      <c r="E42" s="194"/>
      <c r="F42" s="194"/>
      <c r="G42" s="194"/>
      <c r="H42" s="138" t="str">
        <f>'REKOD PRESTASI MURID PSV'!$B$77</f>
        <v>GURU BESAR</v>
      </c>
      <c r="J42" s="77">
        <v>36</v>
      </c>
      <c r="K42" s="77">
        <f>'REKOD PRESTASI MURID PSV'!B45</f>
        <v>0</v>
      </c>
      <c r="L42" s="77" t="str">
        <f t="shared" si="0"/>
        <v/>
      </c>
    </row>
    <row r="43" spans="1:12" ht="15.95" customHeight="1">
      <c r="A43" s="193" t="str">
        <f>'REKOD PRESTASI MURID PSV'!$B$78</f>
        <v>SJK (C ) KG. BARU SUNGAI NIPAH</v>
      </c>
      <c r="B43" s="194"/>
      <c r="C43" s="194"/>
      <c r="D43" s="194"/>
      <c r="E43" s="194"/>
      <c r="F43" s="194"/>
      <c r="G43" s="194"/>
      <c r="H43" s="138" t="str">
        <f>'REKOD PRESTASI MURID PSV'!$B$78</f>
        <v>SJK (C ) KG. BARU SUNGAI NIPAH</v>
      </c>
      <c r="J43" s="77">
        <v>37</v>
      </c>
      <c r="K43" s="77">
        <f>'REKOD PRESTASI MURID PSV'!B46</f>
        <v>0</v>
      </c>
      <c r="L43" s="77" t="str">
        <f t="shared" si="0"/>
        <v/>
      </c>
    </row>
    <row r="44" spans="1:12" ht="15.95" customHeight="1">
      <c r="H44" s="134"/>
      <c r="J44" s="77">
        <v>38</v>
      </c>
      <c r="K44" s="77">
        <f>'REKOD PRESTASI MURID PSV'!B47</f>
        <v>0</v>
      </c>
      <c r="L44" s="77" t="str">
        <f t="shared" si="0"/>
        <v/>
      </c>
    </row>
    <row r="45" spans="1:12" ht="15.95" customHeight="1">
      <c r="H45" s="134"/>
      <c r="J45" s="77">
        <v>39</v>
      </c>
      <c r="K45" s="77">
        <f>'REKOD PRESTASI MURID PSV'!B48</f>
        <v>0</v>
      </c>
      <c r="L45" s="77" t="str">
        <f t="shared" si="0"/>
        <v/>
      </c>
    </row>
    <row r="46" spans="1:12" ht="15.95" customHeight="1">
      <c r="H46" s="134"/>
      <c r="J46" s="77">
        <v>40</v>
      </c>
      <c r="K46" s="77">
        <f>'REKOD PRESTASI MURID PSV'!B49</f>
        <v>0</v>
      </c>
      <c r="L46" s="77" t="str">
        <f t="shared" si="0"/>
        <v/>
      </c>
    </row>
    <row r="47" spans="1:12" ht="15.95" customHeight="1">
      <c r="H47" s="134"/>
      <c r="J47" s="77"/>
      <c r="K47" s="77"/>
      <c r="L47" s="77"/>
    </row>
    <row r="48" spans="1:12" ht="15.95" customHeight="1">
      <c r="H48" s="134"/>
      <c r="J48" s="77">
        <v>41</v>
      </c>
      <c r="K48" s="77">
        <f>'REKOD PRESTASI MURID PSV'!B50</f>
        <v>0</v>
      </c>
      <c r="L48" s="77" t="str">
        <f t="shared" si="0"/>
        <v/>
      </c>
    </row>
    <row r="49" spans="3:12" ht="15.95" hidden="1" customHeight="1">
      <c r="C49" s="8"/>
      <c r="D49" s="8"/>
      <c r="E49" s="8"/>
      <c r="F49" s="8"/>
      <c r="G49" s="8"/>
      <c r="H49" s="134"/>
      <c r="J49" s="77">
        <v>42</v>
      </c>
      <c r="K49" s="77">
        <f>'REKOD PRESTASI MURID PSV'!B51</f>
        <v>0</v>
      </c>
      <c r="L49" s="77" t="str">
        <f t="shared" si="0"/>
        <v/>
      </c>
    </row>
    <row r="50" spans="3:12" ht="15.95" hidden="1" customHeight="1">
      <c r="C50" s="133"/>
      <c r="D50" s="133"/>
      <c r="E50" s="133"/>
      <c r="F50" s="133"/>
      <c r="G50" s="133"/>
      <c r="H50" s="134"/>
      <c r="J50" s="77">
        <v>43</v>
      </c>
      <c r="K50" s="77">
        <f>'REKOD PRESTASI MURID PSV'!B52</f>
        <v>0</v>
      </c>
      <c r="L50" s="77" t="str">
        <f t="shared" si="0"/>
        <v/>
      </c>
    </row>
    <row r="51" spans="3:12" ht="15.95" hidden="1" customHeight="1">
      <c r="C51" s="133"/>
      <c r="D51" s="133"/>
      <c r="E51" s="133"/>
      <c r="F51" s="133"/>
      <c r="G51" s="133"/>
      <c r="H51" s="134"/>
      <c r="J51" s="77">
        <v>44</v>
      </c>
      <c r="K51" s="77">
        <f>'REKOD PRESTASI MURID PSV'!B53</f>
        <v>0</v>
      </c>
      <c r="L51" s="77" t="str">
        <f t="shared" si="0"/>
        <v/>
      </c>
    </row>
    <row r="52" spans="3:12" ht="15.95" hidden="1" customHeight="1">
      <c r="C52" s="133"/>
      <c r="D52" s="133"/>
      <c r="E52" s="133"/>
      <c r="F52" s="133"/>
      <c r="G52" s="133"/>
      <c r="H52" s="134"/>
      <c r="J52" s="77">
        <v>45</v>
      </c>
      <c r="K52" s="77">
        <f>'REKOD PRESTASI MURID PSV'!B54</f>
        <v>0</v>
      </c>
      <c r="L52" s="77" t="str">
        <f t="shared" si="0"/>
        <v/>
      </c>
    </row>
    <row r="53" spans="3:12" ht="15.95" hidden="1" customHeight="1">
      <c r="H53" s="134"/>
      <c r="J53" s="77">
        <v>46</v>
      </c>
      <c r="K53" s="77">
        <f>'REKOD PRESTASI MURID PSV'!B55</f>
        <v>0</v>
      </c>
      <c r="L53" s="77" t="str">
        <f t="shared" si="0"/>
        <v/>
      </c>
    </row>
    <row r="54" spans="3:12" ht="15.95" hidden="1" customHeight="1">
      <c r="H54" s="134"/>
      <c r="J54" s="77">
        <v>47</v>
      </c>
      <c r="K54" s="77">
        <f>'REKOD PRESTASI MURID PSV'!B56</f>
        <v>0</v>
      </c>
      <c r="L54" s="77" t="str">
        <f t="shared" si="0"/>
        <v/>
      </c>
    </row>
    <row r="55" spans="3:12" ht="15.95" hidden="1" customHeight="1">
      <c r="H55" s="134"/>
      <c r="J55" s="77">
        <v>48</v>
      </c>
      <c r="K55" s="77">
        <f>'REKOD PRESTASI MURID PSV'!B57</f>
        <v>0</v>
      </c>
      <c r="L55" s="77" t="str">
        <f t="shared" si="0"/>
        <v/>
      </c>
    </row>
    <row r="56" spans="3:12" ht="15.75" hidden="1" customHeight="1">
      <c r="H56" s="134"/>
      <c r="J56" s="77">
        <v>49</v>
      </c>
      <c r="K56" s="77">
        <f>'REKOD PRESTASI MURID PSV'!B58</f>
        <v>0</v>
      </c>
      <c r="L56" s="77" t="str">
        <f t="shared" si="0"/>
        <v/>
      </c>
    </row>
    <row r="57" spans="3:12" ht="15.95" hidden="1" customHeight="1">
      <c r="H57" s="134"/>
      <c r="J57" s="77">
        <v>50</v>
      </c>
      <c r="K57" s="77">
        <f>'REKOD PRESTASI MURID PSV'!B59</f>
        <v>0</v>
      </c>
      <c r="L57" s="77" t="str">
        <f>IF(K57=0,"",J57&amp;"  "&amp;K57)</f>
        <v/>
      </c>
    </row>
    <row r="58" spans="3:12" ht="15.95" hidden="1" customHeight="1">
      <c r="H58" s="134"/>
      <c r="J58" s="77">
        <v>51</v>
      </c>
      <c r="K58" s="77">
        <f>'REKOD PRESTASI MURID PSV'!B60</f>
        <v>0</v>
      </c>
      <c r="L58" s="77" t="str">
        <f>IF(K58=0,"",J58&amp;"  "&amp;K58)</f>
        <v/>
      </c>
    </row>
    <row r="59" spans="3:12" ht="15.95" hidden="1" customHeight="1">
      <c r="H59" s="134"/>
      <c r="J59" s="77">
        <v>52</v>
      </c>
      <c r="K59" s="77">
        <f>'REKOD PRESTASI MURID PSV'!B61</f>
        <v>0</v>
      </c>
      <c r="L59" s="77" t="str">
        <f>IF(K59=0,"",J59&amp;"  "&amp;K59)</f>
        <v/>
      </c>
    </row>
    <row r="60" spans="3:12" ht="15.95" hidden="1" customHeight="1">
      <c r="H60" s="134"/>
      <c r="J60" s="77">
        <v>53</v>
      </c>
      <c r="K60" s="77">
        <f>'REKOD PRESTASI MURID PSV'!B62</f>
        <v>0</v>
      </c>
      <c r="L60" s="77" t="str">
        <f>IF(K60=0,"",J60&amp;"  "&amp;K60)</f>
        <v/>
      </c>
    </row>
    <row r="61" spans="3:12" ht="15.95" hidden="1" customHeight="1">
      <c r="H61" s="134"/>
      <c r="J61" s="77">
        <v>54</v>
      </c>
      <c r="K61" s="77">
        <f>'REKOD PRESTASI MURID PSV'!B63</f>
        <v>0</v>
      </c>
      <c r="L61" s="77" t="str">
        <f t="shared" si="0"/>
        <v/>
      </c>
    </row>
    <row r="62" spans="3:12" ht="15.95" hidden="1" customHeight="1">
      <c r="J62" s="77">
        <v>55</v>
      </c>
      <c r="K62" s="77">
        <f>'REKOD PRESTASI MURID PSV'!B64</f>
        <v>0</v>
      </c>
      <c r="L62" s="77" t="str">
        <f t="shared" si="0"/>
        <v/>
      </c>
    </row>
    <row r="63" spans="3:12" hidden="1">
      <c r="J63" s="77">
        <v>56</v>
      </c>
      <c r="K63" s="77">
        <f>'REKOD PRESTASI MURID PSV'!B65</f>
        <v>0</v>
      </c>
      <c r="L63" s="77" t="str">
        <f t="shared" si="0"/>
        <v/>
      </c>
    </row>
    <row r="64" spans="3:12" hidden="1">
      <c r="J64" s="77">
        <v>57</v>
      </c>
      <c r="K64" s="77">
        <f>'REKOD PRESTASI MURID PSV'!B66</f>
        <v>0</v>
      </c>
      <c r="L64" s="77" t="str">
        <f t="shared" si="0"/>
        <v/>
      </c>
    </row>
    <row r="65" spans="2:12" hidden="1">
      <c r="J65" s="77">
        <v>58</v>
      </c>
      <c r="K65" s="77">
        <f>'REKOD PRESTASI MURID PSV'!B67</f>
        <v>0</v>
      </c>
      <c r="L65" s="77" t="str">
        <f t="shared" si="0"/>
        <v/>
      </c>
    </row>
    <row r="66" spans="2:12" hidden="1">
      <c r="B66" s="81"/>
      <c r="C66" s="81"/>
      <c r="D66" s="81"/>
      <c r="E66" s="81"/>
      <c r="F66" s="81"/>
      <c r="G66" s="81"/>
      <c r="J66" s="77">
        <v>59</v>
      </c>
      <c r="K66" s="77">
        <f>'REKOD PRESTASI MURID PSV'!B68</f>
        <v>0</v>
      </c>
      <c r="L66" s="77" t="str">
        <f t="shared" si="0"/>
        <v/>
      </c>
    </row>
    <row r="67" spans="2:12" hidden="1">
      <c r="J67" s="77">
        <v>60</v>
      </c>
      <c r="K67" s="77">
        <f>'REKOD PRESTASI MURID PSV'!B69</f>
        <v>0</v>
      </c>
      <c r="L67" s="77" t="str">
        <f t="shared" si="0"/>
        <v/>
      </c>
    </row>
  </sheetData>
  <sheetProtection password="EA8F" sheet="1" objects="1" scenarios="1"/>
  <mergeCells count="35">
    <mergeCell ref="A42:G42"/>
    <mergeCell ref="A43:G43"/>
    <mergeCell ref="J5:L5"/>
    <mergeCell ref="A23:B26"/>
    <mergeCell ref="A27:B29"/>
    <mergeCell ref="A30:B32"/>
    <mergeCell ref="A33:B34"/>
    <mergeCell ref="A35:F35"/>
    <mergeCell ref="D28:F28"/>
    <mergeCell ref="D29:F29"/>
    <mergeCell ref="D30:F30"/>
    <mergeCell ref="D13:G13"/>
    <mergeCell ref="D8:G8"/>
    <mergeCell ref="D9:G9"/>
    <mergeCell ref="D31:F31"/>
    <mergeCell ref="D32:F32"/>
    <mergeCell ref="D33:F33"/>
    <mergeCell ref="A40:G40"/>
    <mergeCell ref="A41:G41"/>
    <mergeCell ref="D34:F34"/>
    <mergeCell ref="D26:F26"/>
    <mergeCell ref="D27:F27"/>
    <mergeCell ref="A1:H1"/>
    <mergeCell ref="A2:H2"/>
    <mergeCell ref="A4:H4"/>
    <mergeCell ref="A3:H3"/>
    <mergeCell ref="D12:G12"/>
    <mergeCell ref="D10:G10"/>
    <mergeCell ref="D11:G11"/>
    <mergeCell ref="D25:F25"/>
    <mergeCell ref="A16:D16"/>
    <mergeCell ref="A22:B22"/>
    <mergeCell ref="D22:F22"/>
    <mergeCell ref="D23:F23"/>
    <mergeCell ref="D24:F24"/>
  </mergeCells>
  <printOptions horizontalCentered="1"/>
  <pageMargins left="0.25" right="0.25" top="0.75" bottom="0.75" header="0.3" footer="0.3"/>
  <pageSetup paperSize="9" scale="39" fitToWidth="0" orientation="portrait" horizontalDpi="4294967293" r:id="rId1"/>
  <drawing r:id="rId2"/>
  <legacyDrawing r:id="rId3"/>
</worksheet>
</file>

<file path=xl/worksheets/sheet3.xml><?xml version="1.0" encoding="utf-8"?>
<worksheet xmlns="http://schemas.openxmlformats.org/spreadsheetml/2006/main" xmlns:r="http://schemas.openxmlformats.org/officeDocument/2006/relationships">
  <sheetPr codeName="Sheet4">
    <pageSetUpPr fitToPage="1"/>
  </sheetPr>
  <dimension ref="A1:F140"/>
  <sheetViews>
    <sheetView zoomScale="80" zoomScaleNormal="80" workbookViewId="0">
      <selection activeCell="A17" sqref="A17"/>
    </sheetView>
  </sheetViews>
  <sheetFormatPr defaultColWidth="0" defaultRowHeight="14.25" zeroHeight="1"/>
  <cols>
    <col min="1" max="1" width="25.85546875" style="6" customWidth="1"/>
    <col min="2" max="2" width="65.85546875" style="6" customWidth="1"/>
    <col min="3" max="3" width="64.42578125" style="6" customWidth="1"/>
    <col min="4" max="4" width="5.7109375" style="6" hidden="1" customWidth="1"/>
    <col min="5" max="6" width="0" style="6" hidden="1" customWidth="1"/>
    <col min="7" max="16384" width="9.140625" style="6" hidden="1"/>
  </cols>
  <sheetData>
    <row r="1" spans="1:6" ht="30" customHeight="1">
      <c r="A1" s="209" t="s">
        <v>156</v>
      </c>
      <c r="B1" s="209"/>
      <c r="C1" s="209"/>
      <c r="D1" s="17"/>
    </row>
    <row r="2" spans="1:6" s="17" customFormat="1" ht="15.95" customHeight="1"/>
    <row r="3" spans="1:6" s="17" customFormat="1" ht="15.95" customHeight="1">
      <c r="A3" s="17" t="s">
        <v>201</v>
      </c>
    </row>
    <row r="4" spans="1:6" ht="20.100000000000001" customHeight="1">
      <c r="A4" s="26" t="s">
        <v>21</v>
      </c>
      <c r="B4" s="213" t="s">
        <v>47</v>
      </c>
      <c r="C4" s="214"/>
      <c r="D4" s="17"/>
    </row>
    <row r="5" spans="1:6" ht="14.25" customHeight="1">
      <c r="A5" s="75" t="s">
        <v>37</v>
      </c>
      <c r="B5" s="218" t="s">
        <v>38</v>
      </c>
      <c r="C5" s="219"/>
      <c r="D5" s="17"/>
    </row>
    <row r="6" spans="1:6" ht="60" customHeight="1">
      <c r="A6" s="99">
        <v>1</v>
      </c>
      <c r="B6" s="207" t="s">
        <v>202</v>
      </c>
      <c r="C6" s="208"/>
      <c r="D6" s="17"/>
    </row>
    <row r="7" spans="1:6" ht="60" customHeight="1">
      <c r="A7" s="99">
        <v>2</v>
      </c>
      <c r="B7" s="207" t="s">
        <v>59</v>
      </c>
      <c r="C7" s="208"/>
      <c r="D7" s="17"/>
    </row>
    <row r="8" spans="1:6" ht="60" customHeight="1">
      <c r="A8" s="99">
        <v>3</v>
      </c>
      <c r="B8" s="207" t="s">
        <v>60</v>
      </c>
      <c r="C8" s="208"/>
      <c r="D8" s="17"/>
    </row>
    <row r="9" spans="1:6" ht="60" customHeight="1">
      <c r="A9" s="99">
        <v>4</v>
      </c>
      <c r="B9" s="207" t="s">
        <v>61</v>
      </c>
      <c r="C9" s="208"/>
      <c r="D9" s="17"/>
    </row>
    <row r="10" spans="1:6" ht="60" customHeight="1">
      <c r="A10" s="99">
        <v>5</v>
      </c>
      <c r="B10" s="205" t="s">
        <v>62</v>
      </c>
      <c r="C10" s="205"/>
      <c r="D10" s="17"/>
    </row>
    <row r="11" spans="1:6" ht="60" customHeight="1">
      <c r="A11" s="99">
        <v>6</v>
      </c>
      <c r="B11" s="205" t="s">
        <v>63</v>
      </c>
      <c r="C11" s="205"/>
      <c r="D11" s="17"/>
      <c r="F11" s="19"/>
    </row>
    <row r="12" spans="1:6" s="17" customFormat="1" ht="15.95" customHeight="1"/>
    <row r="13" spans="1:6" s="17" customFormat="1" ht="15.95" customHeight="1"/>
    <row r="14" spans="1:6" ht="20.100000000000001" customHeight="1">
      <c r="A14" s="26" t="s">
        <v>22</v>
      </c>
      <c r="B14" s="213" t="s">
        <v>50</v>
      </c>
      <c r="C14" s="214"/>
      <c r="D14" s="17"/>
    </row>
    <row r="15" spans="1:6" ht="14.25" customHeight="1">
      <c r="A15" s="75" t="s">
        <v>37</v>
      </c>
      <c r="B15" s="215" t="s">
        <v>38</v>
      </c>
      <c r="C15" s="215"/>
      <c r="D15" s="17"/>
    </row>
    <row r="16" spans="1:6" ht="60" customHeight="1">
      <c r="A16" s="99">
        <v>1</v>
      </c>
      <c r="B16" s="207" t="s">
        <v>64</v>
      </c>
      <c r="C16" s="208"/>
      <c r="D16" s="17"/>
    </row>
    <row r="17" spans="1:4" ht="60" customHeight="1">
      <c r="A17" s="99">
        <v>2</v>
      </c>
      <c r="B17" s="207" t="s">
        <v>65</v>
      </c>
      <c r="C17" s="208"/>
      <c r="D17" s="17"/>
    </row>
    <row r="18" spans="1:4" ht="60" customHeight="1">
      <c r="A18" s="99">
        <v>3</v>
      </c>
      <c r="B18" s="207" t="s">
        <v>66</v>
      </c>
      <c r="C18" s="208"/>
      <c r="D18" s="17"/>
    </row>
    <row r="19" spans="1:4" ht="60" customHeight="1">
      <c r="A19" s="99">
        <v>4</v>
      </c>
      <c r="B19" s="207" t="s">
        <v>67</v>
      </c>
      <c r="C19" s="208"/>
      <c r="D19" s="17"/>
    </row>
    <row r="20" spans="1:4" ht="60" customHeight="1">
      <c r="A20" s="99">
        <v>5</v>
      </c>
      <c r="B20" s="205" t="s">
        <v>68</v>
      </c>
      <c r="C20" s="205"/>
      <c r="D20" s="17"/>
    </row>
    <row r="21" spans="1:4" ht="60" customHeight="1">
      <c r="A21" s="99">
        <v>6</v>
      </c>
      <c r="B21" s="205" t="s">
        <v>69</v>
      </c>
      <c r="C21" s="205"/>
      <c r="D21" s="17"/>
    </row>
    <row r="22" spans="1:4" s="17" customFormat="1" ht="15.95" customHeight="1"/>
    <row r="23" spans="1:4" s="17" customFormat="1" ht="15.95" customHeight="1"/>
    <row r="24" spans="1:4" ht="20.100000000000001" customHeight="1">
      <c r="A24" s="26" t="s">
        <v>23</v>
      </c>
      <c r="B24" s="216" t="s">
        <v>48</v>
      </c>
      <c r="C24" s="216"/>
      <c r="D24" s="17"/>
    </row>
    <row r="25" spans="1:4" ht="14.25" customHeight="1">
      <c r="A25" s="75" t="s">
        <v>37</v>
      </c>
      <c r="B25" s="215" t="s">
        <v>38</v>
      </c>
      <c r="C25" s="215"/>
      <c r="D25" s="17"/>
    </row>
    <row r="26" spans="1:4" ht="60" customHeight="1">
      <c r="A26" s="99">
        <v>1</v>
      </c>
      <c r="B26" s="205" t="s">
        <v>174</v>
      </c>
      <c r="C26" s="205"/>
      <c r="D26" s="17"/>
    </row>
    <row r="27" spans="1:4" ht="60" customHeight="1">
      <c r="A27" s="99">
        <v>2</v>
      </c>
      <c r="B27" s="205" t="s">
        <v>173</v>
      </c>
      <c r="C27" s="205"/>
      <c r="D27" s="17"/>
    </row>
    <row r="28" spans="1:4" ht="60" customHeight="1">
      <c r="A28" s="99">
        <v>3</v>
      </c>
      <c r="B28" s="205" t="s">
        <v>70</v>
      </c>
      <c r="C28" s="205"/>
      <c r="D28" s="17"/>
    </row>
    <row r="29" spans="1:4" ht="60" customHeight="1">
      <c r="A29" s="99">
        <v>4</v>
      </c>
      <c r="B29" s="205" t="s">
        <v>71</v>
      </c>
      <c r="C29" s="205"/>
      <c r="D29" s="17"/>
    </row>
    <row r="30" spans="1:4" ht="60" customHeight="1">
      <c r="A30" s="99">
        <v>5</v>
      </c>
      <c r="B30" s="205" t="s">
        <v>72</v>
      </c>
      <c r="C30" s="205"/>
      <c r="D30" s="17"/>
    </row>
    <row r="31" spans="1:4" ht="60" customHeight="1">
      <c r="A31" s="99">
        <v>6</v>
      </c>
      <c r="B31" s="207" t="s">
        <v>172</v>
      </c>
      <c r="C31" s="208"/>
      <c r="D31" s="17"/>
    </row>
    <row r="32" spans="1:4" ht="15.95" customHeight="1">
      <c r="A32" s="17"/>
      <c r="B32" s="17"/>
      <c r="C32" s="17"/>
      <c r="D32" s="17"/>
    </row>
    <row r="33" spans="1:4" ht="15.95" customHeight="1">
      <c r="A33" s="17"/>
      <c r="B33" s="17"/>
      <c r="C33" s="17"/>
      <c r="D33" s="17"/>
    </row>
    <row r="34" spans="1:4" ht="20.100000000000001" customHeight="1">
      <c r="A34" s="26" t="s">
        <v>24</v>
      </c>
      <c r="B34" s="216" t="s">
        <v>49</v>
      </c>
      <c r="C34" s="216"/>
      <c r="D34" s="17"/>
    </row>
    <row r="35" spans="1:4" ht="14.25" customHeight="1">
      <c r="A35" s="75" t="s">
        <v>37</v>
      </c>
      <c r="B35" s="215" t="s">
        <v>38</v>
      </c>
      <c r="C35" s="215"/>
      <c r="D35" s="17"/>
    </row>
    <row r="36" spans="1:4" ht="60" customHeight="1">
      <c r="A36" s="99">
        <v>1</v>
      </c>
      <c r="B36" s="205" t="s">
        <v>73</v>
      </c>
      <c r="C36" s="205"/>
      <c r="D36" s="18"/>
    </row>
    <row r="37" spans="1:4" ht="60" customHeight="1">
      <c r="A37" s="99">
        <v>2</v>
      </c>
      <c r="B37" s="205" t="s">
        <v>74</v>
      </c>
      <c r="C37" s="205"/>
      <c r="D37" s="17"/>
    </row>
    <row r="38" spans="1:4" ht="60" customHeight="1">
      <c r="A38" s="99">
        <v>3</v>
      </c>
      <c r="B38" s="205" t="s">
        <v>75</v>
      </c>
      <c r="C38" s="205"/>
      <c r="D38" s="17"/>
    </row>
    <row r="39" spans="1:4" ht="60" customHeight="1">
      <c r="A39" s="99">
        <v>4</v>
      </c>
      <c r="B39" s="205" t="s">
        <v>76</v>
      </c>
      <c r="C39" s="205"/>
      <c r="D39" s="17"/>
    </row>
    <row r="40" spans="1:4" ht="60" customHeight="1">
      <c r="A40" s="99">
        <v>5</v>
      </c>
      <c r="B40" s="205" t="s">
        <v>77</v>
      </c>
      <c r="C40" s="205"/>
      <c r="D40" s="17"/>
    </row>
    <row r="41" spans="1:4" ht="65.099999999999994" customHeight="1">
      <c r="A41" s="99">
        <v>6</v>
      </c>
      <c r="B41" s="205" t="s">
        <v>78</v>
      </c>
      <c r="C41" s="205"/>
      <c r="D41" s="17"/>
    </row>
    <row r="42" spans="1:4" ht="15.95" customHeight="1">
      <c r="A42" s="17"/>
      <c r="B42" s="17"/>
      <c r="C42" s="17"/>
      <c r="D42" s="17"/>
    </row>
    <row r="43" spans="1:4" ht="15.95" customHeight="1">
      <c r="A43" s="17"/>
      <c r="B43" s="17"/>
      <c r="C43" s="17"/>
      <c r="D43" s="17"/>
    </row>
    <row r="44" spans="1:4" ht="20.100000000000001" customHeight="1">
      <c r="A44" s="26" t="s">
        <v>25</v>
      </c>
      <c r="B44" s="216" t="s">
        <v>51</v>
      </c>
      <c r="C44" s="216"/>
      <c r="D44" s="17"/>
    </row>
    <row r="45" spans="1:4" ht="14.25" customHeight="1">
      <c r="A45" s="75" t="s">
        <v>37</v>
      </c>
      <c r="B45" s="217" t="s">
        <v>38</v>
      </c>
      <c r="C45" s="217"/>
      <c r="D45" s="17"/>
    </row>
    <row r="46" spans="1:4" ht="60" customHeight="1">
      <c r="A46" s="100">
        <v>1</v>
      </c>
      <c r="B46" s="205" t="s">
        <v>79</v>
      </c>
      <c r="C46" s="205"/>
      <c r="D46" s="17"/>
    </row>
    <row r="47" spans="1:4" ht="60" customHeight="1">
      <c r="A47" s="100">
        <v>2</v>
      </c>
      <c r="B47" s="205" t="s">
        <v>80</v>
      </c>
      <c r="C47" s="205"/>
      <c r="D47" s="17"/>
    </row>
    <row r="48" spans="1:4" ht="60" customHeight="1">
      <c r="A48" s="100">
        <v>3</v>
      </c>
      <c r="B48" s="205" t="s">
        <v>81</v>
      </c>
      <c r="C48" s="205"/>
      <c r="D48" s="17"/>
    </row>
    <row r="49" spans="1:4" ht="60" customHeight="1">
      <c r="A49" s="100">
        <v>4</v>
      </c>
      <c r="B49" s="205" t="s">
        <v>82</v>
      </c>
      <c r="C49" s="205"/>
      <c r="D49" s="17"/>
    </row>
    <row r="50" spans="1:4" ht="60" customHeight="1">
      <c r="A50" s="100">
        <v>5</v>
      </c>
      <c r="B50" s="205" t="s">
        <v>83</v>
      </c>
      <c r="C50" s="205"/>
      <c r="D50" s="17"/>
    </row>
    <row r="51" spans="1:4" ht="65.099999999999994" customHeight="1">
      <c r="A51" s="100">
        <v>6</v>
      </c>
      <c r="B51" s="205" t="s">
        <v>84</v>
      </c>
      <c r="C51" s="205"/>
      <c r="D51" s="17"/>
    </row>
    <row r="52" spans="1:4" ht="15.95" customHeight="1">
      <c r="A52" s="17"/>
      <c r="B52" s="17"/>
      <c r="C52" s="17"/>
      <c r="D52" s="17"/>
    </row>
    <row r="53" spans="1:4" ht="15.95" customHeight="1">
      <c r="A53" s="17"/>
      <c r="B53" s="17"/>
      <c r="C53" s="17"/>
      <c r="D53" s="17"/>
    </row>
    <row r="54" spans="1:4" ht="20.100000000000001" customHeight="1">
      <c r="A54" s="26" t="s">
        <v>26</v>
      </c>
      <c r="B54" s="216" t="s">
        <v>52</v>
      </c>
      <c r="C54" s="216"/>
      <c r="D54" s="17"/>
    </row>
    <row r="55" spans="1:4" ht="14.25" customHeight="1">
      <c r="A55" s="75" t="s">
        <v>37</v>
      </c>
      <c r="B55" s="215" t="s">
        <v>38</v>
      </c>
      <c r="C55" s="215"/>
      <c r="D55" s="17"/>
    </row>
    <row r="56" spans="1:4" ht="60" customHeight="1">
      <c r="A56" s="99">
        <v>1</v>
      </c>
      <c r="B56" s="207" t="s">
        <v>85</v>
      </c>
      <c r="C56" s="208"/>
      <c r="D56" s="17"/>
    </row>
    <row r="57" spans="1:4" ht="60" customHeight="1">
      <c r="A57" s="99">
        <v>2</v>
      </c>
      <c r="B57" s="207" t="s">
        <v>86</v>
      </c>
      <c r="C57" s="208"/>
      <c r="D57" s="17"/>
    </row>
    <row r="58" spans="1:4" ht="60" customHeight="1">
      <c r="A58" s="99">
        <v>3</v>
      </c>
      <c r="B58" s="207" t="s">
        <v>87</v>
      </c>
      <c r="C58" s="208"/>
      <c r="D58" s="17"/>
    </row>
    <row r="59" spans="1:4" ht="60" customHeight="1">
      <c r="A59" s="99">
        <v>4</v>
      </c>
      <c r="B59" s="207" t="s">
        <v>88</v>
      </c>
      <c r="C59" s="208"/>
      <c r="D59" s="17"/>
    </row>
    <row r="60" spans="1:4" ht="60" customHeight="1">
      <c r="A60" s="99">
        <v>5</v>
      </c>
      <c r="B60" s="205" t="s">
        <v>89</v>
      </c>
      <c r="C60" s="205"/>
      <c r="D60" s="17"/>
    </row>
    <row r="61" spans="1:4" ht="65.099999999999994" customHeight="1">
      <c r="A61" s="99">
        <v>6</v>
      </c>
      <c r="B61" s="205" t="s">
        <v>90</v>
      </c>
      <c r="C61" s="205"/>
      <c r="D61" s="17"/>
    </row>
    <row r="62" spans="1:4" ht="15.95" customHeight="1">
      <c r="A62" s="17"/>
      <c r="B62" s="17"/>
      <c r="C62" s="17"/>
      <c r="D62" s="17"/>
    </row>
    <row r="63" spans="1:4" ht="15.95" customHeight="1">
      <c r="A63" s="17"/>
      <c r="B63" s="17"/>
      <c r="C63" s="17"/>
      <c r="D63" s="17"/>
    </row>
    <row r="64" spans="1:4" ht="20.100000000000001" customHeight="1">
      <c r="A64" s="26" t="s">
        <v>27</v>
      </c>
      <c r="B64" s="216" t="s">
        <v>53</v>
      </c>
      <c r="C64" s="216"/>
      <c r="D64" s="17"/>
    </row>
    <row r="65" spans="1:4" ht="14.25" customHeight="1">
      <c r="A65" s="75" t="s">
        <v>37</v>
      </c>
      <c r="B65" s="215" t="s">
        <v>38</v>
      </c>
      <c r="C65" s="215"/>
      <c r="D65" s="17"/>
    </row>
    <row r="66" spans="1:4" ht="60" customHeight="1">
      <c r="A66" s="99">
        <v>1</v>
      </c>
      <c r="B66" s="210" t="s">
        <v>91</v>
      </c>
      <c r="C66" s="211"/>
      <c r="D66" s="17"/>
    </row>
    <row r="67" spans="1:4" ht="60" customHeight="1">
      <c r="A67" s="99">
        <v>2</v>
      </c>
      <c r="B67" s="210" t="s">
        <v>92</v>
      </c>
      <c r="C67" s="211"/>
      <c r="D67" s="17"/>
    </row>
    <row r="68" spans="1:4" ht="60" customHeight="1">
      <c r="A68" s="99">
        <v>3</v>
      </c>
      <c r="B68" s="210" t="s">
        <v>93</v>
      </c>
      <c r="C68" s="211"/>
      <c r="D68" s="17"/>
    </row>
    <row r="69" spans="1:4" ht="60" customHeight="1">
      <c r="A69" s="99">
        <v>4</v>
      </c>
      <c r="B69" s="210" t="s">
        <v>94</v>
      </c>
      <c r="C69" s="211"/>
      <c r="D69" s="17"/>
    </row>
    <row r="70" spans="1:4" ht="60" customHeight="1">
      <c r="A70" s="99">
        <v>5</v>
      </c>
      <c r="B70" s="212" t="s">
        <v>95</v>
      </c>
      <c r="C70" s="212"/>
      <c r="D70" s="17"/>
    </row>
    <row r="71" spans="1:4" ht="65.099999999999994" customHeight="1">
      <c r="A71" s="99">
        <v>6</v>
      </c>
      <c r="B71" s="210" t="s">
        <v>96</v>
      </c>
      <c r="C71" s="211"/>
      <c r="D71" s="17"/>
    </row>
    <row r="72" spans="1:4" ht="15.95" customHeight="1">
      <c r="A72" s="17"/>
      <c r="B72" s="17"/>
      <c r="C72" s="17"/>
      <c r="D72" s="17"/>
    </row>
    <row r="73" spans="1:4" ht="15.95" customHeight="1">
      <c r="A73" s="17"/>
      <c r="B73" s="17"/>
      <c r="C73" s="17"/>
      <c r="D73" s="17"/>
    </row>
    <row r="74" spans="1:4" ht="20.100000000000001" customHeight="1">
      <c r="A74" s="26" t="s">
        <v>28</v>
      </c>
      <c r="B74" s="216" t="s">
        <v>54</v>
      </c>
      <c r="C74" s="216"/>
      <c r="D74" s="17"/>
    </row>
    <row r="75" spans="1:4" ht="14.25" customHeight="1">
      <c r="A75" s="75" t="s">
        <v>37</v>
      </c>
      <c r="B75" s="215" t="s">
        <v>38</v>
      </c>
      <c r="C75" s="215"/>
      <c r="D75" s="17"/>
    </row>
    <row r="76" spans="1:4" ht="60" customHeight="1">
      <c r="A76" s="99">
        <v>1</v>
      </c>
      <c r="B76" s="210" t="s">
        <v>97</v>
      </c>
      <c r="C76" s="211"/>
      <c r="D76" s="17"/>
    </row>
    <row r="77" spans="1:4" ht="60" customHeight="1">
      <c r="A77" s="99">
        <v>2</v>
      </c>
      <c r="B77" s="210" t="s">
        <v>98</v>
      </c>
      <c r="C77" s="211"/>
      <c r="D77" s="17"/>
    </row>
    <row r="78" spans="1:4" ht="60" customHeight="1">
      <c r="A78" s="99">
        <v>3</v>
      </c>
      <c r="B78" s="210" t="s">
        <v>99</v>
      </c>
      <c r="C78" s="211"/>
      <c r="D78" s="17"/>
    </row>
    <row r="79" spans="1:4" ht="60" customHeight="1">
      <c r="A79" s="99">
        <v>4</v>
      </c>
      <c r="B79" s="212" t="s">
        <v>100</v>
      </c>
      <c r="C79" s="212"/>
      <c r="D79" s="17"/>
    </row>
    <row r="80" spans="1:4" ht="60" customHeight="1">
      <c r="A80" s="99">
        <v>5</v>
      </c>
      <c r="B80" s="212" t="s">
        <v>101</v>
      </c>
      <c r="C80" s="212"/>
      <c r="D80" s="17"/>
    </row>
    <row r="81" spans="1:4" ht="60" customHeight="1">
      <c r="A81" s="99">
        <v>6</v>
      </c>
      <c r="B81" s="212" t="s">
        <v>102</v>
      </c>
      <c r="C81" s="212"/>
      <c r="D81" s="17"/>
    </row>
    <row r="82" spans="1:4" ht="15.95" customHeight="1">
      <c r="A82" s="17"/>
      <c r="B82" s="17"/>
      <c r="C82" s="17"/>
      <c r="D82" s="17"/>
    </row>
    <row r="83" spans="1:4" ht="15.95" customHeight="1">
      <c r="A83" s="17"/>
      <c r="B83" s="17"/>
      <c r="C83" s="17"/>
      <c r="D83" s="17"/>
    </row>
    <row r="84" spans="1:4" ht="15">
      <c r="A84" s="26" t="s">
        <v>29</v>
      </c>
      <c r="B84" s="213" t="s">
        <v>55</v>
      </c>
      <c r="C84" s="214"/>
      <c r="D84" s="17"/>
    </row>
    <row r="85" spans="1:4">
      <c r="A85" s="75" t="s">
        <v>37</v>
      </c>
      <c r="B85" s="215" t="s">
        <v>38</v>
      </c>
      <c r="C85" s="215"/>
      <c r="D85" s="17"/>
    </row>
    <row r="86" spans="1:4" ht="60" customHeight="1">
      <c r="A86" s="99">
        <v>1</v>
      </c>
      <c r="B86" s="210" t="s">
        <v>103</v>
      </c>
      <c r="C86" s="211"/>
      <c r="D86" s="17"/>
    </row>
    <row r="87" spans="1:4" ht="60" customHeight="1">
      <c r="A87" s="99">
        <v>2</v>
      </c>
      <c r="B87" s="210" t="s">
        <v>104</v>
      </c>
      <c r="C87" s="211"/>
      <c r="D87" s="17"/>
    </row>
    <row r="88" spans="1:4" ht="60" customHeight="1">
      <c r="A88" s="99">
        <v>3</v>
      </c>
      <c r="B88" s="210" t="s">
        <v>105</v>
      </c>
      <c r="C88" s="211"/>
      <c r="D88" s="17"/>
    </row>
    <row r="89" spans="1:4" ht="60" customHeight="1">
      <c r="A89" s="99">
        <v>4</v>
      </c>
      <c r="B89" s="210" t="s">
        <v>106</v>
      </c>
      <c r="C89" s="211"/>
      <c r="D89" s="17"/>
    </row>
    <row r="90" spans="1:4" ht="60" customHeight="1">
      <c r="A90" s="99">
        <v>5</v>
      </c>
      <c r="B90" s="212" t="s">
        <v>107</v>
      </c>
      <c r="C90" s="212"/>
      <c r="D90" s="17"/>
    </row>
    <row r="91" spans="1:4" ht="60" customHeight="1">
      <c r="A91" s="99">
        <v>6</v>
      </c>
      <c r="B91" s="212" t="s">
        <v>108</v>
      </c>
      <c r="C91" s="212"/>
      <c r="D91" s="17"/>
    </row>
    <row r="92" spans="1:4" ht="15.95" customHeight="1">
      <c r="A92" s="17"/>
      <c r="B92" s="17"/>
      <c r="C92" s="17"/>
      <c r="D92" s="17"/>
    </row>
    <row r="93" spans="1:4" ht="15.95" customHeight="1">
      <c r="A93" s="17"/>
      <c r="B93" s="17"/>
      <c r="C93" s="17"/>
      <c r="D93" s="17"/>
    </row>
    <row r="94" spans="1:4" ht="15">
      <c r="A94" s="26" t="s">
        <v>30</v>
      </c>
      <c r="B94" s="213" t="s">
        <v>56</v>
      </c>
      <c r="C94" s="214"/>
      <c r="D94" s="17"/>
    </row>
    <row r="95" spans="1:4">
      <c r="A95" s="75" t="s">
        <v>37</v>
      </c>
      <c r="B95" s="215" t="s">
        <v>38</v>
      </c>
      <c r="C95" s="215"/>
      <c r="D95" s="17"/>
    </row>
    <row r="96" spans="1:4" ht="60" customHeight="1">
      <c r="A96" s="99">
        <v>1</v>
      </c>
      <c r="B96" s="210" t="s">
        <v>109</v>
      </c>
      <c r="C96" s="211"/>
      <c r="D96" s="17"/>
    </row>
    <row r="97" spans="1:4" ht="60" customHeight="1">
      <c r="A97" s="99">
        <v>2</v>
      </c>
      <c r="B97" s="210" t="s">
        <v>110</v>
      </c>
      <c r="C97" s="211"/>
      <c r="D97" s="17"/>
    </row>
    <row r="98" spans="1:4" ht="60" customHeight="1">
      <c r="A98" s="99">
        <v>3</v>
      </c>
      <c r="B98" s="210" t="s">
        <v>111</v>
      </c>
      <c r="C98" s="211"/>
      <c r="D98" s="17"/>
    </row>
    <row r="99" spans="1:4" ht="60" customHeight="1">
      <c r="A99" s="99">
        <v>4</v>
      </c>
      <c r="B99" s="212" t="s">
        <v>112</v>
      </c>
      <c r="C99" s="212"/>
      <c r="D99" s="17"/>
    </row>
    <row r="100" spans="1:4" ht="60" customHeight="1">
      <c r="A100" s="99">
        <v>5</v>
      </c>
      <c r="B100" s="212" t="s">
        <v>113</v>
      </c>
      <c r="C100" s="212"/>
      <c r="D100" s="17"/>
    </row>
    <row r="101" spans="1:4" ht="60" customHeight="1">
      <c r="A101" s="99">
        <v>6</v>
      </c>
      <c r="B101" s="212" t="s">
        <v>114</v>
      </c>
      <c r="C101" s="212"/>
      <c r="D101" s="17"/>
    </row>
    <row r="102" spans="1:4" ht="15.95" customHeight="1">
      <c r="A102" s="17"/>
      <c r="B102" s="17"/>
      <c r="C102" s="17"/>
      <c r="D102" s="17"/>
    </row>
    <row r="103" spans="1:4" ht="15.95" customHeight="1">
      <c r="A103" s="17"/>
      <c r="B103" s="17"/>
      <c r="C103" s="17"/>
      <c r="D103" s="17"/>
    </row>
    <row r="104" spans="1:4" ht="15">
      <c r="A104" s="26" t="s">
        <v>31</v>
      </c>
      <c r="B104" s="213" t="s">
        <v>57</v>
      </c>
      <c r="C104" s="214"/>
      <c r="D104" s="17"/>
    </row>
    <row r="105" spans="1:4">
      <c r="A105" s="75" t="s">
        <v>37</v>
      </c>
      <c r="B105" s="215" t="s">
        <v>38</v>
      </c>
      <c r="C105" s="215"/>
      <c r="D105" s="17"/>
    </row>
    <row r="106" spans="1:4" ht="60" customHeight="1">
      <c r="A106" s="99">
        <v>1</v>
      </c>
      <c r="B106" s="210" t="s">
        <v>115</v>
      </c>
      <c r="C106" s="211"/>
      <c r="D106" s="17"/>
    </row>
    <row r="107" spans="1:4" ht="60" customHeight="1">
      <c r="A107" s="99">
        <v>2</v>
      </c>
      <c r="B107" s="210" t="s">
        <v>116</v>
      </c>
      <c r="C107" s="211"/>
      <c r="D107" s="17"/>
    </row>
    <row r="108" spans="1:4" ht="60" customHeight="1">
      <c r="A108" s="99">
        <v>3</v>
      </c>
      <c r="B108" s="210" t="s">
        <v>117</v>
      </c>
      <c r="C108" s="211"/>
      <c r="D108" s="17"/>
    </row>
    <row r="109" spans="1:4" ht="60" customHeight="1">
      <c r="A109" s="99">
        <v>4</v>
      </c>
      <c r="B109" s="210" t="s">
        <v>118</v>
      </c>
      <c r="C109" s="211"/>
      <c r="D109" s="17"/>
    </row>
    <row r="110" spans="1:4" ht="60" customHeight="1">
      <c r="A110" s="99">
        <v>5</v>
      </c>
      <c r="B110" s="212" t="s">
        <v>119</v>
      </c>
      <c r="C110" s="212"/>
      <c r="D110" s="17"/>
    </row>
    <row r="111" spans="1:4" ht="65.099999999999994" customHeight="1">
      <c r="A111" s="99">
        <v>6</v>
      </c>
      <c r="B111" s="212" t="s">
        <v>120</v>
      </c>
      <c r="C111" s="212"/>
      <c r="D111" s="17"/>
    </row>
    <row r="112" spans="1:4" ht="15.95" customHeight="1">
      <c r="A112" s="17"/>
      <c r="B112" s="17"/>
      <c r="C112" s="17"/>
      <c r="D112" s="17"/>
    </row>
    <row r="113" spans="1:4" ht="15.95" customHeight="1">
      <c r="A113" s="17"/>
      <c r="B113" s="17"/>
      <c r="C113" s="17"/>
      <c r="D113" s="17"/>
    </row>
    <row r="114" spans="1:4" ht="15">
      <c r="A114" s="26" t="s">
        <v>39</v>
      </c>
      <c r="B114" s="213" t="s">
        <v>58</v>
      </c>
      <c r="C114" s="214"/>
      <c r="D114" s="17"/>
    </row>
    <row r="115" spans="1:4">
      <c r="A115" s="75" t="s">
        <v>37</v>
      </c>
      <c r="B115" s="215" t="s">
        <v>38</v>
      </c>
      <c r="C115" s="215"/>
      <c r="D115" s="17"/>
    </row>
    <row r="116" spans="1:4" ht="60" customHeight="1">
      <c r="A116" s="99">
        <v>1</v>
      </c>
      <c r="B116" s="207" t="s">
        <v>121</v>
      </c>
      <c r="C116" s="208"/>
      <c r="D116" s="17"/>
    </row>
    <row r="117" spans="1:4" ht="60" customHeight="1">
      <c r="A117" s="99">
        <v>2</v>
      </c>
      <c r="B117" s="207" t="s">
        <v>122</v>
      </c>
      <c r="C117" s="208"/>
      <c r="D117" s="17"/>
    </row>
    <row r="118" spans="1:4" ht="60" customHeight="1">
      <c r="A118" s="99">
        <v>3</v>
      </c>
      <c r="B118" s="207" t="s">
        <v>123</v>
      </c>
      <c r="C118" s="208"/>
      <c r="D118" s="17"/>
    </row>
    <row r="119" spans="1:4" ht="60" customHeight="1">
      <c r="A119" s="99">
        <v>4</v>
      </c>
      <c r="B119" s="207" t="s">
        <v>124</v>
      </c>
      <c r="C119" s="208"/>
      <c r="D119" s="17"/>
    </row>
    <row r="120" spans="1:4" ht="60" customHeight="1">
      <c r="A120" s="99">
        <v>5</v>
      </c>
      <c r="B120" s="205" t="s">
        <v>125</v>
      </c>
      <c r="C120" s="205"/>
      <c r="D120" s="17"/>
    </row>
    <row r="121" spans="1:4" ht="65.099999999999994" customHeight="1">
      <c r="A121" s="99">
        <v>6</v>
      </c>
      <c r="B121" s="205" t="s">
        <v>126</v>
      </c>
      <c r="C121" s="205"/>
      <c r="D121" s="17"/>
    </row>
    <row r="122" spans="1:4" ht="15.95" customHeight="1">
      <c r="A122" s="17"/>
      <c r="B122" s="17"/>
      <c r="C122" s="17"/>
      <c r="D122" s="17"/>
    </row>
    <row r="123" spans="1:4" ht="15.95" customHeight="1">
      <c r="A123" s="17"/>
      <c r="B123" s="17"/>
      <c r="C123" s="17"/>
      <c r="D123" s="17"/>
    </row>
    <row r="124" spans="1:4" ht="15" customHeight="1">
      <c r="A124" s="220" t="s">
        <v>45</v>
      </c>
      <c r="B124" s="221"/>
      <c r="C124" s="222"/>
      <c r="D124" s="17"/>
    </row>
    <row r="125" spans="1:4" ht="14.1" customHeight="1">
      <c r="A125" s="75" t="s">
        <v>37</v>
      </c>
      <c r="B125" s="215" t="s">
        <v>38</v>
      </c>
      <c r="C125" s="215"/>
      <c r="D125" s="17"/>
    </row>
    <row r="126" spans="1:4" ht="60" customHeight="1">
      <c r="A126" s="99">
        <v>1</v>
      </c>
      <c r="B126" s="205" t="s">
        <v>127</v>
      </c>
      <c r="C126" s="206"/>
      <c r="D126" s="17"/>
    </row>
    <row r="127" spans="1:4" ht="60" customHeight="1">
      <c r="A127" s="99">
        <v>2</v>
      </c>
      <c r="B127" s="206" t="s">
        <v>128</v>
      </c>
      <c r="C127" s="206"/>
      <c r="D127" s="17"/>
    </row>
    <row r="128" spans="1:4" ht="60" customHeight="1">
      <c r="A128" s="99">
        <v>3</v>
      </c>
      <c r="B128" s="207" t="s">
        <v>129</v>
      </c>
      <c r="C128" s="208"/>
      <c r="D128" s="17"/>
    </row>
    <row r="129" spans="1:4" ht="60" customHeight="1">
      <c r="A129" s="99">
        <v>4</v>
      </c>
      <c r="B129" s="207" t="s">
        <v>130</v>
      </c>
      <c r="C129" s="208"/>
      <c r="D129" s="17"/>
    </row>
    <row r="130" spans="1:4" ht="60" customHeight="1">
      <c r="A130" s="99">
        <v>5</v>
      </c>
      <c r="B130" s="205" t="s">
        <v>131</v>
      </c>
      <c r="C130" s="205"/>
      <c r="D130" s="17"/>
    </row>
    <row r="131" spans="1:4" ht="60" customHeight="1">
      <c r="A131" s="99">
        <v>6</v>
      </c>
      <c r="B131" s="205" t="s">
        <v>132</v>
      </c>
      <c r="C131" s="205"/>
      <c r="D131" s="17"/>
    </row>
    <row r="132" spans="1:4" ht="15.95" customHeight="1">
      <c r="A132" s="17"/>
      <c r="B132" s="17"/>
      <c r="C132" s="17"/>
      <c r="D132" s="17"/>
    </row>
    <row r="133" spans="1:4" ht="15.95" customHeight="1">
      <c r="A133" s="17"/>
      <c r="B133" s="17"/>
      <c r="C133" s="17"/>
      <c r="D133" s="17"/>
    </row>
    <row r="134" spans="1:4" hidden="1">
      <c r="A134" s="17"/>
      <c r="B134" s="17"/>
      <c r="C134" s="17"/>
      <c r="D134" s="17"/>
    </row>
    <row r="135" spans="1:4" hidden="1">
      <c r="A135" s="17"/>
      <c r="B135" s="17"/>
      <c r="C135" s="17"/>
      <c r="D135" s="17"/>
    </row>
    <row r="136" spans="1:4" hidden="1">
      <c r="A136" s="17"/>
      <c r="B136" s="17"/>
      <c r="C136" s="17"/>
      <c r="D136" s="17"/>
    </row>
    <row r="137" spans="1:4" hidden="1">
      <c r="A137" s="17"/>
      <c r="B137" s="17"/>
      <c r="C137" s="17"/>
      <c r="D137" s="17"/>
    </row>
    <row r="138" spans="1:4" hidden="1"/>
    <row r="139" spans="1:4" hidden="1"/>
    <row r="140" spans="1:4" hidden="1"/>
  </sheetData>
  <sheetProtection password="EA8F" sheet="1" objects="1" scenarios="1"/>
  <mergeCells count="105">
    <mergeCell ref="B125:C125"/>
    <mergeCell ref="A124:C124"/>
    <mergeCell ref="B16:C16"/>
    <mergeCell ref="B19:C19"/>
    <mergeCell ref="B6:C6"/>
    <mergeCell ref="B7:C7"/>
    <mergeCell ref="B8:C8"/>
    <mergeCell ref="B9:C9"/>
    <mergeCell ref="B10:C10"/>
    <mergeCell ref="B11:C11"/>
    <mergeCell ref="B14:C14"/>
    <mergeCell ref="B54:C54"/>
    <mergeCell ref="B44:C44"/>
    <mergeCell ref="B74:C74"/>
    <mergeCell ref="B61:C61"/>
    <mergeCell ref="B65:C65"/>
    <mergeCell ref="B66:C66"/>
    <mergeCell ref="B67:C67"/>
    <mergeCell ref="B68:C68"/>
    <mergeCell ref="B69:C69"/>
    <mergeCell ref="B55:C55"/>
    <mergeCell ref="B56:C56"/>
    <mergeCell ref="B57:C57"/>
    <mergeCell ref="B58:C58"/>
    <mergeCell ref="B4:C4"/>
    <mergeCell ref="B38:C38"/>
    <mergeCell ref="B39:C39"/>
    <mergeCell ref="B40:C40"/>
    <mergeCell ref="B41:C41"/>
    <mergeCell ref="B34:C34"/>
    <mergeCell ref="B46:C46"/>
    <mergeCell ref="B25:C25"/>
    <mergeCell ref="B24:C24"/>
    <mergeCell ref="B15:C15"/>
    <mergeCell ref="B36:C36"/>
    <mergeCell ref="B37:C37"/>
    <mergeCell ref="B35:C35"/>
    <mergeCell ref="B26:C26"/>
    <mergeCell ref="B27:C27"/>
    <mergeCell ref="B28:C28"/>
    <mergeCell ref="B29:C29"/>
    <mergeCell ref="B30:C30"/>
    <mergeCell ref="B31:C31"/>
    <mergeCell ref="B5:C5"/>
    <mergeCell ref="B21:C21"/>
    <mergeCell ref="B20:C20"/>
    <mergeCell ref="B18:C18"/>
    <mergeCell ref="B17:C17"/>
    <mergeCell ref="B59:C59"/>
    <mergeCell ref="B60:C60"/>
    <mergeCell ref="B47:C47"/>
    <mergeCell ref="B48:C48"/>
    <mergeCell ref="B50:C50"/>
    <mergeCell ref="B51:C51"/>
    <mergeCell ref="B49:C49"/>
    <mergeCell ref="B45:C45"/>
    <mergeCell ref="B75:C75"/>
    <mergeCell ref="B76:C76"/>
    <mergeCell ref="B77:C77"/>
    <mergeCell ref="B78:C78"/>
    <mergeCell ref="B79:C79"/>
    <mergeCell ref="B80:C80"/>
    <mergeCell ref="B70:C70"/>
    <mergeCell ref="B71:C71"/>
    <mergeCell ref="B64:C64"/>
    <mergeCell ref="B81:C81"/>
    <mergeCell ref="B96:C96"/>
    <mergeCell ref="B97:C97"/>
    <mergeCell ref="B98:C98"/>
    <mergeCell ref="B84:C84"/>
    <mergeCell ref="B85:C85"/>
    <mergeCell ref="B95:C95"/>
    <mergeCell ref="B94:C94"/>
    <mergeCell ref="B105:C105"/>
    <mergeCell ref="B104:C104"/>
    <mergeCell ref="B86:C86"/>
    <mergeCell ref="B87:C87"/>
    <mergeCell ref="B88:C88"/>
    <mergeCell ref="B99:C99"/>
    <mergeCell ref="B100:C100"/>
    <mergeCell ref="B101:C101"/>
    <mergeCell ref="B126:C126"/>
    <mergeCell ref="B127:C127"/>
    <mergeCell ref="B128:C128"/>
    <mergeCell ref="B129:C129"/>
    <mergeCell ref="B130:C130"/>
    <mergeCell ref="B131:C131"/>
    <mergeCell ref="A1:C1"/>
    <mergeCell ref="B117:C117"/>
    <mergeCell ref="B118:C118"/>
    <mergeCell ref="B119:C119"/>
    <mergeCell ref="B120:C120"/>
    <mergeCell ref="B121:C121"/>
    <mergeCell ref="B109:C109"/>
    <mergeCell ref="B110:C110"/>
    <mergeCell ref="B111:C111"/>
    <mergeCell ref="B114:C114"/>
    <mergeCell ref="B115:C115"/>
    <mergeCell ref="B116:C116"/>
    <mergeCell ref="B106:C106"/>
    <mergeCell ref="B107:C107"/>
    <mergeCell ref="B108:C108"/>
    <mergeCell ref="B89:C89"/>
    <mergeCell ref="B90:C90"/>
    <mergeCell ref="B91:C91"/>
  </mergeCells>
  <pageMargins left="0.25" right="0.25" top="0.75" bottom="0.75" header="0.3" footer="0.3"/>
  <pageSetup paperSize="9" scale="67" fitToHeight="0" orientation="portrait" r:id="rId1"/>
  <drawing r:id="rId2"/>
</worksheet>
</file>

<file path=xl/worksheets/sheet4.xml><?xml version="1.0" encoding="utf-8"?>
<worksheet xmlns="http://schemas.openxmlformats.org/spreadsheetml/2006/main" xmlns:r="http://schemas.openxmlformats.org/officeDocument/2006/relationships">
  <sheetPr codeName="Sheet3"/>
  <dimension ref="A1:S139"/>
  <sheetViews>
    <sheetView zoomScale="80" zoomScaleNormal="80" workbookViewId="0">
      <selection activeCell="J10" sqref="J10"/>
    </sheetView>
  </sheetViews>
  <sheetFormatPr defaultColWidth="0" defaultRowHeight="15.75" zeroHeight="1"/>
  <cols>
    <col min="1" max="1" width="9.140625" style="4" customWidth="1"/>
    <col min="2" max="2" width="22.7109375" style="4" customWidth="1"/>
    <col min="3" max="8" width="9.7109375" style="4" customWidth="1"/>
    <col min="9" max="9" width="9.140625" style="4" customWidth="1"/>
    <col min="10" max="10" width="22.7109375" style="4" customWidth="1"/>
    <col min="11" max="16" width="9.7109375" style="4" customWidth="1"/>
    <col min="17" max="17" width="9.140625" style="4" customWidth="1"/>
    <col min="18" max="18" width="9.140625" style="4" hidden="1" customWidth="1"/>
    <col min="19" max="19" width="5.7109375" style="101" hidden="1" customWidth="1"/>
    <col min="20" max="16384" width="9.140625" style="4" hidden="1"/>
  </cols>
  <sheetData>
    <row r="1" spans="1:18" ht="15.95" customHeight="1">
      <c r="A1" s="225" t="s">
        <v>183</v>
      </c>
      <c r="B1" s="225"/>
      <c r="C1" s="225"/>
      <c r="D1" s="225"/>
      <c r="E1" s="225"/>
      <c r="F1" s="225"/>
      <c r="G1" s="225"/>
      <c r="H1" s="225"/>
      <c r="I1" s="225"/>
      <c r="J1" s="225"/>
      <c r="K1" s="225"/>
      <c r="L1" s="225"/>
      <c r="M1" s="225"/>
      <c r="N1" s="225"/>
      <c r="O1" s="225"/>
      <c r="P1" s="225"/>
      <c r="Q1" s="225"/>
      <c r="R1" s="225"/>
    </row>
    <row r="2" spans="1:18" ht="15.95" customHeight="1">
      <c r="A2" s="225"/>
      <c r="B2" s="225"/>
      <c r="C2" s="225"/>
      <c r="D2" s="225"/>
      <c r="E2" s="225"/>
      <c r="F2" s="225"/>
      <c r="G2" s="225"/>
      <c r="H2" s="225"/>
      <c r="I2" s="225"/>
      <c r="J2" s="225"/>
      <c r="K2" s="225"/>
      <c r="L2" s="225"/>
      <c r="M2" s="225"/>
      <c r="N2" s="225"/>
      <c r="O2" s="225"/>
      <c r="P2" s="225"/>
      <c r="Q2" s="225"/>
      <c r="R2" s="225"/>
    </row>
    <row r="3" spans="1:18" ht="15.95" customHeight="1">
      <c r="A3" s="225"/>
      <c r="B3" s="225"/>
      <c r="C3" s="225"/>
      <c r="D3" s="225"/>
      <c r="E3" s="225"/>
      <c r="F3" s="225"/>
      <c r="G3" s="225"/>
      <c r="H3" s="225"/>
      <c r="I3" s="225"/>
      <c r="J3" s="225"/>
      <c r="K3" s="225"/>
      <c r="L3" s="225"/>
      <c r="M3" s="225"/>
      <c r="N3" s="225"/>
      <c r="O3" s="225"/>
      <c r="P3" s="225"/>
      <c r="Q3" s="225"/>
      <c r="R3" s="225"/>
    </row>
    <row r="4" spans="1:18" ht="15.95" customHeight="1">
      <c r="A4" s="225"/>
      <c r="B4" s="225"/>
      <c r="C4" s="225"/>
      <c r="D4" s="225"/>
      <c r="E4" s="225"/>
      <c r="F4" s="225"/>
      <c r="G4" s="225"/>
      <c r="H4" s="225"/>
      <c r="I4" s="225"/>
      <c r="J4" s="225"/>
      <c r="K4" s="225"/>
      <c r="L4" s="225"/>
      <c r="M4" s="225"/>
      <c r="N4" s="225"/>
      <c r="O4" s="225"/>
      <c r="P4" s="225"/>
      <c r="Q4" s="225"/>
      <c r="R4" s="225"/>
    </row>
    <row r="5" spans="1:18" ht="15.95" customHeight="1">
      <c r="A5" s="226"/>
      <c r="B5" s="226"/>
      <c r="C5" s="226"/>
      <c r="D5" s="117"/>
      <c r="E5" s="117"/>
      <c r="F5" s="117"/>
      <c r="G5" s="117"/>
      <c r="H5" s="117"/>
      <c r="I5" s="117"/>
      <c r="J5" s="117"/>
      <c r="K5" s="117"/>
      <c r="L5" s="117"/>
      <c r="M5" s="117"/>
      <c r="N5" s="117"/>
      <c r="O5" s="117"/>
      <c r="P5" s="117"/>
      <c r="Q5" s="117"/>
      <c r="R5" s="116"/>
    </row>
    <row r="6" spans="1:18" ht="15.95" customHeight="1">
      <c r="A6" s="117"/>
      <c r="B6" s="117"/>
      <c r="C6" s="117"/>
      <c r="D6" s="117"/>
      <c r="E6" s="117"/>
      <c r="F6" s="117"/>
      <c r="G6" s="117"/>
      <c r="H6" s="117"/>
      <c r="I6" s="117"/>
      <c r="J6" s="117"/>
      <c r="K6" s="117"/>
      <c r="L6" s="117"/>
      <c r="M6" s="117"/>
      <c r="N6" s="117"/>
      <c r="O6" s="117"/>
      <c r="P6" s="117"/>
      <c r="Q6" s="117"/>
      <c r="R6" s="116"/>
    </row>
    <row r="7" spans="1:18">
      <c r="A7" s="27"/>
      <c r="B7" s="102"/>
      <c r="C7" s="102"/>
      <c r="D7" s="102"/>
      <c r="E7" s="102"/>
      <c r="F7" s="102"/>
      <c r="G7" s="102"/>
      <c r="H7" s="102"/>
      <c r="I7" s="102"/>
      <c r="J7" s="102"/>
      <c r="K7" s="102"/>
      <c r="L7" s="102"/>
      <c r="M7" s="102"/>
      <c r="N7" s="102"/>
      <c r="O7" s="102"/>
      <c r="P7" s="102"/>
      <c r="Q7" s="102"/>
      <c r="R7" s="27"/>
    </row>
    <row r="8" spans="1:18" ht="18">
      <c r="A8" s="27"/>
      <c r="B8" s="110" t="s">
        <v>157</v>
      </c>
      <c r="C8" s="103"/>
      <c r="D8" s="103"/>
      <c r="E8" s="103"/>
      <c r="F8" s="103"/>
      <c r="G8" s="103"/>
      <c r="H8" s="103"/>
      <c r="I8" s="102"/>
      <c r="J8" s="110" t="s">
        <v>158</v>
      </c>
      <c r="K8" s="103"/>
      <c r="L8" s="103"/>
      <c r="M8" s="103"/>
      <c r="N8" s="103"/>
      <c r="O8" s="103"/>
      <c r="P8" s="103"/>
      <c r="Q8" s="102"/>
      <c r="R8" s="27"/>
    </row>
    <row r="9" spans="1:18" ht="16.5">
      <c r="A9" s="27"/>
      <c r="B9" s="108" t="s">
        <v>37</v>
      </c>
      <c r="C9" s="109" t="s">
        <v>175</v>
      </c>
      <c r="D9" s="109" t="s">
        <v>176</v>
      </c>
      <c r="E9" s="109" t="s">
        <v>177</v>
      </c>
      <c r="F9" s="109" t="s">
        <v>178</v>
      </c>
      <c r="G9" s="109" t="s">
        <v>179</v>
      </c>
      <c r="H9" s="109" t="s">
        <v>180</v>
      </c>
      <c r="I9" s="102"/>
      <c r="J9" s="108" t="s">
        <v>37</v>
      </c>
      <c r="K9" s="109" t="s">
        <v>175</v>
      </c>
      <c r="L9" s="109" t="s">
        <v>176</v>
      </c>
      <c r="M9" s="109" t="s">
        <v>177</v>
      </c>
      <c r="N9" s="109" t="s">
        <v>178</v>
      </c>
      <c r="O9" s="109" t="s">
        <v>179</v>
      </c>
      <c r="P9" s="109" t="s">
        <v>180</v>
      </c>
      <c r="Q9" s="102"/>
      <c r="R9" s="27"/>
    </row>
    <row r="10" spans="1:18">
      <c r="A10" s="27"/>
      <c r="B10" s="104" t="s">
        <v>0</v>
      </c>
      <c r="C10" s="104">
        <f>COUNTIF('REKOD PRESTASI MURID PSV'!$E$10:$E$69,1)</f>
        <v>2</v>
      </c>
      <c r="D10" s="104">
        <f>COUNTIF('REKOD PRESTASI MURID PSV'!$E$10:$E$69,2)</f>
        <v>2</v>
      </c>
      <c r="E10" s="104">
        <f>COUNTIF('REKOD PRESTASI MURID PSV'!$E$10:$E$69,3)</f>
        <v>11</v>
      </c>
      <c r="F10" s="104">
        <f>COUNTIF('REKOD PRESTASI MURID PSV'!$E$10:$E$69,4)</f>
        <v>0</v>
      </c>
      <c r="G10" s="104">
        <f>COUNTIF('REKOD PRESTASI MURID PSV'!$E$10:$E$69,5)</f>
        <v>3</v>
      </c>
      <c r="H10" s="104">
        <f>COUNTIF('REKOD PRESTASI MURID PSV'!$E$10:$E$69,6)</f>
        <v>42</v>
      </c>
      <c r="I10" s="102"/>
      <c r="J10" s="104" t="s">
        <v>0</v>
      </c>
      <c r="K10" s="104">
        <f>COUNTIF('REKOD PRESTASI MURID PSV'!$F$10:$F$69,1)</f>
        <v>0</v>
      </c>
      <c r="L10" s="104">
        <f>COUNTIF('REKOD PRESTASI MURID PSV'!$F$10:$F$69,2)</f>
        <v>2</v>
      </c>
      <c r="M10" s="104">
        <f>COUNTIF('REKOD PRESTASI MURID PSV'!$F$10:$F$69,3)</f>
        <v>2</v>
      </c>
      <c r="N10" s="104">
        <f>COUNTIF('REKOD PRESTASI MURID PSV'!$F$10:$F$69,4)</f>
        <v>0</v>
      </c>
      <c r="O10" s="104">
        <f>COUNTIF('REKOD PRESTASI MURID PSV'!$F$10:$F$69,5)</f>
        <v>3</v>
      </c>
      <c r="P10" s="104">
        <f>COUNTIF('REKOD PRESTASI MURID PSV'!$F$10:$F$69,6)</f>
        <v>53</v>
      </c>
      <c r="Q10" s="102"/>
      <c r="R10" s="27"/>
    </row>
    <row r="11" spans="1:18">
      <c r="A11" s="27"/>
      <c r="B11" s="102"/>
      <c r="C11" s="102"/>
      <c r="D11" s="102"/>
      <c r="E11" s="102"/>
      <c r="F11" s="102"/>
      <c r="G11" s="102"/>
      <c r="H11" s="102"/>
      <c r="I11" s="102"/>
      <c r="J11" s="102"/>
      <c r="K11" s="102"/>
      <c r="L11" s="102"/>
      <c r="M11" s="102"/>
      <c r="N11" s="102"/>
      <c r="O11" s="102"/>
      <c r="P11" s="102"/>
      <c r="Q11" s="102"/>
      <c r="R11" s="27"/>
    </row>
    <row r="12" spans="1:18">
      <c r="A12" s="27"/>
      <c r="B12" s="102"/>
      <c r="C12" s="102"/>
      <c r="D12" s="102"/>
      <c r="E12" s="102"/>
      <c r="F12" s="102"/>
      <c r="G12" s="102"/>
      <c r="H12" s="102"/>
      <c r="I12" s="102"/>
      <c r="J12" s="102"/>
      <c r="K12" s="102"/>
      <c r="L12" s="102"/>
      <c r="M12" s="102"/>
      <c r="N12" s="102"/>
      <c r="O12" s="102"/>
      <c r="P12" s="102"/>
      <c r="Q12" s="102"/>
      <c r="R12" s="27"/>
    </row>
    <row r="13" spans="1:18">
      <c r="A13" s="27"/>
      <c r="B13" s="102"/>
      <c r="C13" s="102"/>
      <c r="D13" s="102"/>
      <c r="E13" s="102"/>
      <c r="F13" s="102"/>
      <c r="G13" s="102"/>
      <c r="H13" s="102"/>
      <c r="I13" s="102"/>
      <c r="J13" s="102"/>
      <c r="K13" s="102"/>
      <c r="L13" s="102"/>
      <c r="M13" s="102"/>
      <c r="N13" s="102"/>
      <c r="O13" s="102"/>
      <c r="P13" s="102"/>
      <c r="Q13" s="102"/>
      <c r="R13" s="27"/>
    </row>
    <row r="14" spans="1:18">
      <c r="A14" s="27"/>
      <c r="B14" s="102"/>
      <c r="C14" s="102"/>
      <c r="D14" s="102"/>
      <c r="E14" s="102"/>
      <c r="F14" s="102"/>
      <c r="G14" s="102"/>
      <c r="H14" s="102"/>
      <c r="I14" s="102"/>
      <c r="J14" s="102"/>
      <c r="K14" s="102"/>
      <c r="L14" s="102"/>
      <c r="M14" s="102"/>
      <c r="N14" s="102"/>
      <c r="O14" s="102"/>
      <c r="P14" s="102"/>
      <c r="Q14" s="102"/>
      <c r="R14" s="27"/>
    </row>
    <row r="15" spans="1:18">
      <c r="A15" s="27"/>
      <c r="B15" s="102"/>
      <c r="C15" s="102"/>
      <c r="D15" s="102"/>
      <c r="E15" s="102"/>
      <c r="F15" s="102"/>
      <c r="G15" s="102"/>
      <c r="H15" s="102"/>
      <c r="I15" s="102"/>
      <c r="J15" s="102"/>
      <c r="K15" s="102"/>
      <c r="L15" s="102"/>
      <c r="M15" s="102"/>
      <c r="N15" s="102"/>
      <c r="O15" s="102"/>
      <c r="P15" s="102"/>
      <c r="Q15" s="102"/>
      <c r="R15" s="27"/>
    </row>
    <row r="16" spans="1:18">
      <c r="A16" s="27"/>
      <c r="B16" s="102"/>
      <c r="C16" s="102"/>
      <c r="D16" s="102"/>
      <c r="E16" s="102"/>
      <c r="F16" s="102"/>
      <c r="G16" s="102"/>
      <c r="H16" s="102"/>
      <c r="I16" s="102"/>
      <c r="J16" s="102"/>
      <c r="K16" s="102"/>
      <c r="L16" s="102"/>
      <c r="M16" s="102"/>
      <c r="N16" s="102"/>
      <c r="O16" s="102"/>
      <c r="P16" s="102"/>
      <c r="Q16" s="102"/>
      <c r="R16" s="27"/>
    </row>
    <row r="17" spans="1:19">
      <c r="A17" s="27"/>
      <c r="B17" s="102"/>
      <c r="C17" s="102"/>
      <c r="D17" s="102"/>
      <c r="E17" s="102"/>
      <c r="F17" s="102"/>
      <c r="G17" s="102"/>
      <c r="H17" s="102"/>
      <c r="I17" s="102"/>
      <c r="J17" s="102"/>
      <c r="K17" s="102"/>
      <c r="L17" s="102"/>
      <c r="M17" s="102"/>
      <c r="N17" s="102"/>
      <c r="O17" s="102"/>
      <c r="P17" s="102"/>
      <c r="Q17" s="102"/>
      <c r="R17" s="27"/>
    </row>
    <row r="18" spans="1:19">
      <c r="A18" s="27"/>
      <c r="B18" s="102"/>
      <c r="C18" s="102"/>
      <c r="D18" s="102"/>
      <c r="E18" s="102"/>
      <c r="F18" s="102"/>
      <c r="G18" s="102"/>
      <c r="H18" s="102"/>
      <c r="I18" s="102"/>
      <c r="J18" s="102"/>
      <c r="K18" s="102"/>
      <c r="L18" s="102"/>
      <c r="M18" s="102"/>
      <c r="N18" s="102"/>
      <c r="O18" s="102"/>
      <c r="P18" s="102"/>
      <c r="Q18" s="102"/>
      <c r="R18" s="27"/>
    </row>
    <row r="19" spans="1:19">
      <c r="A19" s="27"/>
      <c r="B19" s="102"/>
      <c r="C19" s="102"/>
      <c r="D19" s="102"/>
      <c r="E19" s="102"/>
      <c r="F19" s="102"/>
      <c r="G19" s="102"/>
      <c r="H19" s="102"/>
      <c r="I19" s="102"/>
      <c r="J19" s="102"/>
      <c r="K19" s="102"/>
      <c r="L19" s="102"/>
      <c r="M19" s="102"/>
      <c r="N19" s="102"/>
      <c r="O19" s="102"/>
      <c r="P19" s="102"/>
      <c r="Q19" s="102"/>
      <c r="R19" s="27"/>
    </row>
    <row r="20" spans="1:19">
      <c r="A20" s="27"/>
      <c r="B20" s="102"/>
      <c r="C20" s="102"/>
      <c r="D20" s="102"/>
      <c r="E20" s="102"/>
      <c r="F20" s="102"/>
      <c r="G20" s="102"/>
      <c r="H20" s="102"/>
      <c r="I20" s="102"/>
      <c r="J20" s="102"/>
      <c r="K20" s="102"/>
      <c r="L20" s="102"/>
      <c r="M20" s="102"/>
      <c r="N20" s="102"/>
      <c r="O20" s="102"/>
      <c r="P20" s="102"/>
      <c r="Q20" s="102"/>
      <c r="R20" s="27"/>
    </row>
    <row r="21" spans="1:19">
      <c r="A21" s="27"/>
      <c r="B21" s="102"/>
      <c r="C21" s="102"/>
      <c r="D21" s="102"/>
      <c r="E21" s="102"/>
      <c r="F21" s="102"/>
      <c r="G21" s="102"/>
      <c r="H21" s="102"/>
      <c r="I21" s="102"/>
      <c r="J21" s="102"/>
      <c r="K21" s="102"/>
      <c r="L21" s="102"/>
      <c r="M21" s="102"/>
      <c r="N21" s="102"/>
      <c r="O21" s="102"/>
      <c r="P21" s="102"/>
      <c r="Q21" s="102"/>
      <c r="R21" s="27"/>
    </row>
    <row r="22" spans="1:19">
      <c r="A22" s="27"/>
      <c r="B22" s="102"/>
      <c r="C22" s="102"/>
      <c r="D22" s="102"/>
      <c r="E22" s="102"/>
      <c r="F22" s="102"/>
      <c r="G22" s="102"/>
      <c r="H22" s="102"/>
      <c r="I22" s="102"/>
      <c r="J22" s="102"/>
      <c r="K22" s="102"/>
      <c r="L22" s="102"/>
      <c r="M22" s="102"/>
      <c r="N22" s="102"/>
      <c r="O22" s="102"/>
      <c r="P22" s="102"/>
      <c r="Q22" s="102"/>
      <c r="R22" s="27"/>
    </row>
    <row r="23" spans="1:19" ht="16.5">
      <c r="A23" s="27"/>
      <c r="B23" s="102"/>
      <c r="C23" s="102"/>
      <c r="D23" s="102"/>
      <c r="E23" s="102"/>
      <c r="F23" s="72" t="s">
        <v>170</v>
      </c>
      <c r="G23" s="73">
        <f>SUM(C10:H10)</f>
        <v>60</v>
      </c>
      <c r="H23" s="72" t="s">
        <v>171</v>
      </c>
      <c r="I23" s="102"/>
      <c r="J23" s="102"/>
      <c r="K23" s="102"/>
      <c r="L23" s="102"/>
      <c r="M23" s="102"/>
      <c r="N23" s="72" t="s">
        <v>170</v>
      </c>
      <c r="O23" s="73">
        <f>SUM(K10:P10)</f>
        <v>60</v>
      </c>
      <c r="P23" s="72" t="s">
        <v>171</v>
      </c>
      <c r="Q23" s="102"/>
      <c r="R23" s="27"/>
    </row>
    <row r="24" spans="1:19">
      <c r="A24" s="27"/>
      <c r="B24" s="102"/>
      <c r="C24" s="102"/>
      <c r="D24" s="102"/>
      <c r="E24" s="102"/>
      <c r="F24" s="102"/>
      <c r="G24" s="102"/>
      <c r="H24" s="102"/>
      <c r="I24" s="102"/>
      <c r="J24" s="102"/>
      <c r="K24" s="102"/>
      <c r="L24" s="102"/>
      <c r="M24" s="102"/>
      <c r="N24" s="102"/>
      <c r="O24" s="102"/>
      <c r="P24" s="102"/>
      <c r="Q24" s="102"/>
      <c r="R24" s="27"/>
    </row>
    <row r="25" spans="1:19">
      <c r="A25" s="27"/>
      <c r="B25" s="102"/>
      <c r="C25" s="102"/>
      <c r="D25" s="102"/>
      <c r="E25" s="102"/>
      <c r="F25" s="102"/>
      <c r="G25" s="102"/>
      <c r="H25" s="102"/>
      <c r="I25" s="102"/>
      <c r="J25" s="102"/>
      <c r="K25" s="102"/>
      <c r="L25" s="102"/>
      <c r="M25" s="102"/>
      <c r="N25" s="102"/>
      <c r="O25" s="102"/>
      <c r="P25" s="102"/>
      <c r="Q25" s="102"/>
      <c r="R25" s="27"/>
    </row>
    <row r="26" spans="1:19">
      <c r="A26" s="27"/>
      <c r="B26" s="102"/>
      <c r="C26" s="102"/>
      <c r="D26" s="102"/>
      <c r="E26" s="102"/>
      <c r="F26" s="102"/>
      <c r="G26" s="102"/>
      <c r="H26" s="102"/>
      <c r="I26" s="102"/>
      <c r="J26" s="102"/>
      <c r="K26" s="102"/>
      <c r="L26" s="102"/>
      <c r="M26" s="102"/>
      <c r="N26" s="102"/>
      <c r="O26" s="102"/>
      <c r="P26" s="102"/>
      <c r="Q26" s="102"/>
      <c r="R26" s="27"/>
    </row>
    <row r="27" spans="1:19" s="114" customFormat="1" ht="18">
      <c r="A27" s="111"/>
      <c r="B27" s="110" t="s">
        <v>159</v>
      </c>
      <c r="C27" s="110"/>
      <c r="D27" s="110"/>
      <c r="E27" s="110"/>
      <c r="F27" s="110"/>
      <c r="G27" s="110"/>
      <c r="H27" s="110"/>
      <c r="I27" s="112"/>
      <c r="J27" s="110" t="s">
        <v>160</v>
      </c>
      <c r="K27" s="110"/>
      <c r="L27" s="110"/>
      <c r="M27" s="110"/>
      <c r="N27" s="110"/>
      <c r="O27" s="110"/>
      <c r="P27" s="110"/>
      <c r="Q27" s="112"/>
      <c r="R27" s="111"/>
      <c r="S27" s="113"/>
    </row>
    <row r="28" spans="1:19" ht="16.5">
      <c r="A28" s="27"/>
      <c r="B28" s="108" t="s">
        <v>37</v>
      </c>
      <c r="C28" s="109" t="s">
        <v>175</v>
      </c>
      <c r="D28" s="109" t="s">
        <v>176</v>
      </c>
      <c r="E28" s="109" t="s">
        <v>177</v>
      </c>
      <c r="F28" s="109" t="s">
        <v>178</v>
      </c>
      <c r="G28" s="109" t="s">
        <v>179</v>
      </c>
      <c r="H28" s="109" t="s">
        <v>180</v>
      </c>
      <c r="I28" s="102"/>
      <c r="J28" s="108" t="s">
        <v>37</v>
      </c>
      <c r="K28" s="109" t="s">
        <v>175</v>
      </c>
      <c r="L28" s="109" t="s">
        <v>176</v>
      </c>
      <c r="M28" s="109" t="s">
        <v>177</v>
      </c>
      <c r="N28" s="109" t="s">
        <v>178</v>
      </c>
      <c r="O28" s="109" t="s">
        <v>179</v>
      </c>
      <c r="P28" s="109" t="s">
        <v>180</v>
      </c>
      <c r="Q28" s="102"/>
      <c r="R28" s="27"/>
    </row>
    <row r="29" spans="1:19">
      <c r="A29" s="27"/>
      <c r="B29" s="104" t="s">
        <v>0</v>
      </c>
      <c r="C29" s="104">
        <f>COUNTIF('REKOD PRESTASI MURID PSV'!$G$10:$G$69,1)</f>
        <v>0</v>
      </c>
      <c r="D29" s="104">
        <f>COUNTIF('REKOD PRESTASI MURID PSV'!$G$10:$G$69,2)</f>
        <v>0</v>
      </c>
      <c r="E29" s="104">
        <f>COUNTIF('REKOD PRESTASI MURID PSV'!$G$10:$G$69,3)</f>
        <v>10</v>
      </c>
      <c r="F29" s="104">
        <f>COUNTIF('REKOD PRESTASI MURID PSV'!$G$10:$G$69,4)</f>
        <v>2</v>
      </c>
      <c r="G29" s="104">
        <f>COUNTIF('REKOD PRESTASI MURID PSV'!$G$10:$G$69,5)</f>
        <v>0</v>
      </c>
      <c r="H29" s="104">
        <f>COUNTIF('REKOD PRESTASI MURID PSV'!$G$10:$G$69,6)</f>
        <v>48</v>
      </c>
      <c r="I29" s="102"/>
      <c r="J29" s="104" t="s">
        <v>0</v>
      </c>
      <c r="K29" s="104">
        <f>COUNTIF('REKOD PRESTASI MURID PSV'!$H$10:$H$69,1)</f>
        <v>0</v>
      </c>
      <c r="L29" s="104">
        <f>COUNTIF('REKOD PRESTASI MURID PSV'!$H$10:$H$69,2)</f>
        <v>0</v>
      </c>
      <c r="M29" s="104">
        <f>COUNTIF('REKOD PRESTASI MURID PSV'!$H$10:$H$69,3)</f>
        <v>0</v>
      </c>
      <c r="N29" s="104">
        <f>COUNTIF('REKOD PRESTASI MURID PSV'!$H$10:$H$69,4)</f>
        <v>12</v>
      </c>
      <c r="O29" s="104">
        <f>COUNTIF('REKOD PRESTASI MURID PSV'!$H$10:$H$69,5)</f>
        <v>2</v>
      </c>
      <c r="P29" s="104">
        <f>COUNTIF('REKOD PRESTASI MURID PSV'!$H$10:$H$69,6)</f>
        <v>46</v>
      </c>
      <c r="Q29" s="102"/>
      <c r="R29" s="27"/>
    </row>
    <row r="30" spans="1:19">
      <c r="A30" s="27"/>
      <c r="B30" s="105"/>
      <c r="C30" s="105"/>
      <c r="D30" s="105"/>
      <c r="E30" s="105"/>
      <c r="F30" s="105"/>
      <c r="G30" s="105"/>
      <c r="H30" s="105"/>
      <c r="I30" s="102"/>
      <c r="J30" s="105"/>
      <c r="K30" s="105"/>
      <c r="L30" s="105"/>
      <c r="M30" s="105"/>
      <c r="N30" s="105"/>
      <c r="O30" s="105"/>
      <c r="P30" s="105"/>
      <c r="Q30" s="102"/>
      <c r="R30" s="27"/>
    </row>
    <row r="31" spans="1:19">
      <c r="A31" s="27"/>
      <c r="B31" s="105"/>
      <c r="C31" s="105"/>
      <c r="D31" s="105"/>
      <c r="E31" s="105"/>
      <c r="F31" s="105"/>
      <c r="G31" s="105"/>
      <c r="H31" s="105"/>
      <c r="I31" s="102"/>
      <c r="J31" s="105"/>
      <c r="K31" s="105"/>
      <c r="L31" s="105"/>
      <c r="M31" s="105"/>
      <c r="N31" s="105"/>
      <c r="O31" s="105"/>
      <c r="P31" s="105"/>
      <c r="Q31" s="102"/>
      <c r="R31" s="27"/>
    </row>
    <row r="32" spans="1:19">
      <c r="A32" s="27"/>
      <c r="B32" s="105"/>
      <c r="C32" s="105"/>
      <c r="D32" s="105"/>
      <c r="E32" s="105"/>
      <c r="F32" s="105"/>
      <c r="G32" s="105"/>
      <c r="H32" s="105"/>
      <c r="I32" s="102"/>
      <c r="J32" s="105"/>
      <c r="K32" s="105"/>
      <c r="L32" s="105"/>
      <c r="M32" s="105"/>
      <c r="N32" s="105"/>
      <c r="O32" s="105"/>
      <c r="P32" s="105"/>
      <c r="Q32" s="102"/>
      <c r="R32" s="27"/>
    </row>
    <row r="33" spans="1:18">
      <c r="A33" s="27"/>
      <c r="B33" s="105"/>
      <c r="C33" s="105"/>
      <c r="D33" s="105"/>
      <c r="E33" s="105"/>
      <c r="F33" s="105"/>
      <c r="G33" s="105"/>
      <c r="H33" s="105"/>
      <c r="I33" s="102"/>
      <c r="J33" s="105"/>
      <c r="K33" s="105"/>
      <c r="L33" s="105"/>
      <c r="M33" s="105"/>
      <c r="N33" s="105"/>
      <c r="O33" s="105"/>
      <c r="P33" s="105"/>
      <c r="Q33" s="102"/>
      <c r="R33" s="27"/>
    </row>
    <row r="34" spans="1:18">
      <c r="A34" s="27"/>
      <c r="B34" s="105"/>
      <c r="C34" s="105"/>
      <c r="D34" s="105"/>
      <c r="E34" s="105"/>
      <c r="F34" s="105"/>
      <c r="G34" s="105"/>
      <c r="H34" s="105"/>
      <c r="I34" s="102"/>
      <c r="J34" s="105"/>
      <c r="K34" s="105"/>
      <c r="L34" s="105"/>
      <c r="M34" s="105"/>
      <c r="N34" s="105"/>
      <c r="O34" s="105"/>
      <c r="P34" s="105"/>
      <c r="Q34" s="102"/>
      <c r="R34" s="27"/>
    </row>
    <row r="35" spans="1:18">
      <c r="A35" s="27"/>
      <c r="B35" s="105"/>
      <c r="C35" s="105"/>
      <c r="D35" s="105"/>
      <c r="E35" s="105"/>
      <c r="F35" s="105"/>
      <c r="G35" s="105"/>
      <c r="H35" s="105"/>
      <c r="I35" s="102"/>
      <c r="J35" s="105"/>
      <c r="K35" s="105"/>
      <c r="L35" s="105"/>
      <c r="M35" s="105"/>
      <c r="N35" s="105"/>
      <c r="O35" s="105"/>
      <c r="P35" s="105"/>
      <c r="Q35" s="102"/>
      <c r="R35" s="27"/>
    </row>
    <row r="36" spans="1:18">
      <c r="A36" s="27"/>
      <c r="B36" s="105"/>
      <c r="C36" s="105"/>
      <c r="D36" s="105"/>
      <c r="E36" s="105"/>
      <c r="F36" s="105"/>
      <c r="G36" s="105"/>
      <c r="H36" s="105"/>
      <c r="I36" s="102"/>
      <c r="J36" s="105"/>
      <c r="K36" s="105"/>
      <c r="L36" s="105"/>
      <c r="M36" s="105"/>
      <c r="N36" s="105"/>
      <c r="O36" s="105"/>
      <c r="P36" s="105"/>
      <c r="Q36" s="102"/>
      <c r="R36" s="27"/>
    </row>
    <row r="37" spans="1:18">
      <c r="A37" s="27"/>
      <c r="B37" s="105"/>
      <c r="C37" s="105"/>
      <c r="D37" s="105"/>
      <c r="E37" s="105"/>
      <c r="F37" s="105"/>
      <c r="G37" s="105"/>
      <c r="H37" s="105"/>
      <c r="I37" s="102"/>
      <c r="J37" s="105"/>
      <c r="K37" s="105"/>
      <c r="L37" s="105"/>
      <c r="M37" s="105"/>
      <c r="N37" s="105"/>
      <c r="O37" s="105"/>
      <c r="P37" s="105"/>
      <c r="Q37" s="102"/>
      <c r="R37" s="27"/>
    </row>
    <row r="38" spans="1:18">
      <c r="A38" s="27"/>
      <c r="B38" s="105"/>
      <c r="C38" s="105"/>
      <c r="D38" s="105"/>
      <c r="E38" s="105"/>
      <c r="F38" s="105"/>
      <c r="G38" s="105"/>
      <c r="H38" s="105"/>
      <c r="I38" s="102"/>
      <c r="J38" s="105"/>
      <c r="K38" s="105"/>
      <c r="L38" s="105"/>
      <c r="M38" s="105"/>
      <c r="N38" s="105"/>
      <c r="O38" s="105"/>
      <c r="P38" s="105"/>
      <c r="Q38" s="102"/>
      <c r="R38" s="27"/>
    </row>
    <row r="39" spans="1:18">
      <c r="A39" s="27"/>
      <c r="B39" s="105"/>
      <c r="C39" s="105"/>
      <c r="D39" s="105"/>
      <c r="E39" s="105"/>
      <c r="F39" s="105"/>
      <c r="G39" s="105"/>
      <c r="H39" s="105"/>
      <c r="I39" s="102"/>
      <c r="J39" s="105"/>
      <c r="K39" s="105"/>
      <c r="L39" s="105"/>
      <c r="M39" s="105"/>
      <c r="N39" s="105"/>
      <c r="O39" s="105"/>
      <c r="P39" s="105"/>
      <c r="Q39" s="102"/>
      <c r="R39" s="27"/>
    </row>
    <row r="40" spans="1:18">
      <c r="A40" s="27"/>
      <c r="B40" s="105"/>
      <c r="C40" s="105"/>
      <c r="D40" s="105"/>
      <c r="E40" s="105"/>
      <c r="F40" s="105"/>
      <c r="G40" s="105"/>
      <c r="H40" s="105"/>
      <c r="I40" s="102"/>
      <c r="J40" s="105"/>
      <c r="K40" s="105"/>
      <c r="L40" s="105"/>
      <c r="M40" s="105"/>
      <c r="N40" s="105"/>
      <c r="O40" s="105"/>
      <c r="P40" s="105"/>
      <c r="Q40" s="102"/>
      <c r="R40" s="27"/>
    </row>
    <row r="41" spans="1:18">
      <c r="A41" s="27"/>
      <c r="B41" s="105"/>
      <c r="C41" s="105"/>
      <c r="D41" s="105"/>
      <c r="E41" s="105"/>
      <c r="F41" s="105"/>
      <c r="G41" s="105"/>
      <c r="H41" s="105"/>
      <c r="I41" s="102"/>
      <c r="J41" s="105"/>
      <c r="K41" s="105"/>
      <c r="L41" s="105"/>
      <c r="M41" s="105"/>
      <c r="N41" s="105"/>
      <c r="O41" s="105"/>
      <c r="P41" s="105"/>
      <c r="Q41" s="102"/>
      <c r="R41" s="27"/>
    </row>
    <row r="42" spans="1:18" ht="16.5">
      <c r="A42" s="27"/>
      <c r="B42" s="105"/>
      <c r="C42" s="105"/>
      <c r="D42" s="105"/>
      <c r="E42" s="105"/>
      <c r="F42" s="72" t="s">
        <v>170</v>
      </c>
      <c r="G42" s="73">
        <f>SUM(C29:H29)</f>
        <v>60</v>
      </c>
      <c r="H42" s="72" t="s">
        <v>171</v>
      </c>
      <c r="I42" s="102"/>
      <c r="J42" s="105"/>
      <c r="K42" s="105"/>
      <c r="L42" s="105"/>
      <c r="M42" s="105"/>
      <c r="N42" s="72" t="s">
        <v>170</v>
      </c>
      <c r="O42" s="73">
        <f>SUM(K29:P29)</f>
        <v>60</v>
      </c>
      <c r="P42" s="72" t="s">
        <v>171</v>
      </c>
      <c r="Q42" s="102"/>
      <c r="R42" s="27"/>
    </row>
    <row r="43" spans="1:18">
      <c r="A43" s="27"/>
      <c r="B43" s="105"/>
      <c r="C43" s="105"/>
      <c r="D43" s="105"/>
      <c r="E43" s="105"/>
      <c r="F43" s="105"/>
      <c r="G43" s="105"/>
      <c r="H43" s="105"/>
      <c r="I43" s="102"/>
      <c r="J43" s="105"/>
      <c r="K43" s="105"/>
      <c r="L43" s="105"/>
      <c r="M43" s="105"/>
      <c r="N43" s="105"/>
      <c r="O43" s="105"/>
      <c r="P43" s="105"/>
      <c r="Q43" s="102"/>
      <c r="R43" s="27"/>
    </row>
    <row r="44" spans="1:18">
      <c r="A44" s="27"/>
      <c r="B44" s="102"/>
      <c r="C44" s="102"/>
      <c r="D44" s="102"/>
      <c r="E44" s="102"/>
      <c r="F44" s="102"/>
      <c r="G44" s="102"/>
      <c r="H44" s="102"/>
      <c r="I44" s="102"/>
      <c r="J44" s="102"/>
      <c r="K44" s="102"/>
      <c r="L44" s="102"/>
      <c r="M44" s="102"/>
      <c r="N44" s="102"/>
      <c r="O44" s="102"/>
      <c r="P44" s="102"/>
      <c r="Q44" s="102"/>
      <c r="R44" s="27"/>
    </row>
    <row r="45" spans="1:18">
      <c r="A45" s="27"/>
      <c r="B45" s="102"/>
      <c r="C45" s="102"/>
      <c r="D45" s="102"/>
      <c r="E45" s="102"/>
      <c r="F45" s="102"/>
      <c r="G45" s="102"/>
      <c r="H45" s="102"/>
      <c r="I45" s="102"/>
      <c r="J45" s="102"/>
      <c r="K45" s="102"/>
      <c r="L45" s="102"/>
      <c r="M45" s="102"/>
      <c r="N45" s="102"/>
      <c r="O45" s="102"/>
      <c r="P45" s="102"/>
      <c r="Q45" s="102"/>
      <c r="R45" s="27"/>
    </row>
    <row r="46" spans="1:18" ht="18">
      <c r="A46" s="27"/>
      <c r="B46" s="110" t="s">
        <v>161</v>
      </c>
      <c r="C46" s="103"/>
      <c r="D46" s="103"/>
      <c r="E46" s="103"/>
      <c r="F46" s="103"/>
      <c r="G46" s="103"/>
      <c r="H46" s="103"/>
      <c r="I46" s="102"/>
      <c r="J46" s="110" t="s">
        <v>162</v>
      </c>
      <c r="K46" s="103"/>
      <c r="L46" s="103"/>
      <c r="M46" s="103"/>
      <c r="N46" s="103"/>
      <c r="O46" s="103"/>
      <c r="P46" s="103"/>
      <c r="Q46" s="102"/>
      <c r="R46" s="27"/>
    </row>
    <row r="47" spans="1:18" ht="16.5">
      <c r="A47" s="27"/>
      <c r="B47" s="108" t="s">
        <v>37</v>
      </c>
      <c r="C47" s="109" t="s">
        <v>175</v>
      </c>
      <c r="D47" s="109" t="s">
        <v>176</v>
      </c>
      <c r="E47" s="109" t="s">
        <v>177</v>
      </c>
      <c r="F47" s="109" t="s">
        <v>178</v>
      </c>
      <c r="G47" s="109" t="s">
        <v>179</v>
      </c>
      <c r="H47" s="109" t="s">
        <v>180</v>
      </c>
      <c r="I47" s="102"/>
      <c r="J47" s="108" t="s">
        <v>37</v>
      </c>
      <c r="K47" s="109" t="s">
        <v>175</v>
      </c>
      <c r="L47" s="109" t="s">
        <v>176</v>
      </c>
      <c r="M47" s="109" t="s">
        <v>177</v>
      </c>
      <c r="N47" s="109" t="s">
        <v>178</v>
      </c>
      <c r="O47" s="109" t="s">
        <v>179</v>
      </c>
      <c r="P47" s="109" t="s">
        <v>180</v>
      </c>
      <c r="Q47" s="102"/>
      <c r="R47" s="27"/>
    </row>
    <row r="48" spans="1:18">
      <c r="A48" s="27"/>
      <c r="B48" s="104" t="s">
        <v>0</v>
      </c>
      <c r="C48" s="104">
        <f>COUNTIF('REKOD PRESTASI MURID PSV'!$J$10:$J$69,1)</f>
        <v>1</v>
      </c>
      <c r="D48" s="104">
        <f>COUNTIF('REKOD PRESTASI MURID PSV'!$J$10:$J$69,2)</f>
        <v>0</v>
      </c>
      <c r="E48" s="104">
        <f>COUNTIF('REKOD PRESTASI MURID PSV'!$J$10:$J$69,3)</f>
        <v>1</v>
      </c>
      <c r="F48" s="104">
        <f>COUNTIF('REKOD PRESTASI MURID PSV'!$J$10:$J$69,4)</f>
        <v>0</v>
      </c>
      <c r="G48" s="104">
        <f>COUNTIF('REKOD PRESTASI MURID PSV'!$J$10:$J$69,5)</f>
        <v>11</v>
      </c>
      <c r="H48" s="104">
        <f>COUNTIF('REKOD PRESTASI MURID PSV'!$J$10:$J$69,6)</f>
        <v>47</v>
      </c>
      <c r="I48" s="102"/>
      <c r="J48" s="104" t="s">
        <v>0</v>
      </c>
      <c r="K48" s="104">
        <f>COUNTIF('REKOD PRESTASI MURID PSV'!$K$10:$K$69,1)</f>
        <v>0</v>
      </c>
      <c r="L48" s="104">
        <f>COUNTIF('REKOD PRESTASI MURID PSV'!$K$10:$K$69,2)</f>
        <v>0</v>
      </c>
      <c r="M48" s="104">
        <f>COUNTIF('REKOD PRESTASI MURID PSV'!$K$10:$K$69,3)</f>
        <v>0</v>
      </c>
      <c r="N48" s="104">
        <f>COUNTIF('REKOD PRESTASI MURID PSV'!$K$10:$K$69,4)</f>
        <v>0</v>
      </c>
      <c r="O48" s="104">
        <f>COUNTIF('REKOD PRESTASI MURID PSV'!$K$10:$K$69,5)</f>
        <v>11</v>
      </c>
      <c r="P48" s="104">
        <f>COUNTIF('REKOD PRESTASI MURID PSV'!$K$10:$K$69,6)</f>
        <v>49</v>
      </c>
      <c r="Q48" s="102"/>
      <c r="R48" s="27"/>
    </row>
    <row r="49" spans="1:18">
      <c r="A49" s="27"/>
      <c r="B49" s="105"/>
      <c r="C49" s="105"/>
      <c r="D49" s="105"/>
      <c r="E49" s="105"/>
      <c r="F49" s="105"/>
      <c r="G49" s="105"/>
      <c r="H49" s="105"/>
      <c r="I49" s="102"/>
      <c r="J49" s="105"/>
      <c r="K49" s="105"/>
      <c r="L49" s="105"/>
      <c r="M49" s="105"/>
      <c r="N49" s="105"/>
      <c r="O49" s="105"/>
      <c r="P49" s="105"/>
      <c r="Q49" s="102"/>
      <c r="R49" s="27"/>
    </row>
    <row r="50" spans="1:18">
      <c r="A50" s="27"/>
      <c r="B50" s="105"/>
      <c r="C50" s="105"/>
      <c r="D50" s="105"/>
      <c r="E50" s="105"/>
      <c r="F50" s="105"/>
      <c r="G50" s="105"/>
      <c r="H50" s="105"/>
      <c r="I50" s="102"/>
      <c r="J50" s="105"/>
      <c r="K50" s="105"/>
      <c r="L50" s="105"/>
      <c r="M50" s="105"/>
      <c r="N50" s="105"/>
      <c r="O50" s="105"/>
      <c r="P50" s="105"/>
      <c r="Q50" s="102"/>
      <c r="R50" s="27"/>
    </row>
    <row r="51" spans="1:18">
      <c r="A51" s="27"/>
      <c r="B51" s="105"/>
      <c r="C51" s="105"/>
      <c r="D51" s="105"/>
      <c r="E51" s="105"/>
      <c r="F51" s="105"/>
      <c r="G51" s="105"/>
      <c r="H51" s="105"/>
      <c r="I51" s="102"/>
      <c r="J51" s="105"/>
      <c r="K51" s="105"/>
      <c r="L51" s="105"/>
      <c r="M51" s="105"/>
      <c r="N51" s="105"/>
      <c r="O51" s="105"/>
      <c r="P51" s="105"/>
      <c r="Q51" s="102"/>
      <c r="R51" s="27"/>
    </row>
    <row r="52" spans="1:18">
      <c r="A52" s="27"/>
      <c r="B52" s="105"/>
      <c r="C52" s="105"/>
      <c r="D52" s="105"/>
      <c r="E52" s="105"/>
      <c r="F52" s="105"/>
      <c r="G52" s="105"/>
      <c r="H52" s="105"/>
      <c r="I52" s="102"/>
      <c r="J52" s="105"/>
      <c r="K52" s="105"/>
      <c r="L52" s="105"/>
      <c r="M52" s="105"/>
      <c r="N52" s="105"/>
      <c r="O52" s="105"/>
      <c r="P52" s="105"/>
      <c r="Q52" s="102"/>
      <c r="R52" s="27"/>
    </row>
    <row r="53" spans="1:18">
      <c r="A53" s="27"/>
      <c r="B53" s="105"/>
      <c r="C53" s="105"/>
      <c r="D53" s="105"/>
      <c r="E53" s="105"/>
      <c r="F53" s="105"/>
      <c r="G53" s="105"/>
      <c r="H53" s="105"/>
      <c r="I53" s="102"/>
      <c r="J53" s="105"/>
      <c r="K53" s="105"/>
      <c r="L53" s="105"/>
      <c r="M53" s="105"/>
      <c r="N53" s="105"/>
      <c r="O53" s="105"/>
      <c r="P53" s="105"/>
      <c r="Q53" s="102"/>
      <c r="R53" s="27"/>
    </row>
    <row r="54" spans="1:18">
      <c r="A54" s="27"/>
      <c r="B54" s="105"/>
      <c r="C54" s="105"/>
      <c r="D54" s="105"/>
      <c r="E54" s="105"/>
      <c r="F54" s="105"/>
      <c r="G54" s="105"/>
      <c r="H54" s="105"/>
      <c r="I54" s="102"/>
      <c r="J54" s="105"/>
      <c r="K54" s="105"/>
      <c r="L54" s="105"/>
      <c r="M54" s="105"/>
      <c r="N54" s="105"/>
      <c r="O54" s="105"/>
      <c r="P54" s="105"/>
      <c r="Q54" s="102"/>
      <c r="R54" s="27"/>
    </row>
    <row r="55" spans="1:18">
      <c r="A55" s="27"/>
      <c r="B55" s="105"/>
      <c r="C55" s="105"/>
      <c r="D55" s="105"/>
      <c r="E55" s="105"/>
      <c r="F55" s="105"/>
      <c r="G55" s="105"/>
      <c r="H55" s="105"/>
      <c r="I55" s="102"/>
      <c r="J55" s="105"/>
      <c r="K55" s="105"/>
      <c r="L55" s="105"/>
      <c r="M55" s="105"/>
      <c r="N55" s="105"/>
      <c r="O55" s="105"/>
      <c r="P55" s="105"/>
      <c r="Q55" s="102"/>
      <c r="R55" s="27"/>
    </row>
    <row r="56" spans="1:18">
      <c r="A56" s="27"/>
      <c r="B56" s="105"/>
      <c r="C56" s="105"/>
      <c r="D56" s="105"/>
      <c r="E56" s="105"/>
      <c r="F56" s="105"/>
      <c r="G56" s="105"/>
      <c r="H56" s="105"/>
      <c r="I56" s="102"/>
      <c r="J56" s="105"/>
      <c r="K56" s="105"/>
      <c r="L56" s="105"/>
      <c r="M56" s="105"/>
      <c r="N56" s="105"/>
      <c r="O56" s="105"/>
      <c r="P56" s="105"/>
      <c r="Q56" s="102"/>
      <c r="R56" s="27"/>
    </row>
    <row r="57" spans="1:18">
      <c r="A57" s="27"/>
      <c r="B57" s="105"/>
      <c r="C57" s="105"/>
      <c r="D57" s="105"/>
      <c r="E57" s="105"/>
      <c r="F57" s="105"/>
      <c r="G57" s="105"/>
      <c r="H57" s="105"/>
      <c r="I57" s="102"/>
      <c r="J57" s="105"/>
      <c r="K57" s="105"/>
      <c r="L57" s="105"/>
      <c r="M57" s="105"/>
      <c r="N57" s="105"/>
      <c r="O57" s="105"/>
      <c r="P57" s="105"/>
      <c r="Q57" s="102"/>
      <c r="R57" s="27"/>
    </row>
    <row r="58" spans="1:18">
      <c r="A58" s="27"/>
      <c r="B58" s="105"/>
      <c r="C58" s="105"/>
      <c r="D58" s="105"/>
      <c r="E58" s="105"/>
      <c r="F58" s="105"/>
      <c r="G58" s="105"/>
      <c r="H58" s="105"/>
      <c r="I58" s="102"/>
      <c r="J58" s="105"/>
      <c r="K58" s="105"/>
      <c r="L58" s="105"/>
      <c r="M58" s="105"/>
      <c r="N58" s="105"/>
      <c r="O58" s="105"/>
      <c r="P58" s="105"/>
      <c r="Q58" s="102"/>
      <c r="R58" s="27"/>
    </row>
    <row r="59" spans="1:18">
      <c r="A59" s="27"/>
      <c r="B59" s="105"/>
      <c r="C59" s="105"/>
      <c r="D59" s="105"/>
      <c r="E59" s="105"/>
      <c r="F59" s="105"/>
      <c r="G59" s="105"/>
      <c r="H59" s="105"/>
      <c r="I59" s="102"/>
      <c r="J59" s="105"/>
      <c r="K59" s="105"/>
      <c r="L59" s="105"/>
      <c r="M59" s="105"/>
      <c r="N59" s="105"/>
      <c r="O59" s="105"/>
      <c r="P59" s="105"/>
      <c r="Q59" s="102"/>
      <c r="R59" s="27"/>
    </row>
    <row r="60" spans="1:18">
      <c r="A60" s="27"/>
      <c r="B60" s="105"/>
      <c r="C60" s="105"/>
      <c r="D60" s="105"/>
      <c r="E60" s="105"/>
      <c r="F60" s="105"/>
      <c r="G60" s="105"/>
      <c r="H60" s="105"/>
      <c r="I60" s="102"/>
      <c r="J60" s="105"/>
      <c r="K60" s="105"/>
      <c r="L60" s="105"/>
      <c r="M60" s="105"/>
      <c r="N60" s="105"/>
      <c r="O60" s="105"/>
      <c r="P60" s="105"/>
      <c r="Q60" s="102"/>
      <c r="R60" s="27"/>
    </row>
    <row r="61" spans="1:18" ht="16.5">
      <c r="A61" s="27"/>
      <c r="B61" s="105"/>
      <c r="C61" s="105"/>
      <c r="D61" s="105"/>
      <c r="E61" s="105"/>
      <c r="F61" s="72" t="s">
        <v>170</v>
      </c>
      <c r="G61" s="73">
        <f>SUM(C48:H48)</f>
        <v>60</v>
      </c>
      <c r="H61" s="72" t="s">
        <v>171</v>
      </c>
      <c r="I61" s="102"/>
      <c r="J61" s="105"/>
      <c r="K61" s="105"/>
      <c r="L61" s="105"/>
      <c r="M61" s="105"/>
      <c r="N61" s="72" t="s">
        <v>170</v>
      </c>
      <c r="O61" s="73">
        <f>SUM(K48:P48)</f>
        <v>60</v>
      </c>
      <c r="P61" s="72" t="s">
        <v>171</v>
      </c>
      <c r="Q61" s="102"/>
      <c r="R61" s="27"/>
    </row>
    <row r="62" spans="1:18">
      <c r="A62" s="27"/>
      <c r="B62" s="105"/>
      <c r="C62" s="105"/>
      <c r="D62" s="105"/>
      <c r="E62" s="105"/>
      <c r="F62" s="105"/>
      <c r="G62" s="105"/>
      <c r="H62" s="105"/>
      <c r="I62" s="102"/>
      <c r="J62" s="105"/>
      <c r="K62" s="105"/>
      <c r="L62" s="105"/>
      <c r="M62" s="105"/>
      <c r="N62" s="105"/>
      <c r="O62" s="105"/>
      <c r="P62" s="105"/>
      <c r="Q62" s="102"/>
      <c r="R62" s="27"/>
    </row>
    <row r="63" spans="1:18">
      <c r="A63" s="27"/>
      <c r="B63" s="102"/>
      <c r="C63" s="102"/>
      <c r="D63" s="102"/>
      <c r="E63" s="102"/>
      <c r="F63" s="102"/>
      <c r="G63" s="102"/>
      <c r="H63" s="102"/>
      <c r="I63" s="102"/>
      <c r="J63" s="102"/>
      <c r="K63" s="102"/>
      <c r="L63" s="102"/>
      <c r="M63" s="102"/>
      <c r="N63" s="102"/>
      <c r="O63" s="102"/>
      <c r="P63" s="102"/>
      <c r="Q63" s="102"/>
      <c r="R63" s="27"/>
    </row>
    <row r="64" spans="1:18">
      <c r="A64" s="27"/>
      <c r="B64" s="102"/>
      <c r="C64" s="102"/>
      <c r="D64" s="102"/>
      <c r="E64" s="102"/>
      <c r="F64" s="102"/>
      <c r="G64" s="102"/>
      <c r="H64" s="102"/>
      <c r="I64" s="102"/>
      <c r="J64" s="102"/>
      <c r="K64" s="102"/>
      <c r="L64" s="102"/>
      <c r="M64" s="102"/>
      <c r="N64" s="102"/>
      <c r="O64" s="102"/>
      <c r="P64" s="102"/>
      <c r="Q64" s="102"/>
      <c r="R64" s="27"/>
    </row>
    <row r="65" spans="1:18" ht="18">
      <c r="A65" s="27"/>
      <c r="B65" s="110" t="s">
        <v>163</v>
      </c>
      <c r="C65" s="103"/>
      <c r="D65" s="103"/>
      <c r="E65" s="103"/>
      <c r="F65" s="103"/>
      <c r="G65" s="103"/>
      <c r="H65" s="103"/>
      <c r="I65" s="102"/>
      <c r="J65" s="110" t="s">
        <v>164</v>
      </c>
      <c r="K65" s="103"/>
      <c r="L65" s="103"/>
      <c r="M65" s="103"/>
      <c r="N65" s="103"/>
      <c r="O65" s="103"/>
      <c r="P65" s="103"/>
      <c r="Q65" s="102"/>
      <c r="R65" s="27"/>
    </row>
    <row r="66" spans="1:18" ht="16.5">
      <c r="A66" s="27"/>
      <c r="B66" s="108" t="s">
        <v>37</v>
      </c>
      <c r="C66" s="109" t="s">
        <v>175</v>
      </c>
      <c r="D66" s="109" t="s">
        <v>176</v>
      </c>
      <c r="E66" s="109" t="s">
        <v>177</v>
      </c>
      <c r="F66" s="109" t="s">
        <v>178</v>
      </c>
      <c r="G66" s="109" t="s">
        <v>179</v>
      </c>
      <c r="H66" s="109" t="s">
        <v>180</v>
      </c>
      <c r="I66" s="102"/>
      <c r="J66" s="108" t="s">
        <v>37</v>
      </c>
      <c r="K66" s="109" t="s">
        <v>175</v>
      </c>
      <c r="L66" s="109" t="s">
        <v>176</v>
      </c>
      <c r="M66" s="109" t="s">
        <v>177</v>
      </c>
      <c r="N66" s="109" t="s">
        <v>178</v>
      </c>
      <c r="O66" s="109" t="s">
        <v>179</v>
      </c>
      <c r="P66" s="109" t="s">
        <v>180</v>
      </c>
      <c r="Q66" s="102"/>
      <c r="R66" s="27"/>
    </row>
    <row r="67" spans="1:18">
      <c r="A67" s="27"/>
      <c r="B67" s="104" t="s">
        <v>0</v>
      </c>
      <c r="C67" s="104">
        <f>COUNTIF('REKOD PRESTASI MURID PSV'!$K$10:$K$69,1)</f>
        <v>0</v>
      </c>
      <c r="D67" s="104">
        <f>COUNTIF('REKOD PRESTASI MURID PSV'!$L$10:$L$69,2)</f>
        <v>0</v>
      </c>
      <c r="E67" s="104">
        <f>COUNTIF('REKOD PRESTASI MURID PSV'!$K$10:$K$69,3)</f>
        <v>0</v>
      </c>
      <c r="F67" s="104">
        <f>COUNTIF('REKOD PRESTASI MURID PSV'!$K$10:$K$69,4)</f>
        <v>0</v>
      </c>
      <c r="G67" s="104">
        <f>COUNTIF('REKOD PRESTASI MURID PSV'!$K$10:$K$69,5)</f>
        <v>11</v>
      </c>
      <c r="H67" s="104">
        <f>COUNTIF('REKOD PRESTASI MURID PSV'!$K$10:$K$69,6)</f>
        <v>49</v>
      </c>
      <c r="I67" s="102"/>
      <c r="J67" s="104" t="s">
        <v>0</v>
      </c>
      <c r="K67" s="104">
        <f>COUNTIF('REKOD PRESTASI MURID PSV'!$O$10:$O$69,1)</f>
        <v>0</v>
      </c>
      <c r="L67" s="104">
        <f>COUNTIF('REKOD PRESTASI MURID PSV'!$O$10:$O$69,2)</f>
        <v>0</v>
      </c>
      <c r="M67" s="104">
        <f>COUNTIF('REKOD PRESTASI MURID PSV'!$O$10:$O$69,3)</f>
        <v>11</v>
      </c>
      <c r="N67" s="104">
        <f>COUNTIF('REKOD PRESTASI MURID PSV'!$O$10:$O$69,4)</f>
        <v>0</v>
      </c>
      <c r="O67" s="104">
        <f>COUNTIF('REKOD PRESTASI MURID PSV'!$O$10:$O$69,5)</f>
        <v>1</v>
      </c>
      <c r="P67" s="104">
        <f>COUNTIF('REKOD PRESTASI MURID PSV'!$O$10:$O$69,6)</f>
        <v>48</v>
      </c>
      <c r="Q67" s="102"/>
      <c r="R67" s="27"/>
    </row>
    <row r="68" spans="1:18">
      <c r="A68" s="27"/>
      <c r="B68" s="105"/>
      <c r="C68" s="105"/>
      <c r="D68" s="105"/>
      <c r="E68" s="105"/>
      <c r="F68" s="105"/>
      <c r="G68" s="105"/>
      <c r="H68" s="105"/>
      <c r="I68" s="102"/>
      <c r="J68" s="105"/>
      <c r="K68" s="105"/>
      <c r="L68" s="105"/>
      <c r="M68" s="105"/>
      <c r="N68" s="105"/>
      <c r="O68" s="105"/>
      <c r="P68" s="105"/>
      <c r="Q68" s="102"/>
      <c r="R68" s="27"/>
    </row>
    <row r="69" spans="1:18">
      <c r="A69" s="27"/>
      <c r="B69" s="105"/>
      <c r="C69" s="105"/>
      <c r="D69" s="105"/>
      <c r="E69" s="105"/>
      <c r="F69" s="105"/>
      <c r="G69" s="105"/>
      <c r="H69" s="105"/>
      <c r="I69" s="102"/>
      <c r="J69" s="105"/>
      <c r="K69" s="105"/>
      <c r="L69" s="105"/>
      <c r="M69" s="105"/>
      <c r="N69" s="105"/>
      <c r="O69" s="105"/>
      <c r="P69" s="105"/>
      <c r="Q69" s="102"/>
      <c r="R69" s="27"/>
    </row>
    <row r="70" spans="1:18">
      <c r="A70" s="27"/>
      <c r="B70" s="105"/>
      <c r="C70" s="105"/>
      <c r="D70" s="105"/>
      <c r="E70" s="105"/>
      <c r="F70" s="105"/>
      <c r="G70" s="105"/>
      <c r="H70" s="105"/>
      <c r="I70" s="102"/>
      <c r="J70" s="105"/>
      <c r="K70" s="105"/>
      <c r="L70" s="105"/>
      <c r="M70" s="105"/>
      <c r="N70" s="105"/>
      <c r="O70" s="105"/>
      <c r="P70" s="105"/>
      <c r="Q70" s="102"/>
      <c r="R70" s="27"/>
    </row>
    <row r="71" spans="1:18">
      <c r="A71" s="27"/>
      <c r="B71" s="105"/>
      <c r="C71" s="105"/>
      <c r="D71" s="105"/>
      <c r="E71" s="105"/>
      <c r="F71" s="105"/>
      <c r="G71" s="105"/>
      <c r="H71" s="105"/>
      <c r="I71" s="102"/>
      <c r="J71" s="105"/>
      <c r="K71" s="105"/>
      <c r="L71" s="105"/>
      <c r="M71" s="105"/>
      <c r="N71" s="105"/>
      <c r="O71" s="105"/>
      <c r="P71" s="105"/>
      <c r="Q71" s="102"/>
      <c r="R71" s="27"/>
    </row>
    <row r="72" spans="1:18">
      <c r="A72" s="27"/>
      <c r="B72" s="105"/>
      <c r="C72" s="105"/>
      <c r="D72" s="105"/>
      <c r="E72" s="105"/>
      <c r="F72" s="105"/>
      <c r="G72" s="105"/>
      <c r="H72" s="105"/>
      <c r="I72" s="102"/>
      <c r="J72" s="105"/>
      <c r="K72" s="105"/>
      <c r="L72" s="105"/>
      <c r="M72" s="105"/>
      <c r="N72" s="105"/>
      <c r="O72" s="105"/>
      <c r="P72" s="105"/>
      <c r="Q72" s="102"/>
      <c r="R72" s="27"/>
    </row>
    <row r="73" spans="1:18">
      <c r="A73" s="27"/>
      <c r="B73" s="105"/>
      <c r="C73" s="105"/>
      <c r="D73" s="105"/>
      <c r="E73" s="105"/>
      <c r="F73" s="105"/>
      <c r="G73" s="105"/>
      <c r="H73" s="105"/>
      <c r="I73" s="102"/>
      <c r="J73" s="105"/>
      <c r="K73" s="105"/>
      <c r="L73" s="105"/>
      <c r="M73" s="105"/>
      <c r="N73" s="105"/>
      <c r="O73" s="105"/>
      <c r="P73" s="105"/>
      <c r="Q73" s="102"/>
      <c r="R73" s="27"/>
    </row>
    <row r="74" spans="1:18">
      <c r="A74" s="27"/>
      <c r="B74" s="105"/>
      <c r="C74" s="105"/>
      <c r="D74" s="105"/>
      <c r="E74" s="105"/>
      <c r="F74" s="105"/>
      <c r="G74" s="105"/>
      <c r="H74" s="105"/>
      <c r="I74" s="102"/>
      <c r="J74" s="105"/>
      <c r="K74" s="105"/>
      <c r="L74" s="105"/>
      <c r="M74" s="105"/>
      <c r="N74" s="105"/>
      <c r="O74" s="105"/>
      <c r="P74" s="105"/>
      <c r="Q74" s="102"/>
      <c r="R74" s="27"/>
    </row>
    <row r="75" spans="1:18">
      <c r="A75" s="27"/>
      <c r="B75" s="105"/>
      <c r="C75" s="105"/>
      <c r="D75" s="105"/>
      <c r="E75" s="105"/>
      <c r="F75" s="105"/>
      <c r="G75" s="105"/>
      <c r="H75" s="105"/>
      <c r="I75" s="102"/>
      <c r="J75" s="105"/>
      <c r="K75" s="105"/>
      <c r="L75" s="105"/>
      <c r="M75" s="105"/>
      <c r="N75" s="105"/>
      <c r="O75" s="105"/>
      <c r="P75" s="105"/>
      <c r="Q75" s="102"/>
      <c r="R75" s="27"/>
    </row>
    <row r="76" spans="1:18">
      <c r="A76" s="27"/>
      <c r="B76" s="105"/>
      <c r="C76" s="105"/>
      <c r="D76" s="105"/>
      <c r="E76" s="105"/>
      <c r="F76" s="105"/>
      <c r="G76" s="105"/>
      <c r="H76" s="105"/>
      <c r="I76" s="102"/>
      <c r="J76" s="105"/>
      <c r="K76" s="105"/>
      <c r="L76" s="105"/>
      <c r="M76" s="105"/>
      <c r="N76" s="105"/>
      <c r="O76" s="105"/>
      <c r="P76" s="105"/>
      <c r="Q76" s="102"/>
      <c r="R76" s="27"/>
    </row>
    <row r="77" spans="1:18">
      <c r="A77" s="27"/>
      <c r="B77" s="105"/>
      <c r="C77" s="105"/>
      <c r="D77" s="105"/>
      <c r="E77" s="105"/>
      <c r="F77" s="105"/>
      <c r="G77" s="105"/>
      <c r="H77" s="105"/>
      <c r="I77" s="102"/>
      <c r="J77" s="105"/>
      <c r="K77" s="105"/>
      <c r="L77" s="105"/>
      <c r="M77" s="105"/>
      <c r="N77" s="105"/>
      <c r="O77" s="105"/>
      <c r="P77" s="105"/>
      <c r="Q77" s="102"/>
      <c r="R77" s="27"/>
    </row>
    <row r="78" spans="1:18">
      <c r="A78" s="27"/>
      <c r="B78" s="105"/>
      <c r="C78" s="105"/>
      <c r="D78" s="105"/>
      <c r="E78" s="105"/>
      <c r="F78" s="105"/>
      <c r="G78" s="105"/>
      <c r="H78" s="105"/>
      <c r="I78" s="102"/>
      <c r="J78" s="105"/>
      <c r="K78" s="105"/>
      <c r="L78" s="105"/>
      <c r="M78" s="105"/>
      <c r="N78" s="105"/>
      <c r="O78" s="105"/>
      <c r="P78" s="105"/>
      <c r="Q78" s="102"/>
      <c r="R78" s="27"/>
    </row>
    <row r="79" spans="1:18">
      <c r="A79" s="27"/>
      <c r="B79" s="105"/>
      <c r="C79" s="105"/>
      <c r="D79" s="105"/>
      <c r="E79" s="105"/>
      <c r="F79" s="105"/>
      <c r="G79" s="105"/>
      <c r="H79" s="105"/>
      <c r="I79" s="102"/>
      <c r="J79" s="105"/>
      <c r="K79" s="105"/>
      <c r="L79" s="105"/>
      <c r="M79" s="105"/>
      <c r="N79" s="105"/>
      <c r="O79" s="105"/>
      <c r="P79" s="105"/>
      <c r="Q79" s="102"/>
      <c r="R79" s="27"/>
    </row>
    <row r="80" spans="1:18" ht="16.5">
      <c r="A80" s="27"/>
      <c r="B80" s="105"/>
      <c r="C80" s="105"/>
      <c r="D80" s="105"/>
      <c r="E80" s="105"/>
      <c r="F80" s="72" t="s">
        <v>170</v>
      </c>
      <c r="G80" s="73">
        <f>SUM(C67:H67)</f>
        <v>60</v>
      </c>
      <c r="H80" s="72" t="s">
        <v>171</v>
      </c>
      <c r="I80" s="102"/>
      <c r="J80" s="105"/>
      <c r="K80" s="105"/>
      <c r="L80" s="105"/>
      <c r="M80" s="105"/>
      <c r="N80" s="72" t="s">
        <v>170</v>
      </c>
      <c r="O80" s="73">
        <f>SUM(K67:P67)</f>
        <v>60</v>
      </c>
      <c r="P80" s="72" t="s">
        <v>171</v>
      </c>
      <c r="Q80" s="102"/>
      <c r="R80" s="27"/>
    </row>
    <row r="81" spans="1:18">
      <c r="A81" s="27"/>
      <c r="B81" s="105"/>
      <c r="C81" s="105"/>
      <c r="D81" s="105"/>
      <c r="E81" s="105"/>
      <c r="F81" s="105"/>
      <c r="G81" s="105"/>
      <c r="H81" s="105"/>
      <c r="I81" s="102"/>
      <c r="J81" s="105"/>
      <c r="K81" s="105"/>
      <c r="L81" s="105"/>
      <c r="M81" s="105"/>
      <c r="N81" s="105"/>
      <c r="O81" s="105"/>
      <c r="P81" s="105"/>
      <c r="Q81" s="102"/>
      <c r="R81" s="27"/>
    </row>
    <row r="82" spans="1:18">
      <c r="A82" s="27"/>
      <c r="B82" s="102"/>
      <c r="C82" s="102"/>
      <c r="D82" s="102"/>
      <c r="E82" s="102"/>
      <c r="F82" s="102"/>
      <c r="G82" s="102"/>
      <c r="H82" s="102"/>
      <c r="I82" s="102"/>
      <c r="J82" s="102"/>
      <c r="K82" s="102"/>
      <c r="L82" s="102"/>
      <c r="M82" s="102"/>
      <c r="N82" s="102"/>
      <c r="O82" s="102"/>
      <c r="P82" s="102"/>
      <c r="Q82" s="102"/>
      <c r="R82" s="27"/>
    </row>
    <row r="83" spans="1:18">
      <c r="A83" s="27"/>
      <c r="B83" s="102"/>
      <c r="C83" s="102"/>
      <c r="D83" s="102"/>
      <c r="E83" s="102"/>
      <c r="F83" s="102"/>
      <c r="G83" s="102"/>
      <c r="H83" s="102"/>
      <c r="I83" s="102"/>
      <c r="J83" s="102"/>
      <c r="K83" s="102"/>
      <c r="L83" s="102"/>
      <c r="M83" s="102"/>
      <c r="N83" s="102"/>
      <c r="O83" s="102"/>
      <c r="P83" s="102"/>
      <c r="Q83" s="102"/>
      <c r="R83" s="27"/>
    </row>
    <row r="84" spans="1:18" ht="18">
      <c r="A84" s="27"/>
      <c r="B84" s="110" t="s">
        <v>165</v>
      </c>
      <c r="C84" s="103"/>
      <c r="D84" s="103"/>
      <c r="E84" s="103"/>
      <c r="F84" s="103"/>
      <c r="G84" s="103"/>
      <c r="H84" s="103"/>
      <c r="I84" s="102"/>
      <c r="J84" s="110" t="s">
        <v>166</v>
      </c>
      <c r="K84" s="103"/>
      <c r="L84" s="103"/>
      <c r="M84" s="103"/>
      <c r="N84" s="103"/>
      <c r="O84" s="103"/>
      <c r="P84" s="103"/>
      <c r="Q84" s="102"/>
      <c r="R84" s="27"/>
    </row>
    <row r="85" spans="1:18" ht="16.5">
      <c r="A85" s="27"/>
      <c r="B85" s="108" t="s">
        <v>37</v>
      </c>
      <c r="C85" s="109" t="s">
        <v>175</v>
      </c>
      <c r="D85" s="109" t="s">
        <v>176</v>
      </c>
      <c r="E85" s="109" t="s">
        <v>177</v>
      </c>
      <c r="F85" s="109" t="s">
        <v>178</v>
      </c>
      <c r="G85" s="109" t="s">
        <v>179</v>
      </c>
      <c r="H85" s="109" t="s">
        <v>180</v>
      </c>
      <c r="I85" s="102"/>
      <c r="J85" s="108" t="s">
        <v>37</v>
      </c>
      <c r="K85" s="109" t="s">
        <v>175</v>
      </c>
      <c r="L85" s="109" t="s">
        <v>176</v>
      </c>
      <c r="M85" s="109" t="s">
        <v>177</v>
      </c>
      <c r="N85" s="109" t="s">
        <v>178</v>
      </c>
      <c r="O85" s="109" t="s">
        <v>179</v>
      </c>
      <c r="P85" s="109" t="s">
        <v>180</v>
      </c>
      <c r="Q85" s="102"/>
      <c r="R85" s="27"/>
    </row>
    <row r="86" spans="1:18">
      <c r="A86" s="27"/>
      <c r="B86" s="104" t="s">
        <v>0</v>
      </c>
      <c r="C86" s="104">
        <f>COUNTIF('REKOD PRESTASI MURID PSV'!$P$10:$P$69,1)</f>
        <v>1</v>
      </c>
      <c r="D86" s="104">
        <f>COUNTIF('REKOD PRESTASI MURID PSV'!$P$10:$P$69,2)</f>
        <v>0</v>
      </c>
      <c r="E86" s="104">
        <f>COUNTIF('REKOD PRESTASI MURID PSV'!$P$10:$P$69,3)</f>
        <v>11</v>
      </c>
      <c r="F86" s="104">
        <f>COUNTIF('REKOD PRESTASI MURID PSV'!$P$10:$P$69,4)</f>
        <v>0</v>
      </c>
      <c r="G86" s="104">
        <f>COUNTIF('REKOD PRESTASI MURID PSV'!$P$10:$P$69,5)</f>
        <v>1</v>
      </c>
      <c r="H86" s="104">
        <f>COUNTIF('REKOD PRESTASI MURID PSV'!$P$10:$P$69,6)</f>
        <v>47</v>
      </c>
      <c r="I86" s="102"/>
      <c r="J86" s="104" t="s">
        <v>0</v>
      </c>
      <c r="K86" s="104">
        <f>COUNTIF('REKOD PRESTASI MURID PSV'!$Q$10:$Q$69,1)</f>
        <v>0</v>
      </c>
      <c r="L86" s="104">
        <f>COUNTIF('REKOD PRESTASI MURID PSV'!$Q$10:$Q$69,2)</f>
        <v>0</v>
      </c>
      <c r="M86" s="104">
        <f>COUNTIF('REKOD PRESTASI MURID PSV'!$Q$10:$Q$69,3)</f>
        <v>10</v>
      </c>
      <c r="N86" s="104">
        <f>COUNTIF('REKOD PRESTASI MURID PSV'!$Q$10:$Q$69,4)</f>
        <v>0</v>
      </c>
      <c r="O86" s="104">
        <f>COUNTIF('REKOD PRESTASI MURID PSV'!$Q$10:$Q$69,5)</f>
        <v>1</v>
      </c>
      <c r="P86" s="104">
        <f>COUNTIF('REKOD PRESTASI MURID PSV'!$Q$10:$Q$69,6)</f>
        <v>49</v>
      </c>
      <c r="Q86" s="102"/>
      <c r="R86" s="27"/>
    </row>
    <row r="87" spans="1:18">
      <c r="A87" s="27"/>
      <c r="B87" s="105"/>
      <c r="C87" s="105"/>
      <c r="D87" s="105"/>
      <c r="E87" s="105"/>
      <c r="F87" s="105"/>
      <c r="G87" s="105"/>
      <c r="H87" s="105"/>
      <c r="I87" s="102"/>
      <c r="J87" s="105"/>
      <c r="K87" s="105"/>
      <c r="L87" s="105"/>
      <c r="M87" s="105"/>
      <c r="N87" s="105"/>
      <c r="O87" s="105"/>
      <c r="P87" s="105"/>
      <c r="Q87" s="102"/>
      <c r="R87" s="27"/>
    </row>
    <row r="88" spans="1:18">
      <c r="A88" s="27"/>
      <c r="B88" s="105"/>
      <c r="C88" s="105"/>
      <c r="D88" s="105"/>
      <c r="E88" s="105"/>
      <c r="F88" s="105"/>
      <c r="G88" s="105"/>
      <c r="H88" s="105"/>
      <c r="I88" s="102"/>
      <c r="J88" s="105"/>
      <c r="K88" s="105"/>
      <c r="L88" s="105"/>
      <c r="M88" s="105"/>
      <c r="N88" s="105"/>
      <c r="O88" s="105"/>
      <c r="P88" s="105"/>
      <c r="Q88" s="102"/>
      <c r="R88" s="27"/>
    </row>
    <row r="89" spans="1:18">
      <c r="A89" s="27"/>
      <c r="B89" s="105"/>
      <c r="C89" s="105"/>
      <c r="D89" s="105"/>
      <c r="E89" s="105"/>
      <c r="F89" s="105"/>
      <c r="G89" s="105"/>
      <c r="H89" s="105"/>
      <c r="I89" s="102"/>
      <c r="J89" s="105"/>
      <c r="K89" s="105"/>
      <c r="L89" s="105"/>
      <c r="M89" s="105"/>
      <c r="N89" s="105"/>
      <c r="O89" s="105"/>
      <c r="P89" s="105"/>
      <c r="Q89" s="102"/>
      <c r="R89" s="27"/>
    </row>
    <row r="90" spans="1:18">
      <c r="A90" s="27"/>
      <c r="B90" s="105"/>
      <c r="C90" s="105"/>
      <c r="D90" s="105"/>
      <c r="E90" s="105"/>
      <c r="F90" s="105"/>
      <c r="G90" s="105"/>
      <c r="H90" s="105"/>
      <c r="I90" s="102"/>
      <c r="J90" s="105"/>
      <c r="K90" s="105"/>
      <c r="L90" s="105"/>
      <c r="M90" s="105"/>
      <c r="N90" s="105"/>
      <c r="O90" s="105"/>
      <c r="P90" s="105"/>
      <c r="Q90" s="102"/>
      <c r="R90" s="27"/>
    </row>
    <row r="91" spans="1:18">
      <c r="A91" s="27"/>
      <c r="B91" s="105"/>
      <c r="C91" s="105"/>
      <c r="D91" s="105"/>
      <c r="E91" s="105"/>
      <c r="F91" s="105"/>
      <c r="G91" s="105"/>
      <c r="H91" s="105"/>
      <c r="I91" s="102"/>
      <c r="J91" s="105"/>
      <c r="K91" s="105"/>
      <c r="L91" s="105"/>
      <c r="M91" s="105"/>
      <c r="N91" s="105"/>
      <c r="O91" s="105"/>
      <c r="P91" s="105"/>
      <c r="Q91" s="102"/>
      <c r="R91" s="27"/>
    </row>
    <row r="92" spans="1:18">
      <c r="A92" s="27"/>
      <c r="B92" s="105"/>
      <c r="C92" s="105"/>
      <c r="D92" s="105"/>
      <c r="E92" s="105"/>
      <c r="F92" s="105"/>
      <c r="G92" s="105"/>
      <c r="H92" s="105"/>
      <c r="I92" s="102"/>
      <c r="J92" s="105"/>
      <c r="K92" s="105"/>
      <c r="L92" s="105"/>
      <c r="M92" s="105"/>
      <c r="N92" s="105"/>
      <c r="O92" s="105"/>
      <c r="P92" s="105"/>
      <c r="Q92" s="102"/>
      <c r="R92" s="27"/>
    </row>
    <row r="93" spans="1:18">
      <c r="A93" s="27"/>
      <c r="B93" s="105"/>
      <c r="C93" s="105"/>
      <c r="D93" s="105"/>
      <c r="E93" s="105"/>
      <c r="F93" s="105"/>
      <c r="G93" s="105"/>
      <c r="H93" s="105"/>
      <c r="I93" s="102"/>
      <c r="J93" s="105"/>
      <c r="K93" s="105"/>
      <c r="L93" s="105"/>
      <c r="M93" s="105"/>
      <c r="N93" s="105"/>
      <c r="O93" s="105"/>
      <c r="P93" s="105"/>
      <c r="Q93" s="102"/>
      <c r="R93" s="27"/>
    </row>
    <row r="94" spans="1:18">
      <c r="A94" s="27"/>
      <c r="B94" s="105"/>
      <c r="C94" s="105"/>
      <c r="D94" s="105"/>
      <c r="E94" s="105"/>
      <c r="F94" s="105"/>
      <c r="G94" s="105"/>
      <c r="H94" s="105"/>
      <c r="I94" s="102"/>
      <c r="J94" s="105"/>
      <c r="K94" s="105"/>
      <c r="L94" s="105"/>
      <c r="M94" s="105"/>
      <c r="N94" s="105"/>
      <c r="O94" s="105"/>
      <c r="P94" s="105"/>
      <c r="Q94" s="102"/>
      <c r="R94" s="27"/>
    </row>
    <row r="95" spans="1:18">
      <c r="A95" s="27"/>
      <c r="B95" s="105"/>
      <c r="C95" s="105"/>
      <c r="D95" s="105"/>
      <c r="E95" s="105"/>
      <c r="F95" s="105"/>
      <c r="G95" s="105"/>
      <c r="H95" s="105"/>
      <c r="I95" s="102"/>
      <c r="J95" s="105"/>
      <c r="K95" s="105"/>
      <c r="L95" s="105"/>
      <c r="M95" s="105"/>
      <c r="N95" s="105"/>
      <c r="O95" s="105"/>
      <c r="P95" s="105"/>
      <c r="Q95" s="102"/>
      <c r="R95" s="27"/>
    </row>
    <row r="96" spans="1:18">
      <c r="A96" s="27"/>
      <c r="B96" s="105"/>
      <c r="C96" s="105"/>
      <c r="D96" s="105"/>
      <c r="E96" s="105"/>
      <c r="F96" s="105"/>
      <c r="G96" s="105"/>
      <c r="H96" s="105"/>
      <c r="I96" s="102"/>
      <c r="J96" s="105"/>
      <c r="K96" s="105"/>
      <c r="L96" s="105"/>
      <c r="M96" s="105"/>
      <c r="N96" s="105"/>
      <c r="O96" s="105"/>
      <c r="P96" s="105"/>
      <c r="Q96" s="102"/>
      <c r="R96" s="27"/>
    </row>
    <row r="97" spans="1:18">
      <c r="A97" s="27"/>
      <c r="B97" s="105"/>
      <c r="C97" s="105"/>
      <c r="D97" s="105"/>
      <c r="E97" s="105"/>
      <c r="F97" s="105"/>
      <c r="G97" s="105"/>
      <c r="H97" s="105"/>
      <c r="I97" s="102"/>
      <c r="J97" s="105"/>
      <c r="K97" s="105"/>
      <c r="L97" s="105"/>
      <c r="M97" s="105"/>
      <c r="N97" s="105"/>
      <c r="O97" s="105"/>
      <c r="P97" s="105"/>
      <c r="Q97" s="102"/>
      <c r="R97" s="27"/>
    </row>
    <row r="98" spans="1:18">
      <c r="A98" s="27"/>
      <c r="B98" s="105"/>
      <c r="C98" s="105"/>
      <c r="D98" s="105"/>
      <c r="E98" s="105"/>
      <c r="F98" s="105"/>
      <c r="G98" s="105"/>
      <c r="H98" s="105"/>
      <c r="I98" s="102"/>
      <c r="J98" s="105"/>
      <c r="K98" s="105"/>
      <c r="L98" s="105"/>
      <c r="M98" s="105"/>
      <c r="N98" s="105"/>
      <c r="O98" s="105"/>
      <c r="P98" s="105"/>
      <c r="Q98" s="102"/>
      <c r="R98" s="27"/>
    </row>
    <row r="99" spans="1:18" ht="16.5">
      <c r="A99" s="27"/>
      <c r="B99" s="105"/>
      <c r="C99" s="105"/>
      <c r="D99" s="105"/>
      <c r="E99" s="105"/>
      <c r="F99" s="72" t="s">
        <v>170</v>
      </c>
      <c r="G99" s="73">
        <f>SUM(C86:H86)</f>
        <v>60</v>
      </c>
      <c r="H99" s="72" t="s">
        <v>171</v>
      </c>
      <c r="I99" s="102"/>
      <c r="J99" s="105"/>
      <c r="K99" s="105"/>
      <c r="L99" s="105"/>
      <c r="M99" s="105"/>
      <c r="N99" s="72" t="s">
        <v>170</v>
      </c>
      <c r="O99" s="73">
        <f>SUM(K86:P86)</f>
        <v>60</v>
      </c>
      <c r="P99" s="72" t="s">
        <v>171</v>
      </c>
      <c r="Q99" s="102"/>
      <c r="R99" s="27"/>
    </row>
    <row r="100" spans="1:18">
      <c r="A100" s="27"/>
      <c r="B100" s="105"/>
      <c r="C100" s="105"/>
      <c r="D100" s="105"/>
      <c r="E100" s="105"/>
      <c r="F100" s="105"/>
      <c r="G100" s="105"/>
      <c r="H100" s="105"/>
      <c r="I100" s="102"/>
      <c r="J100" s="105"/>
      <c r="K100" s="105"/>
      <c r="L100" s="105"/>
      <c r="M100" s="105"/>
      <c r="N100" s="105"/>
      <c r="O100" s="105"/>
      <c r="P100" s="105"/>
      <c r="Q100" s="102"/>
      <c r="R100" s="27"/>
    </row>
    <row r="101" spans="1:18">
      <c r="A101" s="27"/>
      <c r="B101" s="102"/>
      <c r="C101" s="102"/>
      <c r="D101" s="102"/>
      <c r="E101" s="102"/>
      <c r="F101" s="102"/>
      <c r="G101" s="102"/>
      <c r="H101" s="102"/>
      <c r="I101" s="102"/>
      <c r="J101" s="102"/>
      <c r="K101" s="102"/>
      <c r="L101" s="102"/>
      <c r="M101" s="102"/>
      <c r="N101" s="102"/>
      <c r="O101" s="102"/>
      <c r="P101" s="102"/>
      <c r="Q101" s="102"/>
      <c r="R101" s="27"/>
    </row>
    <row r="102" spans="1:18">
      <c r="A102" s="27"/>
      <c r="B102" s="223" t="s">
        <v>167</v>
      </c>
      <c r="C102" s="223"/>
      <c r="D102" s="223"/>
      <c r="E102" s="223"/>
      <c r="F102" s="223"/>
      <c r="G102" s="223"/>
      <c r="H102" s="223"/>
      <c r="I102" s="102"/>
      <c r="J102" s="223" t="s">
        <v>168</v>
      </c>
      <c r="K102" s="223"/>
      <c r="L102" s="223"/>
      <c r="M102" s="223"/>
      <c r="N102" s="223"/>
      <c r="O102" s="223"/>
      <c r="P102" s="223"/>
      <c r="Q102" s="102"/>
      <c r="R102" s="27"/>
    </row>
    <row r="103" spans="1:18">
      <c r="A103" s="27"/>
      <c r="B103" s="224"/>
      <c r="C103" s="224"/>
      <c r="D103" s="224"/>
      <c r="E103" s="224"/>
      <c r="F103" s="224"/>
      <c r="G103" s="224"/>
      <c r="H103" s="224"/>
      <c r="I103" s="102"/>
      <c r="J103" s="224"/>
      <c r="K103" s="224"/>
      <c r="L103" s="224"/>
      <c r="M103" s="224"/>
      <c r="N103" s="224"/>
      <c r="O103" s="224"/>
      <c r="P103" s="224"/>
      <c r="Q103" s="102"/>
      <c r="R103" s="27"/>
    </row>
    <row r="104" spans="1:18" ht="16.5">
      <c r="A104" s="27"/>
      <c r="B104" s="108" t="s">
        <v>37</v>
      </c>
      <c r="C104" s="109" t="s">
        <v>175</v>
      </c>
      <c r="D104" s="109" t="s">
        <v>176</v>
      </c>
      <c r="E104" s="109" t="s">
        <v>177</v>
      </c>
      <c r="F104" s="109" t="s">
        <v>178</v>
      </c>
      <c r="G104" s="109" t="s">
        <v>179</v>
      </c>
      <c r="H104" s="109" t="s">
        <v>180</v>
      </c>
      <c r="I104" s="102"/>
      <c r="J104" s="108" t="s">
        <v>37</v>
      </c>
      <c r="K104" s="109" t="s">
        <v>175</v>
      </c>
      <c r="L104" s="109" t="s">
        <v>176</v>
      </c>
      <c r="M104" s="109" t="s">
        <v>177</v>
      </c>
      <c r="N104" s="109" t="s">
        <v>178</v>
      </c>
      <c r="O104" s="109" t="s">
        <v>179</v>
      </c>
      <c r="P104" s="109" t="s">
        <v>180</v>
      </c>
      <c r="Q104" s="102"/>
      <c r="R104" s="27"/>
    </row>
    <row r="105" spans="1:18">
      <c r="A105" s="27"/>
      <c r="B105" s="104" t="s">
        <v>0</v>
      </c>
      <c r="C105" s="104">
        <f>COUNTIF('REKOD PRESTASI MURID PSV'!$S$10:$S$69,1)</f>
        <v>1</v>
      </c>
      <c r="D105" s="104">
        <f>COUNTIF('REKOD PRESTASI MURID PSV'!$S$10:$S$69,2)</f>
        <v>8</v>
      </c>
      <c r="E105" s="104">
        <f>COUNTIF('REKOD PRESTASI MURID PSV'!$S$10:$S$69,3)</f>
        <v>0</v>
      </c>
      <c r="F105" s="104">
        <f>COUNTIF('REKOD PRESTASI MURID PSV'!$S$10:$S$69,4)</f>
        <v>0</v>
      </c>
      <c r="G105" s="104">
        <f>COUNTIF('REKOD PRESTASI MURID PSV'!$S$10:$S$69,5)</f>
        <v>1</v>
      </c>
      <c r="H105" s="104">
        <f>COUNTIF('REKOD PRESTASI MURID PSV'!$S$10:$S$69,6)</f>
        <v>50</v>
      </c>
      <c r="I105" s="102"/>
      <c r="J105" s="104" t="s">
        <v>0</v>
      </c>
      <c r="K105" s="104">
        <f>COUNTIF('REKOD PRESTASI MURID PSV'!$T$10:$T$69,1)</f>
        <v>0</v>
      </c>
      <c r="L105" s="104">
        <f>COUNTIF('REKOD PRESTASI MURID PSV'!$T$10:$T$69,2)</f>
        <v>0</v>
      </c>
      <c r="M105" s="104">
        <f>COUNTIF('REKOD PRESTASI MURID PSV'!$T$10:$T$69,3)</f>
        <v>8</v>
      </c>
      <c r="N105" s="104">
        <f>COUNTIF('REKOD PRESTASI MURID PSV'!$T$10:$T$69,4)</f>
        <v>0</v>
      </c>
      <c r="O105" s="104">
        <f>COUNTIF('REKOD PRESTASI MURID PSV'!$T$10:$T$69,5)</f>
        <v>2</v>
      </c>
      <c r="P105" s="104">
        <f>COUNTIF('REKOD PRESTASI MURID PSV'!$T$10:$T$69,6)</f>
        <v>50</v>
      </c>
      <c r="Q105" s="102"/>
      <c r="R105" s="27"/>
    </row>
    <row r="106" spans="1:18">
      <c r="A106" s="27"/>
      <c r="B106" s="105"/>
      <c r="C106" s="105"/>
      <c r="D106" s="105"/>
      <c r="E106" s="105"/>
      <c r="F106" s="105"/>
      <c r="G106" s="105"/>
      <c r="H106" s="105"/>
      <c r="I106" s="102"/>
      <c r="J106" s="105"/>
      <c r="K106" s="105"/>
      <c r="L106" s="105"/>
      <c r="M106" s="105"/>
      <c r="N106" s="105"/>
      <c r="O106" s="105"/>
      <c r="P106" s="105"/>
      <c r="Q106" s="102"/>
      <c r="R106" s="27"/>
    </row>
    <row r="107" spans="1:18">
      <c r="A107" s="27"/>
      <c r="B107" s="105"/>
      <c r="C107" s="105"/>
      <c r="D107" s="105"/>
      <c r="E107" s="105"/>
      <c r="F107" s="105"/>
      <c r="G107" s="105"/>
      <c r="H107" s="105"/>
      <c r="I107" s="102"/>
      <c r="J107" s="105"/>
      <c r="K107" s="105"/>
      <c r="L107" s="105"/>
      <c r="M107" s="105"/>
      <c r="N107" s="105"/>
      <c r="O107" s="105"/>
      <c r="P107" s="105"/>
      <c r="Q107" s="102"/>
      <c r="R107" s="27"/>
    </row>
    <row r="108" spans="1:18">
      <c r="A108" s="27"/>
      <c r="B108" s="105"/>
      <c r="C108" s="105"/>
      <c r="D108" s="105"/>
      <c r="E108" s="105"/>
      <c r="F108" s="105"/>
      <c r="G108" s="105"/>
      <c r="H108" s="105"/>
      <c r="I108" s="102"/>
      <c r="J108" s="105"/>
      <c r="K108" s="105"/>
      <c r="L108" s="105"/>
      <c r="M108" s="105"/>
      <c r="N108" s="105"/>
      <c r="O108" s="105"/>
      <c r="P108" s="105"/>
      <c r="Q108" s="102"/>
      <c r="R108" s="27"/>
    </row>
    <row r="109" spans="1:18">
      <c r="A109" s="27"/>
      <c r="B109" s="105"/>
      <c r="C109" s="105"/>
      <c r="D109" s="105"/>
      <c r="E109" s="105"/>
      <c r="F109" s="105"/>
      <c r="G109" s="105"/>
      <c r="H109" s="105"/>
      <c r="I109" s="102"/>
      <c r="J109" s="105"/>
      <c r="K109" s="105"/>
      <c r="L109" s="105"/>
      <c r="M109" s="105"/>
      <c r="N109" s="105"/>
      <c r="O109" s="105"/>
      <c r="P109" s="105"/>
      <c r="Q109" s="102"/>
      <c r="R109" s="27"/>
    </row>
    <row r="110" spans="1:18">
      <c r="A110" s="27"/>
      <c r="B110" s="105"/>
      <c r="C110" s="105"/>
      <c r="D110" s="105"/>
      <c r="E110" s="105"/>
      <c r="F110" s="105"/>
      <c r="G110" s="105"/>
      <c r="H110" s="105"/>
      <c r="I110" s="102"/>
      <c r="J110" s="105"/>
      <c r="K110" s="105"/>
      <c r="L110" s="105"/>
      <c r="M110" s="105"/>
      <c r="N110" s="105"/>
      <c r="O110" s="105"/>
      <c r="P110" s="105"/>
      <c r="Q110" s="102"/>
      <c r="R110" s="27"/>
    </row>
    <row r="111" spans="1:18">
      <c r="A111" s="27"/>
      <c r="B111" s="105"/>
      <c r="C111" s="105"/>
      <c r="D111" s="105"/>
      <c r="E111" s="105"/>
      <c r="F111" s="105"/>
      <c r="G111" s="105"/>
      <c r="H111" s="105"/>
      <c r="I111" s="102"/>
      <c r="J111" s="105"/>
      <c r="K111" s="105"/>
      <c r="L111" s="105"/>
      <c r="M111" s="105"/>
      <c r="N111" s="105"/>
      <c r="O111" s="105"/>
      <c r="P111" s="105"/>
      <c r="Q111" s="102"/>
      <c r="R111" s="27"/>
    </row>
    <row r="112" spans="1:18">
      <c r="A112" s="27"/>
      <c r="B112" s="105"/>
      <c r="C112" s="105"/>
      <c r="D112" s="105"/>
      <c r="E112" s="105"/>
      <c r="F112" s="105"/>
      <c r="G112" s="105"/>
      <c r="H112" s="105"/>
      <c r="I112" s="102"/>
      <c r="J112" s="105"/>
      <c r="K112" s="105"/>
      <c r="L112" s="105"/>
      <c r="M112" s="105"/>
      <c r="N112" s="105"/>
      <c r="O112" s="105"/>
      <c r="P112" s="105"/>
      <c r="Q112" s="102"/>
      <c r="R112" s="27"/>
    </row>
    <row r="113" spans="1:18">
      <c r="A113" s="27"/>
      <c r="B113" s="105"/>
      <c r="C113" s="105"/>
      <c r="D113" s="105"/>
      <c r="E113" s="105"/>
      <c r="F113" s="105"/>
      <c r="G113" s="105"/>
      <c r="H113" s="105"/>
      <c r="I113" s="102"/>
      <c r="J113" s="105"/>
      <c r="K113" s="105"/>
      <c r="L113" s="105"/>
      <c r="M113" s="105"/>
      <c r="N113" s="105"/>
      <c r="O113" s="105"/>
      <c r="P113" s="105"/>
      <c r="Q113" s="102"/>
      <c r="R113" s="27"/>
    </row>
    <row r="114" spans="1:18">
      <c r="A114" s="27"/>
      <c r="B114" s="105"/>
      <c r="C114" s="105"/>
      <c r="D114" s="105"/>
      <c r="E114" s="105"/>
      <c r="F114" s="105"/>
      <c r="G114" s="105"/>
      <c r="H114" s="105"/>
      <c r="I114" s="102"/>
      <c r="J114" s="105"/>
      <c r="K114" s="105"/>
      <c r="L114" s="105"/>
      <c r="M114" s="105"/>
      <c r="N114" s="105"/>
      <c r="O114" s="105"/>
      <c r="P114" s="105"/>
      <c r="Q114" s="102"/>
      <c r="R114" s="27"/>
    </row>
    <row r="115" spans="1:18">
      <c r="A115" s="27"/>
      <c r="B115" s="105"/>
      <c r="C115" s="105"/>
      <c r="D115" s="105"/>
      <c r="E115" s="105"/>
      <c r="F115" s="105"/>
      <c r="G115" s="105"/>
      <c r="H115" s="105"/>
      <c r="I115" s="102"/>
      <c r="J115" s="105"/>
      <c r="K115" s="105"/>
      <c r="L115" s="105"/>
      <c r="M115" s="105"/>
      <c r="N115" s="105"/>
      <c r="O115" s="105"/>
      <c r="P115" s="105"/>
      <c r="Q115" s="102"/>
      <c r="R115" s="27"/>
    </row>
    <row r="116" spans="1:18">
      <c r="A116" s="27"/>
      <c r="B116" s="105"/>
      <c r="C116" s="105"/>
      <c r="D116" s="105"/>
      <c r="E116" s="105"/>
      <c r="F116" s="105"/>
      <c r="G116" s="105"/>
      <c r="H116" s="105"/>
      <c r="I116" s="102"/>
      <c r="J116" s="105"/>
      <c r="K116" s="105"/>
      <c r="L116" s="105"/>
      <c r="M116" s="105"/>
      <c r="N116" s="105"/>
      <c r="O116" s="105"/>
      <c r="P116" s="105"/>
      <c r="Q116" s="102"/>
      <c r="R116" s="27"/>
    </row>
    <row r="117" spans="1:18">
      <c r="A117" s="27"/>
      <c r="B117" s="105"/>
      <c r="C117" s="105"/>
      <c r="D117" s="105"/>
      <c r="E117" s="105"/>
      <c r="F117" s="105"/>
      <c r="G117" s="105"/>
      <c r="H117" s="105"/>
      <c r="I117" s="102"/>
      <c r="J117" s="105"/>
      <c r="K117" s="105"/>
      <c r="L117" s="105"/>
      <c r="M117" s="105"/>
      <c r="N117" s="105"/>
      <c r="O117" s="105"/>
      <c r="P117" s="105"/>
      <c r="Q117" s="102"/>
      <c r="R117" s="27"/>
    </row>
    <row r="118" spans="1:18" ht="16.5">
      <c r="A118" s="27"/>
      <c r="B118" s="105"/>
      <c r="C118" s="105"/>
      <c r="D118" s="105"/>
      <c r="E118" s="105"/>
      <c r="F118" s="72" t="s">
        <v>170</v>
      </c>
      <c r="G118" s="73">
        <f>SUM(C105:H105)</f>
        <v>60</v>
      </c>
      <c r="H118" s="72" t="s">
        <v>171</v>
      </c>
      <c r="I118" s="102"/>
      <c r="J118" s="105"/>
      <c r="K118" s="105"/>
      <c r="L118" s="105"/>
      <c r="M118" s="105"/>
      <c r="N118" s="72" t="s">
        <v>170</v>
      </c>
      <c r="O118" s="73">
        <f>SUM(K105:P105)</f>
        <v>60</v>
      </c>
      <c r="P118" s="72" t="s">
        <v>171</v>
      </c>
      <c r="Q118" s="102"/>
      <c r="R118" s="27"/>
    </row>
    <row r="119" spans="1:18">
      <c r="A119" s="27"/>
      <c r="B119" s="105"/>
      <c r="C119" s="105"/>
      <c r="D119" s="105"/>
      <c r="E119" s="105"/>
      <c r="F119" s="105"/>
      <c r="G119" s="105"/>
      <c r="H119" s="105"/>
      <c r="I119" s="102"/>
      <c r="J119" s="105"/>
      <c r="K119" s="105"/>
      <c r="L119" s="105"/>
      <c r="M119" s="105"/>
      <c r="N119" s="105"/>
      <c r="O119" s="105"/>
      <c r="P119" s="105"/>
      <c r="Q119" s="102"/>
      <c r="R119" s="27"/>
    </row>
    <row r="120" spans="1:18">
      <c r="A120" s="27"/>
      <c r="B120" s="102"/>
      <c r="C120" s="102"/>
      <c r="D120" s="102"/>
      <c r="E120" s="102"/>
      <c r="F120" s="102"/>
      <c r="G120" s="102"/>
      <c r="H120" s="102"/>
      <c r="I120" s="102"/>
      <c r="J120" s="102"/>
      <c r="K120" s="102"/>
      <c r="L120" s="102"/>
      <c r="M120" s="102"/>
      <c r="N120" s="102"/>
      <c r="O120" s="102"/>
      <c r="P120" s="102"/>
      <c r="Q120" s="102"/>
      <c r="R120" s="27"/>
    </row>
    <row r="121" spans="1:18">
      <c r="A121" s="27"/>
      <c r="B121" s="102"/>
      <c r="C121" s="102"/>
      <c r="D121" s="102"/>
      <c r="E121" s="102"/>
      <c r="F121" s="102"/>
      <c r="G121" s="102"/>
      <c r="H121" s="102"/>
      <c r="I121" s="102"/>
      <c r="J121" s="102"/>
      <c r="K121" s="102"/>
      <c r="L121" s="102"/>
      <c r="M121" s="102"/>
      <c r="N121" s="102"/>
      <c r="O121" s="102"/>
      <c r="P121" s="102"/>
      <c r="Q121" s="102"/>
      <c r="R121" s="27"/>
    </row>
    <row r="122" spans="1:18" ht="18">
      <c r="A122" s="27"/>
      <c r="B122" s="110" t="s">
        <v>169</v>
      </c>
      <c r="C122" s="103"/>
      <c r="D122" s="103"/>
      <c r="E122" s="103"/>
      <c r="F122" s="103"/>
      <c r="G122" s="103"/>
      <c r="H122" s="103"/>
      <c r="I122" s="102"/>
      <c r="J122" s="106"/>
      <c r="K122" s="106"/>
      <c r="L122" s="106"/>
      <c r="M122" s="106"/>
      <c r="N122" s="106"/>
      <c r="O122" s="106"/>
      <c r="P122" s="106"/>
      <c r="Q122" s="106"/>
      <c r="R122" s="27"/>
    </row>
    <row r="123" spans="1:18" ht="16.5">
      <c r="A123" s="27"/>
      <c r="B123" s="108" t="s">
        <v>37</v>
      </c>
      <c r="C123" s="109" t="s">
        <v>175</v>
      </c>
      <c r="D123" s="109" t="s">
        <v>176</v>
      </c>
      <c r="E123" s="109" t="s">
        <v>177</v>
      </c>
      <c r="F123" s="109" t="s">
        <v>178</v>
      </c>
      <c r="G123" s="109" t="s">
        <v>179</v>
      </c>
      <c r="H123" s="109" t="s">
        <v>180</v>
      </c>
      <c r="I123" s="102"/>
      <c r="J123" s="107"/>
      <c r="K123" s="107"/>
      <c r="L123" s="107"/>
      <c r="M123" s="107"/>
      <c r="N123" s="107"/>
      <c r="O123" s="107"/>
      <c r="P123" s="107"/>
      <c r="Q123" s="106"/>
      <c r="R123" s="27"/>
    </row>
    <row r="124" spans="1:18">
      <c r="A124" s="27"/>
      <c r="B124" s="104" t="s">
        <v>0</v>
      </c>
      <c r="C124" s="104">
        <f>COUNTIF('REKOD PRESTASI MURID PSV'!$V$10:$V$69,1)</f>
        <v>0</v>
      </c>
      <c r="D124" s="104">
        <f>COUNTIF('REKOD PRESTASI MURID PSV'!$V$10:$V$69,2)</f>
        <v>0</v>
      </c>
      <c r="E124" s="104">
        <f>COUNTIF('REKOD PRESTASI MURID PSV'!$V$10:$V$69,3)</f>
        <v>9</v>
      </c>
      <c r="F124" s="104">
        <f>COUNTIF('REKOD PRESTASI MURID PSV'!$V$10:$V$69,4)</f>
        <v>0</v>
      </c>
      <c r="G124" s="104">
        <f>COUNTIF('REKOD PRESTASI MURID PSV'!$V$10:$V$69,5)</f>
        <v>1</v>
      </c>
      <c r="H124" s="104">
        <f>COUNTIF('REKOD PRESTASI MURID PSV'!$V$10:$V$69,6)</f>
        <v>50</v>
      </c>
      <c r="I124" s="102"/>
      <c r="J124" s="107"/>
      <c r="K124" s="107"/>
      <c r="L124" s="107"/>
      <c r="M124" s="107"/>
      <c r="N124" s="107"/>
      <c r="O124" s="107"/>
      <c r="P124" s="107"/>
      <c r="Q124" s="106"/>
      <c r="R124" s="27"/>
    </row>
    <row r="125" spans="1:18">
      <c r="A125" s="27"/>
      <c r="B125" s="105"/>
      <c r="C125" s="105"/>
      <c r="D125" s="105"/>
      <c r="E125" s="105"/>
      <c r="F125" s="105"/>
      <c r="G125" s="105"/>
      <c r="H125" s="105"/>
      <c r="I125" s="102"/>
      <c r="J125" s="107"/>
      <c r="K125" s="107"/>
      <c r="L125" s="107"/>
      <c r="M125" s="107"/>
      <c r="N125" s="107"/>
      <c r="O125" s="107"/>
      <c r="P125" s="107"/>
      <c r="Q125" s="106"/>
      <c r="R125" s="27"/>
    </row>
    <row r="126" spans="1:18">
      <c r="A126" s="27"/>
      <c r="B126" s="105"/>
      <c r="C126" s="105"/>
      <c r="D126" s="105"/>
      <c r="E126" s="105"/>
      <c r="F126" s="105"/>
      <c r="G126" s="105"/>
      <c r="H126" s="105"/>
      <c r="I126" s="102"/>
      <c r="J126" s="107"/>
      <c r="K126" s="107"/>
      <c r="L126" s="107"/>
      <c r="M126" s="107"/>
      <c r="N126" s="107"/>
      <c r="O126" s="107"/>
      <c r="P126" s="107"/>
      <c r="Q126" s="106"/>
      <c r="R126" s="27"/>
    </row>
    <row r="127" spans="1:18">
      <c r="A127" s="27"/>
      <c r="B127" s="105"/>
      <c r="C127" s="105"/>
      <c r="D127" s="105"/>
      <c r="E127" s="105"/>
      <c r="F127" s="105"/>
      <c r="G127" s="105"/>
      <c r="H127" s="105"/>
      <c r="I127" s="102"/>
      <c r="J127" s="105"/>
      <c r="K127" s="105"/>
      <c r="L127" s="105"/>
      <c r="M127" s="105"/>
      <c r="N127" s="105"/>
      <c r="O127" s="105"/>
      <c r="P127" s="105"/>
      <c r="Q127" s="102"/>
      <c r="R127" s="27"/>
    </row>
    <row r="128" spans="1:18">
      <c r="A128" s="27"/>
      <c r="B128" s="105"/>
      <c r="C128" s="105"/>
      <c r="D128" s="105"/>
      <c r="E128" s="105"/>
      <c r="F128" s="105"/>
      <c r="G128" s="105"/>
      <c r="H128" s="105"/>
      <c r="I128" s="102"/>
      <c r="J128" s="105"/>
      <c r="K128" s="105"/>
      <c r="L128" s="105"/>
      <c r="M128" s="105"/>
      <c r="N128" s="105"/>
      <c r="O128" s="105"/>
      <c r="P128" s="105"/>
      <c r="Q128" s="102"/>
      <c r="R128" s="27"/>
    </row>
    <row r="129" spans="1:18">
      <c r="A129" s="27"/>
      <c r="B129" s="105"/>
      <c r="C129" s="105"/>
      <c r="D129" s="105"/>
      <c r="E129" s="105"/>
      <c r="F129" s="105"/>
      <c r="G129" s="105"/>
      <c r="H129" s="105"/>
      <c r="I129" s="102"/>
      <c r="J129" s="105"/>
      <c r="K129" s="105"/>
      <c r="L129" s="105"/>
      <c r="M129" s="105"/>
      <c r="N129" s="105"/>
      <c r="O129" s="105"/>
      <c r="P129" s="105"/>
      <c r="Q129" s="102"/>
      <c r="R129" s="27"/>
    </row>
    <row r="130" spans="1:18">
      <c r="A130" s="27"/>
      <c r="B130" s="105"/>
      <c r="C130" s="105"/>
      <c r="D130" s="105"/>
      <c r="E130" s="105"/>
      <c r="F130" s="105"/>
      <c r="G130" s="105"/>
      <c r="H130" s="105"/>
      <c r="I130" s="102"/>
      <c r="J130" s="105"/>
      <c r="K130" s="105"/>
      <c r="L130" s="105"/>
      <c r="M130" s="105"/>
      <c r="N130" s="105"/>
      <c r="O130" s="105"/>
      <c r="P130" s="105"/>
      <c r="Q130" s="102"/>
      <c r="R130" s="27"/>
    </row>
    <row r="131" spans="1:18">
      <c r="A131" s="27"/>
      <c r="B131" s="105"/>
      <c r="C131" s="105"/>
      <c r="D131" s="105"/>
      <c r="E131" s="105"/>
      <c r="F131" s="105"/>
      <c r="G131" s="105"/>
      <c r="H131" s="105"/>
      <c r="I131" s="102"/>
      <c r="J131" s="105"/>
      <c r="K131" s="105"/>
      <c r="L131" s="105"/>
      <c r="M131" s="105"/>
      <c r="N131" s="105"/>
      <c r="O131" s="105"/>
      <c r="P131" s="105"/>
      <c r="Q131" s="102"/>
      <c r="R131" s="27"/>
    </row>
    <row r="132" spans="1:18">
      <c r="A132" s="27"/>
      <c r="B132" s="105"/>
      <c r="C132" s="105"/>
      <c r="D132" s="105"/>
      <c r="E132" s="105"/>
      <c r="F132" s="105"/>
      <c r="G132" s="105"/>
      <c r="H132" s="105"/>
      <c r="I132" s="102"/>
      <c r="J132" s="105"/>
      <c r="K132" s="105"/>
      <c r="L132" s="105"/>
      <c r="M132" s="105"/>
      <c r="N132" s="105"/>
      <c r="O132" s="105"/>
      <c r="P132" s="105"/>
      <c r="Q132" s="102"/>
      <c r="R132" s="27"/>
    </row>
    <row r="133" spans="1:18">
      <c r="A133" s="27"/>
      <c r="B133" s="105"/>
      <c r="C133" s="105"/>
      <c r="D133" s="105"/>
      <c r="E133" s="105"/>
      <c r="F133" s="105"/>
      <c r="G133" s="105"/>
      <c r="H133" s="105"/>
      <c r="I133" s="102"/>
      <c r="J133" s="105"/>
      <c r="K133" s="105"/>
      <c r="L133" s="105"/>
      <c r="M133" s="105"/>
      <c r="N133" s="105"/>
      <c r="O133" s="105"/>
      <c r="P133" s="105"/>
      <c r="Q133" s="102"/>
      <c r="R133" s="27"/>
    </row>
    <row r="134" spans="1:18">
      <c r="A134" s="27"/>
      <c r="B134" s="105"/>
      <c r="C134" s="105"/>
      <c r="D134" s="105"/>
      <c r="E134" s="105"/>
      <c r="F134" s="105"/>
      <c r="G134" s="105"/>
      <c r="H134" s="105"/>
      <c r="I134" s="102"/>
      <c r="J134" s="105"/>
      <c r="K134" s="105"/>
      <c r="L134" s="105"/>
      <c r="M134" s="105"/>
      <c r="N134" s="105"/>
      <c r="O134" s="105"/>
      <c r="P134" s="105"/>
      <c r="Q134" s="102"/>
      <c r="R134" s="27"/>
    </row>
    <row r="135" spans="1:18">
      <c r="A135" s="27"/>
      <c r="B135" s="105"/>
      <c r="C135" s="105"/>
      <c r="D135" s="105"/>
      <c r="E135" s="105"/>
      <c r="F135" s="105"/>
      <c r="G135" s="105"/>
      <c r="H135" s="105"/>
      <c r="I135" s="102"/>
      <c r="J135" s="105"/>
      <c r="K135" s="105"/>
      <c r="L135" s="105"/>
      <c r="M135" s="105"/>
      <c r="N135" s="105"/>
      <c r="O135" s="105"/>
      <c r="P135" s="105"/>
      <c r="Q135" s="102"/>
      <c r="R135" s="27"/>
    </row>
    <row r="136" spans="1:18">
      <c r="A136" s="27"/>
      <c r="B136" s="105"/>
      <c r="C136" s="105"/>
      <c r="D136" s="105"/>
      <c r="E136" s="105"/>
      <c r="F136" s="105"/>
      <c r="G136" s="105"/>
      <c r="H136" s="105"/>
      <c r="I136" s="102"/>
      <c r="J136" s="105"/>
      <c r="K136" s="105"/>
      <c r="L136" s="105"/>
      <c r="M136" s="105"/>
      <c r="N136" s="105"/>
      <c r="O136" s="105"/>
      <c r="P136" s="105"/>
      <c r="Q136" s="102"/>
      <c r="R136" s="27"/>
    </row>
    <row r="137" spans="1:18" ht="16.5">
      <c r="A137" s="27"/>
      <c r="B137" s="105"/>
      <c r="C137" s="105"/>
      <c r="D137" s="105"/>
      <c r="E137" s="105"/>
      <c r="F137" s="72" t="s">
        <v>170</v>
      </c>
      <c r="G137" s="73">
        <f>SUM(C124:H124)</f>
        <v>60</v>
      </c>
      <c r="H137" s="72" t="s">
        <v>171</v>
      </c>
      <c r="I137" s="102"/>
      <c r="J137" s="105"/>
      <c r="K137" s="105"/>
      <c r="L137" s="105"/>
      <c r="M137" s="105"/>
      <c r="N137" s="105"/>
      <c r="O137" s="105"/>
      <c r="P137" s="105"/>
      <c r="Q137" s="102"/>
      <c r="R137" s="27"/>
    </row>
    <row r="138" spans="1:18">
      <c r="A138" s="27"/>
      <c r="B138" s="27"/>
      <c r="C138" s="27"/>
      <c r="D138" s="27"/>
      <c r="E138" s="27"/>
      <c r="F138" s="27"/>
      <c r="G138" s="27"/>
      <c r="H138" s="27"/>
      <c r="I138" s="27"/>
      <c r="J138" s="27"/>
      <c r="K138" s="27"/>
      <c r="L138" s="27"/>
      <c r="M138" s="27"/>
      <c r="N138" s="27"/>
      <c r="O138" s="27"/>
      <c r="P138" s="27"/>
      <c r="Q138" s="27"/>
      <c r="R138" s="27"/>
    </row>
    <row r="139" spans="1:18">
      <c r="A139" s="27"/>
      <c r="B139" s="27"/>
      <c r="C139" s="27"/>
      <c r="D139" s="27"/>
      <c r="E139" s="27"/>
      <c r="F139" s="27"/>
      <c r="G139" s="27"/>
      <c r="H139" s="27"/>
      <c r="I139" s="27"/>
      <c r="J139" s="27"/>
      <c r="K139" s="27"/>
      <c r="L139" s="27"/>
      <c r="M139" s="27"/>
      <c r="N139" s="27"/>
      <c r="O139" s="27"/>
      <c r="P139" s="27"/>
      <c r="Q139" s="27"/>
      <c r="R139" s="27"/>
    </row>
  </sheetData>
  <sheetProtection password="EA8F" sheet="1" objects="1" scenarios="1"/>
  <mergeCells count="4">
    <mergeCell ref="B102:H103"/>
    <mergeCell ref="J102:P103"/>
    <mergeCell ref="A1:R4"/>
    <mergeCell ref="A5:C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REKOD PRESTASI MURID PSV</vt:lpstr>
      <vt:lpstr>LAPORAN MURID PSV (INDIVIDU)</vt:lpstr>
      <vt:lpstr>DATA PERNYATAAN TAHAP PGUASAAN</vt:lpstr>
      <vt:lpstr>GRAF PELAPORAN PSV</vt:lpstr>
    </vt:vector>
  </TitlesOfParts>
  <Company>Acer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min</cp:lastModifiedBy>
  <cp:lastPrinted>2014-04-10T11:11:40Z</cp:lastPrinted>
  <dcterms:created xsi:type="dcterms:W3CDTF">2013-07-10T02:44:08Z</dcterms:created>
  <dcterms:modified xsi:type="dcterms:W3CDTF">2016-07-14T04:09:08Z</dcterms:modified>
</cp:coreProperties>
</file>

<file path=userCustomization/customUI.xml><?xml version="1.0" encoding="utf-8"?>
<mso:customUI xmlns:mso="http://schemas.microsoft.com/office/2006/01/customui">
  <mso:ribbon>
    <mso:qat>
      <mso:documentControls>
        <mso:control idQ="mso:FormControlComboBox" visible="true"/>
      </mso:documentControls>
    </mso:qat>
  </mso:ribbon>
</mso:customUI>
</file>