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1.xml" ContentType="application/vnd.ms-excel.controlproperties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06/relationships/ui/userCustomization" Target="NUL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-15" yWindow="105" windowWidth="10920" windowHeight="10035" tabRatio="877"/>
  </bookViews>
  <sheets>
    <sheet name="REKOD PRESTASI MURID" sheetId="21" r:id="rId1"/>
    <sheet name="LAPORAN MURID (INDIVIDU)" sheetId="22" r:id="rId2"/>
    <sheet name="DATA PERNYATAAN TAHAP PGUASAAN " sheetId="5" r:id="rId3"/>
    <sheet name="GRAF PELAPORAN" sheetId="23" r:id="rId4"/>
    <sheet name="Sheet1" sheetId="24" state="hidden" r:id="rId5"/>
  </sheets>
  <definedNames>
    <definedName name="_xlnm.Print_Area" localSheetId="2">'DATA PERNYATAAN TAHAP PGUASAAN '!$A$1:$B$8</definedName>
    <definedName name="_xlnm.Print_Area" localSheetId="1">'LAPORAN MURID (INDIVIDU)'!$A$1:$G$57</definedName>
    <definedName name="_xlnm.Print_Area" localSheetId="0">'REKOD PRESTASI MURID'!$A$1:$AF$83</definedName>
    <definedName name="_xlnm.Print_Titles" localSheetId="0">'REKOD PRESTASI MURID'!$9:$10</definedName>
  </definedNames>
  <calcPr calcId="144525"/>
</workbook>
</file>

<file path=xl/calcChain.xml><?xml version="1.0" encoding="utf-8"?>
<calcChain xmlns="http://schemas.openxmlformats.org/spreadsheetml/2006/main">
  <c r="P246" i="23" l="1"/>
  <c r="O246" i="23"/>
  <c r="N246" i="23"/>
  <c r="M246" i="23"/>
  <c r="L246" i="23"/>
  <c r="K246" i="23"/>
  <c r="H246" i="23"/>
  <c r="G246" i="23"/>
  <c r="F246" i="23"/>
  <c r="E246" i="23"/>
  <c r="D246" i="23"/>
  <c r="C246" i="23"/>
  <c r="P227" i="23"/>
  <c r="O227" i="23"/>
  <c r="N227" i="23"/>
  <c r="M227" i="23"/>
  <c r="L227" i="23"/>
  <c r="K227" i="23"/>
  <c r="H227" i="23"/>
  <c r="G227" i="23"/>
  <c r="F227" i="23"/>
  <c r="E227" i="23"/>
  <c r="D227" i="23"/>
  <c r="C227" i="23"/>
  <c r="P208" i="23"/>
  <c r="O208" i="23"/>
  <c r="N208" i="23"/>
  <c r="M208" i="23"/>
  <c r="L208" i="23"/>
  <c r="K208" i="23"/>
  <c r="H208" i="23"/>
  <c r="G208" i="23"/>
  <c r="F208" i="23"/>
  <c r="E208" i="23"/>
  <c r="D208" i="23"/>
  <c r="C208" i="23"/>
  <c r="P190" i="23"/>
  <c r="O190" i="23"/>
  <c r="N190" i="23"/>
  <c r="M190" i="23"/>
  <c r="L190" i="23"/>
  <c r="K190" i="23"/>
  <c r="B244" i="23" l="1"/>
  <c r="J225" i="23"/>
  <c r="B225" i="23"/>
  <c r="J206" i="23"/>
  <c r="B206" i="23"/>
  <c r="J188" i="23"/>
  <c r="J244" i="23"/>
  <c r="O259" i="23"/>
  <c r="G259" i="23"/>
  <c r="O240" i="23"/>
  <c r="G240" i="23"/>
  <c r="O221" i="23"/>
  <c r="G221" i="23"/>
  <c r="O203" i="23"/>
  <c r="H190" i="23"/>
  <c r="G190" i="23"/>
  <c r="F190" i="23"/>
  <c r="E190" i="23"/>
  <c r="D190" i="23"/>
  <c r="C190" i="23"/>
  <c r="B188" i="23"/>
  <c r="P173" i="23"/>
  <c r="O173" i="23"/>
  <c r="N173" i="23"/>
  <c r="M173" i="23"/>
  <c r="L173" i="23"/>
  <c r="K173" i="23"/>
  <c r="J171" i="23"/>
  <c r="G203" i="23" l="1"/>
  <c r="O186" i="23"/>
  <c r="I45" i="22"/>
  <c r="J45" i="22" s="1"/>
  <c r="I46" i="22"/>
  <c r="J46" i="22" s="1"/>
  <c r="I47" i="22"/>
  <c r="J47" i="22" s="1"/>
  <c r="I48" i="22"/>
  <c r="J48" i="22" s="1"/>
  <c r="I49" i="22"/>
  <c r="J49" i="22" s="1"/>
  <c r="I50" i="22"/>
  <c r="J50" i="22" s="1"/>
  <c r="I51" i="22"/>
  <c r="J51" i="22" s="1"/>
  <c r="I52" i="22"/>
  <c r="J52" i="22" s="1"/>
  <c r="I53" i="22"/>
  <c r="J53" i="22" s="1"/>
  <c r="I54" i="22"/>
  <c r="J54" i="22" s="1"/>
  <c r="I55" i="22"/>
  <c r="J55" i="22" s="1"/>
  <c r="I56" i="22"/>
  <c r="J56" i="22" s="1"/>
  <c r="I57" i="22"/>
  <c r="J57" i="22" s="1"/>
  <c r="I58" i="22"/>
  <c r="J58" i="22" s="1"/>
  <c r="I59" i="22"/>
  <c r="J59" i="22" s="1"/>
  <c r="I60" i="22"/>
  <c r="J60" i="22" s="1"/>
  <c r="I61" i="22"/>
  <c r="J61" i="22" s="1"/>
  <c r="I62" i="22"/>
  <c r="J62" i="22" s="1"/>
  <c r="I63" i="22"/>
  <c r="J63" i="22" s="1"/>
  <c r="I64" i="22"/>
  <c r="J64" i="22" s="1"/>
  <c r="I65" i="22"/>
  <c r="J65" i="22" s="1"/>
  <c r="I66" i="22"/>
  <c r="J66" i="22" s="1"/>
  <c r="E45" i="22"/>
  <c r="F45" i="22" s="1"/>
  <c r="E46" i="22"/>
  <c r="F46" i="22" s="1"/>
  <c r="D46" i="22"/>
  <c r="B171" i="23" l="1"/>
  <c r="H173" i="23"/>
  <c r="G173" i="23"/>
  <c r="F173" i="23"/>
  <c r="E173" i="23"/>
  <c r="D173" i="23"/>
  <c r="C173" i="23"/>
  <c r="D45" i="22"/>
  <c r="D44" i="22"/>
  <c r="D43" i="22"/>
  <c r="D42" i="22"/>
  <c r="D41" i="22"/>
  <c r="D40" i="22"/>
  <c r="D39" i="22"/>
  <c r="D38" i="22"/>
  <c r="D37" i="22"/>
  <c r="D36" i="22"/>
  <c r="D35" i="22"/>
  <c r="D34" i="22"/>
  <c r="D33" i="22"/>
  <c r="D32" i="22"/>
  <c r="D31" i="22"/>
  <c r="D30" i="22"/>
  <c r="D29" i="22"/>
  <c r="D28" i="22"/>
  <c r="D27" i="22"/>
  <c r="E44" i="22"/>
  <c r="F44" i="22" s="1"/>
  <c r="E43" i="22"/>
  <c r="F43" i="22" s="1"/>
  <c r="E42" i="22"/>
  <c r="F42" i="22" s="1"/>
  <c r="E41" i="22"/>
  <c r="F41" i="22" s="1"/>
  <c r="E40" i="22"/>
  <c r="F40" i="22" s="1"/>
  <c r="E39" i="22"/>
  <c r="F39" i="22" s="1"/>
  <c r="E38" i="22"/>
  <c r="F38" i="22" s="1"/>
  <c r="E37" i="22"/>
  <c r="E36" i="22"/>
  <c r="E35" i="22"/>
  <c r="F35" i="22" s="1"/>
  <c r="E34" i="22"/>
  <c r="F34" i="22" s="1"/>
  <c r="E33" i="22"/>
  <c r="F33" i="22" s="1"/>
  <c r="E32" i="22"/>
  <c r="F32" i="22" s="1"/>
  <c r="E31" i="22"/>
  <c r="F31" i="22" s="1"/>
  <c r="E30" i="22"/>
  <c r="F30" i="22" s="1"/>
  <c r="E29" i="22"/>
  <c r="F29" i="22" s="1"/>
  <c r="E28" i="22"/>
  <c r="F28" i="22" s="1"/>
  <c r="E27" i="22"/>
  <c r="F27" i="22" s="1"/>
  <c r="E26" i="22"/>
  <c r="F26" i="22" s="1"/>
  <c r="E25" i="22"/>
  <c r="F25" i="22" s="1"/>
  <c r="E24" i="22"/>
  <c r="F24" i="22" s="1"/>
  <c r="I8" i="22"/>
  <c r="J8" i="22" s="1"/>
  <c r="I9" i="22"/>
  <c r="J9" i="22" s="1"/>
  <c r="I10" i="22"/>
  <c r="J10" i="22" s="1"/>
  <c r="I11" i="22"/>
  <c r="J11" i="22" s="1"/>
  <c r="I12" i="22"/>
  <c r="J12" i="22" s="1"/>
  <c r="I13" i="22"/>
  <c r="J13" i="22" s="1"/>
  <c r="I14" i="22"/>
  <c r="J14" i="22" s="1"/>
  <c r="I15" i="22"/>
  <c r="J15" i="22" s="1"/>
  <c r="I16" i="22"/>
  <c r="J16" i="22" s="1"/>
  <c r="I17" i="22"/>
  <c r="J17" i="22" s="1"/>
  <c r="I18" i="22"/>
  <c r="J18" i="22" s="1"/>
  <c r="I19" i="22"/>
  <c r="J19" i="22" s="1"/>
  <c r="I20" i="22"/>
  <c r="J20" i="22" s="1"/>
  <c r="I21" i="22"/>
  <c r="J21" i="22" s="1"/>
  <c r="I22" i="22"/>
  <c r="J22" i="22" s="1"/>
  <c r="I23" i="22"/>
  <c r="J23" i="22" s="1"/>
  <c r="I24" i="22"/>
  <c r="J24" i="22" s="1"/>
  <c r="I25" i="22"/>
  <c r="J25" i="22" s="1"/>
  <c r="I26" i="22"/>
  <c r="J26" i="22" s="1"/>
  <c r="I27" i="22"/>
  <c r="J27" i="22" s="1"/>
  <c r="I28" i="22"/>
  <c r="J28" i="22" s="1"/>
  <c r="I29" i="22"/>
  <c r="J29" i="22" s="1"/>
  <c r="I30" i="22"/>
  <c r="J30" i="22" s="1"/>
  <c r="I31" i="22"/>
  <c r="J31" i="22" s="1"/>
  <c r="I32" i="22"/>
  <c r="J32" i="22" s="1"/>
  <c r="I33" i="22"/>
  <c r="J33" i="22" s="1"/>
  <c r="I34" i="22"/>
  <c r="J34" i="22" s="1"/>
  <c r="I35" i="22"/>
  <c r="J35" i="22" s="1"/>
  <c r="I36" i="22"/>
  <c r="J36" i="22" s="1"/>
  <c r="I37" i="22"/>
  <c r="J37" i="22" s="1"/>
  <c r="I38" i="22"/>
  <c r="J38" i="22" s="1"/>
  <c r="I39" i="22"/>
  <c r="J39" i="22" s="1"/>
  <c r="I40" i="22"/>
  <c r="J40" i="22" s="1"/>
  <c r="I41" i="22"/>
  <c r="J41" i="22" s="1"/>
  <c r="I42" i="22"/>
  <c r="J42" i="22" s="1"/>
  <c r="I43" i="22"/>
  <c r="J43" i="22" s="1"/>
  <c r="I44" i="22"/>
  <c r="J44" i="22" s="1"/>
  <c r="D26" i="22"/>
  <c r="D25" i="22"/>
  <c r="D20" i="22"/>
  <c r="E20" i="22"/>
  <c r="F20" i="22" s="1"/>
  <c r="D21" i="22"/>
  <c r="E21" i="22"/>
  <c r="F21" i="22" s="1"/>
  <c r="D22" i="22"/>
  <c r="E22" i="22"/>
  <c r="F22" i="22" s="1"/>
  <c r="D23" i="22"/>
  <c r="E23" i="22"/>
  <c r="F23" i="22" s="1"/>
  <c r="D24" i="22"/>
  <c r="F37" i="22" l="1"/>
  <c r="F36" i="22"/>
  <c r="E15" i="22"/>
  <c r="E17" i="22" s="1"/>
  <c r="P155" i="23"/>
  <c r="O155" i="23"/>
  <c r="N155" i="23"/>
  <c r="M155" i="23"/>
  <c r="L155" i="23"/>
  <c r="K155" i="23"/>
  <c r="P137" i="23"/>
  <c r="O137" i="23"/>
  <c r="N137" i="23"/>
  <c r="M137" i="23"/>
  <c r="L137" i="23"/>
  <c r="K137" i="23"/>
  <c r="H137" i="23"/>
  <c r="G137" i="23"/>
  <c r="F137" i="23"/>
  <c r="E137" i="23"/>
  <c r="D137" i="23"/>
  <c r="C137" i="23"/>
  <c r="P119" i="23"/>
  <c r="O119" i="23"/>
  <c r="N119" i="23"/>
  <c r="M119" i="23"/>
  <c r="L119" i="23"/>
  <c r="K119" i="23"/>
  <c r="H119" i="23"/>
  <c r="G119" i="23"/>
  <c r="F119" i="23"/>
  <c r="E119" i="23"/>
  <c r="D119" i="23"/>
  <c r="C119" i="23"/>
  <c r="P101" i="23"/>
  <c r="O101" i="23"/>
  <c r="N101" i="23"/>
  <c r="M101" i="23"/>
  <c r="L101" i="23"/>
  <c r="K101" i="23"/>
  <c r="H101" i="23"/>
  <c r="G101" i="23"/>
  <c r="F101" i="23"/>
  <c r="E101" i="23"/>
  <c r="D101" i="23"/>
  <c r="C101" i="23"/>
  <c r="P83" i="23"/>
  <c r="O83" i="23"/>
  <c r="N83" i="23"/>
  <c r="M83" i="23"/>
  <c r="L83" i="23"/>
  <c r="K83" i="23"/>
  <c r="H83" i="23"/>
  <c r="G83" i="23"/>
  <c r="F83" i="23"/>
  <c r="E83" i="23"/>
  <c r="D83" i="23"/>
  <c r="C83" i="23"/>
  <c r="P65" i="23"/>
  <c r="O65" i="23"/>
  <c r="N65" i="23"/>
  <c r="M65" i="23"/>
  <c r="L65" i="23"/>
  <c r="K65" i="23"/>
  <c r="G186" i="23" l="1"/>
  <c r="H65" i="23"/>
  <c r="G65" i="23"/>
  <c r="F65" i="23"/>
  <c r="E65" i="23"/>
  <c r="D65" i="23"/>
  <c r="C65" i="23"/>
  <c r="H155" i="23" l="1"/>
  <c r="G155" i="23"/>
  <c r="F155" i="23"/>
  <c r="E155" i="23"/>
  <c r="D155" i="23"/>
  <c r="C155" i="23"/>
  <c r="J153" i="23"/>
  <c r="B153" i="23"/>
  <c r="J135" i="23"/>
  <c r="B135" i="23"/>
  <c r="J117" i="23"/>
  <c r="B117" i="23"/>
  <c r="J99" i="23"/>
  <c r="B99" i="23"/>
  <c r="J81" i="23"/>
  <c r="B81" i="23"/>
  <c r="J63" i="23"/>
  <c r="B63" i="23"/>
  <c r="J45" i="23"/>
  <c r="B45" i="23"/>
  <c r="J27" i="23" l="1"/>
  <c r="B27" i="23"/>
  <c r="J8" i="23"/>
  <c r="B8" i="23"/>
  <c r="A1" i="23"/>
  <c r="B6" i="22" l="1"/>
  <c r="B16" i="22" l="1"/>
  <c r="B21" i="22" s="1"/>
  <c r="B4" i="22"/>
  <c r="D9" i="22" l="1"/>
  <c r="B53" i="22" l="1"/>
  <c r="P47" i="23" l="1"/>
  <c r="O47" i="23"/>
  <c r="N47" i="23"/>
  <c r="M47" i="23"/>
  <c r="L47" i="23"/>
  <c r="K47" i="23"/>
  <c r="H47" i="23"/>
  <c r="G47" i="23"/>
  <c r="F47" i="23"/>
  <c r="E47" i="23"/>
  <c r="D47" i="23"/>
  <c r="C47" i="23"/>
  <c r="P29" i="23"/>
  <c r="O29" i="23"/>
  <c r="N29" i="23"/>
  <c r="M29" i="23"/>
  <c r="L29" i="23"/>
  <c r="K29" i="23"/>
  <c r="H29" i="23"/>
  <c r="G29" i="23"/>
  <c r="F29" i="23"/>
  <c r="E29" i="23"/>
  <c r="D29" i="23"/>
  <c r="C29" i="23"/>
  <c r="P10" i="23"/>
  <c r="O10" i="23"/>
  <c r="N10" i="23"/>
  <c r="M10" i="23"/>
  <c r="L10" i="23"/>
  <c r="K10" i="23"/>
  <c r="H10" i="23"/>
  <c r="G10" i="23"/>
  <c r="F10" i="23"/>
  <c r="E10" i="23"/>
  <c r="D10" i="23"/>
  <c r="C10" i="23"/>
  <c r="G168" i="23" l="1"/>
  <c r="O150" i="23"/>
  <c r="O168" i="23"/>
  <c r="O132" i="23"/>
  <c r="G132" i="23"/>
  <c r="G150" i="23"/>
  <c r="O23" i="23"/>
  <c r="O114" i="23"/>
  <c r="O78" i="23"/>
  <c r="O96" i="23"/>
  <c r="G78" i="23"/>
  <c r="G96" i="23"/>
  <c r="G114" i="23"/>
  <c r="O60" i="23"/>
  <c r="G60" i="23"/>
  <c r="G42" i="23"/>
  <c r="O42" i="23"/>
  <c r="G23" i="23"/>
  <c r="F54" i="22"/>
  <c r="F53" i="22"/>
  <c r="B77" i="21"/>
  <c r="F55" i="22" l="1"/>
  <c r="B55" i="22"/>
  <c r="B3" i="22" l="1"/>
  <c r="B2" i="22"/>
  <c r="B1" i="22" l="1"/>
  <c r="D10" i="22" l="1"/>
  <c r="I7" i="22"/>
  <c r="J7" i="22" l="1"/>
  <c r="D8" i="22"/>
  <c r="D12" i="22"/>
  <c r="D11" i="22" l="1"/>
</calcChain>
</file>

<file path=xl/comments1.xml><?xml version="1.0" encoding="utf-8"?>
<comments xmlns="http://schemas.openxmlformats.org/spreadsheetml/2006/main">
  <authors>
    <author>Mohd Shazlan Shahudin</author>
  </authors>
  <commentList>
    <comment ref="B75" authorId="0">
      <text>
        <r>
          <rPr>
            <sz val="9"/>
            <color indexed="81"/>
            <rFont val="Tahoma"/>
            <family val="2"/>
          </rPr>
          <t>ISIKAN NAMA PENTADBIR</t>
        </r>
      </text>
    </comment>
    <comment ref="B76" authorId="0">
      <text>
        <r>
          <rPr>
            <sz val="9"/>
            <color indexed="81"/>
            <rFont val="Tahoma"/>
            <family val="2"/>
          </rPr>
          <t>ISIKAN JAWATAN PENTADBIR</t>
        </r>
      </text>
    </comment>
  </commentList>
</comments>
</file>

<file path=xl/comments2.xml><?xml version="1.0" encoding="utf-8"?>
<comments xmlns="http://schemas.openxmlformats.org/spreadsheetml/2006/main">
  <authors>
    <author>Mohd Shazlan Shahudin</author>
  </authors>
  <commentList>
    <comment ref="D13" authorId="0">
      <text>
        <r>
          <rPr>
            <sz val="9"/>
            <color indexed="81"/>
            <rFont val="Tahoma"/>
            <family val="2"/>
          </rPr>
          <t xml:space="preserve"> ISIKAN TARIKH PELAPORAN
</t>
        </r>
      </text>
    </comment>
  </commentList>
</comments>
</file>

<file path=xl/sharedStrings.xml><?xml version="1.0" encoding="utf-8"?>
<sst xmlns="http://schemas.openxmlformats.org/spreadsheetml/2006/main" count="746" uniqueCount="328">
  <si>
    <t>JANTINA</t>
  </si>
  <si>
    <t>:</t>
  </si>
  <si>
    <t>Nama Murid</t>
  </si>
  <si>
    <t>Jantina</t>
  </si>
  <si>
    <t>Kelas</t>
  </si>
  <si>
    <t>Tarikh Pelaporan</t>
  </si>
  <si>
    <t>TAFSIRAN</t>
  </si>
  <si>
    <t>BIL.</t>
  </si>
  <si>
    <t xml:space="preserve"> NAMA MURID</t>
  </si>
  <si>
    <t>L</t>
  </si>
  <si>
    <t>NAMA GURU MATA PELAJARAN:</t>
  </si>
  <si>
    <t>KELAS:</t>
  </si>
  <si>
    <t>GURU MATA PELAJARAN</t>
  </si>
  <si>
    <t>…………………………………………………………………………</t>
  </si>
  <si>
    <t>P</t>
  </si>
  <si>
    <t>…………………………………………………</t>
  </si>
  <si>
    <t>TAHAP PENGUASAAN</t>
  </si>
  <si>
    <t>SEKOLAH :</t>
  </si>
  <si>
    <t>ALAMAT :</t>
  </si>
  <si>
    <t>PENILAIAN :</t>
  </si>
  <si>
    <t>04  JANUARI 2013</t>
  </si>
  <si>
    <t>BIL. MURID</t>
  </si>
  <si>
    <t>TP 1</t>
  </si>
  <si>
    <t>TP 2</t>
  </si>
  <si>
    <t xml:space="preserve"> TP 3</t>
  </si>
  <si>
    <t>TP 4</t>
  </si>
  <si>
    <t>TP  5</t>
  </si>
  <si>
    <t>TP 6</t>
  </si>
  <si>
    <t>JUMLAH</t>
  </si>
  <si>
    <t>MURID</t>
  </si>
  <si>
    <t>GURU BESAR</t>
  </si>
  <si>
    <t>NO. MY KID / NO. KAD PENGENALAN</t>
  </si>
  <si>
    <t>NOTA : JANGAN PADAM DATA INI!</t>
  </si>
  <si>
    <t>KEMAHIRAN</t>
  </si>
  <si>
    <t>MATA PELAJARAN</t>
  </si>
  <si>
    <t>TAHAP PENGUASAAN KESELURUHAN</t>
  </si>
  <si>
    <t>Tahap Penguasaan Keseluruhan</t>
  </si>
  <si>
    <t>Nama Guru</t>
  </si>
  <si>
    <t>No. MY KID</t>
  </si>
  <si>
    <t>KESELURUHAN</t>
  </si>
  <si>
    <t>Berikut adalah pernyataan bagi 
Tahap Penguasaan keseluruhan</t>
  </si>
  <si>
    <t>TAHAP PENGUASAAN BAGI SETIAP STANDARD KANDUNGAN</t>
  </si>
  <si>
    <t>1.1.1</t>
  </si>
  <si>
    <t>1.1.2</t>
  </si>
  <si>
    <t>1.1.3</t>
  </si>
  <si>
    <t>1.1.4</t>
  </si>
  <si>
    <t>1.1.5</t>
  </si>
  <si>
    <t>1.1.6</t>
  </si>
  <si>
    <t>1.1.7</t>
  </si>
  <si>
    <t>1.1.8</t>
  </si>
  <si>
    <t>1.1.9</t>
  </si>
  <si>
    <t>1.1.10</t>
  </si>
  <si>
    <t>1.1.11</t>
  </si>
  <si>
    <t>1.1.12</t>
  </si>
  <si>
    <t>3.2, 3.3</t>
  </si>
  <si>
    <t>5.1, 5.2</t>
  </si>
  <si>
    <t>6.1, 6.2</t>
  </si>
  <si>
    <t>Nilai</t>
  </si>
  <si>
    <t>MEMERHATI</t>
  </si>
  <si>
    <t>MENGELAS</t>
  </si>
  <si>
    <t>MENGUKUR MENGGUNAKAN NOMBOR</t>
  </si>
  <si>
    <t>MEMBUAT INFERENS</t>
  </si>
  <si>
    <t>MERAMAL</t>
  </si>
  <si>
    <t>BERKOMUNIKASI</t>
  </si>
  <si>
    <t>MENGGUNAKAN PERHUBUNGAN RUANG DAN MASA</t>
  </si>
  <si>
    <t>MENTAFSIR DATA</t>
  </si>
  <si>
    <t>MENDEFINISI SECARA OPERASI</t>
  </si>
  <si>
    <t>MENGAWAL PEMBOLEH UBAH</t>
  </si>
  <si>
    <t>MEMBUAT HIPOTESIS</t>
  </si>
  <si>
    <t>MENGEKSPERIMEN</t>
  </si>
  <si>
    <t>KEMAHIRAN MANIPULATIF</t>
  </si>
  <si>
    <t>PERATURAN BILIK SAINS</t>
  </si>
  <si>
    <t>MIKROORGANISMA IALAH BENDA HIDUP</t>
  </si>
  <si>
    <t>MIKROORGANISMA BERFAEDAH DAN MIKROORGANISMA BERBAHAYA</t>
  </si>
  <si>
    <t>HIDUP SIHAT BERDASARKAN PENGETAHUAN TENTANG MIKROORGANISMA</t>
  </si>
  <si>
    <t>INTERAKSI ANTARA HAIWAN</t>
  </si>
  <si>
    <t>INTERAKSI ANTARA TUMBUHAN</t>
  </si>
  <si>
    <t>ANCAMAN KEPUPUSAN HAIWAN DAN TUMBUHAN</t>
  </si>
  <si>
    <t>KEPENTINGAN MENJAGA KESEIMBANGAN ALAM</t>
  </si>
  <si>
    <t>DAYA DAN KESANNYA</t>
  </si>
  <si>
    <t>GESERAN</t>
  </si>
  <si>
    <t>KELAJUAN</t>
  </si>
  <si>
    <t>KEROSAKAN MAKANAN</t>
  </si>
  <si>
    <t>BAHAN BUANGAN</t>
  </si>
  <si>
    <t>FENOMENA GERHANA BULAN DAN GERHANA MATAHARI</t>
  </si>
  <si>
    <t>BURUJ</t>
  </si>
  <si>
    <t>MESIN RINGKAS</t>
  </si>
  <si>
    <t>MESIN KOMPLEKS</t>
  </si>
  <si>
    <t>MEREKA BENTUK MODEL MESIN</t>
  </si>
  <si>
    <t>BIL</t>
  </si>
  <si>
    <t>STANDARD KANDUNGAN</t>
  </si>
  <si>
    <t>PENGETAHUAN</t>
  </si>
  <si>
    <t>NILAI</t>
  </si>
  <si>
    <t>SIKAP SAINTIFIK DAN NILAI MURNI</t>
  </si>
  <si>
    <t>DATA PERNYATAAN TAHAP PENGUASAAN SAINS TAHUN 6</t>
  </si>
  <si>
    <t>Menyatakan semua deria yang terlibat untuk membuat pemerhatian tentang fenomena yang berlaku.</t>
  </si>
  <si>
    <t>Memerihalkan penggunaan semua deria yang terlibat untuk membuat pemerhatian tentang fenomena atau perubahan yang berlaku.</t>
  </si>
  <si>
    <t>Menggunakan semua deria yang terlibat untuk membuat pemerhatian tentang fenomena atau perubahan yang berlaku.</t>
  </si>
  <si>
    <t>Menggunakan semua deria yang terlibat untuk membuat pemerhatian secara kualitatif bagi menerangkan fenomena atau perubahan yang berlaku • Menggunakan alat yang sesuai jika perlu untuk membantu pemerhatian.</t>
  </si>
  <si>
    <t>Menggunakan semua deria yang terlibat untuk membuat pemerhatian secara kualitatif dan kuantitatif bagi menerangkan fenomena atau perubahan yang berlaku • Menggunakan alat yang sesuai jika perlu untuk membantu pemerhatian.</t>
  </si>
  <si>
    <t>Menggunakan semua deria yang terlibat untuk membuat pemerhatian secara kualitatif dan kuantitatif bagi menerangkan fenomena atau perubahan yang berlaku secara sistematik  • Menggunakan alat yang sesuai jika perlu untuk membantu pemerhatian.</t>
  </si>
  <si>
    <t>Menyatakan ciri objek dengan melihat persamaan dan perbezaan.</t>
  </si>
  <si>
    <t>Memerihalkan ciri objek dengan menyatakan persamaan dan perbezaan.</t>
  </si>
  <si>
    <t>Mengasing dan mengumpul objek berdasarkan ciri sepunya dan berbeza.</t>
  </si>
  <si>
    <t>Mengasing dan mengumpul objek berdasarkan ciri sepunya dan berbeza dan menyatakan ciri sepunya yang digunakan.</t>
  </si>
  <si>
    <t>Mengasing dan mengumpul objek berdasarkan ciri sepunya dan berbeza dan menyatakan ciri sepunya yang digunakan serta boleh menggunakan ciri lain untuk mengasing dan mengumpul.</t>
  </si>
  <si>
    <t>Mengasing dan mengumpul objek berdasarkan ciri sepunya dan berbeza sehingga peringkat terakhir dan menyatakan ciri yang digunakan.</t>
  </si>
  <si>
    <t>Menyatakan lebih dari satu peralatan yang sesuai bagi mengukur suatu kuantiti.</t>
  </si>
  <si>
    <t>Memerihalkan peralatan dan cara mengukur yang sesuai bagi suatu kuantiti.</t>
  </si>
  <si>
    <t>Mengukur dengan menggunakan alat dan unit piawai yang betul.</t>
  </si>
  <si>
    <t>Mengukur dengan menggunakan alat dan unit piawai dengan teknik yang betul.</t>
  </si>
  <si>
    <t>Mengukur dengan menggunakan alat dan unit piawai dengan teknik yang betul serta merekod dalam jadual secara sistematik dan lengkap.</t>
  </si>
  <si>
    <t>Menunjuk cara untuk mengukur dengan menggunakan alat dan unit piawai dengan teknik yang betul serta merekod dalam jadual secara sistematik dan lengkap.</t>
  </si>
  <si>
    <t>Menyatakan satu tafsiran yang munasabah bagi satu peristiwa atau pemerhatian.</t>
  </si>
  <si>
    <t>Memerihalkan lebih dari satu tafsiran yang munasabah bagi satu peristiwa atau pemerhatian.</t>
  </si>
  <si>
    <t>Membuat kesimpulan awal yang munasabah berdasarkan beberapa tafsiran bagi satu peristiwa atau pemerhatian.</t>
  </si>
  <si>
    <t>Membuat kesimpulan awal yang munasabah bagi satu peristiwa atau pemerhatian dengan menggunakan maklumat yang diperolehi.</t>
  </si>
  <si>
    <t>Membuat lebih dari satu kesimpulan awal yang munasabah bagi satu peristiwa atau pemerhatian dengan menggunakan maklumat yang diperolehi.</t>
  </si>
  <si>
    <t>Membuat lebih dari satu kesimpulan awal yang munasabah bagi satu peristiwa atau pemerhatian dengan menggunakan maklumat yang diperolehi dan boleh menerangkan kesimpulan awal yang dibuat.</t>
  </si>
  <si>
    <t>Menyatakan satu kemungkinan bagi satu peristiwa atau data.</t>
  </si>
  <si>
    <t>Memerihalkan satu kemungkinan atau peristiwa.</t>
  </si>
  <si>
    <t>Membuat jangkaan tentang satu peristiwa berdasarkan pemerhatian, pengalaman lalu atau data.</t>
  </si>
  <si>
    <t>Menaakul pemilihan jangkaan yang munasabah dan paling sesuai bagi satu peristiwa atau data.</t>
  </si>
  <si>
    <t>Membuat lebih dari satu jangkaan yang munasabah tentang suatu peristiwa berdasarkan pemerhatian, pengalaman lalu atau data.</t>
  </si>
  <si>
    <t>Membuat lebih dari satu jangkaan yang munasabah tentang suatu peristiwa berdasarkan pemerhatian, pengalaman lalu atau data . Membuat jangkaan melalui intrapolasi atau ekstrapolasi data.</t>
  </si>
  <si>
    <t>Menyusun maklumat yang diperoleh dalam bentuk yang sesuai.</t>
  </si>
  <si>
    <t>Merekod maklumat atau idea dalam bentuk yang sesuai.</t>
  </si>
  <si>
    <t>Merekodkan maklumat atau idea dalam lebih dari satu bentuk yang sesuai.</t>
  </si>
  <si>
    <t>Merekod maklumat atau idea dalam bentuk yang sesuai dan mempersembahkan  maklumat atau idea tersebut secara sistematik.</t>
  </si>
  <si>
    <t>Merekod maklumat atau idea dalam bentuk yang sesuai dan mempersembahkan  maklumat atau idea tersebut secara sistematik dan bersikap positif terhadap maklumat yang diterima.</t>
  </si>
  <si>
    <t>Merekod maklumat atau idea dalam bentuk yang sesuai dan mempersembahkan  maklumat atau idea tersebut secara sistematik dalam pelbagai bentuk secara kreatif dan inovatif serta boleh memberi maklum balas.</t>
  </si>
  <si>
    <t>Menyatakan satu parameter yang berubah mengikut masa berdasarkan satu situasi.</t>
  </si>
  <si>
    <t>Memerihalkan satu parameter yang berubah mengikut masa berdasarkan satu situasi.</t>
  </si>
  <si>
    <t>Menyusun kejadian suatu fenomena atau peristiwa mengikut kronologi berdasarkan masa.</t>
  </si>
  <si>
    <t>Menaakul perubahan parameter yang berlaku bagi satu fenomena atau peristiwa mengikut kronologi berdasarkan masa.</t>
  </si>
  <si>
    <t>Menyusun kejadian suatu fenomena atau peristiwa yang berubah mengikut masa mengikut kronologi dalam bentuk penyusun grafik yang sesuai.</t>
  </si>
  <si>
    <t>Mempersembahkan dan menghuraikan kronologi perubahan yang berlaku bagi suatu fenomena atau peristiwa yang berubah mengikut masa.</t>
  </si>
  <si>
    <t>Membuat satu penerangan berdasarkan data.</t>
  </si>
  <si>
    <t>Memerihalkan lebih dari satu penerangan berdasarkan data.</t>
  </si>
  <si>
    <t>Memilih idea yang releven tentang objek, peristiwa atau pola yang terdapat pada data untuk membuat  satu penerangan.</t>
  </si>
  <si>
    <t>Membuat satu hubung kait antara parameter pada data berdasarkan hubungan antara parameter atau konsep sains.</t>
  </si>
  <si>
    <t>Memberi penerangan secara rasional dengan membuat intrapolasi tentang objek, peristiwa atau pola daripada data yang dikumpulkan.</t>
  </si>
  <si>
    <t>Memberi penerangan secara rasional dengan membuat intrapolasi atau ekstrapolasi daripada data yang dikumpulkan.</t>
  </si>
  <si>
    <t>Menyatakan apa yang dilakukan dan diperhatikan bagi satu situasi.</t>
  </si>
  <si>
    <t>Memerihalkan apa yang dilakukan dan diperhatikan bagi satu situasi.</t>
  </si>
  <si>
    <t>Membuat satu tafsiran tentang apa yang dilakukan dan diperhatikan bagi satu situasi mengikut aspek yang ditentukan.</t>
  </si>
  <si>
    <t>Membuat lebih dari satu tafsiran tentang apa yang dilakukan dan diperhatikan bagi satu situasi mengikut aspek yang ditentukan.</t>
  </si>
  <si>
    <t>Memilih satu tafsiran yang paling sesuai tentang suatu konsep dengan menyatakan apa yang dilakukan dan diperhatikan bagi satu situasi.</t>
  </si>
  <si>
    <t>Memerihalkan satu tafsiran yang paling sesuai tentang suatu konsep dengan menyatakan apa yang dilakukan dan diperhatikan bagi satu situasi.</t>
  </si>
  <si>
    <t>Mengenal pasti perkara yang mempengaruhi suatu penyiasatan.</t>
  </si>
  <si>
    <t>Memerihalkan pemboleh ubah yang mempengaruhi suatu penyiasatan.</t>
  </si>
  <si>
    <t>Menentukan pemboleh ubah yang dimanipulasi dalam suatu penyiasatan.</t>
  </si>
  <si>
    <t>Menentukan pemboleh ubah bergerak balas dan dimalarkan setelah pemboleh ubah dimanipulasi di tentukan dalam suatu penyiasatan.</t>
  </si>
  <si>
    <t>Menerangkan hubungan pemboleh ubah dimanipulasi  dengan pemboleh ubah bergerak balas dalam suatu penyiasatan.</t>
  </si>
  <si>
    <t>Menukarkan pemboleh ubah yang dimalarkan kepada pemboleh ubah dimanipulasi dan menyatakan pemboleh ubah bergerak balas yang baru.</t>
  </si>
  <si>
    <t>Menyatakan pemboleh ubah yang terlibat dalam suatu penyiasatan.</t>
  </si>
  <si>
    <t>Memerihalkan pemboleh ubah yang terlibat dalam suatu penyiasatan.</t>
  </si>
  <si>
    <t>Memerihalkan hubungan antara pemboleh ubah dalam suatu penyiasatan.</t>
  </si>
  <si>
    <t>Membuat suatu pernyataan umum yang boleh diuji tentang hubungan antara pemboleh ubah dalam suatu penyiasatan.</t>
  </si>
  <si>
    <t>Membuat satu perhubungan antara pemboleh ubah dimanipulasi dan pemboleh ubah bergerak balas bagi membuat hipotesis  untuk diuji.</t>
  </si>
  <si>
    <t>Merangka satu penyiasatan untuk diuji berdasarkan hipotesis yang dibina.</t>
  </si>
  <si>
    <t>Menyatakan persoalan berdasarkan masalah yang dikenal pasti.</t>
  </si>
  <si>
    <t>Membuat pernyataan hipotesis berdasarkan masalah yang dikenal pasti.</t>
  </si>
  <si>
    <t>Menentukan kaedah dan alat radas yang sesuai seperti yang dirancang.</t>
  </si>
  <si>
    <t>Menjalankan eksperimen untuk menguji suatu hipotesis.</t>
  </si>
  <si>
    <t>Menjalankan eksperimen, mengumpul data, mentafsir data serta membuat rumusan untuk membuktikan hipotesis dan membuat laporan.</t>
  </si>
  <si>
    <t>Mencetuskan persoalan baru dan merancang satu eksperimen untuk menguji hipotesis baru daripada persoalan yang dicetuskan.</t>
  </si>
  <si>
    <t>Menyenaraikan peralatan, bahan sains dan spesimen yang diperlukan bagi suatu aktiviti.</t>
  </si>
  <si>
    <t>Memerihalkan penggunaan peralatan, bahan sains dan spesimen yang diperlukan bagi suatu aktiviti dengan kaedah yang betul.</t>
  </si>
  <si>
    <t>Mengendalikan penggunaan peralatan, bahan sains dan spesimen yang diperlukan bagi suatu aktiviti dengan kaedah yang betul.</t>
  </si>
  <si>
    <t>Mengguna, mengendali, melakar, membersih dan menyimpan penggunaan peralatan, bahan sains dan spesimen yang digunakan dalam suatu aktiviti dengan kaedah yang betul.</t>
  </si>
  <si>
    <t>Mengguna, mengendali, melakar, membersih dan menyimpan penggunaan peralatan, bahan sains dan spesimen yang digunakan dalam suatu aktiviti dengan kaedah yang betul, bersistematik dan berhemah.</t>
  </si>
  <si>
    <t>Mengguna, mengendali, melakar, membersih dan menyimpan penggunaan peralatan, bahan sains dan spesimen yang digunakan dalam suatu aktiviti dengan kaedah yang betul, bersistematik, berhemah dan menjadi contoh kepada rakan lain.</t>
  </si>
  <si>
    <t>Menyatakan salah satu peraturan bilik sains.</t>
  </si>
  <si>
    <t>Menyatakan lebih daripada satu peraturan bilik sains.</t>
  </si>
  <si>
    <t>Mengaplikasi salah satu peraturan bilik sains.</t>
  </si>
  <si>
    <t>Mengaplikasi lebih daripada satu peraturan bilik sains.</t>
  </si>
  <si>
    <t>Memberi sebab peraturan bilik sains perlu dipatuhi.</t>
  </si>
  <si>
    <t>Menjadi contoh kepada rakan dalam mematuhi peraturan bilik sains.</t>
  </si>
  <si>
    <t>Mengetahui pengetahuan dan kemahiran asas sains.</t>
  </si>
  <si>
    <t>Memahami pengetahuan dan kemahiran sains serta dapat menjelaskan kefahaman tersebut dengan apa-apa cara.</t>
  </si>
  <si>
    <t>Mengaplikasikan pengetahuan dan kemahiran sains untuk melaksanakan tugasan pada suatu situasi .</t>
  </si>
  <si>
    <t>Menganalisis pengetahuan dan kemahiran sains untuk diaplikasikan dalam melaksanakan tugasan pada suatu situasi dengan cara yang bersistematik.</t>
  </si>
  <si>
    <t>Menganalisis dan mensintesis pengetahuan dan kemahiran sains untuk diaplikasikan dalam melaksanakan satu tugasan atau situasi baru secara tekal, bersistematik dan bersikap positif.</t>
  </si>
  <si>
    <t>Menganalisis dan mensintesis pengetahuan dan kemahiran sains untuk diaplikasikan dalam rekacipta, menilai atau menkonsepsikan sesuatu yang baru dengan kreatif dan inovatif dalam melaksanakan sesuatu tugasan.</t>
  </si>
  <si>
    <t>3.1 MIKROORGANISMA IALAH BENDA HIDUP</t>
  </si>
  <si>
    <t>Menyatakan jenis dan contoh mikroorganisma.</t>
  </si>
  <si>
    <t>Memerihalkan proses-proses hidup mikroorganisma.</t>
  </si>
  <si>
    <t>Menjalankan penyiasatan untuk menentukan faktor pertumbuhan mikroorganisma.</t>
  </si>
  <si>
    <t>Mengitlak mikroorganisma ialah benda hidup dan kebanyakannya tidak dapat dilihat dengan mata kasar.</t>
  </si>
  <si>
    <t>Berkomunikasi tentang bentuk mikroorganisma yang telah diperhatikan.</t>
  </si>
  <si>
    <t>Membina model mikroorganisma dan mempersembahkannya dengan maklumat tambahan mengenai mikroorganisma.</t>
  </si>
  <si>
    <t>3.2 MIKROORGANISMA BERFAEDAH DAN MIKROORGANISMA BERBAHAYA</t>
  </si>
  <si>
    <t>3.3 HIDUP SIHAT BERDASARKAN PENGETAHUAN TENTANG MIKROORGANISMA</t>
  </si>
  <si>
    <t>Menyatakan kegunaan dan kesan buruk mikroorganisma.</t>
  </si>
  <si>
    <t>Memerihalkan kegunaan dan kesan buruk mikroorganisma.</t>
  </si>
  <si>
    <t>Mengitlak bahawa mikroorganisma ada yang berfaedah dan ada yang berbahaya.</t>
  </si>
  <si>
    <t>Menjana idea tentang langkah-langkah mencegah penyakit berjangkit.</t>
  </si>
  <si>
    <t>Menaakul kepentingan amalan harian yang sihat untuk kesihatan diri dan mencegah jangkitan penyakit.</t>
  </si>
  <si>
    <t>Berkomunikasi secara kreatif dan inovatif tentang penyakit berjangkit dan cara jangkitan mikroorganisma seperti melalui sentuhan, udara, makanan dan air.</t>
  </si>
  <si>
    <t>4.1 INTERAKSI ANTARA HAIWAN</t>
  </si>
  <si>
    <t>Memberi contoh haiwan hidup berkumpulan dan hidup bersendirian.</t>
  </si>
  <si>
    <t>Memerihalkan kelebihan dan kekurangan haiwan yang hidup berkumpulan dan hidup bersendirian.</t>
  </si>
  <si>
    <t>Memerihalkan faktor persaingan antara haiwan.</t>
  </si>
  <si>
    <t>Menjelaskan melalui contoh interaksi antara haiwan.</t>
  </si>
  <si>
    <t>Menjana idea kepentingan interaksi antara haiwan dalam dengan hidupan lain.</t>
  </si>
  <si>
    <t>Berkomunikasi tentang kepentingan interaksi antara haiwan kepada keseimbangan alam.</t>
  </si>
  <si>
    <t>4.2 INTERAKSI ANTARA TUMBUHAN</t>
  </si>
  <si>
    <t>Menyatakan tumbuhan dalam satu habitat yang dikenal pasti.</t>
  </si>
  <si>
    <t xml:space="preserve">Memerihalkan faktor persaingan antara tumbuhan. </t>
  </si>
  <si>
    <t>Menjalankan penyiasatan untuk menentukan faktor persaingan antara tumbuhan.</t>
  </si>
  <si>
    <t>Menjelaskan melalui contoh interaksi lain antara tumbuhan.</t>
  </si>
  <si>
    <t>Menaakul kesan interaksi antara tumbuhan dalam satu habitat.</t>
  </si>
  <si>
    <t>Menghubungkaitkan interaksi antara tumbuhan dengan proses fotosintesis.</t>
  </si>
  <si>
    <t>5.1 ANCAMAN KEPUPUSAN HAIWAN DAN TUMBUHAN</t>
  </si>
  <si>
    <t>5.2 KEPENTINGAN MENJAGA KESEIMBANGAN ALAM</t>
  </si>
  <si>
    <t>Menyatakan contoh haiwan yang pupus.</t>
  </si>
  <si>
    <t>Menyatakan contoh haiwan dan tumbuhan yang terancam.</t>
  </si>
  <si>
    <t>Menjelaskan melalui contoh faktor ancaman terhadap haiwan dan tumbuhan serta cara mengatasinya.</t>
  </si>
  <si>
    <t>Menjana idea cara-cara pemeliharaan dan pemuliharaan haiwan dan tumbuhan.</t>
  </si>
  <si>
    <t>Merumuskan kesan pemeliharaan dan pemuliharaan ke arah kehidupan yang lestari.</t>
  </si>
  <si>
    <t>Berkomunikasi tentang peranan manusia dalam pemeliharaan dan pemuliharaan haiwan dan tumbuhan.</t>
  </si>
  <si>
    <t>6.1 DAYA DAN KESANNYA</t>
  </si>
  <si>
    <t>6.2 GESERAN</t>
  </si>
  <si>
    <t>Menyatakan maksud dan kesan daya.</t>
  </si>
  <si>
    <t>Menjelaskan dengan contoh maksud geseran.</t>
  </si>
  <si>
    <t>Membuat kesimpulan faktor yang mempengaruhi geseran.</t>
  </si>
  <si>
    <t>Menjana idea kesan geseran serta cara menambah dan mengurangkan geseran.</t>
  </si>
  <si>
    <t>Menganalisis kesesuaian permukaaan objek dengan aktiviti seharian berdasarkan pengetahuan tentang geseran.</t>
  </si>
  <si>
    <t>Mereka bentuk objek yang boleh digunakan dalam kehidupan secara kreatif dan inovatif berdasarkan pengetahuan tentang geseran.</t>
  </si>
  <si>
    <t>7.1 KELAJUAN</t>
  </si>
  <si>
    <t>Menyatakan unit bagi kelajuan.</t>
  </si>
  <si>
    <t>Menjelaskan maksud kelajuan melalui aktiviti yang dilakukan.</t>
  </si>
  <si>
    <t>Membuat kesimpulan tentang hubungan kelajuan dengan jarak dan masa.</t>
  </si>
  <si>
    <t>Menyelesaikan masalah untuk menentukan kelajuan, jarak atau masa menggunakan rumus.</t>
  </si>
  <si>
    <t>Menyelesaikan masalah berkaitan kelajuan tanpa melibatkan penggunakan rumus.</t>
  </si>
  <si>
    <t>Menjana idea kepentingan pengetahuan tentang hubungan kelajuan, jarak dan masa secara berhemah dalam kehidupan.</t>
  </si>
  <si>
    <t>8.1 KEROSAKAN MAKANAN</t>
  </si>
  <si>
    <t>Mencirikan makanan yang telah rosak.</t>
  </si>
  <si>
    <t>Menjelaskan dengan contoh kaedah pengawetan serta mengaitkan dengan faktor pertumbuhan mikroorganisma.</t>
  </si>
  <si>
    <t>Menjalankan projek pengawetan sejenis makanan yang diberikan dengan pelbagai kaedah pengawetan.</t>
  </si>
  <si>
    <t>Merumuskan kepentingan teknologi pengawetan makanan bagi memenuhi keperluan bekalan makanan.</t>
  </si>
  <si>
    <t>Menaakul kesesuaian kaedah pengawetan dengan jenis makanan dari segi tempih, tekstur, rupa atau rasa.</t>
  </si>
  <si>
    <t>Berkomunikasi tentang peranan teknologi pengawetan makanan dalam pembangunan ekonomi negara secara kreatif dan inovatif.</t>
  </si>
  <si>
    <t>9.1 BAHAN BUANGAN</t>
  </si>
  <si>
    <t>Menyatakan contoh dan maksud bahan buagan.</t>
  </si>
  <si>
    <t>Mengelaskan bahan buangan kepada terbiodegradasi dan tidak terbiodegradasi.</t>
  </si>
  <si>
    <t>Menjelaskan melalui contoh pengurusan bahan buangan secara terancang.</t>
  </si>
  <si>
    <t>Menaakul penggunaan bahan tidak terbiodegradasi secara berhemah.</t>
  </si>
  <si>
    <t>Menjana idea kesan pembuangan bahan buangan secara tidak terancang.</t>
  </si>
  <si>
    <t>Berkomunikasi secara kreatif dan inovatif tentang pengurusan bahan buangan yang dapat mempertingkatkan ekonomi.</t>
  </si>
  <si>
    <t>10.1 FENOMENA GERHANA BULAN DAN GERHANA MATAHARI</t>
  </si>
  <si>
    <t>Menyatakan ahli Sistem Suria yang terlibat dalam fenomena gerhana.</t>
  </si>
  <si>
    <t>Menerangkan kedudukan Bulan, Bumi dan Matahari semasa fenomena gerhana.</t>
  </si>
  <si>
    <t>Menghubungkaitkan kedudukan Bulan, Bumi dan Matahari semasa gerhana dengan sifat cahaya melalui lakaran.</t>
  </si>
  <si>
    <t>Menjana idea perbezaan dan persamaan tentang gerhana bulan dan gerhana matahari melalui persembahan pengurusan grafik.</t>
  </si>
  <si>
    <t>Mentafsir gambar rajah peringkat-peringkat gerhana mengikut urutan yang betul.</t>
  </si>
  <si>
    <t>Berkomunikasi tentang kesan fenomena gerhana kepada kehidupan di Bumi.</t>
  </si>
  <si>
    <t>11.1 BURUJ</t>
  </si>
  <si>
    <t>Menyatakan maksud buruj.</t>
  </si>
  <si>
    <t>Mengenal pasti buruj.</t>
  </si>
  <si>
    <t>Melakar bentuk buruj.</t>
  </si>
  <si>
    <t>Menjelaskan dengan contoh kegunaan buruj.</t>
  </si>
  <si>
    <t>Menjana idea kewujudan buruj lain dengan mencari maklumat daripada pelbagai media.</t>
  </si>
  <si>
    <t>Membuat projek untuk menunjukkan bentuk buruj secara kreatif dan inovatif.</t>
  </si>
  <si>
    <t>12.1 MESIN RINGKAS</t>
  </si>
  <si>
    <t>12.2 MESIN KOMPLEKS</t>
  </si>
  <si>
    <t>12.3 MEREKA BENTUK MODEL MESIN</t>
  </si>
  <si>
    <t>Menyatakan jenis mesin ringkas.</t>
  </si>
  <si>
    <t>Memerihalkan jenis dan kegunaan mesin ringkas.</t>
  </si>
  <si>
    <t>Mengitlak mesin kompleks terdiri daripada gabungan lebih daripada satu mesin ringkas.</t>
  </si>
  <si>
    <t>Mencerakinkan mesin kompleks kepada mesin ringkas dengan menggunakan contoh.</t>
  </si>
  <si>
    <t>Berkomunikasi tentang kepentingan mesin yang lestari.</t>
  </si>
  <si>
    <t>Memberi justifikasi/mewajarkan reka bentuk model mesin yang dihasilkan dengan memerihalkan konsep sains dan kelestarian ciptaan.</t>
  </si>
  <si>
    <t>Minat.</t>
  </si>
  <si>
    <t>Minat dan bersifat ingin tahu.</t>
  </si>
  <si>
    <t>Minat, bersifat ingin tahu, jujur dan tepat dalam merekod data.</t>
  </si>
  <si>
    <t>Minat, bersifat ingin tahu, jujur dan tepat dalam merekod data, berani mencuba dan bersistematik.</t>
  </si>
  <si>
    <t xml:space="preserve">Minat, bersifat ingin tahu, jujur dan tepat dalam merekod data, berani mencuba, bersistematik, bekerjasama, rajin dan tabah dalam menjalankan tugasan. </t>
  </si>
  <si>
    <t>Minat, bersifat ingin tahu, jujur dan tepat dalam merekod data, berani mencuba, bersistematik,bekerjasama, rajin dan tabah dalam menjalankan tugas, bertanggung jawab ke atas diri, rakan, alam sekitar dan berhemah tinggi.</t>
  </si>
  <si>
    <t>12.1, 12.2, 12.3</t>
  </si>
  <si>
    <t>SAINS</t>
  </si>
  <si>
    <t>**BELUM DISEDIAKAN</t>
  </si>
  <si>
    <t>5,10</t>
  </si>
  <si>
    <t>14,19</t>
  </si>
  <si>
    <t>SJK( C)KG. BARU SUNGAI NIPAH</t>
  </si>
  <si>
    <t>SJK (C ) KG. BARU SUNGAI NIPAH</t>
  </si>
  <si>
    <t>71960 SEREMBAN, NEGERI SEMBILAN.</t>
  </si>
  <si>
    <t>JANUARI 2016</t>
  </si>
  <si>
    <t>Cik Liong Sean Fah</t>
  </si>
  <si>
    <t xml:space="preserve">ALLYTHEA NGO </t>
  </si>
  <si>
    <t>041124140744</t>
  </si>
  <si>
    <t>P</t>
    <phoneticPr fontId="0" type="noConversion"/>
  </si>
  <si>
    <t>CHONG ZHI ZHENG</t>
  </si>
  <si>
    <t>040828050419</t>
  </si>
  <si>
    <t>GAN XUE LING</t>
  </si>
  <si>
    <t>040301050316</t>
  </si>
  <si>
    <t>IVY YONG PEI ROU</t>
  </si>
  <si>
    <t>040516050292</t>
  </si>
  <si>
    <t>LAU YI TONG</t>
  </si>
  <si>
    <t>041213050222</t>
  </si>
  <si>
    <t>LAU ZHE EN</t>
  </si>
  <si>
    <t>040128050442</t>
  </si>
  <si>
    <t>LEE HON WEE</t>
  </si>
  <si>
    <t>040813050109</t>
  </si>
  <si>
    <t>LEE YONG HO</t>
  </si>
  <si>
    <t>LIM ZHENG YU</t>
  </si>
  <si>
    <t>040307146097</t>
  </si>
  <si>
    <t>LOO WEI HAN</t>
  </si>
  <si>
    <t>041026050155</t>
  </si>
  <si>
    <t xml:space="preserve">NALANIYAH </t>
  </si>
  <si>
    <t>040602102044</t>
  </si>
  <si>
    <t>SIEW JEN-SHAWN</t>
  </si>
  <si>
    <t>040112050229</t>
  </si>
  <si>
    <t>TEH YIN QI</t>
  </si>
  <si>
    <t>040814100892</t>
  </si>
  <si>
    <t>TING ZHI WEIN</t>
  </si>
  <si>
    <t>040331050050</t>
  </si>
  <si>
    <t>TOH JOVI</t>
    <phoneticPr fontId="0" type="noConversion"/>
  </si>
  <si>
    <t>04010205011</t>
  </si>
  <si>
    <t xml:space="preserve">VAISHNAVI </t>
  </si>
  <si>
    <t>040709050270</t>
  </si>
  <si>
    <t>YAP RUO XU</t>
  </si>
  <si>
    <t>040622050157</t>
  </si>
  <si>
    <t>L</t>
    <phoneticPr fontId="0" type="noConversion"/>
  </si>
  <si>
    <t>YU XIN NING</t>
  </si>
  <si>
    <t>040621050374</t>
  </si>
  <si>
    <t>Pn. Pua Poh Kek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</si>
</sst>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00000\-00\-0000"/>
    <numFmt numFmtId="165" formatCode="0.0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indexed="81"/>
      <name val="Tahoma"/>
      <family val="2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sz val="12"/>
      <color theme="1"/>
      <name val="Arial Narrow"/>
      <family val="2"/>
    </font>
    <font>
      <sz val="12"/>
      <name val="Arial Narrow"/>
      <family val="2"/>
    </font>
    <font>
      <b/>
      <sz val="12"/>
      <name val="Arial Narrow"/>
      <family val="2"/>
    </font>
    <font>
      <b/>
      <sz val="12"/>
      <color theme="1"/>
      <name val="Arial Narrow"/>
      <family val="2"/>
    </font>
    <font>
      <b/>
      <sz val="11"/>
      <name val="Arial Narrow"/>
      <family val="2"/>
    </font>
    <font>
      <b/>
      <sz val="12"/>
      <color theme="0"/>
      <name val="Arial Narrow"/>
      <family val="2"/>
    </font>
    <font>
      <sz val="12"/>
      <color theme="0"/>
      <name val="Arial Narrow"/>
      <family val="2"/>
    </font>
    <font>
      <b/>
      <sz val="11"/>
      <color theme="0"/>
      <name val="Arial Narrow"/>
      <family val="2"/>
    </font>
    <font>
      <sz val="11"/>
      <name val="Arial Narrow"/>
      <family val="2"/>
    </font>
    <font>
      <sz val="11"/>
      <color theme="0"/>
      <name val="Arial Narrow"/>
      <family val="2"/>
    </font>
    <font>
      <b/>
      <u/>
      <sz val="11"/>
      <color theme="0"/>
      <name val="Arial Narrow"/>
      <family val="2"/>
    </font>
    <font>
      <b/>
      <sz val="14"/>
      <name val="Arial Narrow"/>
      <family val="2"/>
    </font>
    <font>
      <b/>
      <sz val="12"/>
      <color theme="3"/>
      <name val="Arial Narrow"/>
      <family val="2"/>
    </font>
    <font>
      <b/>
      <sz val="16"/>
      <color theme="1"/>
      <name val="Arial Narrow"/>
      <family val="2"/>
    </font>
    <font>
      <b/>
      <sz val="16"/>
      <name val="Arial Narrow"/>
      <family val="2"/>
    </font>
    <font>
      <b/>
      <sz val="16"/>
      <color theme="8" tint="-0.249977111117893"/>
      <name val="Arial Narrow"/>
      <family val="2"/>
    </font>
    <font>
      <sz val="11"/>
      <color theme="8" tint="-0.249977111117893"/>
      <name val="Arial Narrow"/>
      <family val="2"/>
    </font>
    <font>
      <b/>
      <sz val="11"/>
      <color theme="8" tint="-0.249977111117893"/>
      <name val="Arial Narrow"/>
      <family val="2"/>
    </font>
    <font>
      <b/>
      <sz val="11"/>
      <name val="Arial"/>
      <family val="2"/>
    </font>
    <font>
      <b/>
      <sz val="11"/>
      <color rgb="FFFF0000"/>
      <name val="Aharoni"/>
      <charset val="177"/>
    </font>
    <font>
      <b/>
      <sz val="20"/>
      <color theme="1"/>
      <name val="Arial Narrow"/>
      <family val="2"/>
    </font>
    <font>
      <b/>
      <sz val="14"/>
      <color rgb="FF000099"/>
      <name val="Arial Narrow"/>
      <family val="2"/>
    </font>
    <font>
      <b/>
      <sz val="12"/>
      <color rgb="FF000099"/>
      <name val="Arial Narrow"/>
      <family val="2"/>
    </font>
    <font>
      <sz val="18"/>
      <color theme="1"/>
      <name val="Arial Narrow"/>
      <family val="2"/>
    </font>
    <font>
      <sz val="18"/>
      <name val="Arial Narrow"/>
      <family val="2"/>
    </font>
    <font>
      <sz val="14"/>
      <name val="Arial Narrow"/>
      <family val="2"/>
    </font>
    <font>
      <sz val="26"/>
      <name val="Calibri"/>
      <family val="2"/>
      <scheme val="minor"/>
    </font>
    <font>
      <sz val="12"/>
      <color theme="1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2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EFBCE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9">
    <xf numFmtId="0" fontId="0" fillId="0" borderId="0" xfId="0"/>
    <xf numFmtId="0" fontId="3" fillId="0" borderId="0" xfId="0" applyFont="1"/>
    <xf numFmtId="0" fontId="4" fillId="0" borderId="0" xfId="0" applyFont="1" applyBorder="1" applyAlignment="1"/>
    <xf numFmtId="0" fontId="5" fillId="0" borderId="0" xfId="0" applyFont="1"/>
    <xf numFmtId="0" fontId="5" fillId="0" borderId="0" xfId="0" applyFont="1" applyBorder="1"/>
    <xf numFmtId="0" fontId="1" fillId="0" borderId="0" xfId="0" applyFont="1" applyAlignment="1">
      <alignment vertical="center"/>
    </xf>
    <xf numFmtId="0" fontId="5" fillId="3" borderId="0" xfId="0" applyFont="1" applyFill="1" applyBorder="1"/>
    <xf numFmtId="0" fontId="5" fillId="3" borderId="8" xfId="0" applyFont="1" applyFill="1" applyBorder="1"/>
    <xf numFmtId="0" fontId="5" fillId="3" borderId="6" xfId="0" applyFont="1" applyFill="1" applyBorder="1"/>
    <xf numFmtId="0" fontId="5" fillId="3" borderId="7" xfId="0" applyFont="1" applyFill="1" applyBorder="1"/>
    <xf numFmtId="0" fontId="5" fillId="3" borderId="9" xfId="0" applyFont="1" applyFill="1" applyBorder="1"/>
    <xf numFmtId="0" fontId="13" fillId="2" borderId="0" xfId="0" applyFont="1" applyFill="1" applyBorder="1" applyAlignment="1">
      <alignment horizontal="center"/>
    </xf>
    <xf numFmtId="0" fontId="9" fillId="2" borderId="0" xfId="0" applyFont="1" applyFill="1" applyBorder="1"/>
    <xf numFmtId="0" fontId="9" fillId="2" borderId="0" xfId="0" applyFont="1" applyFill="1" applyBorder="1" applyAlignment="1"/>
    <xf numFmtId="0" fontId="9" fillId="2" borderId="0" xfId="0" applyFont="1" applyFill="1" applyBorder="1" applyAlignment="1">
      <alignment horizontal="right"/>
    </xf>
    <xf numFmtId="0" fontId="9" fillId="2" borderId="0" xfId="0" applyFont="1" applyFill="1" applyBorder="1" applyAlignment="1">
      <alignment vertical="center"/>
    </xf>
    <xf numFmtId="0" fontId="13" fillId="2" borderId="0" xfId="0" applyFont="1" applyFill="1" applyBorder="1"/>
    <xf numFmtId="0" fontId="11" fillId="3" borderId="0" xfId="0" applyFont="1" applyFill="1"/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vertical="center"/>
      <protection locked="0"/>
    </xf>
    <xf numFmtId="0" fontId="5" fillId="0" borderId="0" xfId="0" applyFont="1" applyAlignment="1">
      <alignment vertical="center"/>
    </xf>
    <xf numFmtId="0" fontId="5" fillId="0" borderId="4" xfId="0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vertical="center"/>
      <protection locked="0"/>
    </xf>
    <xf numFmtId="1" fontId="7" fillId="8" borderId="1" xfId="0" applyNumberFormat="1" applyFont="1" applyFill="1" applyBorder="1" applyAlignment="1">
      <alignment horizontal="center" vertical="center"/>
    </xf>
    <xf numFmtId="1" fontId="7" fillId="8" borderId="4" xfId="0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9" fillId="9" borderId="6" xfId="0" applyFont="1" applyFill="1" applyBorder="1" applyAlignment="1">
      <alignment horizontal="left"/>
    </xf>
    <xf numFmtId="0" fontId="9" fillId="9" borderId="0" xfId="0" applyFont="1" applyFill="1" applyBorder="1" applyAlignment="1">
      <alignment horizontal="left"/>
    </xf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5" fillId="3" borderId="5" xfId="0" applyFont="1" applyFill="1" applyBorder="1"/>
    <xf numFmtId="0" fontId="3" fillId="3" borderId="0" xfId="0" applyFont="1" applyFill="1"/>
    <xf numFmtId="0" fontId="3" fillId="0" borderId="0" xfId="0" applyFont="1" applyAlignment="1">
      <alignment horizontal="center" vertical="center"/>
    </xf>
    <xf numFmtId="0" fontId="3" fillId="6" borderId="0" xfId="0" applyFont="1" applyFill="1"/>
    <xf numFmtId="0" fontId="3" fillId="3" borderId="1" xfId="0" applyFont="1" applyFill="1" applyBorder="1" applyAlignment="1">
      <alignment horizontal="center"/>
    </xf>
    <xf numFmtId="0" fontId="3" fillId="6" borderId="0" xfId="0" applyFont="1" applyFill="1" applyAlignment="1">
      <alignment horizontal="center"/>
    </xf>
    <xf numFmtId="0" fontId="9" fillId="7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/>
    </xf>
    <xf numFmtId="0" fontId="3" fillId="9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11" fillId="9" borderId="0" xfId="0" applyFont="1" applyFill="1"/>
    <xf numFmtId="0" fontId="10" fillId="9" borderId="0" xfId="0" applyFont="1" applyFill="1" applyAlignment="1" applyProtection="1">
      <protection locked="0"/>
    </xf>
    <xf numFmtId="0" fontId="17" fillId="9" borderId="0" xfId="0" applyFont="1" applyFill="1" applyAlignment="1">
      <alignment horizontal="right" vertical="center"/>
    </xf>
    <xf numFmtId="0" fontId="10" fillId="9" borderId="0" xfId="0" applyFont="1" applyFill="1"/>
    <xf numFmtId="0" fontId="18" fillId="2" borderId="0" xfId="0" applyFont="1" applyFill="1" applyAlignment="1">
      <alignment horizontal="center" vertical="center"/>
    </xf>
    <xf numFmtId="0" fontId="20" fillId="2" borderId="0" xfId="0" applyFont="1" applyFill="1" applyAlignment="1">
      <alignment horizontal="center" vertical="center"/>
    </xf>
    <xf numFmtId="0" fontId="20" fillId="2" borderId="0" xfId="0" applyFont="1" applyFill="1" applyBorder="1" applyAlignment="1">
      <alignment horizontal="center" vertical="center"/>
    </xf>
    <xf numFmtId="0" fontId="3" fillId="2" borderId="0" xfId="0" applyFont="1" applyFill="1"/>
    <xf numFmtId="0" fontId="21" fillId="2" borderId="0" xfId="0" applyFont="1" applyFill="1" applyBorder="1"/>
    <xf numFmtId="0" fontId="21" fillId="2" borderId="0" xfId="0" applyFont="1" applyFill="1" applyBorder="1" applyAlignment="1">
      <alignment horizontal="center"/>
    </xf>
    <xf numFmtId="0" fontId="13" fillId="0" borderId="0" xfId="0" applyFont="1"/>
    <xf numFmtId="0" fontId="19" fillId="2" borderId="0" xfId="0" applyFont="1" applyFill="1" applyAlignment="1">
      <alignment horizontal="center" vertical="center"/>
    </xf>
    <xf numFmtId="0" fontId="19" fillId="2" borderId="0" xfId="0" applyFont="1" applyFill="1" applyBorder="1" applyAlignment="1">
      <alignment horizontal="center" vertical="center"/>
    </xf>
    <xf numFmtId="0" fontId="13" fillId="2" borderId="0" xfId="0" applyFont="1" applyFill="1"/>
    <xf numFmtId="0" fontId="16" fillId="2" borderId="0" xfId="0" applyFont="1" applyFill="1" applyBorder="1" applyAlignment="1">
      <alignment horizontal="left"/>
    </xf>
    <xf numFmtId="0" fontId="22" fillId="2" borderId="0" xfId="0" applyFont="1" applyFill="1" applyBorder="1" applyAlignment="1">
      <alignment horizontal="center"/>
    </xf>
    <xf numFmtId="0" fontId="22" fillId="2" borderId="0" xfId="0" applyFont="1" applyFill="1" applyBorder="1"/>
    <xf numFmtId="0" fontId="12" fillId="2" borderId="0" xfId="0" applyFont="1" applyFill="1" applyBorder="1"/>
    <xf numFmtId="0" fontId="3" fillId="2" borderId="0" xfId="0" applyFont="1" applyFill="1" applyAlignment="1">
      <alignment horizontal="center"/>
    </xf>
    <xf numFmtId="0" fontId="21" fillId="2" borderId="0" xfId="0" applyFont="1" applyFill="1" applyBorder="1" applyAlignment="1"/>
    <xf numFmtId="0" fontId="22" fillId="2" borderId="0" xfId="0" applyFont="1" applyFill="1" applyBorder="1" applyAlignment="1"/>
    <xf numFmtId="0" fontId="1" fillId="3" borderId="0" xfId="0" applyFont="1" applyFill="1" applyAlignment="1">
      <alignment vertical="center"/>
    </xf>
    <xf numFmtId="0" fontId="3" fillId="0" borderId="0" xfId="0" applyFont="1" applyBorder="1" applyAlignment="1"/>
    <xf numFmtId="0" fontId="3" fillId="0" borderId="0" xfId="0" applyFont="1" applyBorder="1"/>
    <xf numFmtId="0" fontId="3" fillId="0" borderId="0" xfId="0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5" fillId="3" borderId="1" xfId="0" applyFont="1" applyFill="1" applyBorder="1" applyAlignment="1" applyProtection="1">
      <alignment vertical="center"/>
      <protection locked="0"/>
    </xf>
    <xf numFmtId="0" fontId="5" fillId="0" borderId="1" xfId="0" applyFont="1" applyBorder="1" applyAlignment="1">
      <alignment horizontal="center" vertical="center"/>
    </xf>
    <xf numFmtId="164" fontId="5" fillId="0" borderId="1" xfId="0" applyNumberFormat="1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hidden="1"/>
    </xf>
    <xf numFmtId="0" fontId="5" fillId="2" borderId="1" xfId="0" applyFont="1" applyFill="1" applyBorder="1" applyAlignment="1" applyProtection="1">
      <alignment vertical="center" wrapText="1"/>
      <protection hidden="1"/>
    </xf>
    <xf numFmtId="0" fontId="5" fillId="3" borderId="0" xfId="0" applyFont="1" applyFill="1" applyBorder="1" applyAlignment="1">
      <alignment horizontal="center"/>
    </xf>
    <xf numFmtId="0" fontId="5" fillId="3" borderId="0" xfId="0" applyFont="1" applyFill="1" applyBorder="1" applyAlignment="1" applyProtection="1">
      <alignment horizontal="center"/>
      <protection locked="0"/>
    </xf>
    <xf numFmtId="0" fontId="5" fillId="3" borderId="8" xfId="0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3" borderId="0" xfId="0" applyFont="1" applyFill="1" applyBorder="1" applyAlignment="1" applyProtection="1">
      <protection locked="0"/>
    </xf>
    <xf numFmtId="0" fontId="5" fillId="3" borderId="0" xfId="0" applyFont="1" applyFill="1" applyBorder="1" applyAlignment="1"/>
    <xf numFmtId="0" fontId="3" fillId="0" borderId="0" xfId="0" applyFont="1" applyAlignment="1">
      <alignment vertical="center"/>
    </xf>
    <xf numFmtId="0" fontId="14" fillId="9" borderId="0" xfId="0" applyFont="1" applyFill="1" applyBorder="1" applyAlignment="1">
      <alignment horizontal="center" vertical="center"/>
    </xf>
    <xf numFmtId="0" fontId="15" fillId="9" borderId="0" xfId="0" applyFont="1" applyFill="1" applyBorder="1" applyAlignment="1">
      <alignment horizontal="center" vertical="center"/>
    </xf>
    <xf numFmtId="0" fontId="26" fillId="2" borderId="0" xfId="0" applyFont="1" applyFill="1" applyBorder="1" applyAlignment="1">
      <alignment horizontal="left"/>
    </xf>
    <xf numFmtId="0" fontId="6" fillId="2" borderId="0" xfId="0" applyFont="1" applyFill="1" applyAlignment="1">
      <alignment horizontal="right" vertical="center"/>
    </xf>
    <xf numFmtId="0" fontId="28" fillId="2" borderId="0" xfId="0" applyFont="1" applyFill="1" applyAlignment="1">
      <alignment vertical="center"/>
    </xf>
    <xf numFmtId="0" fontId="8" fillId="0" borderId="0" xfId="0" applyFont="1" applyFill="1" applyBorder="1" applyAlignment="1" applyProtection="1">
      <protection locked="0"/>
    </xf>
    <xf numFmtId="0" fontId="5" fillId="2" borderId="0" xfId="0" applyFont="1" applyFill="1" applyAlignment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5" fillId="3" borderId="9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10" fillId="9" borderId="0" xfId="0" applyFont="1" applyFill="1" applyAlignment="1" applyProtection="1">
      <alignment horizontal="center"/>
      <protection locked="0"/>
    </xf>
    <xf numFmtId="0" fontId="10" fillId="9" borderId="0" xfId="0" applyFont="1" applyFill="1" applyAlignment="1">
      <alignment horizontal="center"/>
    </xf>
    <xf numFmtId="0" fontId="5" fillId="2" borderId="0" xfId="0" applyFont="1" applyFill="1" applyAlignment="1">
      <alignment horizontal="center" vertical="center"/>
    </xf>
    <xf numFmtId="0" fontId="5" fillId="3" borderId="11" xfId="0" applyFont="1" applyFill="1" applyBorder="1" applyAlignment="1">
      <alignment horizontal="center"/>
    </xf>
    <xf numFmtId="0" fontId="5" fillId="3" borderId="12" xfId="0" applyFont="1" applyFill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0" borderId="6" xfId="0" applyFont="1" applyBorder="1"/>
    <xf numFmtId="0" fontId="7" fillId="2" borderId="0" xfId="0" applyFont="1" applyFill="1" applyBorder="1" applyAlignment="1">
      <alignment vertical="top"/>
    </xf>
    <xf numFmtId="0" fontId="23" fillId="9" borderId="0" xfId="0" applyFont="1" applyFill="1" applyBorder="1" applyAlignment="1">
      <alignment vertical="center"/>
    </xf>
    <xf numFmtId="0" fontId="23" fillId="9" borderId="0" xfId="0" applyFont="1" applyFill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2" fillId="4" borderId="1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/>
    <xf numFmtId="0" fontId="4" fillId="3" borderId="3" xfId="0" applyFont="1" applyFill="1" applyBorder="1" applyAlignment="1"/>
    <xf numFmtId="164" fontId="9" fillId="3" borderId="3" xfId="0" applyNumberFormat="1" applyFont="1" applyFill="1" applyBorder="1" applyAlignment="1"/>
    <xf numFmtId="0" fontId="9" fillId="3" borderId="2" xfId="0" applyFont="1" applyFill="1" applyBorder="1" applyAlignment="1"/>
    <xf numFmtId="0" fontId="9" fillId="3" borderId="3" xfId="0" applyFont="1" applyFill="1" applyBorder="1" applyAlignment="1"/>
    <xf numFmtId="0" fontId="9" fillId="3" borderId="2" xfId="0" applyNumberFormat="1" applyFont="1" applyFill="1" applyBorder="1" applyAlignment="1"/>
    <xf numFmtId="0" fontId="9" fillId="3" borderId="3" xfId="0" applyNumberFormat="1" applyFont="1" applyFill="1" applyBorder="1" applyAlignment="1"/>
    <xf numFmtId="0" fontId="8" fillId="2" borderId="1" xfId="0" applyFont="1" applyFill="1" applyBorder="1" applyAlignment="1">
      <alignment horizontal="center" vertical="center"/>
    </xf>
    <xf numFmtId="0" fontId="6" fillId="9" borderId="0" xfId="0" applyFont="1" applyFill="1" applyBorder="1" applyAlignment="1" applyProtection="1">
      <alignment vertical="center"/>
      <protection locked="0"/>
    </xf>
    <xf numFmtId="164" fontId="9" fillId="3" borderId="2" xfId="0" applyNumberFormat="1" applyFont="1" applyFill="1" applyBorder="1" applyAlignment="1">
      <alignment horizontal="left"/>
    </xf>
    <xf numFmtId="0" fontId="29" fillId="9" borderId="5" xfId="0" applyFont="1" applyFill="1" applyBorder="1" applyAlignment="1">
      <alignment vertical="center"/>
    </xf>
    <xf numFmtId="0" fontId="29" fillId="9" borderId="11" xfId="0" applyFont="1" applyFill="1" applyBorder="1" applyAlignment="1">
      <alignment vertical="center"/>
    </xf>
    <xf numFmtId="0" fontId="29" fillId="9" borderId="6" xfId="0" applyFont="1" applyFill="1" applyBorder="1" applyAlignment="1">
      <alignment vertical="center"/>
    </xf>
    <xf numFmtId="0" fontId="29" fillId="9" borderId="12" xfId="0" applyFont="1" applyFill="1" applyBorder="1" applyAlignment="1">
      <alignment vertical="center"/>
    </xf>
    <xf numFmtId="0" fontId="6" fillId="9" borderId="6" xfId="0" applyFont="1" applyFill="1" applyBorder="1" applyAlignment="1">
      <alignment vertical="center"/>
    </xf>
    <xf numFmtId="0" fontId="6" fillId="9" borderId="12" xfId="0" applyFont="1" applyFill="1" applyBorder="1" applyAlignment="1">
      <alignment vertical="center"/>
    </xf>
    <xf numFmtId="0" fontId="6" fillId="9" borderId="7" xfId="0" applyFont="1" applyFill="1" applyBorder="1" applyAlignment="1">
      <alignment vertical="center"/>
    </xf>
    <xf numFmtId="0" fontId="6" fillId="9" borderId="13" xfId="0" applyFont="1" applyFill="1" applyBorder="1" applyAlignment="1">
      <alignment vertical="center"/>
    </xf>
    <xf numFmtId="0" fontId="5" fillId="2" borderId="14" xfId="0" applyFont="1" applyFill="1" applyBorder="1" applyAlignment="1">
      <alignment horizontal="center" vertical="center"/>
    </xf>
    <xf numFmtId="0" fontId="3" fillId="13" borderId="0" xfId="0" applyFont="1" applyFill="1" applyAlignment="1">
      <alignment horizontal="center" vertical="center"/>
    </xf>
    <xf numFmtId="0" fontId="3" fillId="13" borderId="0" xfId="0" applyFont="1" applyFill="1"/>
    <xf numFmtId="0" fontId="3" fillId="13" borderId="0" xfId="0" applyFont="1" applyFill="1" applyProtection="1">
      <protection locked="0"/>
    </xf>
    <xf numFmtId="0" fontId="6" fillId="12" borderId="8" xfId="0" applyFont="1" applyFill="1" applyBorder="1" applyAlignment="1">
      <alignment horizontal="center" vertical="center"/>
    </xf>
    <xf numFmtId="0" fontId="32" fillId="14" borderId="15" xfId="0" applyFont="1" applyFill="1" applyBorder="1" applyAlignment="1" applyProtection="1">
      <alignment horizontal="center" vertical="center"/>
      <protection hidden="1"/>
    </xf>
    <xf numFmtId="0" fontId="32" fillId="14" borderId="16" xfId="0" applyFont="1" applyFill="1" applyBorder="1" applyAlignment="1" applyProtection="1">
      <alignment horizontal="center" vertical="center" wrapText="1"/>
      <protection hidden="1"/>
    </xf>
    <xf numFmtId="0" fontId="32" fillId="0" borderId="10" xfId="0" applyFont="1" applyBorder="1" applyAlignment="1" applyProtection="1">
      <alignment horizontal="center" vertical="center"/>
      <protection hidden="1"/>
    </xf>
    <xf numFmtId="0" fontId="32" fillId="0" borderId="1" xfId="0" applyFont="1" applyBorder="1" applyAlignment="1" applyProtection="1">
      <alignment horizontal="center" vertical="center"/>
      <protection hidden="1"/>
    </xf>
    <xf numFmtId="2" fontId="32" fillId="0" borderId="1" xfId="0" applyNumberFormat="1" applyFont="1" applyBorder="1" applyAlignment="1" applyProtection="1">
      <alignment horizontal="center" vertical="center"/>
      <protection hidden="1"/>
    </xf>
    <xf numFmtId="165" fontId="32" fillId="0" borderId="1" xfId="0" applyNumberFormat="1" applyFont="1" applyBorder="1" applyAlignment="1" applyProtection="1">
      <alignment horizontal="center" vertical="center"/>
      <protection hidden="1"/>
    </xf>
    <xf numFmtId="0" fontId="32" fillId="0" borderId="0" xfId="0" applyFont="1" applyProtection="1">
      <protection hidden="1"/>
    </xf>
    <xf numFmtId="0" fontId="32" fillId="0" borderId="4" xfId="0" applyFont="1" applyBorder="1" applyAlignment="1" applyProtection="1">
      <alignment horizontal="center" vertical="center"/>
      <protection hidden="1"/>
    </xf>
    <xf numFmtId="0" fontId="32" fillId="0" borderId="5" xfId="0" applyFont="1" applyBorder="1" applyAlignment="1" applyProtection="1">
      <alignment horizontal="center" vertical="center"/>
      <protection hidden="1"/>
    </xf>
    <xf numFmtId="0" fontId="32" fillId="0" borderId="6" xfId="0" applyFont="1" applyBorder="1" applyAlignment="1" applyProtection="1">
      <alignment horizontal="center" vertical="center"/>
      <protection hidden="1"/>
    </xf>
    <xf numFmtId="0" fontId="32" fillId="0" borderId="18" xfId="0" applyFont="1" applyBorder="1" applyAlignment="1" applyProtection="1">
      <alignment horizontal="center" vertical="center"/>
      <protection hidden="1"/>
    </xf>
    <xf numFmtId="0" fontId="32" fillId="0" borderId="4" xfId="0" applyFont="1" applyBorder="1" applyAlignment="1" applyProtection="1">
      <alignment horizontal="center" vertical="center" wrapText="1"/>
      <protection hidden="1"/>
    </xf>
    <xf numFmtId="0" fontId="32" fillId="0" borderId="0" xfId="0" applyFont="1" applyBorder="1" applyAlignment="1" applyProtection="1">
      <alignment horizontal="center"/>
      <protection hidden="1"/>
    </xf>
    <xf numFmtId="0" fontId="32" fillId="14" borderId="16" xfId="0" applyFont="1" applyFill="1" applyBorder="1" applyAlignment="1" applyProtection="1">
      <alignment vertical="center"/>
      <protection hidden="1"/>
    </xf>
    <xf numFmtId="0" fontId="32" fillId="0" borderId="20" xfId="0" applyFont="1" applyBorder="1" applyAlignment="1" applyProtection="1">
      <alignment vertical="center"/>
      <protection hidden="1"/>
    </xf>
    <xf numFmtId="0" fontId="32" fillId="0" borderId="1" xfId="0" applyFont="1" applyBorder="1" applyAlignment="1" applyProtection="1">
      <alignment vertical="center"/>
      <protection hidden="1"/>
    </xf>
    <xf numFmtId="0" fontId="32" fillId="0" borderId="20" xfId="0" applyFont="1" applyBorder="1" applyAlignment="1" applyProtection="1">
      <alignment vertical="center" wrapText="1"/>
      <protection hidden="1"/>
    </xf>
    <xf numFmtId="0" fontId="32" fillId="0" borderId="4" xfId="0" applyFont="1" applyBorder="1" applyAlignment="1" applyProtection="1">
      <alignment vertical="center" wrapText="1"/>
      <protection hidden="1"/>
    </xf>
    <xf numFmtId="0" fontId="32" fillId="0" borderId="10" xfId="0" applyFont="1" applyBorder="1" applyAlignment="1" applyProtection="1">
      <alignment vertical="center" wrapText="1"/>
      <protection hidden="1"/>
    </xf>
    <xf numFmtId="0" fontId="32" fillId="0" borderId="1" xfId="0" applyFont="1" applyBorder="1" applyAlignment="1" applyProtection="1">
      <alignment vertical="center" wrapText="1"/>
      <protection hidden="1"/>
    </xf>
    <xf numFmtId="0" fontId="32" fillId="0" borderId="18" xfId="0" applyFont="1" applyBorder="1" applyAlignment="1" applyProtection="1">
      <alignment vertical="center" wrapText="1"/>
      <protection hidden="1"/>
    </xf>
    <xf numFmtId="0" fontId="32" fillId="0" borderId="12" xfId="0" applyFont="1" applyBorder="1" applyAlignment="1" applyProtection="1">
      <alignment horizontal="left" vertical="center" wrapText="1"/>
      <protection hidden="1"/>
    </xf>
    <xf numFmtId="0" fontId="32" fillId="15" borderId="16" xfId="0" applyFont="1" applyFill="1" applyBorder="1" applyAlignment="1" applyProtection="1">
      <alignment vertical="center"/>
      <protection hidden="1"/>
    </xf>
    <xf numFmtId="0" fontId="3" fillId="16" borderId="0" xfId="0" applyFont="1" applyFill="1" applyProtection="1">
      <protection hidden="1"/>
    </xf>
    <xf numFmtId="0" fontId="3" fillId="15" borderId="1" xfId="0" applyFont="1" applyFill="1" applyBorder="1" applyAlignment="1" applyProtection="1">
      <alignment horizontal="center" vertical="center" wrapText="1"/>
      <protection hidden="1"/>
    </xf>
    <xf numFmtId="0" fontId="3" fillId="3" borderId="1" xfId="0" applyFont="1" applyFill="1" applyBorder="1" applyAlignment="1" applyProtection="1">
      <alignment horizontal="center" vertical="center"/>
      <protection hidden="1"/>
    </xf>
    <xf numFmtId="0" fontId="3" fillId="16" borderId="0" xfId="0" applyFont="1" applyFill="1" applyBorder="1" applyProtection="1">
      <protection hidden="1"/>
    </xf>
    <xf numFmtId="0" fontId="3" fillId="3" borderId="1" xfId="0" applyFont="1" applyFill="1" applyBorder="1" applyAlignment="1" applyProtection="1">
      <alignment horizontal="center" vertical="top"/>
      <protection hidden="1"/>
    </xf>
    <xf numFmtId="0" fontId="3" fillId="16" borderId="0" xfId="0" applyFont="1" applyFill="1" applyBorder="1" applyAlignment="1" applyProtection="1">
      <alignment vertical="center"/>
      <protection hidden="1"/>
    </xf>
    <xf numFmtId="0" fontId="3" fillId="16" borderId="0" xfId="0" applyFont="1" applyFill="1" applyBorder="1" applyAlignment="1" applyProtection="1">
      <alignment horizontal="center" vertical="center"/>
      <protection hidden="1"/>
    </xf>
    <xf numFmtId="0" fontId="5" fillId="16" borderId="0" xfId="0" applyFont="1" applyFill="1" applyAlignment="1" applyProtection="1">
      <alignment vertical="center"/>
      <protection hidden="1"/>
    </xf>
    <xf numFmtId="0" fontId="3" fillId="16" borderId="0" xfId="0" applyFont="1" applyFill="1" applyAlignment="1" applyProtection="1">
      <alignment vertical="center"/>
      <protection hidden="1"/>
    </xf>
    <xf numFmtId="0" fontId="5" fillId="16" borderId="0" xfId="0" applyFont="1" applyFill="1" applyAlignment="1" applyProtection="1">
      <alignment horizontal="left" vertical="center" wrapText="1"/>
      <protection hidden="1"/>
    </xf>
    <xf numFmtId="0" fontId="6" fillId="12" borderId="8" xfId="0" applyFont="1" applyFill="1" applyBorder="1" applyAlignment="1">
      <alignment horizontal="center" vertical="center"/>
    </xf>
    <xf numFmtId="0" fontId="3" fillId="0" borderId="0" xfId="0" applyFont="1" applyFill="1" applyBorder="1" applyAlignment="1" applyProtection="1">
      <alignment vertical="center"/>
      <protection hidden="1"/>
    </xf>
    <xf numFmtId="0" fontId="4" fillId="11" borderId="1" xfId="0" applyFont="1" applyFill="1" applyBorder="1" applyProtection="1">
      <protection hidden="1"/>
    </xf>
    <xf numFmtId="0" fontId="0" fillId="0" borderId="0" xfId="0" applyAlignment="1">
      <alignment horizontal="center"/>
    </xf>
    <xf numFmtId="0" fontId="3" fillId="15" borderId="1" xfId="0" applyFont="1" applyFill="1" applyBorder="1" applyAlignment="1" applyProtection="1">
      <alignment horizontal="left" vertical="center" wrapText="1"/>
      <protection hidden="1"/>
    </xf>
    <xf numFmtId="0" fontId="5" fillId="3" borderId="1" xfId="0" applyFont="1" applyFill="1" applyBorder="1" applyAlignment="1" applyProtection="1">
      <alignment horizontal="left" vertical="center" wrapText="1"/>
      <protection hidden="1"/>
    </xf>
    <xf numFmtId="0" fontId="3" fillId="16" borderId="0" xfId="0" applyFont="1" applyFill="1" applyBorder="1" applyAlignment="1" applyProtection="1">
      <alignment vertical="center" wrapText="1"/>
      <protection hidden="1"/>
    </xf>
    <xf numFmtId="0" fontId="3" fillId="15" borderId="10" xfId="0" applyFont="1" applyFill="1" applyBorder="1" applyAlignment="1" applyProtection="1">
      <alignment horizontal="left" vertical="center" wrapText="1"/>
      <protection hidden="1"/>
    </xf>
    <xf numFmtId="0" fontId="5" fillId="19" borderId="10" xfId="0" applyFont="1" applyFill="1" applyBorder="1" applyAlignment="1" applyProtection="1">
      <alignment vertical="center" wrapText="1"/>
      <protection hidden="1"/>
    </xf>
    <xf numFmtId="0" fontId="5" fillId="16" borderId="0" xfId="0" applyFont="1" applyFill="1" applyAlignment="1" applyProtection="1">
      <alignment vertical="center" wrapText="1"/>
      <protection hidden="1"/>
    </xf>
    <xf numFmtId="0" fontId="5" fillId="19" borderId="4" xfId="0" applyFont="1" applyFill="1" applyBorder="1" applyAlignment="1" applyProtection="1">
      <alignment vertical="center" wrapText="1"/>
      <protection hidden="1"/>
    </xf>
    <xf numFmtId="0" fontId="5" fillId="19" borderId="1" xfId="0" applyFont="1" applyFill="1" applyBorder="1" applyAlignment="1" applyProtection="1">
      <alignment vertical="center" wrapText="1"/>
      <protection hidden="1"/>
    </xf>
    <xf numFmtId="0" fontId="5" fillId="16" borderId="0" xfId="0" applyFont="1" applyFill="1" applyBorder="1" applyAlignment="1" applyProtection="1">
      <alignment vertical="center" wrapText="1"/>
      <protection hidden="1"/>
    </xf>
    <xf numFmtId="0" fontId="5" fillId="19" borderId="18" xfId="0" applyFont="1" applyFill="1" applyBorder="1" applyAlignment="1" applyProtection="1">
      <alignment vertical="center" wrapText="1"/>
      <protection hidden="1"/>
    </xf>
    <xf numFmtId="0" fontId="5" fillId="3" borderId="1" xfId="0" applyFont="1" applyFill="1" applyBorder="1" applyAlignment="1" applyProtection="1">
      <alignment vertical="center" wrapText="1"/>
      <protection hidden="1"/>
    </xf>
    <xf numFmtId="0" fontId="5" fillId="0" borderId="0" xfId="0" applyFont="1" applyFill="1" applyAlignment="1" applyProtection="1">
      <alignment vertical="center" wrapText="1"/>
      <protection hidden="1"/>
    </xf>
    <xf numFmtId="0" fontId="3" fillId="16" borderId="0" xfId="0" applyFont="1" applyFill="1" applyAlignment="1" applyProtection="1">
      <alignment vertical="center" wrapText="1"/>
      <protection hidden="1"/>
    </xf>
    <xf numFmtId="0" fontId="3" fillId="17" borderId="1" xfId="0" applyFont="1" applyFill="1" applyBorder="1" applyAlignment="1" applyProtection="1">
      <alignment horizontal="left" vertical="center" wrapText="1"/>
      <protection hidden="1"/>
    </xf>
    <xf numFmtId="0" fontId="3" fillId="17" borderId="1" xfId="0" applyFont="1" applyFill="1" applyBorder="1" applyAlignment="1" applyProtection="1">
      <alignment vertical="center" wrapText="1"/>
      <protection hidden="1"/>
    </xf>
    <xf numFmtId="0" fontId="3" fillId="16" borderId="0" xfId="0" applyFont="1" applyFill="1" applyBorder="1" applyAlignment="1" applyProtection="1">
      <alignment horizontal="justify" vertical="center" wrapText="1"/>
      <protection hidden="1"/>
    </xf>
    <xf numFmtId="0" fontId="3" fillId="18" borderId="1" xfId="0" applyFont="1" applyFill="1" applyBorder="1" applyAlignment="1" applyProtection="1">
      <alignment vertical="center" wrapText="1"/>
      <protection hidden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4" fillId="11" borderId="1" xfId="0" applyFont="1" applyFill="1" applyBorder="1" applyAlignment="1" applyProtection="1">
      <alignment vertical="center" wrapText="1"/>
      <protection hidden="1"/>
    </xf>
    <xf numFmtId="0" fontId="5" fillId="3" borderId="1" xfId="0" quotePrefix="1" applyFont="1" applyFill="1" applyBorder="1" applyAlignment="1" applyProtection="1">
      <alignment vertical="center" wrapText="1"/>
      <protection hidden="1"/>
    </xf>
    <xf numFmtId="0" fontId="6" fillId="10" borderId="1" xfId="0" applyFont="1" applyFill="1" applyBorder="1" applyAlignment="1">
      <alignment horizontal="center" vertical="center" textRotation="90" wrapText="1"/>
    </xf>
    <xf numFmtId="0" fontId="3" fillId="0" borderId="4" xfId="0" applyFont="1" applyBorder="1" applyAlignment="1">
      <alignment horizontal="left"/>
    </xf>
    <xf numFmtId="0" fontId="3" fillId="3" borderId="0" xfId="0" applyFont="1" applyFill="1" applyBorder="1"/>
    <xf numFmtId="0" fontId="3" fillId="0" borderId="0" xfId="0" applyFont="1" applyBorder="1" applyAlignment="1">
      <alignment horizontal="left"/>
    </xf>
    <xf numFmtId="0" fontId="3" fillId="0" borderId="0" xfId="0" applyFont="1" applyBorder="1" applyAlignment="1">
      <alignment horizontal="center" vertical="center"/>
    </xf>
    <xf numFmtId="0" fontId="30" fillId="9" borderId="6" xfId="0" applyFont="1" applyFill="1" applyBorder="1" applyAlignment="1">
      <alignment horizontal="center" vertical="center"/>
    </xf>
    <xf numFmtId="0" fontId="6" fillId="9" borderId="5" xfId="0" applyFont="1" applyFill="1" applyBorder="1" applyAlignment="1">
      <alignment vertical="center"/>
    </xf>
    <xf numFmtId="0" fontId="6" fillId="9" borderId="11" xfId="0" applyFont="1" applyFill="1" applyBorder="1" applyAlignment="1">
      <alignment vertical="center"/>
    </xf>
    <xf numFmtId="0" fontId="16" fillId="11" borderId="0" xfId="0" applyFont="1" applyFill="1" applyBorder="1" applyAlignment="1">
      <alignment horizontal="left"/>
    </xf>
    <xf numFmtId="0" fontId="9" fillId="11" borderId="0" xfId="0" applyFont="1" applyFill="1" applyBorder="1"/>
    <xf numFmtId="0" fontId="13" fillId="11" borderId="0" xfId="0" applyFont="1" applyFill="1" applyBorder="1" applyAlignment="1">
      <alignment horizontal="center"/>
    </xf>
    <xf numFmtId="0" fontId="12" fillId="5" borderId="4" xfId="0" applyFont="1" applyFill="1" applyBorder="1" applyAlignment="1">
      <alignment horizontal="center" vertical="center" wrapText="1"/>
    </xf>
    <xf numFmtId="0" fontId="12" fillId="5" borderId="10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 applyProtection="1">
      <alignment horizontal="center"/>
      <protection locked="0"/>
    </xf>
    <xf numFmtId="0" fontId="5" fillId="3" borderId="8" xfId="0" applyFont="1" applyFill="1" applyBorder="1" applyAlignment="1">
      <alignment horizontal="center"/>
    </xf>
    <xf numFmtId="0" fontId="6" fillId="12" borderId="2" xfId="0" applyFont="1" applyFill="1" applyBorder="1" applyAlignment="1">
      <alignment horizontal="center" vertical="center"/>
    </xf>
    <xf numFmtId="0" fontId="6" fillId="12" borderId="14" xfId="0" applyFont="1" applyFill="1" applyBorder="1" applyAlignment="1">
      <alignment horizontal="center" vertical="center"/>
    </xf>
    <xf numFmtId="0" fontId="6" fillId="12" borderId="8" xfId="0" applyFont="1" applyFill="1" applyBorder="1" applyAlignment="1">
      <alignment horizontal="center" vertical="center"/>
    </xf>
    <xf numFmtId="0" fontId="24" fillId="13" borderId="0" xfId="0" applyFont="1" applyFill="1" applyAlignment="1">
      <alignment horizontal="center" vertical="center"/>
    </xf>
    <xf numFmtId="0" fontId="7" fillId="2" borderId="0" xfId="0" applyFont="1" applyFill="1" applyBorder="1" applyAlignment="1">
      <alignment horizontal="left" wrapText="1"/>
    </xf>
    <xf numFmtId="0" fontId="9" fillId="9" borderId="7" xfId="0" applyFont="1" applyFill="1" applyBorder="1" applyAlignment="1">
      <alignment horizontal="left"/>
    </xf>
    <xf numFmtId="0" fontId="9" fillId="9" borderId="9" xfId="0" applyFont="1" applyFill="1" applyBorder="1" applyAlignment="1">
      <alignment horizontal="left"/>
    </xf>
    <xf numFmtId="0" fontId="9" fillId="9" borderId="6" xfId="0" applyFont="1" applyFill="1" applyBorder="1" applyAlignment="1">
      <alignment horizontal="left"/>
    </xf>
    <xf numFmtId="0" fontId="9" fillId="9" borderId="0" xfId="0" applyFont="1" applyFill="1" applyBorder="1" applyAlignment="1">
      <alignment horizontal="left"/>
    </xf>
    <xf numFmtId="0" fontId="31" fillId="2" borderId="0" xfId="0" applyFont="1" applyFill="1" applyBorder="1" applyAlignment="1">
      <alignment horizontal="left" vertical="center" indent="1"/>
    </xf>
    <xf numFmtId="0" fontId="31" fillId="2" borderId="9" xfId="0" applyFont="1" applyFill="1" applyBorder="1" applyAlignment="1">
      <alignment horizontal="left" vertical="center" indent="1"/>
    </xf>
    <xf numFmtId="0" fontId="12" fillId="4" borderId="4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9" borderId="0" xfId="0" applyFont="1" applyFill="1" applyBorder="1" applyAlignment="1">
      <alignment horizontal="center" vertical="center"/>
    </xf>
    <xf numFmtId="0" fontId="27" fillId="9" borderId="0" xfId="0" applyFont="1" applyFill="1" applyBorder="1" applyAlignment="1">
      <alignment horizontal="center" vertical="center"/>
    </xf>
    <xf numFmtId="0" fontId="9" fillId="9" borderId="5" xfId="0" applyFont="1" applyFill="1" applyBorder="1" applyAlignment="1">
      <alignment horizontal="left"/>
    </xf>
    <xf numFmtId="0" fontId="9" fillId="9" borderId="8" xfId="0" applyFont="1" applyFill="1" applyBorder="1" applyAlignment="1">
      <alignment horizontal="left"/>
    </xf>
    <xf numFmtId="0" fontId="7" fillId="2" borderId="2" xfId="0" applyFont="1" applyFill="1" applyBorder="1" applyAlignment="1">
      <alignment horizontal="left" vertical="center" indent="1"/>
    </xf>
    <xf numFmtId="0" fontId="7" fillId="2" borderId="3" xfId="0" applyFont="1" applyFill="1" applyBorder="1" applyAlignment="1">
      <alignment horizontal="left" vertical="center" indent="1"/>
    </xf>
    <xf numFmtId="0" fontId="21" fillId="2" borderId="0" xfId="0" applyFont="1" applyFill="1" applyBorder="1" applyAlignment="1">
      <alignment vertical="center" wrapText="1"/>
    </xf>
    <xf numFmtId="0" fontId="21" fillId="2" borderId="0" xfId="0" applyFont="1" applyFill="1" applyBorder="1" applyAlignment="1">
      <alignment horizontal="center" vertical="center" wrapText="1"/>
    </xf>
    <xf numFmtId="0" fontId="25" fillId="9" borderId="0" xfId="0" applyFont="1" applyFill="1" applyAlignment="1">
      <alignment horizontal="center" vertical="center"/>
    </xf>
    <xf numFmtId="0" fontId="13" fillId="2" borderId="0" xfId="0" applyFont="1" applyFill="1" applyBorder="1" applyAlignment="1">
      <alignment horizontal="center" vertical="center" wrapText="1"/>
    </xf>
    <xf numFmtId="0" fontId="32" fillId="0" borderId="5" xfId="0" applyFont="1" applyBorder="1" applyAlignment="1" applyProtection="1">
      <alignment horizontal="center" vertical="center"/>
      <protection hidden="1"/>
    </xf>
    <xf numFmtId="0" fontId="32" fillId="0" borderId="7" xfId="0" applyFont="1" applyBorder="1" applyAlignment="1" applyProtection="1">
      <alignment horizontal="center" vertical="center"/>
      <protection hidden="1"/>
    </xf>
    <xf numFmtId="0" fontId="32" fillId="15" borderId="19" xfId="0" applyFont="1" applyFill="1" applyBorder="1" applyAlignment="1" applyProtection="1">
      <alignment horizontal="center" vertical="center"/>
      <protection hidden="1"/>
    </xf>
    <xf numFmtId="0" fontId="32" fillId="15" borderId="17" xfId="0" applyFont="1" applyFill="1" applyBorder="1" applyAlignment="1" applyProtection="1">
      <alignment horizontal="center" vertical="center"/>
      <protection hidden="1"/>
    </xf>
    <xf numFmtId="0" fontId="32" fillId="0" borderId="13" xfId="0" applyFont="1" applyBorder="1" applyAlignment="1" applyProtection="1">
      <alignment horizontal="center" vertical="center"/>
      <protection hidden="1"/>
    </xf>
    <xf numFmtId="0" fontId="32" fillId="0" borderId="4" xfId="0" applyFont="1" applyBorder="1" applyAlignment="1" applyProtection="1">
      <alignment horizontal="center" vertical="center"/>
      <protection hidden="1"/>
    </xf>
    <xf numFmtId="0" fontId="32" fillId="0" borderId="18" xfId="0" applyFont="1" applyBorder="1" applyAlignment="1" applyProtection="1">
      <alignment horizontal="center" vertical="center"/>
      <protection hidden="1"/>
    </xf>
    <xf numFmtId="0" fontId="32" fillId="0" borderId="10" xfId="0" applyFont="1" applyBorder="1" applyAlignment="1" applyProtection="1">
      <alignment horizontal="center" vertical="center"/>
      <protection hidden="1"/>
    </xf>
    <xf numFmtId="0" fontId="33" fillId="0" borderId="2" xfId="0" applyFont="1" applyBorder="1" applyAlignment="1">
      <alignment vertical="center"/>
    </xf>
    <xf numFmtId="0" fontId="34" fillId="0" borderId="1" xfId="0" quotePrefix="1" applyFont="1" applyBorder="1" applyAlignment="1" applyProtection="1">
      <alignment horizontal="center" vertical="center"/>
      <protection locked="0"/>
    </xf>
    <xf numFmtId="0" fontId="35" fillId="0" borderId="3" xfId="0" applyFont="1" applyBorder="1" applyAlignment="1">
      <alignment horizontal="center" vertical="center"/>
    </xf>
    <xf numFmtId="0" fontId="33" fillId="0" borderId="6" xfId="0" applyFont="1" applyBorder="1" applyAlignment="1">
      <alignment vertical="center"/>
    </xf>
    <xf numFmtId="0" fontId="33" fillId="0" borderId="1" xfId="0" applyFont="1" applyBorder="1" applyAlignment="1">
      <alignment vertical="center"/>
    </xf>
    <xf numFmtId="0" fontId="35" fillId="0" borderId="13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0099"/>
      <color rgb="FFCC3399"/>
      <color rgb="FFFFFF66"/>
      <color rgb="FFFF9900"/>
      <color rgb="FF00FFFF"/>
      <color rgb="FFE45AD4"/>
      <color rgb="FF00CC99"/>
      <color rgb="FFFF3399"/>
      <color rgb="FF009900"/>
      <color rgb="FFC7D8F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MY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 PELAPORAN'!$B$29</c:f>
              <c:strCache>
                <c:ptCount val="1"/>
                <c:pt idx="0">
                  <c:v>BIL. MURID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'GRAF PELAPORAN'!$C$28:$H$28</c:f>
              <c:strCache>
                <c:ptCount val="6"/>
                <c:pt idx="0">
                  <c:v>TP 1</c:v>
                </c:pt>
                <c:pt idx="1">
                  <c:v>TP 2</c:v>
                </c:pt>
                <c:pt idx="2">
                  <c:v> TP 3</c:v>
                </c:pt>
                <c:pt idx="3">
                  <c:v>TP 4</c:v>
                </c:pt>
                <c:pt idx="4">
                  <c:v>TP  5</c:v>
                </c:pt>
                <c:pt idx="5">
                  <c:v>TP 6</c:v>
                </c:pt>
              </c:strCache>
            </c:strRef>
          </c:cat>
          <c:val>
            <c:numRef>
              <c:f>'GRAF PELAPORAN'!$C$29:$H$29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3</c:v>
                </c:pt>
                <c:pt idx="4">
                  <c:v>9</c:v>
                </c:pt>
                <c:pt idx="5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397440"/>
        <c:axId val="124398976"/>
      </c:barChart>
      <c:catAx>
        <c:axId val="124397440"/>
        <c:scaling>
          <c:orientation val="minMax"/>
        </c:scaling>
        <c:delete val="0"/>
        <c:axPos val="b"/>
        <c:majorTickMark val="out"/>
        <c:minorTickMark val="none"/>
        <c:tickLblPos val="nextTo"/>
        <c:crossAx val="124398976"/>
        <c:crosses val="autoZero"/>
        <c:auto val="1"/>
        <c:lblAlgn val="ctr"/>
        <c:lblOffset val="100"/>
        <c:noMultiLvlLbl val="0"/>
      </c:catAx>
      <c:valAx>
        <c:axId val="124398976"/>
        <c:scaling>
          <c:orientation val="minMax"/>
          <c:max val="60"/>
        </c:scaling>
        <c:delete val="0"/>
        <c:axPos val="l"/>
        <c:numFmt formatCode="General" sourceLinked="1"/>
        <c:majorTickMark val="out"/>
        <c:minorTickMark val="none"/>
        <c:tickLblPos val="nextTo"/>
        <c:crossAx val="124397440"/>
        <c:crosses val="autoZero"/>
        <c:crossBetween val="between"/>
        <c:majorUnit val="1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MY"/>
  <c:roundedCorners val="0"/>
  <mc:AlternateContent xmlns:mc="http://schemas.openxmlformats.org/markup-compatibility/2006">
    <mc:Choice xmlns:c14="http://schemas.microsoft.com/office/drawing/2007/8/2/chart" Requires="c14">
      <c14:style val="128"/>
    </mc:Choice>
    <mc:Fallback>
      <c:style val="28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 PELAPORAN'!$B$101</c:f>
              <c:strCache>
                <c:ptCount val="1"/>
                <c:pt idx="0">
                  <c:v>BIL. MURID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'GRAF PELAPORAN'!$C$100:$H$100</c:f>
              <c:strCache>
                <c:ptCount val="6"/>
                <c:pt idx="0">
                  <c:v>TP 1</c:v>
                </c:pt>
                <c:pt idx="1">
                  <c:v>TP 2</c:v>
                </c:pt>
                <c:pt idx="2">
                  <c:v> TP 3</c:v>
                </c:pt>
                <c:pt idx="3">
                  <c:v>TP 4</c:v>
                </c:pt>
                <c:pt idx="4">
                  <c:v>TP  5</c:v>
                </c:pt>
                <c:pt idx="5">
                  <c:v>TP 6</c:v>
                </c:pt>
              </c:strCache>
            </c:strRef>
          </c:cat>
          <c:val>
            <c:numRef>
              <c:f>'GRAF PELAPORAN'!$C$101:$H$101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3</c:v>
                </c:pt>
                <c:pt idx="5">
                  <c:v>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5155712"/>
        <c:axId val="115157248"/>
      </c:barChart>
      <c:catAx>
        <c:axId val="115155712"/>
        <c:scaling>
          <c:orientation val="minMax"/>
        </c:scaling>
        <c:delete val="0"/>
        <c:axPos val="b"/>
        <c:majorTickMark val="out"/>
        <c:minorTickMark val="none"/>
        <c:tickLblPos val="nextTo"/>
        <c:crossAx val="115157248"/>
        <c:crosses val="autoZero"/>
        <c:auto val="1"/>
        <c:lblAlgn val="ctr"/>
        <c:lblOffset val="100"/>
        <c:noMultiLvlLbl val="0"/>
      </c:catAx>
      <c:valAx>
        <c:axId val="115157248"/>
        <c:scaling>
          <c:orientation val="minMax"/>
          <c:max val="60"/>
        </c:scaling>
        <c:delete val="0"/>
        <c:axPos val="l"/>
        <c:numFmt formatCode="General" sourceLinked="1"/>
        <c:majorTickMark val="out"/>
        <c:minorTickMark val="none"/>
        <c:tickLblPos val="nextTo"/>
        <c:crossAx val="115155712"/>
        <c:crosses val="autoZero"/>
        <c:crossBetween val="between"/>
        <c:majorUnit val="1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MY"/>
  <c:roundedCorners val="0"/>
  <mc:AlternateContent xmlns:mc="http://schemas.openxmlformats.org/markup-compatibility/2006">
    <mc:Choice xmlns:c14="http://schemas.microsoft.com/office/drawing/2007/8/2/chart" Requires="c14">
      <c14:style val="128"/>
    </mc:Choice>
    <mc:Fallback>
      <c:style val="28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 PELAPORAN'!$J$101</c:f>
              <c:strCache>
                <c:ptCount val="1"/>
                <c:pt idx="0">
                  <c:v>BIL. MURID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'GRAF PELAPORAN'!$K$100:$P$100</c:f>
              <c:strCache>
                <c:ptCount val="6"/>
                <c:pt idx="0">
                  <c:v>TP 1</c:v>
                </c:pt>
                <c:pt idx="1">
                  <c:v>TP 2</c:v>
                </c:pt>
                <c:pt idx="2">
                  <c:v> TP 3</c:v>
                </c:pt>
                <c:pt idx="3">
                  <c:v>TP 4</c:v>
                </c:pt>
                <c:pt idx="4">
                  <c:v>TP  5</c:v>
                </c:pt>
                <c:pt idx="5">
                  <c:v>TP 6</c:v>
                </c:pt>
              </c:strCache>
            </c:strRef>
          </c:cat>
          <c:val>
            <c:numRef>
              <c:f>'GRAF PELAPORAN'!$K$101:$P$101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8</c:v>
                </c:pt>
                <c:pt idx="4">
                  <c:v>4</c:v>
                </c:pt>
                <c:pt idx="5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5185536"/>
        <c:axId val="115187072"/>
      </c:barChart>
      <c:catAx>
        <c:axId val="115185536"/>
        <c:scaling>
          <c:orientation val="minMax"/>
        </c:scaling>
        <c:delete val="0"/>
        <c:axPos val="b"/>
        <c:majorTickMark val="out"/>
        <c:minorTickMark val="none"/>
        <c:tickLblPos val="nextTo"/>
        <c:crossAx val="115187072"/>
        <c:crosses val="autoZero"/>
        <c:auto val="1"/>
        <c:lblAlgn val="ctr"/>
        <c:lblOffset val="100"/>
        <c:noMultiLvlLbl val="0"/>
      </c:catAx>
      <c:valAx>
        <c:axId val="115187072"/>
        <c:scaling>
          <c:orientation val="minMax"/>
          <c:max val="60"/>
        </c:scaling>
        <c:delete val="0"/>
        <c:axPos val="l"/>
        <c:numFmt formatCode="General" sourceLinked="1"/>
        <c:majorTickMark val="out"/>
        <c:minorTickMark val="none"/>
        <c:tickLblPos val="nextTo"/>
        <c:crossAx val="115185536"/>
        <c:crosses val="autoZero"/>
        <c:crossBetween val="between"/>
        <c:majorUnit val="1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MY"/>
  <c:roundedCorners val="0"/>
  <mc:AlternateContent xmlns:mc="http://schemas.openxmlformats.org/markup-compatibility/2006">
    <mc:Choice xmlns:c14="http://schemas.microsoft.com/office/drawing/2007/8/2/chart" Requires="c14">
      <c14:style val="129"/>
    </mc:Choice>
    <mc:Fallback>
      <c:style val="29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 PELAPORAN'!$B$119</c:f>
              <c:strCache>
                <c:ptCount val="1"/>
                <c:pt idx="0">
                  <c:v>BIL. MURID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'GRAF PELAPORAN'!$C$118:$H$118</c:f>
              <c:strCache>
                <c:ptCount val="6"/>
                <c:pt idx="0">
                  <c:v>TP 1</c:v>
                </c:pt>
                <c:pt idx="1">
                  <c:v>TP 2</c:v>
                </c:pt>
                <c:pt idx="2">
                  <c:v> TP 3</c:v>
                </c:pt>
                <c:pt idx="3">
                  <c:v>TP 4</c:v>
                </c:pt>
                <c:pt idx="4">
                  <c:v>TP  5</c:v>
                </c:pt>
                <c:pt idx="5">
                  <c:v>TP 6</c:v>
                </c:pt>
              </c:strCache>
            </c:strRef>
          </c:cat>
          <c:val>
            <c:numRef>
              <c:f>'GRAF PELAPORAN'!$C$119:$H$119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3</c:v>
                </c:pt>
                <c:pt idx="5">
                  <c:v>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5207168"/>
        <c:axId val="117650176"/>
      </c:barChart>
      <c:catAx>
        <c:axId val="115207168"/>
        <c:scaling>
          <c:orientation val="minMax"/>
        </c:scaling>
        <c:delete val="0"/>
        <c:axPos val="b"/>
        <c:majorTickMark val="out"/>
        <c:minorTickMark val="none"/>
        <c:tickLblPos val="nextTo"/>
        <c:crossAx val="117650176"/>
        <c:crosses val="autoZero"/>
        <c:auto val="1"/>
        <c:lblAlgn val="ctr"/>
        <c:lblOffset val="100"/>
        <c:noMultiLvlLbl val="0"/>
      </c:catAx>
      <c:valAx>
        <c:axId val="117650176"/>
        <c:scaling>
          <c:orientation val="minMax"/>
          <c:max val="60"/>
        </c:scaling>
        <c:delete val="0"/>
        <c:axPos val="l"/>
        <c:numFmt formatCode="General" sourceLinked="1"/>
        <c:majorTickMark val="out"/>
        <c:minorTickMark val="none"/>
        <c:tickLblPos val="nextTo"/>
        <c:crossAx val="115207168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MY"/>
  <c:roundedCorners val="0"/>
  <mc:AlternateContent xmlns:mc="http://schemas.openxmlformats.org/markup-compatibility/2006">
    <mc:Choice xmlns:c14="http://schemas.microsoft.com/office/drawing/2007/8/2/chart" Requires="c14">
      <c14:style val="129"/>
    </mc:Choice>
    <mc:Fallback>
      <c:style val="29"/>
    </mc:Fallback>
  </mc:AlternateContent>
  <c:chart>
    <c:autoTitleDeleted val="1"/>
    <c:plotArea>
      <c:layout>
        <c:manualLayout>
          <c:layoutTarget val="inner"/>
          <c:xMode val="edge"/>
          <c:yMode val="edge"/>
          <c:x val="6.1328868232122906E-2"/>
          <c:y val="6.3866543464869363E-2"/>
          <c:w val="0.91264002897893415"/>
          <c:h val="0.774768090734500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PELAPORAN'!$J$119</c:f>
              <c:strCache>
                <c:ptCount val="1"/>
                <c:pt idx="0">
                  <c:v>BIL. MURID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'GRAF PELAPORAN'!$K$118:$P$118</c:f>
              <c:strCache>
                <c:ptCount val="6"/>
                <c:pt idx="0">
                  <c:v>TP 1</c:v>
                </c:pt>
                <c:pt idx="1">
                  <c:v>TP 2</c:v>
                </c:pt>
                <c:pt idx="2">
                  <c:v> TP 3</c:v>
                </c:pt>
                <c:pt idx="3">
                  <c:v>TP 4</c:v>
                </c:pt>
                <c:pt idx="4">
                  <c:v>TP  5</c:v>
                </c:pt>
                <c:pt idx="5">
                  <c:v>TP 6</c:v>
                </c:pt>
              </c:strCache>
            </c:strRef>
          </c:cat>
          <c:val>
            <c:numRef>
              <c:f>'GRAF PELAPORAN'!$K$119:$P$119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8</c:v>
                </c:pt>
                <c:pt idx="4">
                  <c:v>4</c:v>
                </c:pt>
                <c:pt idx="5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7666176"/>
        <c:axId val="117667712"/>
      </c:barChart>
      <c:catAx>
        <c:axId val="117666176"/>
        <c:scaling>
          <c:orientation val="minMax"/>
        </c:scaling>
        <c:delete val="0"/>
        <c:axPos val="b"/>
        <c:majorTickMark val="out"/>
        <c:minorTickMark val="none"/>
        <c:tickLblPos val="nextTo"/>
        <c:crossAx val="117667712"/>
        <c:crosses val="autoZero"/>
        <c:auto val="1"/>
        <c:lblAlgn val="ctr"/>
        <c:lblOffset val="100"/>
        <c:noMultiLvlLbl val="0"/>
      </c:catAx>
      <c:valAx>
        <c:axId val="117667712"/>
        <c:scaling>
          <c:orientation val="minMax"/>
          <c:max val="60"/>
        </c:scaling>
        <c:delete val="0"/>
        <c:axPos val="l"/>
        <c:numFmt formatCode="General" sourceLinked="1"/>
        <c:majorTickMark val="out"/>
        <c:minorTickMark val="none"/>
        <c:tickLblPos val="nextTo"/>
        <c:crossAx val="117666176"/>
        <c:crosses val="autoZero"/>
        <c:crossBetween val="between"/>
        <c:majorUnit val="1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MY"/>
  <c:roundedCorners val="0"/>
  <mc:AlternateContent xmlns:mc="http://schemas.openxmlformats.org/markup-compatibility/2006">
    <mc:Choice xmlns:c14="http://schemas.microsoft.com/office/drawing/2007/8/2/chart" Requires="c14">
      <c14:style val="129"/>
    </mc:Choice>
    <mc:Fallback>
      <c:style val="29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 PELAPORAN'!$B$137</c:f>
              <c:strCache>
                <c:ptCount val="1"/>
                <c:pt idx="0">
                  <c:v>BIL. MURID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'GRAF PELAPORAN'!$C$136:$H$136</c:f>
              <c:strCache>
                <c:ptCount val="6"/>
                <c:pt idx="0">
                  <c:v>TP 1</c:v>
                </c:pt>
                <c:pt idx="1">
                  <c:v>TP 2</c:v>
                </c:pt>
                <c:pt idx="2">
                  <c:v> TP 3</c:v>
                </c:pt>
                <c:pt idx="3">
                  <c:v>TP 4</c:v>
                </c:pt>
                <c:pt idx="4">
                  <c:v>TP  5</c:v>
                </c:pt>
                <c:pt idx="5">
                  <c:v>TP 6</c:v>
                </c:pt>
              </c:strCache>
            </c:strRef>
          </c:cat>
          <c:val>
            <c:numRef>
              <c:f>'GRAF PELAPORAN'!$C$137:$H$137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3</c:v>
                </c:pt>
                <c:pt idx="4">
                  <c:v>9</c:v>
                </c:pt>
                <c:pt idx="5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7700096"/>
        <c:axId val="117701632"/>
      </c:barChart>
      <c:catAx>
        <c:axId val="117700096"/>
        <c:scaling>
          <c:orientation val="minMax"/>
        </c:scaling>
        <c:delete val="0"/>
        <c:axPos val="b"/>
        <c:majorTickMark val="out"/>
        <c:minorTickMark val="none"/>
        <c:tickLblPos val="nextTo"/>
        <c:crossAx val="117701632"/>
        <c:crosses val="autoZero"/>
        <c:auto val="1"/>
        <c:lblAlgn val="ctr"/>
        <c:lblOffset val="100"/>
        <c:noMultiLvlLbl val="0"/>
      </c:catAx>
      <c:valAx>
        <c:axId val="117701632"/>
        <c:scaling>
          <c:orientation val="minMax"/>
          <c:max val="60"/>
        </c:scaling>
        <c:delete val="0"/>
        <c:axPos val="l"/>
        <c:numFmt formatCode="General" sourceLinked="1"/>
        <c:majorTickMark val="out"/>
        <c:minorTickMark val="none"/>
        <c:tickLblPos val="nextTo"/>
        <c:crossAx val="117700096"/>
        <c:crosses val="autoZero"/>
        <c:crossBetween val="between"/>
        <c:majorUnit val="1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MY"/>
  <c:roundedCorners val="0"/>
  <mc:AlternateContent xmlns:mc="http://schemas.openxmlformats.org/markup-compatibility/2006">
    <mc:Choice xmlns:c14="http://schemas.microsoft.com/office/drawing/2007/8/2/chart" Requires="c14">
      <c14:style val="130"/>
    </mc:Choice>
    <mc:Fallback>
      <c:style val="30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 PELAPORAN'!$J$137</c:f>
              <c:strCache>
                <c:ptCount val="1"/>
                <c:pt idx="0">
                  <c:v>BIL. MURID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'GRAF PELAPORAN'!$K$136:$P$136</c:f>
              <c:strCache>
                <c:ptCount val="6"/>
                <c:pt idx="0">
                  <c:v>TP 1</c:v>
                </c:pt>
                <c:pt idx="1">
                  <c:v>TP 2</c:v>
                </c:pt>
                <c:pt idx="2">
                  <c:v> TP 3</c:v>
                </c:pt>
                <c:pt idx="3">
                  <c:v>TP 4</c:v>
                </c:pt>
                <c:pt idx="4">
                  <c:v>TP  5</c:v>
                </c:pt>
                <c:pt idx="5">
                  <c:v>TP 6</c:v>
                </c:pt>
              </c:strCache>
            </c:strRef>
          </c:cat>
          <c:val>
            <c:numRef>
              <c:f>'GRAF PELAPORAN'!$K$137:$P$137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9</c:v>
                </c:pt>
                <c:pt idx="4">
                  <c:v>5</c:v>
                </c:pt>
                <c:pt idx="5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8465536"/>
        <c:axId val="128487808"/>
      </c:barChart>
      <c:catAx>
        <c:axId val="128465536"/>
        <c:scaling>
          <c:orientation val="minMax"/>
        </c:scaling>
        <c:delete val="0"/>
        <c:axPos val="b"/>
        <c:majorTickMark val="out"/>
        <c:minorTickMark val="none"/>
        <c:tickLblPos val="nextTo"/>
        <c:crossAx val="128487808"/>
        <c:crosses val="autoZero"/>
        <c:auto val="1"/>
        <c:lblAlgn val="ctr"/>
        <c:lblOffset val="100"/>
        <c:noMultiLvlLbl val="0"/>
      </c:catAx>
      <c:valAx>
        <c:axId val="128487808"/>
        <c:scaling>
          <c:orientation val="minMax"/>
          <c:max val="60"/>
        </c:scaling>
        <c:delete val="0"/>
        <c:axPos val="l"/>
        <c:numFmt formatCode="General" sourceLinked="1"/>
        <c:majorTickMark val="out"/>
        <c:minorTickMark val="none"/>
        <c:tickLblPos val="nextTo"/>
        <c:crossAx val="128465536"/>
        <c:crosses val="autoZero"/>
        <c:crossBetween val="between"/>
        <c:majorUnit val="1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MY"/>
  <c:roundedCorners val="0"/>
  <mc:AlternateContent xmlns:mc="http://schemas.openxmlformats.org/markup-compatibility/2006">
    <mc:Choice xmlns:c14="http://schemas.microsoft.com/office/drawing/2007/8/2/chart" Requires="c14">
      <c14:style val="130"/>
    </mc:Choice>
    <mc:Fallback>
      <c:style val="30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 PELAPORAN'!$B$155</c:f>
              <c:strCache>
                <c:ptCount val="1"/>
                <c:pt idx="0">
                  <c:v>BIL. MURID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'GRAF PELAPORAN'!$C$154:$H$154</c:f>
              <c:strCache>
                <c:ptCount val="6"/>
                <c:pt idx="0">
                  <c:v>TP 1</c:v>
                </c:pt>
                <c:pt idx="1">
                  <c:v>TP 2</c:v>
                </c:pt>
                <c:pt idx="2">
                  <c:v> TP 3</c:v>
                </c:pt>
                <c:pt idx="3">
                  <c:v>TP 4</c:v>
                </c:pt>
                <c:pt idx="4">
                  <c:v>TP  5</c:v>
                </c:pt>
                <c:pt idx="5">
                  <c:v>TP 6</c:v>
                </c:pt>
              </c:strCache>
            </c:strRef>
          </c:cat>
          <c:val>
            <c:numRef>
              <c:f>'GRAF PELAPORAN'!$C$155:$H$155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3</c:v>
                </c:pt>
                <c:pt idx="5">
                  <c:v>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8507904"/>
        <c:axId val="128509440"/>
      </c:barChart>
      <c:catAx>
        <c:axId val="128507904"/>
        <c:scaling>
          <c:orientation val="minMax"/>
        </c:scaling>
        <c:delete val="0"/>
        <c:axPos val="b"/>
        <c:majorTickMark val="out"/>
        <c:minorTickMark val="none"/>
        <c:tickLblPos val="nextTo"/>
        <c:crossAx val="128509440"/>
        <c:crosses val="autoZero"/>
        <c:auto val="1"/>
        <c:lblAlgn val="ctr"/>
        <c:lblOffset val="100"/>
        <c:noMultiLvlLbl val="0"/>
      </c:catAx>
      <c:valAx>
        <c:axId val="128509440"/>
        <c:scaling>
          <c:orientation val="minMax"/>
          <c:max val="60"/>
        </c:scaling>
        <c:delete val="0"/>
        <c:axPos val="l"/>
        <c:numFmt formatCode="General" sourceLinked="1"/>
        <c:majorTickMark val="out"/>
        <c:minorTickMark val="none"/>
        <c:tickLblPos val="nextTo"/>
        <c:crossAx val="128507904"/>
        <c:crosses val="autoZero"/>
        <c:crossBetween val="between"/>
        <c:majorUnit val="1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MY"/>
  <c:roundedCorners val="0"/>
  <mc:AlternateContent xmlns:mc="http://schemas.openxmlformats.org/markup-compatibility/2006">
    <mc:Choice xmlns:c14="http://schemas.microsoft.com/office/drawing/2007/8/2/chart" Requires="c14">
      <c14:style val="130"/>
    </mc:Choice>
    <mc:Fallback>
      <c:style val="30"/>
    </mc:Fallback>
  </mc:AlternateContent>
  <c:chart>
    <c:autoTitleDeleted val="1"/>
    <c:plotArea>
      <c:layout>
        <c:manualLayout>
          <c:layoutTarget val="inner"/>
          <c:xMode val="edge"/>
          <c:yMode val="edge"/>
          <c:x val="6.1081068341069356E-2"/>
          <c:y val="6.137013632246633E-2"/>
          <c:w val="0.91299300779503634"/>
          <c:h val="0.766989167236472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PELAPORAN'!$J$155</c:f>
              <c:strCache>
                <c:ptCount val="1"/>
                <c:pt idx="0">
                  <c:v>BIL. MURID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'GRAF PELAPORAN'!$K$154:$P$154</c:f>
              <c:strCache>
                <c:ptCount val="6"/>
                <c:pt idx="0">
                  <c:v>TP 1</c:v>
                </c:pt>
                <c:pt idx="1">
                  <c:v>TP 2</c:v>
                </c:pt>
                <c:pt idx="2">
                  <c:v> TP 3</c:v>
                </c:pt>
                <c:pt idx="3">
                  <c:v>TP 4</c:v>
                </c:pt>
                <c:pt idx="4">
                  <c:v>TP  5</c:v>
                </c:pt>
                <c:pt idx="5">
                  <c:v>TP 6</c:v>
                </c:pt>
              </c:strCache>
            </c:strRef>
          </c:cat>
          <c:val>
            <c:numRef>
              <c:f>'GRAF PELAPORAN'!$K$155:$P$155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8</c:v>
                </c:pt>
                <c:pt idx="4">
                  <c:v>4</c:v>
                </c:pt>
                <c:pt idx="5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831488"/>
        <c:axId val="130833024"/>
      </c:barChart>
      <c:catAx>
        <c:axId val="130831488"/>
        <c:scaling>
          <c:orientation val="minMax"/>
        </c:scaling>
        <c:delete val="0"/>
        <c:axPos val="b"/>
        <c:majorTickMark val="none"/>
        <c:minorTickMark val="none"/>
        <c:tickLblPos val="nextTo"/>
        <c:crossAx val="130833024"/>
        <c:crosses val="autoZero"/>
        <c:auto val="1"/>
        <c:lblAlgn val="ctr"/>
        <c:lblOffset val="100"/>
        <c:noMultiLvlLbl val="0"/>
      </c:catAx>
      <c:valAx>
        <c:axId val="130833024"/>
        <c:scaling>
          <c:orientation val="minMax"/>
          <c:max val="60"/>
        </c:scaling>
        <c:delete val="0"/>
        <c:axPos val="l"/>
        <c:numFmt formatCode="General" sourceLinked="1"/>
        <c:majorTickMark val="none"/>
        <c:minorTickMark val="none"/>
        <c:tickLblPos val="nextTo"/>
        <c:crossAx val="130831488"/>
        <c:crosses val="autoZero"/>
        <c:crossBetween val="between"/>
        <c:majorUnit val="1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MY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 PELAPORAN'!$B$10</c:f>
              <c:strCache>
                <c:ptCount val="1"/>
                <c:pt idx="0">
                  <c:v>BIL. MURID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'GRAF PELAPORAN'!$C$9:$H$9</c:f>
              <c:strCache>
                <c:ptCount val="6"/>
                <c:pt idx="0">
                  <c:v>TP 1</c:v>
                </c:pt>
                <c:pt idx="1">
                  <c:v>TP 2</c:v>
                </c:pt>
                <c:pt idx="2">
                  <c:v> TP 3</c:v>
                </c:pt>
                <c:pt idx="3">
                  <c:v>TP 4</c:v>
                </c:pt>
                <c:pt idx="4">
                  <c:v>TP  5</c:v>
                </c:pt>
                <c:pt idx="5">
                  <c:v>TP 6</c:v>
                </c:pt>
              </c:strCache>
            </c:strRef>
          </c:cat>
          <c:val>
            <c:numRef>
              <c:f>'GRAF PELAPORAN'!$C$10:$H$10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3</c:v>
                </c:pt>
                <c:pt idx="5">
                  <c:v>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865408"/>
        <c:axId val="130867200"/>
      </c:barChart>
      <c:catAx>
        <c:axId val="130865408"/>
        <c:scaling>
          <c:orientation val="minMax"/>
        </c:scaling>
        <c:delete val="0"/>
        <c:axPos val="b"/>
        <c:majorTickMark val="none"/>
        <c:minorTickMark val="none"/>
        <c:tickLblPos val="nextTo"/>
        <c:crossAx val="130867200"/>
        <c:crosses val="autoZero"/>
        <c:auto val="1"/>
        <c:lblAlgn val="ctr"/>
        <c:lblOffset val="100"/>
        <c:noMultiLvlLbl val="0"/>
      </c:catAx>
      <c:valAx>
        <c:axId val="130867200"/>
        <c:scaling>
          <c:orientation val="minMax"/>
          <c:max val="60"/>
        </c:scaling>
        <c:delete val="0"/>
        <c:axPos val="l"/>
        <c:numFmt formatCode="General" sourceLinked="1"/>
        <c:majorTickMark val="none"/>
        <c:minorTickMark val="none"/>
        <c:tickLblPos val="nextTo"/>
        <c:crossAx val="130865408"/>
        <c:crosses val="autoZero"/>
        <c:crossBetween val="between"/>
        <c:majorUnit val="1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MY"/>
  <c:roundedCorners val="0"/>
  <mc:AlternateContent xmlns:mc="http://schemas.openxmlformats.org/markup-compatibility/2006">
    <mc:Choice xmlns:c14="http://schemas.microsoft.com/office/drawing/2007/8/2/chart" Requires="c14">
      <c14:style val="130"/>
    </mc:Choice>
    <mc:Fallback>
      <c:style val="30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653459663289616E-2"/>
          <c:y val="5.5842549966986815E-2"/>
          <c:w val="0.91299300779503634"/>
          <c:h val="0.800154685369349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PELAPORAN'!$B$173</c:f>
              <c:strCache>
                <c:ptCount val="1"/>
                <c:pt idx="0">
                  <c:v>BIL. MURID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'GRAF PELAPORAN'!$C$172:$H$172</c:f>
              <c:strCache>
                <c:ptCount val="6"/>
                <c:pt idx="0">
                  <c:v>TP 1</c:v>
                </c:pt>
                <c:pt idx="1">
                  <c:v>TP 2</c:v>
                </c:pt>
                <c:pt idx="2">
                  <c:v> TP 3</c:v>
                </c:pt>
                <c:pt idx="3">
                  <c:v>TP 4</c:v>
                </c:pt>
                <c:pt idx="4">
                  <c:v>TP  5</c:v>
                </c:pt>
                <c:pt idx="5">
                  <c:v>TP 6</c:v>
                </c:pt>
              </c:strCache>
            </c:strRef>
          </c:cat>
          <c:val>
            <c:numRef>
              <c:f>'GRAF PELAPORAN'!$C$173:$H$173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3</c:v>
                </c:pt>
                <c:pt idx="5">
                  <c:v>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874752"/>
        <c:axId val="47740032"/>
      </c:barChart>
      <c:catAx>
        <c:axId val="130874752"/>
        <c:scaling>
          <c:orientation val="minMax"/>
        </c:scaling>
        <c:delete val="0"/>
        <c:axPos val="b"/>
        <c:majorTickMark val="none"/>
        <c:minorTickMark val="none"/>
        <c:tickLblPos val="nextTo"/>
        <c:crossAx val="47740032"/>
        <c:crosses val="autoZero"/>
        <c:auto val="1"/>
        <c:lblAlgn val="ctr"/>
        <c:lblOffset val="100"/>
        <c:noMultiLvlLbl val="0"/>
      </c:catAx>
      <c:valAx>
        <c:axId val="47740032"/>
        <c:scaling>
          <c:orientation val="minMax"/>
          <c:max val="60"/>
        </c:scaling>
        <c:delete val="0"/>
        <c:axPos val="l"/>
        <c:numFmt formatCode="General" sourceLinked="1"/>
        <c:majorTickMark val="none"/>
        <c:minorTickMark val="none"/>
        <c:tickLblPos val="nextTo"/>
        <c:crossAx val="130874752"/>
        <c:crosses val="autoZero"/>
        <c:crossBetween val="between"/>
        <c:majorUnit val="1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MY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 PELAPORAN'!$J$10</c:f>
              <c:strCache>
                <c:ptCount val="1"/>
                <c:pt idx="0">
                  <c:v>BIL. MURID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'GRAF PELAPORAN'!$K$9:$P$9</c:f>
              <c:strCache>
                <c:ptCount val="6"/>
                <c:pt idx="0">
                  <c:v>TP 1</c:v>
                </c:pt>
                <c:pt idx="1">
                  <c:v>TP 2</c:v>
                </c:pt>
                <c:pt idx="2">
                  <c:v> TP 3</c:v>
                </c:pt>
                <c:pt idx="3">
                  <c:v>TP 4</c:v>
                </c:pt>
                <c:pt idx="4">
                  <c:v>TP  5</c:v>
                </c:pt>
                <c:pt idx="5">
                  <c:v>TP 6</c:v>
                </c:pt>
              </c:strCache>
            </c:strRef>
          </c:cat>
          <c:val>
            <c:numRef>
              <c:f>'GRAF PELAPORAN'!$K$10:$P$10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8</c:v>
                </c:pt>
                <c:pt idx="4">
                  <c:v>4</c:v>
                </c:pt>
                <c:pt idx="5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427264"/>
        <c:axId val="124429056"/>
      </c:barChart>
      <c:catAx>
        <c:axId val="124427264"/>
        <c:scaling>
          <c:orientation val="minMax"/>
        </c:scaling>
        <c:delete val="0"/>
        <c:axPos val="b"/>
        <c:majorTickMark val="out"/>
        <c:minorTickMark val="none"/>
        <c:tickLblPos val="nextTo"/>
        <c:crossAx val="124429056"/>
        <c:crosses val="autoZero"/>
        <c:auto val="1"/>
        <c:lblAlgn val="ctr"/>
        <c:lblOffset val="100"/>
        <c:noMultiLvlLbl val="0"/>
      </c:catAx>
      <c:valAx>
        <c:axId val="124429056"/>
        <c:scaling>
          <c:orientation val="minMax"/>
          <c:max val="60"/>
        </c:scaling>
        <c:delete val="0"/>
        <c:axPos val="l"/>
        <c:numFmt formatCode="General" sourceLinked="1"/>
        <c:majorTickMark val="out"/>
        <c:minorTickMark val="none"/>
        <c:tickLblPos val="nextTo"/>
        <c:crossAx val="124427264"/>
        <c:crosses val="autoZero"/>
        <c:crossBetween val="between"/>
        <c:majorUnit val="1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MY"/>
  <c:roundedCorners val="0"/>
  <mc:AlternateContent xmlns:mc="http://schemas.openxmlformats.org/markup-compatibility/2006">
    <mc:Choice xmlns:c14="http://schemas.microsoft.com/office/drawing/2007/8/2/chart" Requires="c14">
      <c14:style val="130"/>
    </mc:Choice>
    <mc:Fallback>
      <c:style val="30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653459663289616E-2"/>
          <c:y val="5.5842549966986815E-2"/>
          <c:w val="0.91299300779503634"/>
          <c:h val="0.800154685369349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PELAPORAN'!$B$173</c:f>
              <c:strCache>
                <c:ptCount val="1"/>
                <c:pt idx="0">
                  <c:v>BIL. MURID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'GRAF PELAPORAN'!$K$172:$P$172</c:f>
              <c:strCache>
                <c:ptCount val="6"/>
                <c:pt idx="0">
                  <c:v>TP 1</c:v>
                </c:pt>
                <c:pt idx="1">
                  <c:v>TP 2</c:v>
                </c:pt>
                <c:pt idx="2">
                  <c:v> TP 3</c:v>
                </c:pt>
                <c:pt idx="3">
                  <c:v>TP 4</c:v>
                </c:pt>
                <c:pt idx="4">
                  <c:v>TP  5</c:v>
                </c:pt>
                <c:pt idx="5">
                  <c:v>TP 6</c:v>
                </c:pt>
              </c:strCache>
            </c:strRef>
          </c:cat>
          <c:val>
            <c:numRef>
              <c:f>'GRAF PELAPORAN'!$K$173:$P$173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8</c:v>
                </c:pt>
                <c:pt idx="4">
                  <c:v>4</c:v>
                </c:pt>
                <c:pt idx="5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7760128"/>
        <c:axId val="47761664"/>
      </c:barChart>
      <c:catAx>
        <c:axId val="47760128"/>
        <c:scaling>
          <c:orientation val="minMax"/>
        </c:scaling>
        <c:delete val="0"/>
        <c:axPos val="b"/>
        <c:majorTickMark val="none"/>
        <c:minorTickMark val="none"/>
        <c:tickLblPos val="nextTo"/>
        <c:crossAx val="47761664"/>
        <c:crosses val="autoZero"/>
        <c:auto val="1"/>
        <c:lblAlgn val="ctr"/>
        <c:lblOffset val="100"/>
        <c:noMultiLvlLbl val="0"/>
      </c:catAx>
      <c:valAx>
        <c:axId val="47761664"/>
        <c:scaling>
          <c:orientation val="minMax"/>
          <c:max val="60"/>
        </c:scaling>
        <c:delete val="0"/>
        <c:axPos val="l"/>
        <c:numFmt formatCode="General" sourceLinked="1"/>
        <c:majorTickMark val="none"/>
        <c:minorTickMark val="none"/>
        <c:tickLblPos val="nextTo"/>
        <c:crossAx val="47760128"/>
        <c:crosses val="autoZero"/>
        <c:crossBetween val="between"/>
        <c:majorUnit val="1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MY"/>
  <c:roundedCorners val="0"/>
  <mc:AlternateContent xmlns:mc="http://schemas.openxmlformats.org/markup-compatibility/2006">
    <mc:Choice xmlns:c14="http://schemas.microsoft.com/office/drawing/2007/8/2/chart" Requires="c14">
      <c14:style val="130"/>
    </mc:Choice>
    <mc:Fallback>
      <c:style val="30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653459663289616E-2"/>
          <c:y val="5.5842549966986815E-2"/>
          <c:w val="0.91299300779503634"/>
          <c:h val="0.800154685369349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PELAPORAN'!$B$173</c:f>
              <c:strCache>
                <c:ptCount val="1"/>
                <c:pt idx="0">
                  <c:v>BIL. MURID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'GRAF PELAPORAN'!$C$189:$H$189</c:f>
              <c:strCache>
                <c:ptCount val="6"/>
                <c:pt idx="0">
                  <c:v>TP 1</c:v>
                </c:pt>
                <c:pt idx="1">
                  <c:v>TP 2</c:v>
                </c:pt>
                <c:pt idx="2">
                  <c:v> TP 3</c:v>
                </c:pt>
                <c:pt idx="3">
                  <c:v>TP 4</c:v>
                </c:pt>
                <c:pt idx="4">
                  <c:v>TP  5</c:v>
                </c:pt>
                <c:pt idx="5">
                  <c:v>TP 6</c:v>
                </c:pt>
              </c:strCache>
            </c:strRef>
          </c:cat>
          <c:val>
            <c:numRef>
              <c:f>'GRAF PELAPORAN'!$C$190:$H$190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3</c:v>
                </c:pt>
                <c:pt idx="5">
                  <c:v>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7782144"/>
        <c:axId val="47788032"/>
      </c:barChart>
      <c:catAx>
        <c:axId val="47782144"/>
        <c:scaling>
          <c:orientation val="minMax"/>
        </c:scaling>
        <c:delete val="0"/>
        <c:axPos val="b"/>
        <c:majorTickMark val="none"/>
        <c:minorTickMark val="none"/>
        <c:tickLblPos val="nextTo"/>
        <c:crossAx val="47788032"/>
        <c:crosses val="autoZero"/>
        <c:auto val="1"/>
        <c:lblAlgn val="ctr"/>
        <c:lblOffset val="100"/>
        <c:noMultiLvlLbl val="0"/>
      </c:catAx>
      <c:valAx>
        <c:axId val="47788032"/>
        <c:scaling>
          <c:orientation val="minMax"/>
          <c:max val="60"/>
        </c:scaling>
        <c:delete val="0"/>
        <c:axPos val="l"/>
        <c:numFmt formatCode="General" sourceLinked="1"/>
        <c:majorTickMark val="none"/>
        <c:minorTickMark val="none"/>
        <c:tickLblPos val="nextTo"/>
        <c:crossAx val="47782144"/>
        <c:crosses val="autoZero"/>
        <c:crossBetween val="between"/>
        <c:majorUnit val="1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MY"/>
  <c:roundedCorners val="0"/>
  <mc:AlternateContent xmlns:mc="http://schemas.openxmlformats.org/markup-compatibility/2006">
    <mc:Choice xmlns:c14="http://schemas.microsoft.com/office/drawing/2007/8/2/chart" Requires="c14">
      <c14:style val="130"/>
    </mc:Choice>
    <mc:Fallback>
      <c:style val="30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653459663289616E-2"/>
          <c:y val="5.5842549966986815E-2"/>
          <c:w val="0.91299300779503634"/>
          <c:h val="0.800154685369349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PELAPORAN'!$B$173</c:f>
              <c:strCache>
                <c:ptCount val="1"/>
                <c:pt idx="0">
                  <c:v>BIL. MURID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'GRAF PELAPORAN'!$K$189:$P$189</c:f>
              <c:strCache>
                <c:ptCount val="6"/>
                <c:pt idx="0">
                  <c:v>TP 1</c:v>
                </c:pt>
                <c:pt idx="1">
                  <c:v>TP 2</c:v>
                </c:pt>
                <c:pt idx="2">
                  <c:v> TP 3</c:v>
                </c:pt>
                <c:pt idx="3">
                  <c:v>TP 4</c:v>
                </c:pt>
                <c:pt idx="4">
                  <c:v>TP  5</c:v>
                </c:pt>
                <c:pt idx="5">
                  <c:v>TP 6</c:v>
                </c:pt>
              </c:strCache>
            </c:strRef>
          </c:cat>
          <c:val>
            <c:numRef>
              <c:f>'GRAF PELAPORAN'!$K$190:$P$190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8</c:v>
                </c:pt>
                <c:pt idx="4">
                  <c:v>4</c:v>
                </c:pt>
                <c:pt idx="5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7799680"/>
        <c:axId val="47817856"/>
      </c:barChart>
      <c:catAx>
        <c:axId val="47799680"/>
        <c:scaling>
          <c:orientation val="minMax"/>
        </c:scaling>
        <c:delete val="0"/>
        <c:axPos val="b"/>
        <c:majorTickMark val="none"/>
        <c:minorTickMark val="none"/>
        <c:tickLblPos val="nextTo"/>
        <c:crossAx val="47817856"/>
        <c:crosses val="autoZero"/>
        <c:auto val="1"/>
        <c:lblAlgn val="ctr"/>
        <c:lblOffset val="100"/>
        <c:noMultiLvlLbl val="0"/>
      </c:catAx>
      <c:valAx>
        <c:axId val="47817856"/>
        <c:scaling>
          <c:orientation val="minMax"/>
          <c:max val="60"/>
        </c:scaling>
        <c:delete val="0"/>
        <c:axPos val="l"/>
        <c:numFmt formatCode="General" sourceLinked="1"/>
        <c:majorTickMark val="none"/>
        <c:minorTickMark val="none"/>
        <c:tickLblPos val="nextTo"/>
        <c:crossAx val="47799680"/>
        <c:crosses val="autoZero"/>
        <c:crossBetween val="between"/>
        <c:majorUnit val="1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MY"/>
  <c:roundedCorners val="0"/>
  <mc:AlternateContent xmlns:mc="http://schemas.openxmlformats.org/markup-compatibility/2006">
    <mc:Choice xmlns:c14="http://schemas.microsoft.com/office/drawing/2007/8/2/chart" Requires="c14">
      <c14:style val="130"/>
    </mc:Choice>
    <mc:Fallback>
      <c:style val="30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653459663289616E-2"/>
          <c:y val="5.5842549966986815E-2"/>
          <c:w val="0.91299300779503634"/>
          <c:h val="0.800154685369349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PELAPORAN'!$B$173</c:f>
              <c:strCache>
                <c:ptCount val="1"/>
                <c:pt idx="0">
                  <c:v>BIL. MURID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'GRAF PELAPORAN'!$C$207:$H$207</c:f>
              <c:strCache>
                <c:ptCount val="6"/>
                <c:pt idx="0">
                  <c:v>TP 1</c:v>
                </c:pt>
                <c:pt idx="1">
                  <c:v>TP 2</c:v>
                </c:pt>
                <c:pt idx="2">
                  <c:v> TP 3</c:v>
                </c:pt>
                <c:pt idx="3">
                  <c:v>TP 4</c:v>
                </c:pt>
                <c:pt idx="4">
                  <c:v>TP  5</c:v>
                </c:pt>
                <c:pt idx="5">
                  <c:v>TP 6</c:v>
                </c:pt>
              </c:strCache>
            </c:strRef>
          </c:cat>
          <c:val>
            <c:numRef>
              <c:f>'GRAF PELAPORAN'!$C$208:$H$208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3</c:v>
                </c:pt>
                <c:pt idx="4">
                  <c:v>9</c:v>
                </c:pt>
                <c:pt idx="5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304896"/>
        <c:axId val="48306432"/>
      </c:barChart>
      <c:catAx>
        <c:axId val="48304896"/>
        <c:scaling>
          <c:orientation val="minMax"/>
        </c:scaling>
        <c:delete val="0"/>
        <c:axPos val="b"/>
        <c:majorTickMark val="none"/>
        <c:minorTickMark val="none"/>
        <c:tickLblPos val="nextTo"/>
        <c:crossAx val="48306432"/>
        <c:crosses val="autoZero"/>
        <c:auto val="1"/>
        <c:lblAlgn val="ctr"/>
        <c:lblOffset val="100"/>
        <c:noMultiLvlLbl val="0"/>
      </c:catAx>
      <c:valAx>
        <c:axId val="48306432"/>
        <c:scaling>
          <c:orientation val="minMax"/>
          <c:max val="60"/>
        </c:scaling>
        <c:delete val="0"/>
        <c:axPos val="l"/>
        <c:numFmt formatCode="General" sourceLinked="1"/>
        <c:majorTickMark val="none"/>
        <c:minorTickMark val="none"/>
        <c:tickLblPos val="nextTo"/>
        <c:crossAx val="48304896"/>
        <c:crosses val="autoZero"/>
        <c:crossBetween val="between"/>
        <c:majorUnit val="1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MY"/>
  <c:roundedCorners val="0"/>
  <mc:AlternateContent xmlns:mc="http://schemas.openxmlformats.org/markup-compatibility/2006">
    <mc:Choice xmlns:c14="http://schemas.microsoft.com/office/drawing/2007/8/2/chart" Requires="c14">
      <c14:style val="130"/>
    </mc:Choice>
    <mc:Fallback>
      <c:style val="30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653459663289616E-2"/>
          <c:y val="5.5842549966986815E-2"/>
          <c:w val="0.91299300779503634"/>
          <c:h val="0.800154685369349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PELAPORAN'!$B$173</c:f>
              <c:strCache>
                <c:ptCount val="1"/>
                <c:pt idx="0">
                  <c:v>BIL. MURID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'GRAF PELAPORAN'!$K$207:$P$207</c:f>
              <c:strCache>
                <c:ptCount val="6"/>
                <c:pt idx="0">
                  <c:v>TP 1</c:v>
                </c:pt>
                <c:pt idx="1">
                  <c:v>TP 2</c:v>
                </c:pt>
                <c:pt idx="2">
                  <c:v> TP 3</c:v>
                </c:pt>
                <c:pt idx="3">
                  <c:v>TP 4</c:v>
                </c:pt>
                <c:pt idx="4">
                  <c:v>TP  5</c:v>
                </c:pt>
                <c:pt idx="5">
                  <c:v>TP 6</c:v>
                </c:pt>
              </c:strCache>
            </c:strRef>
          </c:cat>
          <c:val>
            <c:numRef>
              <c:f>'GRAF PELAPORAN'!$K$208:$P$208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9</c:v>
                </c:pt>
                <c:pt idx="4">
                  <c:v>5</c:v>
                </c:pt>
                <c:pt idx="5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326528"/>
        <c:axId val="48328064"/>
      </c:barChart>
      <c:catAx>
        <c:axId val="48326528"/>
        <c:scaling>
          <c:orientation val="minMax"/>
        </c:scaling>
        <c:delete val="0"/>
        <c:axPos val="b"/>
        <c:majorTickMark val="none"/>
        <c:minorTickMark val="none"/>
        <c:tickLblPos val="nextTo"/>
        <c:crossAx val="48328064"/>
        <c:crosses val="autoZero"/>
        <c:auto val="1"/>
        <c:lblAlgn val="ctr"/>
        <c:lblOffset val="100"/>
        <c:noMultiLvlLbl val="0"/>
      </c:catAx>
      <c:valAx>
        <c:axId val="48328064"/>
        <c:scaling>
          <c:orientation val="minMax"/>
          <c:max val="60"/>
        </c:scaling>
        <c:delete val="0"/>
        <c:axPos val="l"/>
        <c:numFmt formatCode="General" sourceLinked="1"/>
        <c:majorTickMark val="none"/>
        <c:minorTickMark val="none"/>
        <c:tickLblPos val="nextTo"/>
        <c:crossAx val="48326528"/>
        <c:crosses val="autoZero"/>
        <c:crossBetween val="between"/>
        <c:majorUnit val="1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MY"/>
  <c:roundedCorners val="0"/>
  <mc:AlternateContent xmlns:mc="http://schemas.openxmlformats.org/markup-compatibility/2006">
    <mc:Choice xmlns:c14="http://schemas.microsoft.com/office/drawing/2007/8/2/chart" Requires="c14">
      <c14:style val="130"/>
    </mc:Choice>
    <mc:Fallback>
      <c:style val="30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653459663289616E-2"/>
          <c:y val="5.5842549966986815E-2"/>
          <c:w val="0.91299300779503634"/>
          <c:h val="0.800154685369349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PELAPORAN'!$B$173</c:f>
              <c:strCache>
                <c:ptCount val="1"/>
                <c:pt idx="0">
                  <c:v>BIL. MURID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'GRAF PELAPORAN'!$C$226:$H$226</c:f>
              <c:strCache>
                <c:ptCount val="6"/>
                <c:pt idx="0">
                  <c:v>TP 1</c:v>
                </c:pt>
                <c:pt idx="1">
                  <c:v>TP 2</c:v>
                </c:pt>
                <c:pt idx="2">
                  <c:v> TP 3</c:v>
                </c:pt>
                <c:pt idx="3">
                  <c:v>TP 4</c:v>
                </c:pt>
                <c:pt idx="4">
                  <c:v>TP  5</c:v>
                </c:pt>
                <c:pt idx="5">
                  <c:v>TP 6</c:v>
                </c:pt>
              </c:strCache>
            </c:strRef>
          </c:cat>
          <c:val>
            <c:numRef>
              <c:f>'GRAF PELAPORAN'!$C$227:$H$227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3</c:v>
                </c:pt>
                <c:pt idx="5">
                  <c:v>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360064"/>
        <c:axId val="48365952"/>
      </c:barChart>
      <c:catAx>
        <c:axId val="48360064"/>
        <c:scaling>
          <c:orientation val="minMax"/>
        </c:scaling>
        <c:delete val="0"/>
        <c:axPos val="b"/>
        <c:majorTickMark val="none"/>
        <c:minorTickMark val="none"/>
        <c:tickLblPos val="nextTo"/>
        <c:crossAx val="48365952"/>
        <c:crosses val="autoZero"/>
        <c:auto val="1"/>
        <c:lblAlgn val="ctr"/>
        <c:lblOffset val="100"/>
        <c:noMultiLvlLbl val="0"/>
      </c:catAx>
      <c:valAx>
        <c:axId val="48365952"/>
        <c:scaling>
          <c:orientation val="minMax"/>
          <c:max val="60"/>
        </c:scaling>
        <c:delete val="0"/>
        <c:axPos val="l"/>
        <c:numFmt formatCode="General" sourceLinked="1"/>
        <c:majorTickMark val="none"/>
        <c:minorTickMark val="none"/>
        <c:tickLblPos val="nextTo"/>
        <c:crossAx val="48360064"/>
        <c:crosses val="autoZero"/>
        <c:crossBetween val="between"/>
        <c:majorUnit val="1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MY"/>
  <c:roundedCorners val="0"/>
  <mc:AlternateContent xmlns:mc="http://schemas.openxmlformats.org/markup-compatibility/2006">
    <mc:Choice xmlns:c14="http://schemas.microsoft.com/office/drawing/2007/8/2/chart" Requires="c14">
      <c14:style val="130"/>
    </mc:Choice>
    <mc:Fallback>
      <c:style val="30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653459663289616E-2"/>
          <c:y val="5.5842549966986815E-2"/>
          <c:w val="0.91299300779503634"/>
          <c:h val="0.800154685369349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PELAPORAN'!$B$173</c:f>
              <c:strCache>
                <c:ptCount val="1"/>
                <c:pt idx="0">
                  <c:v>BIL. MURID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'GRAF PELAPORAN'!$K$226:$P$226</c:f>
              <c:strCache>
                <c:ptCount val="6"/>
                <c:pt idx="0">
                  <c:v>TP 1</c:v>
                </c:pt>
                <c:pt idx="1">
                  <c:v>TP 2</c:v>
                </c:pt>
                <c:pt idx="2">
                  <c:v> TP 3</c:v>
                </c:pt>
                <c:pt idx="3">
                  <c:v>TP 4</c:v>
                </c:pt>
                <c:pt idx="4">
                  <c:v>TP  5</c:v>
                </c:pt>
                <c:pt idx="5">
                  <c:v>TP 6</c:v>
                </c:pt>
              </c:strCache>
            </c:strRef>
          </c:cat>
          <c:val>
            <c:numRef>
              <c:f>'GRAF PELAPORAN'!$K$227:$P$227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8</c:v>
                </c:pt>
                <c:pt idx="4">
                  <c:v>4</c:v>
                </c:pt>
                <c:pt idx="5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394240"/>
        <c:axId val="48395776"/>
      </c:barChart>
      <c:catAx>
        <c:axId val="48394240"/>
        <c:scaling>
          <c:orientation val="minMax"/>
        </c:scaling>
        <c:delete val="0"/>
        <c:axPos val="b"/>
        <c:majorTickMark val="none"/>
        <c:minorTickMark val="none"/>
        <c:tickLblPos val="nextTo"/>
        <c:crossAx val="48395776"/>
        <c:crosses val="autoZero"/>
        <c:auto val="1"/>
        <c:lblAlgn val="ctr"/>
        <c:lblOffset val="100"/>
        <c:noMultiLvlLbl val="0"/>
      </c:catAx>
      <c:valAx>
        <c:axId val="48395776"/>
        <c:scaling>
          <c:orientation val="minMax"/>
          <c:max val="60"/>
        </c:scaling>
        <c:delete val="0"/>
        <c:axPos val="l"/>
        <c:numFmt formatCode="General" sourceLinked="1"/>
        <c:majorTickMark val="none"/>
        <c:minorTickMark val="none"/>
        <c:tickLblPos val="nextTo"/>
        <c:crossAx val="48394240"/>
        <c:crosses val="autoZero"/>
        <c:crossBetween val="between"/>
        <c:majorUnit val="1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MY"/>
  <c:roundedCorners val="0"/>
  <mc:AlternateContent xmlns:mc="http://schemas.openxmlformats.org/markup-compatibility/2006">
    <mc:Choice xmlns:c14="http://schemas.microsoft.com/office/drawing/2007/8/2/chart" Requires="c14">
      <c14:style val="130"/>
    </mc:Choice>
    <mc:Fallback>
      <c:style val="30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653459663289616E-2"/>
          <c:y val="5.5842549966986815E-2"/>
          <c:w val="0.91299300779503634"/>
          <c:h val="0.800154685369349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PELAPORAN'!$B$173</c:f>
              <c:strCache>
                <c:ptCount val="1"/>
                <c:pt idx="0">
                  <c:v>BIL. MURID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'GRAF PELAPORAN'!$C$245:$H$245</c:f>
              <c:strCache>
                <c:ptCount val="6"/>
                <c:pt idx="0">
                  <c:v>TP 1</c:v>
                </c:pt>
                <c:pt idx="1">
                  <c:v>TP 2</c:v>
                </c:pt>
                <c:pt idx="2">
                  <c:v> TP 3</c:v>
                </c:pt>
                <c:pt idx="3">
                  <c:v>TP 4</c:v>
                </c:pt>
                <c:pt idx="4">
                  <c:v>TP  5</c:v>
                </c:pt>
                <c:pt idx="5">
                  <c:v>TP 6</c:v>
                </c:pt>
              </c:strCache>
            </c:strRef>
          </c:cat>
          <c:val>
            <c:numRef>
              <c:f>'GRAF PELAPORAN'!$C$246:$H$246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3</c:v>
                </c:pt>
                <c:pt idx="5">
                  <c:v>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411776"/>
        <c:axId val="48413312"/>
      </c:barChart>
      <c:catAx>
        <c:axId val="48411776"/>
        <c:scaling>
          <c:orientation val="minMax"/>
        </c:scaling>
        <c:delete val="0"/>
        <c:axPos val="b"/>
        <c:majorTickMark val="none"/>
        <c:minorTickMark val="none"/>
        <c:tickLblPos val="nextTo"/>
        <c:crossAx val="48413312"/>
        <c:crosses val="autoZero"/>
        <c:auto val="1"/>
        <c:lblAlgn val="ctr"/>
        <c:lblOffset val="100"/>
        <c:noMultiLvlLbl val="0"/>
      </c:catAx>
      <c:valAx>
        <c:axId val="48413312"/>
        <c:scaling>
          <c:orientation val="minMax"/>
          <c:max val="60"/>
        </c:scaling>
        <c:delete val="0"/>
        <c:axPos val="l"/>
        <c:numFmt formatCode="General" sourceLinked="1"/>
        <c:majorTickMark val="none"/>
        <c:minorTickMark val="none"/>
        <c:tickLblPos val="nextTo"/>
        <c:crossAx val="48411776"/>
        <c:crosses val="autoZero"/>
        <c:crossBetween val="between"/>
        <c:majorUnit val="1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MY"/>
  <c:roundedCorners val="0"/>
  <mc:AlternateContent xmlns:mc="http://schemas.openxmlformats.org/markup-compatibility/2006">
    <mc:Choice xmlns:c14="http://schemas.microsoft.com/office/drawing/2007/8/2/chart" Requires="c14">
      <c14:style val="130"/>
    </mc:Choice>
    <mc:Fallback>
      <c:style val="30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653459663289616E-2"/>
          <c:y val="5.5842549966986815E-2"/>
          <c:w val="0.91299300779503634"/>
          <c:h val="0.800154685369349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PELAPORAN'!$B$173</c:f>
              <c:strCache>
                <c:ptCount val="1"/>
                <c:pt idx="0">
                  <c:v>BIL. MURID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'GRAF PELAPORAN'!$K$245:$P$245</c:f>
              <c:strCache>
                <c:ptCount val="6"/>
                <c:pt idx="0">
                  <c:v>TP 1</c:v>
                </c:pt>
                <c:pt idx="1">
                  <c:v>TP 2</c:v>
                </c:pt>
                <c:pt idx="2">
                  <c:v> TP 3</c:v>
                </c:pt>
                <c:pt idx="3">
                  <c:v>TP 4</c:v>
                </c:pt>
                <c:pt idx="4">
                  <c:v>TP  5</c:v>
                </c:pt>
                <c:pt idx="5">
                  <c:v>TP 6</c:v>
                </c:pt>
              </c:strCache>
            </c:strRef>
          </c:cat>
          <c:val>
            <c:numRef>
              <c:f>'GRAF PELAPORAN'!$K$246:$P$246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259520"/>
        <c:axId val="59261312"/>
      </c:barChart>
      <c:catAx>
        <c:axId val="59259520"/>
        <c:scaling>
          <c:orientation val="minMax"/>
        </c:scaling>
        <c:delete val="0"/>
        <c:axPos val="b"/>
        <c:majorTickMark val="none"/>
        <c:minorTickMark val="none"/>
        <c:tickLblPos val="nextTo"/>
        <c:crossAx val="59261312"/>
        <c:crosses val="autoZero"/>
        <c:auto val="1"/>
        <c:lblAlgn val="ctr"/>
        <c:lblOffset val="100"/>
        <c:noMultiLvlLbl val="0"/>
      </c:catAx>
      <c:valAx>
        <c:axId val="59261312"/>
        <c:scaling>
          <c:orientation val="minMax"/>
          <c:max val="60"/>
        </c:scaling>
        <c:delete val="0"/>
        <c:axPos val="l"/>
        <c:numFmt formatCode="General" sourceLinked="1"/>
        <c:majorTickMark val="none"/>
        <c:minorTickMark val="none"/>
        <c:tickLblPos val="nextTo"/>
        <c:crossAx val="59259520"/>
        <c:crosses val="autoZero"/>
        <c:crossBetween val="between"/>
        <c:majorUnit val="1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MY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 PELAPORAN'!$J$29</c:f>
              <c:strCache>
                <c:ptCount val="1"/>
                <c:pt idx="0">
                  <c:v>BIL. MURID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'GRAF PELAPORAN'!$K$28:$P$28</c:f>
              <c:strCache>
                <c:ptCount val="6"/>
                <c:pt idx="0">
                  <c:v>TP 1</c:v>
                </c:pt>
                <c:pt idx="1">
                  <c:v>TP 2</c:v>
                </c:pt>
                <c:pt idx="2">
                  <c:v> TP 3</c:v>
                </c:pt>
                <c:pt idx="3">
                  <c:v>TP 4</c:v>
                </c:pt>
                <c:pt idx="4">
                  <c:v>TP  5</c:v>
                </c:pt>
                <c:pt idx="5">
                  <c:v>TP 6</c:v>
                </c:pt>
              </c:strCache>
            </c:strRef>
          </c:cat>
          <c:val>
            <c:numRef>
              <c:f>'GRAF PELAPORAN'!$K$29:$P$29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9</c:v>
                </c:pt>
                <c:pt idx="4">
                  <c:v>5</c:v>
                </c:pt>
                <c:pt idx="5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445056"/>
        <c:axId val="124446592"/>
      </c:barChart>
      <c:catAx>
        <c:axId val="124445056"/>
        <c:scaling>
          <c:orientation val="minMax"/>
        </c:scaling>
        <c:delete val="0"/>
        <c:axPos val="b"/>
        <c:majorTickMark val="out"/>
        <c:minorTickMark val="none"/>
        <c:tickLblPos val="nextTo"/>
        <c:crossAx val="124446592"/>
        <c:crosses val="autoZero"/>
        <c:auto val="1"/>
        <c:lblAlgn val="ctr"/>
        <c:lblOffset val="100"/>
        <c:noMultiLvlLbl val="0"/>
      </c:catAx>
      <c:valAx>
        <c:axId val="124446592"/>
        <c:scaling>
          <c:orientation val="minMax"/>
          <c:max val="60"/>
        </c:scaling>
        <c:delete val="0"/>
        <c:axPos val="l"/>
        <c:numFmt formatCode="General" sourceLinked="1"/>
        <c:majorTickMark val="out"/>
        <c:minorTickMark val="none"/>
        <c:tickLblPos val="nextTo"/>
        <c:crossAx val="124445056"/>
        <c:crosses val="autoZero"/>
        <c:crossBetween val="between"/>
        <c:majorUnit val="1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MY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 PELAPORAN'!$B$47</c:f>
              <c:strCache>
                <c:ptCount val="1"/>
                <c:pt idx="0">
                  <c:v>BIL. MURID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'GRAF PELAPORAN'!$C$46:$H$46</c:f>
              <c:strCache>
                <c:ptCount val="6"/>
                <c:pt idx="0">
                  <c:v>TP 1</c:v>
                </c:pt>
                <c:pt idx="1">
                  <c:v>TP 2</c:v>
                </c:pt>
                <c:pt idx="2">
                  <c:v> TP 3</c:v>
                </c:pt>
                <c:pt idx="3">
                  <c:v>TP 4</c:v>
                </c:pt>
                <c:pt idx="4">
                  <c:v>TP  5</c:v>
                </c:pt>
                <c:pt idx="5">
                  <c:v>TP 6</c:v>
                </c:pt>
              </c:strCache>
            </c:strRef>
          </c:cat>
          <c:val>
            <c:numRef>
              <c:f>'GRAF PELAPORAN'!$C$47:$H$47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3</c:v>
                </c:pt>
                <c:pt idx="5">
                  <c:v>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7903232"/>
        <c:axId val="127904768"/>
      </c:barChart>
      <c:catAx>
        <c:axId val="127903232"/>
        <c:scaling>
          <c:orientation val="minMax"/>
        </c:scaling>
        <c:delete val="0"/>
        <c:axPos val="b"/>
        <c:majorTickMark val="out"/>
        <c:minorTickMark val="none"/>
        <c:tickLblPos val="nextTo"/>
        <c:crossAx val="127904768"/>
        <c:crosses val="autoZero"/>
        <c:auto val="1"/>
        <c:lblAlgn val="ctr"/>
        <c:lblOffset val="100"/>
        <c:noMultiLvlLbl val="0"/>
      </c:catAx>
      <c:valAx>
        <c:axId val="127904768"/>
        <c:scaling>
          <c:orientation val="minMax"/>
          <c:max val="60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 algn="ctr">
              <a:defRPr lang="en-MY"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7903232"/>
        <c:crosses val="autoZero"/>
        <c:crossBetween val="between"/>
        <c:majorUnit val="1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MY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 PELAPORAN'!$J$47</c:f>
              <c:strCache>
                <c:ptCount val="1"/>
                <c:pt idx="0">
                  <c:v>BIL. MURID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'GRAF PELAPORAN'!$K$46:$P$46</c:f>
              <c:strCache>
                <c:ptCount val="6"/>
                <c:pt idx="0">
                  <c:v>TP 1</c:v>
                </c:pt>
                <c:pt idx="1">
                  <c:v>TP 2</c:v>
                </c:pt>
                <c:pt idx="2">
                  <c:v> TP 3</c:v>
                </c:pt>
                <c:pt idx="3">
                  <c:v>TP 4</c:v>
                </c:pt>
                <c:pt idx="4">
                  <c:v>TP  5</c:v>
                </c:pt>
                <c:pt idx="5">
                  <c:v>TP 6</c:v>
                </c:pt>
              </c:strCache>
            </c:strRef>
          </c:cat>
          <c:val>
            <c:numRef>
              <c:f>'GRAF PELAPORAN'!$K$47:$P$47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8</c:v>
                </c:pt>
                <c:pt idx="4">
                  <c:v>4</c:v>
                </c:pt>
                <c:pt idx="5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7920768"/>
        <c:axId val="114930048"/>
      </c:barChart>
      <c:catAx>
        <c:axId val="127920768"/>
        <c:scaling>
          <c:orientation val="minMax"/>
        </c:scaling>
        <c:delete val="0"/>
        <c:axPos val="b"/>
        <c:majorTickMark val="out"/>
        <c:minorTickMark val="none"/>
        <c:tickLblPos val="nextTo"/>
        <c:crossAx val="114930048"/>
        <c:crosses val="autoZero"/>
        <c:auto val="1"/>
        <c:lblAlgn val="ctr"/>
        <c:lblOffset val="100"/>
        <c:noMultiLvlLbl val="0"/>
      </c:catAx>
      <c:valAx>
        <c:axId val="114930048"/>
        <c:scaling>
          <c:orientation val="minMax"/>
          <c:max val="60"/>
        </c:scaling>
        <c:delete val="0"/>
        <c:axPos val="l"/>
        <c:numFmt formatCode="General" sourceLinked="1"/>
        <c:majorTickMark val="out"/>
        <c:minorTickMark val="none"/>
        <c:tickLblPos val="nextTo"/>
        <c:crossAx val="127920768"/>
        <c:crosses val="autoZero"/>
        <c:crossBetween val="between"/>
        <c:majorUnit val="1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MY"/>
  <c:roundedCorners val="0"/>
  <mc:AlternateContent xmlns:mc="http://schemas.openxmlformats.org/markup-compatibility/2006">
    <mc:Choice xmlns:c14="http://schemas.microsoft.com/office/drawing/2007/8/2/chart" Requires="c14">
      <c14:style val="128"/>
    </mc:Choice>
    <mc:Fallback>
      <c:style val="28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 PELAPORAN'!$B$65</c:f>
              <c:strCache>
                <c:ptCount val="1"/>
                <c:pt idx="0">
                  <c:v>BIL. MURID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'GRAF PELAPORAN'!$C$64:$H$64</c:f>
              <c:strCache>
                <c:ptCount val="6"/>
                <c:pt idx="0">
                  <c:v>TP 1</c:v>
                </c:pt>
                <c:pt idx="1">
                  <c:v>TP 2</c:v>
                </c:pt>
                <c:pt idx="2">
                  <c:v> TP 3</c:v>
                </c:pt>
                <c:pt idx="3">
                  <c:v>TP 4</c:v>
                </c:pt>
                <c:pt idx="4">
                  <c:v>TP  5</c:v>
                </c:pt>
                <c:pt idx="5">
                  <c:v>TP 6</c:v>
                </c:pt>
              </c:strCache>
            </c:strRef>
          </c:cat>
          <c:val>
            <c:numRef>
              <c:f>'GRAF PELAPORAN'!$C$65:$H$65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3</c:v>
                </c:pt>
                <c:pt idx="5">
                  <c:v>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2728448"/>
        <c:axId val="122729984"/>
      </c:barChart>
      <c:catAx>
        <c:axId val="122728448"/>
        <c:scaling>
          <c:orientation val="minMax"/>
        </c:scaling>
        <c:delete val="0"/>
        <c:axPos val="b"/>
        <c:majorTickMark val="out"/>
        <c:minorTickMark val="none"/>
        <c:tickLblPos val="nextTo"/>
        <c:crossAx val="122729984"/>
        <c:crosses val="autoZero"/>
        <c:auto val="1"/>
        <c:lblAlgn val="ctr"/>
        <c:lblOffset val="100"/>
        <c:noMultiLvlLbl val="0"/>
      </c:catAx>
      <c:valAx>
        <c:axId val="122729984"/>
        <c:scaling>
          <c:orientation val="minMax"/>
          <c:max val="60"/>
        </c:scaling>
        <c:delete val="0"/>
        <c:axPos val="l"/>
        <c:numFmt formatCode="General" sourceLinked="1"/>
        <c:majorTickMark val="out"/>
        <c:minorTickMark val="none"/>
        <c:tickLblPos val="nextTo"/>
        <c:crossAx val="122728448"/>
        <c:crosses val="autoZero"/>
        <c:crossBetween val="between"/>
        <c:majorUnit val="1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MY"/>
  <c:roundedCorners val="0"/>
  <mc:AlternateContent xmlns:mc="http://schemas.openxmlformats.org/markup-compatibility/2006">
    <mc:Choice xmlns:c14="http://schemas.microsoft.com/office/drawing/2007/8/2/chart" Requires="c14">
      <c14:style val="128"/>
    </mc:Choice>
    <mc:Fallback>
      <c:style val="28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 PELAPORAN'!$J$65</c:f>
              <c:strCache>
                <c:ptCount val="1"/>
                <c:pt idx="0">
                  <c:v>BIL. MURID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'GRAF PELAPORAN'!$K$64:$P$64</c:f>
              <c:strCache>
                <c:ptCount val="6"/>
                <c:pt idx="0">
                  <c:v>TP 1</c:v>
                </c:pt>
                <c:pt idx="1">
                  <c:v>TP 2</c:v>
                </c:pt>
                <c:pt idx="2">
                  <c:v> TP 3</c:v>
                </c:pt>
                <c:pt idx="3">
                  <c:v>TP 4</c:v>
                </c:pt>
                <c:pt idx="4">
                  <c:v>TP  5</c:v>
                </c:pt>
                <c:pt idx="5">
                  <c:v>TP 6</c:v>
                </c:pt>
              </c:strCache>
            </c:strRef>
          </c:cat>
          <c:val>
            <c:numRef>
              <c:f>'GRAF PELAPORAN'!$K$65:$P$65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8</c:v>
                </c:pt>
                <c:pt idx="4">
                  <c:v>4</c:v>
                </c:pt>
                <c:pt idx="5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220544"/>
        <c:axId val="124222080"/>
      </c:barChart>
      <c:catAx>
        <c:axId val="124220544"/>
        <c:scaling>
          <c:orientation val="minMax"/>
        </c:scaling>
        <c:delete val="0"/>
        <c:axPos val="b"/>
        <c:majorTickMark val="out"/>
        <c:minorTickMark val="none"/>
        <c:tickLblPos val="nextTo"/>
        <c:crossAx val="124222080"/>
        <c:crosses val="autoZero"/>
        <c:auto val="1"/>
        <c:lblAlgn val="ctr"/>
        <c:lblOffset val="100"/>
        <c:noMultiLvlLbl val="0"/>
      </c:catAx>
      <c:valAx>
        <c:axId val="124222080"/>
        <c:scaling>
          <c:orientation val="minMax"/>
          <c:max val="60"/>
        </c:scaling>
        <c:delete val="0"/>
        <c:axPos val="l"/>
        <c:numFmt formatCode="General" sourceLinked="1"/>
        <c:majorTickMark val="out"/>
        <c:minorTickMark val="none"/>
        <c:tickLblPos val="nextTo"/>
        <c:crossAx val="124220544"/>
        <c:crosses val="autoZero"/>
        <c:crossBetween val="between"/>
        <c:majorUnit val="1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MY"/>
  <c:roundedCorners val="0"/>
  <mc:AlternateContent xmlns:mc="http://schemas.openxmlformats.org/markup-compatibility/2006">
    <mc:Choice xmlns:c14="http://schemas.microsoft.com/office/drawing/2007/8/2/chart" Requires="c14">
      <c14:style val="128"/>
    </mc:Choice>
    <mc:Fallback>
      <c:style val="28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 PELAPORAN'!$B$83</c:f>
              <c:strCache>
                <c:ptCount val="1"/>
                <c:pt idx="0">
                  <c:v>BIL. MURID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'GRAF PELAPORAN'!$C$82:$H$82</c:f>
              <c:strCache>
                <c:ptCount val="6"/>
                <c:pt idx="0">
                  <c:v>TP 1</c:v>
                </c:pt>
                <c:pt idx="1">
                  <c:v>TP 2</c:v>
                </c:pt>
                <c:pt idx="2">
                  <c:v> TP 3</c:v>
                </c:pt>
                <c:pt idx="3">
                  <c:v>TP 4</c:v>
                </c:pt>
                <c:pt idx="4">
                  <c:v>TP  5</c:v>
                </c:pt>
                <c:pt idx="5">
                  <c:v>TP 6</c:v>
                </c:pt>
              </c:strCache>
            </c:strRef>
          </c:cat>
          <c:val>
            <c:numRef>
              <c:f>'GRAF PELAPORAN'!$C$83:$H$83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3</c:v>
                </c:pt>
                <c:pt idx="4">
                  <c:v>9</c:v>
                </c:pt>
                <c:pt idx="5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5034368"/>
        <c:axId val="115036160"/>
      </c:barChart>
      <c:catAx>
        <c:axId val="115034368"/>
        <c:scaling>
          <c:orientation val="minMax"/>
        </c:scaling>
        <c:delete val="0"/>
        <c:axPos val="b"/>
        <c:majorTickMark val="out"/>
        <c:minorTickMark val="none"/>
        <c:tickLblPos val="nextTo"/>
        <c:crossAx val="115036160"/>
        <c:crosses val="autoZero"/>
        <c:auto val="1"/>
        <c:lblAlgn val="ctr"/>
        <c:lblOffset val="100"/>
        <c:noMultiLvlLbl val="0"/>
      </c:catAx>
      <c:valAx>
        <c:axId val="115036160"/>
        <c:scaling>
          <c:orientation val="minMax"/>
          <c:max val="60"/>
        </c:scaling>
        <c:delete val="0"/>
        <c:axPos val="l"/>
        <c:numFmt formatCode="General" sourceLinked="1"/>
        <c:majorTickMark val="out"/>
        <c:minorTickMark val="none"/>
        <c:tickLblPos val="nextTo"/>
        <c:crossAx val="115034368"/>
        <c:crosses val="autoZero"/>
        <c:crossBetween val="between"/>
        <c:majorUnit val="1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MY"/>
  <c:roundedCorners val="0"/>
  <mc:AlternateContent xmlns:mc="http://schemas.openxmlformats.org/markup-compatibility/2006">
    <mc:Choice xmlns:c14="http://schemas.microsoft.com/office/drawing/2007/8/2/chart" Requires="c14">
      <c14:style val="128"/>
    </mc:Choice>
    <mc:Fallback>
      <c:style val="28"/>
    </mc:Fallback>
  </mc:AlternateContent>
  <c:chart>
    <c:autoTitleDeleted val="1"/>
    <c:plotArea>
      <c:layout>
        <c:manualLayout>
          <c:layoutTarget val="inner"/>
          <c:xMode val="edge"/>
          <c:yMode val="edge"/>
          <c:x val="6.1437911180833325E-2"/>
          <c:y val="6.3592185939110216E-2"/>
          <c:w val="0.91248470263566406"/>
          <c:h val="0.752824738362456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PELAPORAN'!$J$83</c:f>
              <c:strCache>
                <c:ptCount val="1"/>
                <c:pt idx="0">
                  <c:v>BIL. MURID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'GRAF PELAPORAN'!$K$82:$P$82</c:f>
              <c:strCache>
                <c:ptCount val="6"/>
                <c:pt idx="0">
                  <c:v>TP 1</c:v>
                </c:pt>
                <c:pt idx="1">
                  <c:v>TP 2</c:v>
                </c:pt>
                <c:pt idx="2">
                  <c:v> TP 3</c:v>
                </c:pt>
                <c:pt idx="3">
                  <c:v>TP 4</c:v>
                </c:pt>
                <c:pt idx="4">
                  <c:v>TP  5</c:v>
                </c:pt>
                <c:pt idx="5">
                  <c:v>TP 6</c:v>
                </c:pt>
              </c:strCache>
            </c:strRef>
          </c:cat>
          <c:val>
            <c:numRef>
              <c:f>'GRAF PELAPORAN'!$K$83:$P$83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9</c:v>
                </c:pt>
                <c:pt idx="4">
                  <c:v>5</c:v>
                </c:pt>
                <c:pt idx="5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5064192"/>
        <c:axId val="115074176"/>
      </c:barChart>
      <c:catAx>
        <c:axId val="115064192"/>
        <c:scaling>
          <c:orientation val="minMax"/>
        </c:scaling>
        <c:delete val="0"/>
        <c:axPos val="b"/>
        <c:majorTickMark val="out"/>
        <c:minorTickMark val="none"/>
        <c:tickLblPos val="nextTo"/>
        <c:crossAx val="115074176"/>
        <c:crosses val="autoZero"/>
        <c:auto val="1"/>
        <c:lblAlgn val="ctr"/>
        <c:lblOffset val="100"/>
        <c:noMultiLvlLbl val="0"/>
      </c:catAx>
      <c:valAx>
        <c:axId val="115074176"/>
        <c:scaling>
          <c:orientation val="minMax"/>
          <c:max val="60"/>
        </c:scaling>
        <c:delete val="0"/>
        <c:axPos val="l"/>
        <c:numFmt formatCode="General" sourceLinked="1"/>
        <c:majorTickMark val="out"/>
        <c:minorTickMark val="none"/>
        <c:tickLblPos val="nextTo"/>
        <c:crossAx val="115064192"/>
        <c:crosses val="autoZero"/>
        <c:crossBetween val="between"/>
        <c:majorUnit val="1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I$6" fmlaRange="$J$7:$J$75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image" Target="../media/image1.png"/><Relationship Id="rId26" Type="http://schemas.openxmlformats.org/officeDocument/2006/relationships/chart" Target="../charts/chart24.xml"/><Relationship Id="rId3" Type="http://schemas.openxmlformats.org/officeDocument/2006/relationships/chart" Target="../charts/chart3.xml"/><Relationship Id="rId21" Type="http://schemas.openxmlformats.org/officeDocument/2006/relationships/chart" Target="../charts/chart19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3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8.xml"/><Relationship Id="rId29" Type="http://schemas.openxmlformats.org/officeDocument/2006/relationships/chart" Target="../charts/chart27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2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1.xml"/><Relationship Id="rId28" Type="http://schemas.openxmlformats.org/officeDocument/2006/relationships/chart" Target="../charts/chart26.xml"/><Relationship Id="rId10" Type="http://schemas.openxmlformats.org/officeDocument/2006/relationships/chart" Target="../charts/chart10.xml"/><Relationship Id="rId19" Type="http://schemas.openxmlformats.org/officeDocument/2006/relationships/image" Target="../media/image2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0.xml"/><Relationship Id="rId27" Type="http://schemas.openxmlformats.org/officeDocument/2006/relationships/chart" Target="../charts/chart25.xml"/><Relationship Id="rId30" Type="http://schemas.openxmlformats.org/officeDocument/2006/relationships/chart" Target="../charts/chart2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148167</xdr:colOff>
      <xdr:row>0</xdr:row>
      <xdr:rowOff>88635</xdr:rowOff>
    </xdr:from>
    <xdr:to>
      <xdr:col>1</xdr:col>
      <xdr:colOff>2571750</xdr:colOff>
      <xdr:row>2</xdr:row>
      <xdr:rowOff>161453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8167" y="88635"/>
          <a:ext cx="2764896" cy="713374"/>
        </a:xfrm>
        <a:prstGeom prst="rect">
          <a:avLst/>
        </a:prstGeom>
      </xdr:spPr>
    </xdr:pic>
    <xdr:clientData/>
  </xdr:twoCellAnchor>
  <xdr:twoCellAnchor editAs="oneCell">
    <xdr:from>
      <xdr:col>31</xdr:col>
      <xdr:colOff>211667</xdr:colOff>
      <xdr:row>0</xdr:row>
      <xdr:rowOff>84855</xdr:rowOff>
    </xdr:from>
    <xdr:to>
      <xdr:col>31</xdr:col>
      <xdr:colOff>836989</xdr:colOff>
      <xdr:row>2</xdr:row>
      <xdr:rowOff>92276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40334" y="84855"/>
          <a:ext cx="625322" cy="66358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2819400</xdr:colOff>
          <xdr:row>7</xdr:row>
          <xdr:rowOff>38100</xdr:rowOff>
        </xdr:from>
        <xdr:to>
          <xdr:col>5</xdr:col>
          <xdr:colOff>5762625</xdr:colOff>
          <xdr:row>8</xdr:row>
          <xdr:rowOff>123825</xdr:rowOff>
        </xdr:to>
        <xdr:sp macro="" textlink="">
          <xdr:nvSpPr>
            <xdr:cNvPr id="14337" name="Drop Down 1" hidden="1">
              <a:extLst>
                <a:ext uri="{63B3BB69-23CF-44E3-9099-C40C66FF867C}">
                  <a14:compatExt spid="_x0000_s143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xdr:twoCellAnchor editAs="oneCell">
    <xdr:from>
      <xdr:col>5</xdr:col>
      <xdr:colOff>2138363</xdr:colOff>
      <xdr:row>9</xdr:row>
      <xdr:rowOff>90486</xdr:rowOff>
    </xdr:from>
    <xdr:to>
      <xdr:col>5</xdr:col>
      <xdr:colOff>5072063</xdr:colOff>
      <xdr:row>13</xdr:row>
      <xdr:rowOff>2730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3676" y="2233611"/>
          <a:ext cx="2933700" cy="769494"/>
        </a:xfrm>
        <a:prstGeom prst="rect">
          <a:avLst/>
        </a:prstGeom>
      </xdr:spPr>
    </xdr:pic>
    <xdr:clientData/>
  </xdr:twoCellAnchor>
  <xdr:twoCellAnchor editAs="oneCell">
    <xdr:from>
      <xdr:col>5</xdr:col>
      <xdr:colOff>5584530</xdr:colOff>
      <xdr:row>9</xdr:row>
      <xdr:rowOff>124618</xdr:rowOff>
    </xdr:from>
    <xdr:to>
      <xdr:col>5</xdr:col>
      <xdr:colOff>6266655</xdr:colOff>
      <xdr:row>13</xdr:row>
      <xdr:rowOff>4535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843" y="2267743"/>
          <a:ext cx="682125" cy="72696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6267451</xdr:colOff>
      <xdr:row>0</xdr:row>
      <xdr:rowOff>40483</xdr:rowOff>
    </xdr:from>
    <xdr:to>
      <xdr:col>2</xdr:col>
      <xdr:colOff>52389</xdr:colOff>
      <xdr:row>0</xdr:row>
      <xdr:rowOff>428743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53376" y="40483"/>
          <a:ext cx="381000" cy="38826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30</xdr:row>
      <xdr:rowOff>0</xdr:rowOff>
    </xdr:from>
    <xdr:to>
      <xdr:col>8</xdr:col>
      <xdr:colOff>0</xdr:colOff>
      <xdr:row>40</xdr:row>
      <xdr:rowOff>161925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4762</xdr:colOff>
      <xdr:row>10</xdr:row>
      <xdr:rowOff>207168</xdr:rowOff>
    </xdr:from>
    <xdr:to>
      <xdr:col>16</xdr:col>
      <xdr:colOff>4762</xdr:colOff>
      <xdr:row>21</xdr:row>
      <xdr:rowOff>154781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19049</xdr:colOff>
      <xdr:row>30</xdr:row>
      <xdr:rowOff>33337</xdr:rowOff>
    </xdr:from>
    <xdr:to>
      <xdr:col>15</xdr:col>
      <xdr:colOff>581024</xdr:colOff>
      <xdr:row>40</xdr:row>
      <xdr:rowOff>152400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9525</xdr:colOff>
      <xdr:row>48</xdr:row>
      <xdr:rowOff>4762</xdr:rowOff>
    </xdr:from>
    <xdr:to>
      <xdr:col>8</xdr:col>
      <xdr:colOff>9525</xdr:colOff>
      <xdr:row>58</xdr:row>
      <xdr:rowOff>180975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609599</xdr:colOff>
      <xdr:row>48</xdr:row>
      <xdr:rowOff>4761</xdr:rowOff>
    </xdr:from>
    <xdr:to>
      <xdr:col>15</xdr:col>
      <xdr:colOff>600074</xdr:colOff>
      <xdr:row>58</xdr:row>
      <xdr:rowOff>180974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600074</xdr:colOff>
      <xdr:row>65</xdr:row>
      <xdr:rowOff>159543</xdr:rowOff>
    </xdr:from>
    <xdr:to>
      <xdr:col>8</xdr:col>
      <xdr:colOff>2380</xdr:colOff>
      <xdr:row>76</xdr:row>
      <xdr:rowOff>111919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</xdr:col>
      <xdr:colOff>30956</xdr:colOff>
      <xdr:row>65</xdr:row>
      <xdr:rowOff>171449</xdr:rowOff>
    </xdr:from>
    <xdr:to>
      <xdr:col>16</xdr:col>
      <xdr:colOff>4763</xdr:colOff>
      <xdr:row>76</xdr:row>
      <xdr:rowOff>166688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609599</xdr:colOff>
      <xdr:row>84</xdr:row>
      <xdr:rowOff>14287</xdr:rowOff>
    </xdr:from>
    <xdr:to>
      <xdr:col>7</xdr:col>
      <xdr:colOff>600074</xdr:colOff>
      <xdr:row>94</xdr:row>
      <xdr:rowOff>171450</xdr:rowOff>
    </xdr:to>
    <xdr:graphicFrame macro="">
      <xdr:nvGraphicFramePr>
        <xdr:cNvPr id="13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19050</xdr:colOff>
      <xdr:row>84</xdr:row>
      <xdr:rowOff>4762</xdr:rowOff>
    </xdr:from>
    <xdr:to>
      <xdr:col>15</xdr:col>
      <xdr:colOff>600075</xdr:colOff>
      <xdr:row>94</xdr:row>
      <xdr:rowOff>180975</xdr:rowOff>
    </xdr:to>
    <xdr:graphicFrame macro="">
      <xdr:nvGraphicFramePr>
        <xdr:cNvPr id="14" name="Chart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504825</xdr:colOff>
      <xdr:row>102</xdr:row>
      <xdr:rowOff>10203</xdr:rowOff>
    </xdr:from>
    <xdr:to>
      <xdr:col>7</xdr:col>
      <xdr:colOff>557893</xdr:colOff>
      <xdr:row>112</xdr:row>
      <xdr:rowOff>167366</xdr:rowOff>
    </xdr:to>
    <xdr:graphicFrame macro="">
      <xdr:nvGraphicFramePr>
        <xdr:cNvPr id="15" name="Chart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9</xdr:col>
      <xdr:colOff>19050</xdr:colOff>
      <xdr:row>102</xdr:row>
      <xdr:rowOff>14287</xdr:rowOff>
    </xdr:from>
    <xdr:to>
      <xdr:col>16</xdr:col>
      <xdr:colOff>0</xdr:colOff>
      <xdr:row>112</xdr:row>
      <xdr:rowOff>171450</xdr:rowOff>
    </xdr:to>
    <xdr:graphicFrame macro="">
      <xdr:nvGraphicFramePr>
        <xdr:cNvPr id="16" name="Chart 1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553810</xdr:colOff>
      <xdr:row>120</xdr:row>
      <xdr:rowOff>10205</xdr:rowOff>
    </xdr:from>
    <xdr:to>
      <xdr:col>7</xdr:col>
      <xdr:colOff>585107</xdr:colOff>
      <xdr:row>130</xdr:row>
      <xdr:rowOff>167368</xdr:rowOff>
    </xdr:to>
    <xdr:graphicFrame macro="">
      <xdr:nvGraphicFramePr>
        <xdr:cNvPr id="17" name="Chart 1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9</xdr:col>
      <xdr:colOff>9526</xdr:colOff>
      <xdr:row>120</xdr:row>
      <xdr:rowOff>14287</xdr:rowOff>
    </xdr:from>
    <xdr:to>
      <xdr:col>15</xdr:col>
      <xdr:colOff>600076</xdr:colOff>
      <xdr:row>130</xdr:row>
      <xdr:rowOff>180975</xdr:rowOff>
    </xdr:to>
    <xdr:graphicFrame macro="">
      <xdr:nvGraphicFramePr>
        <xdr:cNvPr id="18" name="Chart 1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19050</xdr:colOff>
      <xdr:row>137</xdr:row>
      <xdr:rowOff>185737</xdr:rowOff>
    </xdr:from>
    <xdr:to>
      <xdr:col>7</xdr:col>
      <xdr:colOff>600075</xdr:colOff>
      <xdr:row>148</xdr:row>
      <xdr:rowOff>161925</xdr:rowOff>
    </xdr:to>
    <xdr:graphicFrame macro="">
      <xdr:nvGraphicFramePr>
        <xdr:cNvPr id="19" name="Chart 1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9</xdr:col>
      <xdr:colOff>0</xdr:colOff>
      <xdr:row>138</xdr:row>
      <xdr:rowOff>14286</xdr:rowOff>
    </xdr:from>
    <xdr:to>
      <xdr:col>16</xdr:col>
      <xdr:colOff>0</xdr:colOff>
      <xdr:row>148</xdr:row>
      <xdr:rowOff>171450</xdr:rowOff>
    </xdr:to>
    <xdr:graphicFrame macro="">
      <xdr:nvGraphicFramePr>
        <xdr:cNvPr id="20" name="Chart 1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585107</xdr:colOff>
      <xdr:row>155</xdr:row>
      <xdr:rowOff>138111</xdr:rowOff>
    </xdr:from>
    <xdr:to>
      <xdr:col>7</xdr:col>
      <xdr:colOff>604838</xdr:colOff>
      <xdr:row>166</xdr:row>
      <xdr:rowOff>166686</xdr:rowOff>
    </xdr:to>
    <xdr:graphicFrame macro="">
      <xdr:nvGraphicFramePr>
        <xdr:cNvPr id="22" name="Chart 2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8</xdr:col>
      <xdr:colOff>602456</xdr:colOff>
      <xdr:row>155</xdr:row>
      <xdr:rowOff>126205</xdr:rowOff>
    </xdr:from>
    <xdr:to>
      <xdr:col>16</xdr:col>
      <xdr:colOff>13607</xdr:colOff>
      <xdr:row>166</xdr:row>
      <xdr:rowOff>178593</xdr:rowOff>
    </xdr:to>
    <xdr:graphicFrame macro="">
      <xdr:nvGraphicFramePr>
        <xdr:cNvPr id="23" name="Chart 2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1</xdr:col>
      <xdr:colOff>54768</xdr:colOff>
      <xdr:row>0</xdr:row>
      <xdr:rowOff>107155</xdr:rowOff>
    </xdr:from>
    <xdr:to>
      <xdr:col>3</xdr:col>
      <xdr:colOff>58183</xdr:colOff>
      <xdr:row>3</xdr:row>
      <xdr:rowOff>52386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1987" y="107155"/>
          <a:ext cx="2158446" cy="552450"/>
        </a:xfrm>
        <a:prstGeom prst="rect">
          <a:avLst/>
        </a:prstGeom>
      </xdr:spPr>
    </xdr:pic>
    <xdr:clientData/>
  </xdr:twoCellAnchor>
  <xdr:twoCellAnchor editAs="oneCell">
    <xdr:from>
      <xdr:col>12</xdr:col>
      <xdr:colOff>69054</xdr:colOff>
      <xdr:row>0</xdr:row>
      <xdr:rowOff>111919</xdr:rowOff>
    </xdr:from>
    <xdr:to>
      <xdr:col>12</xdr:col>
      <xdr:colOff>604788</xdr:colOff>
      <xdr:row>3</xdr:row>
      <xdr:rowOff>53067</xdr:rowOff>
    </xdr:to>
    <xdr:pic>
      <xdr:nvPicPr>
        <xdr:cNvPr id="21" name="Picture 20"/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51179" y="111919"/>
          <a:ext cx="535734" cy="548367"/>
        </a:xfrm>
        <a:prstGeom prst="rect">
          <a:avLst/>
        </a:prstGeom>
      </xdr:spPr>
    </xdr:pic>
    <xdr:clientData/>
  </xdr:twoCellAnchor>
  <xdr:twoCellAnchor>
    <xdr:from>
      <xdr:col>1</xdr:col>
      <xdr:colOff>35718</xdr:colOff>
      <xdr:row>10</xdr:row>
      <xdr:rowOff>182166</xdr:rowOff>
    </xdr:from>
    <xdr:to>
      <xdr:col>8</xdr:col>
      <xdr:colOff>11905</xdr:colOff>
      <xdr:row>21</xdr:row>
      <xdr:rowOff>142875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602456</xdr:colOff>
      <xdr:row>173</xdr:row>
      <xdr:rowOff>126205</xdr:rowOff>
    </xdr:from>
    <xdr:to>
      <xdr:col>8</xdr:col>
      <xdr:colOff>27215</xdr:colOff>
      <xdr:row>184</xdr:row>
      <xdr:rowOff>178593</xdr:rowOff>
    </xdr:to>
    <xdr:graphicFrame macro="">
      <xdr:nvGraphicFramePr>
        <xdr:cNvPr id="24" name="Chart 2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8</xdr:col>
      <xdr:colOff>602456</xdr:colOff>
      <xdr:row>173</xdr:row>
      <xdr:rowOff>126205</xdr:rowOff>
    </xdr:from>
    <xdr:to>
      <xdr:col>16</xdr:col>
      <xdr:colOff>13607</xdr:colOff>
      <xdr:row>184</xdr:row>
      <xdr:rowOff>178593</xdr:rowOff>
    </xdr:to>
    <xdr:graphicFrame macro="">
      <xdr:nvGraphicFramePr>
        <xdr:cNvPr id="35" name="Chart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602456</xdr:colOff>
      <xdr:row>190</xdr:row>
      <xdr:rowOff>126205</xdr:rowOff>
    </xdr:from>
    <xdr:to>
      <xdr:col>8</xdr:col>
      <xdr:colOff>40822</xdr:colOff>
      <xdr:row>201</xdr:row>
      <xdr:rowOff>178593</xdr:rowOff>
    </xdr:to>
    <xdr:graphicFrame macro="">
      <xdr:nvGraphicFramePr>
        <xdr:cNvPr id="36" name="Chart 3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8</xdr:col>
      <xdr:colOff>602456</xdr:colOff>
      <xdr:row>190</xdr:row>
      <xdr:rowOff>126205</xdr:rowOff>
    </xdr:from>
    <xdr:to>
      <xdr:col>16</xdr:col>
      <xdr:colOff>0</xdr:colOff>
      <xdr:row>201</xdr:row>
      <xdr:rowOff>178593</xdr:rowOff>
    </xdr:to>
    <xdr:graphicFrame macro="">
      <xdr:nvGraphicFramePr>
        <xdr:cNvPr id="37" name="Chart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602456</xdr:colOff>
      <xdr:row>208</xdr:row>
      <xdr:rowOff>126205</xdr:rowOff>
    </xdr:from>
    <xdr:to>
      <xdr:col>8</xdr:col>
      <xdr:colOff>40822</xdr:colOff>
      <xdr:row>219</xdr:row>
      <xdr:rowOff>178593</xdr:rowOff>
    </xdr:to>
    <xdr:graphicFrame macro="">
      <xdr:nvGraphicFramePr>
        <xdr:cNvPr id="38" name="Chart 3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8</xdr:col>
      <xdr:colOff>602456</xdr:colOff>
      <xdr:row>208</xdr:row>
      <xdr:rowOff>126205</xdr:rowOff>
    </xdr:from>
    <xdr:to>
      <xdr:col>16</xdr:col>
      <xdr:colOff>0</xdr:colOff>
      <xdr:row>219</xdr:row>
      <xdr:rowOff>178593</xdr:rowOff>
    </xdr:to>
    <xdr:graphicFrame macro="">
      <xdr:nvGraphicFramePr>
        <xdr:cNvPr id="39" name="Chart 3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0</xdr:col>
      <xdr:colOff>602456</xdr:colOff>
      <xdr:row>227</xdr:row>
      <xdr:rowOff>126205</xdr:rowOff>
    </xdr:from>
    <xdr:to>
      <xdr:col>8</xdr:col>
      <xdr:colOff>27215</xdr:colOff>
      <xdr:row>238</xdr:row>
      <xdr:rowOff>178593</xdr:rowOff>
    </xdr:to>
    <xdr:graphicFrame macro="">
      <xdr:nvGraphicFramePr>
        <xdr:cNvPr id="40" name="Chart 3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8</xdr:col>
      <xdr:colOff>602456</xdr:colOff>
      <xdr:row>227</xdr:row>
      <xdr:rowOff>126205</xdr:rowOff>
    </xdr:from>
    <xdr:to>
      <xdr:col>16</xdr:col>
      <xdr:colOff>13607</xdr:colOff>
      <xdr:row>238</xdr:row>
      <xdr:rowOff>178593</xdr:rowOff>
    </xdr:to>
    <xdr:graphicFrame macro="">
      <xdr:nvGraphicFramePr>
        <xdr:cNvPr id="41" name="Chart 4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0</xdr:col>
      <xdr:colOff>602456</xdr:colOff>
      <xdr:row>246</xdr:row>
      <xdr:rowOff>126205</xdr:rowOff>
    </xdr:from>
    <xdr:to>
      <xdr:col>8</xdr:col>
      <xdr:colOff>54429</xdr:colOff>
      <xdr:row>257</xdr:row>
      <xdr:rowOff>178593</xdr:rowOff>
    </xdr:to>
    <xdr:graphicFrame macro="">
      <xdr:nvGraphicFramePr>
        <xdr:cNvPr id="42" name="Chart 4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8</xdr:col>
      <xdr:colOff>602456</xdr:colOff>
      <xdr:row>246</xdr:row>
      <xdr:rowOff>126205</xdr:rowOff>
    </xdr:from>
    <xdr:to>
      <xdr:col>16</xdr:col>
      <xdr:colOff>40821</xdr:colOff>
      <xdr:row>257</xdr:row>
      <xdr:rowOff>178593</xdr:rowOff>
    </xdr:to>
    <xdr:graphicFrame macro="">
      <xdr:nvGraphicFramePr>
        <xdr:cNvPr id="43" name="Chart 4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I88"/>
  <sheetViews>
    <sheetView tabSelected="1" zoomScaleNormal="100" workbookViewId="0">
      <selection activeCell="B79" sqref="B79"/>
    </sheetView>
  </sheetViews>
  <sheetFormatPr defaultColWidth="9.140625" defaultRowHeight="15.75" zeroHeight="1" x14ac:dyDescent="0.25"/>
  <cols>
    <col min="1" max="1" width="5" style="3" customWidth="1"/>
    <col min="2" max="2" width="51.7109375" style="3" customWidth="1"/>
    <col min="3" max="3" width="20" style="3" customWidth="1"/>
    <col min="4" max="4" width="11.42578125" style="89" customWidth="1"/>
    <col min="5" max="31" width="8.140625" style="3" customWidth="1"/>
    <col min="32" max="32" width="18.140625" style="89" customWidth="1"/>
    <col min="33" max="33" width="27" style="3" customWidth="1"/>
    <col min="34" max="34" width="1.5703125" style="3" hidden="1" customWidth="1"/>
    <col min="35" max="35" width="2.5703125" style="3" hidden="1" customWidth="1"/>
    <col min="36" max="36" width="0" style="3" hidden="1" customWidth="1"/>
    <col min="37" max="16384" width="9.140625" style="3"/>
  </cols>
  <sheetData>
    <row r="1" spans="1:35" s="17" customFormat="1" ht="25.5" customHeight="1" x14ac:dyDescent="0.25">
      <c r="A1" s="41"/>
      <c r="B1" s="42"/>
      <c r="C1" s="43" t="s">
        <v>17</v>
      </c>
      <c r="D1" s="112" t="s">
        <v>285</v>
      </c>
      <c r="E1" s="112"/>
      <c r="F1" s="112"/>
      <c r="G1" s="112"/>
      <c r="H1" s="112"/>
      <c r="I1" s="112"/>
      <c r="J1" s="112"/>
      <c r="K1" s="42"/>
      <c r="L1" s="42"/>
      <c r="M1" s="41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90"/>
    </row>
    <row r="2" spans="1:35" s="17" customFormat="1" ht="25.5" customHeight="1" x14ac:dyDescent="0.25">
      <c r="A2" s="41"/>
      <c r="B2" s="42"/>
      <c r="C2" s="43" t="s">
        <v>18</v>
      </c>
      <c r="D2" s="112" t="s">
        <v>286</v>
      </c>
      <c r="E2" s="112"/>
      <c r="F2" s="112"/>
      <c r="G2" s="112"/>
      <c r="H2" s="112"/>
      <c r="I2" s="112"/>
      <c r="J2" s="112"/>
      <c r="K2" s="42"/>
      <c r="L2" s="42"/>
      <c r="M2" s="41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90"/>
    </row>
    <row r="3" spans="1:35" s="17" customFormat="1" ht="25.5" customHeight="1" x14ac:dyDescent="0.25">
      <c r="A3" s="41"/>
      <c r="B3" s="44"/>
      <c r="C3" s="43" t="s">
        <v>1</v>
      </c>
      <c r="D3" s="112" t="s">
        <v>287</v>
      </c>
      <c r="E3" s="112"/>
      <c r="F3" s="112"/>
      <c r="G3" s="112"/>
      <c r="H3" s="112"/>
      <c r="I3" s="112"/>
      <c r="J3" s="112"/>
      <c r="K3" s="44"/>
      <c r="L3" s="44"/>
      <c r="M3" s="41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91"/>
    </row>
    <row r="4" spans="1:35" s="17" customFormat="1" ht="25.5" customHeight="1" x14ac:dyDescent="0.25">
      <c r="A4" s="41"/>
      <c r="B4" s="42"/>
      <c r="C4" s="43" t="s">
        <v>19</v>
      </c>
      <c r="D4" s="112" t="s">
        <v>288</v>
      </c>
      <c r="E4" s="112"/>
      <c r="F4" s="112"/>
      <c r="G4" s="112"/>
      <c r="H4" s="112"/>
      <c r="I4" s="112"/>
      <c r="J4" s="112"/>
      <c r="K4" s="42"/>
      <c r="L4" s="42"/>
      <c r="M4" s="41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90"/>
    </row>
    <row r="5" spans="1:35" ht="15.95" customHeight="1" x14ac:dyDescent="0.25">
      <c r="A5" s="28"/>
      <c r="B5" s="28"/>
      <c r="C5" s="28"/>
      <c r="D5" s="86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86"/>
    </row>
    <row r="6" spans="1:35" s="20" customFormat="1" ht="20.100000000000001" customHeight="1" x14ac:dyDescent="0.25">
      <c r="A6" s="30" t="s">
        <v>34</v>
      </c>
      <c r="B6" s="28"/>
      <c r="C6" s="83" t="s">
        <v>10</v>
      </c>
      <c r="D6" s="30" t="s">
        <v>289</v>
      </c>
      <c r="E6" s="28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92"/>
    </row>
    <row r="7" spans="1:35" s="20" customFormat="1" ht="20.100000000000001" customHeight="1" x14ac:dyDescent="0.25">
      <c r="A7" s="84" t="s">
        <v>281</v>
      </c>
      <c r="B7" s="30"/>
      <c r="C7" s="83" t="s">
        <v>11</v>
      </c>
      <c r="D7" s="30">
        <v>6</v>
      </c>
      <c r="E7" s="28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92"/>
    </row>
    <row r="8" spans="1:35" s="20" customFormat="1" ht="20.100000000000001" customHeight="1" x14ac:dyDescent="0.25">
      <c r="A8" s="29"/>
      <c r="B8" s="30"/>
      <c r="C8" s="29"/>
      <c r="D8" s="30"/>
      <c r="E8" s="29"/>
      <c r="F8" s="30"/>
      <c r="G8" s="29"/>
      <c r="H8" s="30"/>
      <c r="I8" s="29"/>
      <c r="J8" s="30"/>
      <c r="K8" s="29"/>
      <c r="L8" s="30"/>
      <c r="M8" s="29"/>
      <c r="N8" s="30"/>
      <c r="O8" s="29"/>
      <c r="P8" s="30"/>
      <c r="Q8" s="29"/>
      <c r="R8" s="30"/>
      <c r="S8" s="29"/>
      <c r="T8" s="30"/>
      <c r="U8" s="29"/>
      <c r="V8" s="30"/>
      <c r="W8" s="29"/>
      <c r="X8" s="30"/>
      <c r="Y8" s="29"/>
      <c r="Z8" s="30"/>
      <c r="AA8" s="29"/>
      <c r="AB8" s="30"/>
      <c r="AC8" s="29"/>
      <c r="AD8" s="30"/>
      <c r="AE8" s="30"/>
      <c r="AF8" s="29"/>
    </row>
    <row r="9" spans="1:35" s="20" customFormat="1" ht="27" customHeight="1" x14ac:dyDescent="0.25">
      <c r="A9" s="197" t="s">
        <v>7</v>
      </c>
      <c r="B9" s="197" t="s">
        <v>8</v>
      </c>
      <c r="C9" s="198" t="s">
        <v>31</v>
      </c>
      <c r="D9" s="197" t="s">
        <v>0</v>
      </c>
      <c r="E9" s="201" t="s">
        <v>41</v>
      </c>
      <c r="F9" s="202"/>
      <c r="G9" s="202"/>
      <c r="H9" s="202"/>
      <c r="I9" s="202"/>
      <c r="J9" s="202"/>
      <c r="K9" s="202"/>
      <c r="L9" s="202"/>
      <c r="M9" s="202"/>
      <c r="N9" s="202"/>
      <c r="O9" s="202"/>
      <c r="P9" s="202"/>
      <c r="Q9" s="202"/>
      <c r="R9" s="202"/>
      <c r="S9" s="202"/>
      <c r="T9" s="202"/>
      <c r="U9" s="202"/>
      <c r="V9" s="203"/>
      <c r="W9" s="126"/>
      <c r="X9" s="126"/>
      <c r="Y9" s="126"/>
      <c r="Z9" s="126"/>
      <c r="AA9" s="126"/>
      <c r="AB9" s="126"/>
      <c r="AC9" s="126"/>
      <c r="AD9" s="126"/>
      <c r="AE9" s="160"/>
      <c r="AF9" s="195" t="s">
        <v>35</v>
      </c>
    </row>
    <row r="10" spans="1:35" ht="66" customHeight="1" x14ac:dyDescent="0.25">
      <c r="A10" s="197"/>
      <c r="B10" s="197"/>
      <c r="C10" s="198"/>
      <c r="D10" s="197"/>
      <c r="E10" s="184" t="s">
        <v>42</v>
      </c>
      <c r="F10" s="184" t="s">
        <v>43</v>
      </c>
      <c r="G10" s="184" t="s">
        <v>44</v>
      </c>
      <c r="H10" s="184" t="s">
        <v>45</v>
      </c>
      <c r="I10" s="184" t="s">
        <v>46</v>
      </c>
      <c r="J10" s="184" t="s">
        <v>47</v>
      </c>
      <c r="K10" s="184" t="s">
        <v>48</v>
      </c>
      <c r="L10" s="184" t="s">
        <v>49</v>
      </c>
      <c r="M10" s="184" t="s">
        <v>50</v>
      </c>
      <c r="N10" s="184" t="s">
        <v>51</v>
      </c>
      <c r="O10" s="184" t="s">
        <v>52</v>
      </c>
      <c r="P10" s="184" t="s">
        <v>53</v>
      </c>
      <c r="Q10" s="184">
        <v>1.2</v>
      </c>
      <c r="R10" s="184">
        <v>2.1</v>
      </c>
      <c r="S10" s="184">
        <v>3.1</v>
      </c>
      <c r="T10" s="184" t="s">
        <v>54</v>
      </c>
      <c r="U10" s="184">
        <v>4.0999999999999996</v>
      </c>
      <c r="V10" s="184">
        <v>4.2</v>
      </c>
      <c r="W10" s="184" t="s">
        <v>55</v>
      </c>
      <c r="X10" s="184" t="s">
        <v>56</v>
      </c>
      <c r="Y10" s="184">
        <v>7.1</v>
      </c>
      <c r="Z10" s="184">
        <v>8.1</v>
      </c>
      <c r="AA10" s="184">
        <v>9.1</v>
      </c>
      <c r="AB10" s="184">
        <v>10.1</v>
      </c>
      <c r="AC10" s="184">
        <v>11.1</v>
      </c>
      <c r="AD10" s="184" t="s">
        <v>280</v>
      </c>
      <c r="AE10" s="184" t="s">
        <v>57</v>
      </c>
      <c r="AF10" s="196"/>
      <c r="AH10" s="68">
        <v>0</v>
      </c>
      <c r="AI10" s="68" t="s">
        <v>14</v>
      </c>
    </row>
    <row r="11" spans="1:35" s="20" customFormat="1" ht="27.75" customHeight="1" x14ac:dyDescent="0.25">
      <c r="A11" s="18">
        <v>1</v>
      </c>
      <c r="B11" s="233" t="s">
        <v>290</v>
      </c>
      <c r="C11" s="234" t="s">
        <v>291</v>
      </c>
      <c r="D11" s="235" t="s">
        <v>292</v>
      </c>
      <c r="E11" s="18">
        <v>4</v>
      </c>
      <c r="F11" s="18">
        <v>5</v>
      </c>
      <c r="G11" s="18">
        <v>4</v>
      </c>
      <c r="H11" s="18">
        <v>6</v>
      </c>
      <c r="I11" s="18">
        <v>4</v>
      </c>
      <c r="J11" s="18">
        <v>5</v>
      </c>
      <c r="K11" s="18">
        <v>4</v>
      </c>
      <c r="L11" s="18">
        <v>5</v>
      </c>
      <c r="M11" s="18">
        <v>4</v>
      </c>
      <c r="N11" s="18">
        <v>6</v>
      </c>
      <c r="O11" s="18">
        <v>4</v>
      </c>
      <c r="P11" s="18">
        <v>5</v>
      </c>
      <c r="Q11" s="18">
        <v>4</v>
      </c>
      <c r="R11" s="18">
        <v>5</v>
      </c>
      <c r="S11" s="18">
        <v>4</v>
      </c>
      <c r="T11" s="18">
        <v>6</v>
      </c>
      <c r="U11" s="18">
        <v>4</v>
      </c>
      <c r="V11" s="18">
        <v>5</v>
      </c>
      <c r="W11" s="18">
        <v>4</v>
      </c>
      <c r="X11" s="18">
        <v>5</v>
      </c>
      <c r="Y11" s="18">
        <v>4</v>
      </c>
      <c r="Z11" s="18">
        <v>5</v>
      </c>
      <c r="AA11" s="18">
        <v>4</v>
      </c>
      <c r="AB11" s="18">
        <v>6</v>
      </c>
      <c r="AC11" s="18">
        <v>4</v>
      </c>
      <c r="AD11" s="18">
        <v>5</v>
      </c>
      <c r="AE11" s="18">
        <v>4</v>
      </c>
      <c r="AF11" s="23"/>
      <c r="AH11" s="68"/>
      <c r="AI11" s="68"/>
    </row>
    <row r="12" spans="1:35" s="20" customFormat="1" ht="27.75" customHeight="1" x14ac:dyDescent="0.25">
      <c r="A12" s="18">
        <v>2</v>
      </c>
      <c r="B12" s="233" t="s">
        <v>293</v>
      </c>
      <c r="C12" s="234" t="s">
        <v>294</v>
      </c>
      <c r="D12" s="235" t="s">
        <v>9</v>
      </c>
      <c r="E12" s="18">
        <v>5</v>
      </c>
      <c r="F12" s="18">
        <v>5</v>
      </c>
      <c r="G12" s="18">
        <v>3</v>
      </c>
      <c r="H12" s="18">
        <v>5</v>
      </c>
      <c r="I12" s="18">
        <v>5</v>
      </c>
      <c r="J12" s="18">
        <v>5</v>
      </c>
      <c r="K12" s="18">
        <v>5</v>
      </c>
      <c r="L12" s="18">
        <v>5</v>
      </c>
      <c r="M12" s="18">
        <v>3</v>
      </c>
      <c r="N12" s="18">
        <v>5</v>
      </c>
      <c r="O12" s="18">
        <v>5</v>
      </c>
      <c r="P12" s="18">
        <v>5</v>
      </c>
      <c r="Q12" s="18">
        <v>5</v>
      </c>
      <c r="R12" s="18">
        <v>5</v>
      </c>
      <c r="S12" s="18">
        <v>3</v>
      </c>
      <c r="T12" s="18">
        <v>5</v>
      </c>
      <c r="U12" s="18">
        <v>5</v>
      </c>
      <c r="V12" s="18">
        <v>5</v>
      </c>
      <c r="W12" s="18">
        <v>5</v>
      </c>
      <c r="X12" s="18">
        <v>5</v>
      </c>
      <c r="Y12" s="18">
        <v>5</v>
      </c>
      <c r="Z12" s="18">
        <v>5</v>
      </c>
      <c r="AA12" s="18">
        <v>3</v>
      </c>
      <c r="AB12" s="18">
        <v>5</v>
      </c>
      <c r="AC12" s="18">
        <v>5</v>
      </c>
      <c r="AD12" s="18">
        <v>5</v>
      </c>
      <c r="AE12" s="18">
        <v>5</v>
      </c>
      <c r="AF12" s="23"/>
      <c r="AH12" s="68"/>
      <c r="AI12" s="68"/>
    </row>
    <row r="13" spans="1:35" s="20" customFormat="1" ht="27.75" customHeight="1" x14ac:dyDescent="0.25">
      <c r="A13" s="18">
        <v>3</v>
      </c>
      <c r="B13" s="236" t="s">
        <v>295</v>
      </c>
      <c r="C13" s="234" t="s">
        <v>296</v>
      </c>
      <c r="D13" s="235" t="s">
        <v>14</v>
      </c>
      <c r="E13" s="18">
        <v>6</v>
      </c>
      <c r="F13" s="18">
        <v>4</v>
      </c>
      <c r="G13" s="18">
        <v>5</v>
      </c>
      <c r="H13" s="18">
        <v>4</v>
      </c>
      <c r="I13" s="18">
        <v>6</v>
      </c>
      <c r="J13" s="18">
        <v>4</v>
      </c>
      <c r="K13" s="18">
        <v>6</v>
      </c>
      <c r="L13" s="18">
        <v>4</v>
      </c>
      <c r="M13" s="18">
        <v>5</v>
      </c>
      <c r="N13" s="18">
        <v>4</v>
      </c>
      <c r="O13" s="18">
        <v>6</v>
      </c>
      <c r="P13" s="18">
        <v>4</v>
      </c>
      <c r="Q13" s="18">
        <v>6</v>
      </c>
      <c r="R13" s="18">
        <v>4</v>
      </c>
      <c r="S13" s="18">
        <v>5</v>
      </c>
      <c r="T13" s="18">
        <v>4</v>
      </c>
      <c r="U13" s="18">
        <v>6</v>
      </c>
      <c r="V13" s="18">
        <v>4</v>
      </c>
      <c r="W13" s="18">
        <v>6</v>
      </c>
      <c r="X13" s="18">
        <v>4</v>
      </c>
      <c r="Y13" s="18">
        <v>6</v>
      </c>
      <c r="Z13" s="18">
        <v>4</v>
      </c>
      <c r="AA13" s="18">
        <v>5</v>
      </c>
      <c r="AB13" s="18">
        <v>4</v>
      </c>
      <c r="AC13" s="18">
        <v>6</v>
      </c>
      <c r="AD13" s="18">
        <v>4</v>
      </c>
      <c r="AE13" s="18">
        <v>6</v>
      </c>
      <c r="AF13" s="23"/>
      <c r="AH13" s="68">
        <v>1</v>
      </c>
      <c r="AI13" s="68" t="s">
        <v>9</v>
      </c>
    </row>
    <row r="14" spans="1:35" s="20" customFormat="1" ht="27.75" customHeight="1" x14ac:dyDescent="0.25">
      <c r="A14" s="18">
        <v>4</v>
      </c>
      <c r="B14" s="233" t="s">
        <v>297</v>
      </c>
      <c r="C14" s="234" t="s">
        <v>298</v>
      </c>
      <c r="D14" s="235" t="s">
        <v>14</v>
      </c>
      <c r="E14" s="18">
        <v>6</v>
      </c>
      <c r="F14" s="18">
        <v>4</v>
      </c>
      <c r="G14" s="18">
        <v>5</v>
      </c>
      <c r="H14" s="18">
        <v>4</v>
      </c>
      <c r="I14" s="18">
        <v>6</v>
      </c>
      <c r="J14" s="18">
        <v>4</v>
      </c>
      <c r="K14" s="18">
        <v>6</v>
      </c>
      <c r="L14" s="18">
        <v>4</v>
      </c>
      <c r="M14" s="18">
        <v>5</v>
      </c>
      <c r="N14" s="18">
        <v>4</v>
      </c>
      <c r="O14" s="18">
        <v>6</v>
      </c>
      <c r="P14" s="18">
        <v>4</v>
      </c>
      <c r="Q14" s="18">
        <v>6</v>
      </c>
      <c r="R14" s="18">
        <v>4</v>
      </c>
      <c r="S14" s="18">
        <v>5</v>
      </c>
      <c r="T14" s="18">
        <v>4</v>
      </c>
      <c r="U14" s="18">
        <v>6</v>
      </c>
      <c r="V14" s="18">
        <v>4</v>
      </c>
      <c r="W14" s="18">
        <v>6</v>
      </c>
      <c r="X14" s="18">
        <v>4</v>
      </c>
      <c r="Y14" s="18">
        <v>6</v>
      </c>
      <c r="Z14" s="18">
        <v>4</v>
      </c>
      <c r="AA14" s="18">
        <v>5</v>
      </c>
      <c r="AB14" s="18">
        <v>4</v>
      </c>
      <c r="AC14" s="18">
        <v>6</v>
      </c>
      <c r="AD14" s="18">
        <v>4</v>
      </c>
      <c r="AE14" s="18">
        <v>6</v>
      </c>
      <c r="AF14" s="23"/>
      <c r="AH14" s="68">
        <v>2</v>
      </c>
      <c r="AI14" s="68" t="s">
        <v>14</v>
      </c>
    </row>
    <row r="15" spans="1:35" s="20" customFormat="1" ht="27.75" customHeight="1" x14ac:dyDescent="0.25">
      <c r="A15" s="18">
        <v>5</v>
      </c>
      <c r="B15" s="236" t="s">
        <v>299</v>
      </c>
      <c r="C15" s="234" t="s">
        <v>300</v>
      </c>
      <c r="D15" s="235" t="s">
        <v>14</v>
      </c>
      <c r="E15" s="18">
        <v>6</v>
      </c>
      <c r="F15" s="18">
        <v>3</v>
      </c>
      <c r="G15" s="18">
        <v>5</v>
      </c>
      <c r="H15" s="18">
        <v>4</v>
      </c>
      <c r="I15" s="18">
        <v>6</v>
      </c>
      <c r="J15" s="18">
        <v>3</v>
      </c>
      <c r="K15" s="18">
        <v>6</v>
      </c>
      <c r="L15" s="18">
        <v>3</v>
      </c>
      <c r="M15" s="18">
        <v>5</v>
      </c>
      <c r="N15" s="18">
        <v>4</v>
      </c>
      <c r="O15" s="18">
        <v>6</v>
      </c>
      <c r="P15" s="18">
        <v>3</v>
      </c>
      <c r="Q15" s="18">
        <v>6</v>
      </c>
      <c r="R15" s="18">
        <v>3</v>
      </c>
      <c r="S15" s="18">
        <v>5</v>
      </c>
      <c r="T15" s="18">
        <v>4</v>
      </c>
      <c r="U15" s="18">
        <v>6</v>
      </c>
      <c r="V15" s="18">
        <v>3</v>
      </c>
      <c r="W15" s="18">
        <v>6</v>
      </c>
      <c r="X15" s="18">
        <v>3</v>
      </c>
      <c r="Y15" s="18">
        <v>6</v>
      </c>
      <c r="Z15" s="18">
        <v>3</v>
      </c>
      <c r="AA15" s="18">
        <v>5</v>
      </c>
      <c r="AB15" s="18">
        <v>4</v>
      </c>
      <c r="AC15" s="18">
        <v>6</v>
      </c>
      <c r="AD15" s="18">
        <v>3</v>
      </c>
      <c r="AE15" s="18">
        <v>6</v>
      </c>
      <c r="AF15" s="23"/>
      <c r="AH15" s="68">
        <v>3</v>
      </c>
      <c r="AI15" s="68" t="s">
        <v>9</v>
      </c>
    </row>
    <row r="16" spans="1:35" s="20" customFormat="1" ht="27.75" customHeight="1" x14ac:dyDescent="0.25">
      <c r="A16" s="18">
        <v>6</v>
      </c>
      <c r="B16" s="233" t="s">
        <v>301</v>
      </c>
      <c r="C16" s="234" t="s">
        <v>302</v>
      </c>
      <c r="D16" s="235" t="s">
        <v>14</v>
      </c>
      <c r="E16" s="18">
        <v>6</v>
      </c>
      <c r="F16" s="18">
        <v>6</v>
      </c>
      <c r="G16" s="18">
        <v>6</v>
      </c>
      <c r="H16" s="18">
        <v>6</v>
      </c>
      <c r="I16" s="18">
        <v>6</v>
      </c>
      <c r="J16" s="18">
        <v>6</v>
      </c>
      <c r="K16" s="18">
        <v>6</v>
      </c>
      <c r="L16" s="18">
        <v>6</v>
      </c>
      <c r="M16" s="18">
        <v>6</v>
      </c>
      <c r="N16" s="18">
        <v>6</v>
      </c>
      <c r="O16" s="18">
        <v>6</v>
      </c>
      <c r="P16" s="18">
        <v>6</v>
      </c>
      <c r="Q16" s="18">
        <v>6</v>
      </c>
      <c r="R16" s="18">
        <v>6</v>
      </c>
      <c r="S16" s="18">
        <v>6</v>
      </c>
      <c r="T16" s="18">
        <v>6</v>
      </c>
      <c r="U16" s="18">
        <v>6</v>
      </c>
      <c r="V16" s="18">
        <v>6</v>
      </c>
      <c r="W16" s="18">
        <v>6</v>
      </c>
      <c r="X16" s="18">
        <v>6</v>
      </c>
      <c r="Y16" s="18">
        <v>6</v>
      </c>
      <c r="Z16" s="18">
        <v>6</v>
      </c>
      <c r="AA16" s="18">
        <v>6</v>
      </c>
      <c r="AB16" s="18">
        <v>6</v>
      </c>
      <c r="AC16" s="18">
        <v>6</v>
      </c>
      <c r="AD16" s="18">
        <v>6</v>
      </c>
      <c r="AE16" s="18">
        <v>6</v>
      </c>
      <c r="AF16" s="23"/>
      <c r="AH16" s="68">
        <v>4</v>
      </c>
      <c r="AI16" s="68" t="s">
        <v>14</v>
      </c>
    </row>
    <row r="17" spans="1:35" s="20" customFormat="1" ht="27.75" customHeight="1" x14ac:dyDescent="0.25">
      <c r="A17" s="18">
        <v>7</v>
      </c>
      <c r="B17" s="233" t="s">
        <v>303</v>
      </c>
      <c r="C17" s="234" t="s">
        <v>304</v>
      </c>
      <c r="D17" s="235" t="s">
        <v>9</v>
      </c>
      <c r="E17" s="18">
        <v>6</v>
      </c>
      <c r="F17" s="18">
        <v>4</v>
      </c>
      <c r="G17" s="18">
        <v>4</v>
      </c>
      <c r="H17" s="18">
        <v>5</v>
      </c>
      <c r="I17" s="18">
        <v>6</v>
      </c>
      <c r="J17" s="18">
        <v>4</v>
      </c>
      <c r="K17" s="18">
        <v>6</v>
      </c>
      <c r="L17" s="18">
        <v>4</v>
      </c>
      <c r="M17" s="18">
        <v>4</v>
      </c>
      <c r="N17" s="18">
        <v>5</v>
      </c>
      <c r="O17" s="18">
        <v>6</v>
      </c>
      <c r="P17" s="18">
        <v>4</v>
      </c>
      <c r="Q17" s="18">
        <v>6</v>
      </c>
      <c r="R17" s="18">
        <v>4</v>
      </c>
      <c r="S17" s="18">
        <v>4</v>
      </c>
      <c r="T17" s="18">
        <v>5</v>
      </c>
      <c r="U17" s="18">
        <v>6</v>
      </c>
      <c r="V17" s="18">
        <v>4</v>
      </c>
      <c r="W17" s="18">
        <v>6</v>
      </c>
      <c r="X17" s="18">
        <v>4</v>
      </c>
      <c r="Y17" s="18">
        <v>6</v>
      </c>
      <c r="Z17" s="18">
        <v>4</v>
      </c>
      <c r="AA17" s="18">
        <v>4</v>
      </c>
      <c r="AB17" s="18">
        <v>5</v>
      </c>
      <c r="AC17" s="18">
        <v>6</v>
      </c>
      <c r="AD17" s="18">
        <v>4</v>
      </c>
      <c r="AE17" s="18">
        <v>6</v>
      </c>
      <c r="AF17" s="23"/>
      <c r="AH17" s="68">
        <v>5</v>
      </c>
      <c r="AI17" s="68" t="s">
        <v>9</v>
      </c>
    </row>
    <row r="18" spans="1:35" s="20" customFormat="1" ht="27.75" customHeight="1" x14ac:dyDescent="0.25">
      <c r="A18" s="18">
        <v>8</v>
      </c>
      <c r="B18" s="237" t="s">
        <v>305</v>
      </c>
      <c r="C18" s="234"/>
      <c r="D18" s="235" t="s">
        <v>9</v>
      </c>
      <c r="E18" s="18">
        <v>5</v>
      </c>
      <c r="F18" s="18">
        <v>5</v>
      </c>
      <c r="G18" s="18">
        <v>3</v>
      </c>
      <c r="H18" s="18">
        <v>5</v>
      </c>
      <c r="I18" s="18">
        <v>5</v>
      </c>
      <c r="J18" s="18">
        <v>5</v>
      </c>
      <c r="K18" s="18">
        <v>5</v>
      </c>
      <c r="L18" s="18">
        <v>5</v>
      </c>
      <c r="M18" s="18">
        <v>3</v>
      </c>
      <c r="N18" s="18">
        <v>5</v>
      </c>
      <c r="O18" s="18">
        <v>5</v>
      </c>
      <c r="P18" s="18">
        <v>5</v>
      </c>
      <c r="Q18" s="18">
        <v>5</v>
      </c>
      <c r="R18" s="18">
        <v>5</v>
      </c>
      <c r="S18" s="18">
        <v>3</v>
      </c>
      <c r="T18" s="18">
        <v>5</v>
      </c>
      <c r="U18" s="18">
        <v>5</v>
      </c>
      <c r="V18" s="18">
        <v>5</v>
      </c>
      <c r="W18" s="18">
        <v>5</v>
      </c>
      <c r="X18" s="18">
        <v>5</v>
      </c>
      <c r="Y18" s="18">
        <v>5</v>
      </c>
      <c r="Z18" s="18">
        <v>5</v>
      </c>
      <c r="AA18" s="18">
        <v>3</v>
      </c>
      <c r="AB18" s="18">
        <v>5</v>
      </c>
      <c r="AC18" s="18">
        <v>5</v>
      </c>
      <c r="AD18" s="18">
        <v>5</v>
      </c>
      <c r="AE18" s="18">
        <v>5</v>
      </c>
      <c r="AF18" s="23"/>
      <c r="AH18" s="68">
        <v>6</v>
      </c>
      <c r="AI18" s="68" t="s">
        <v>14</v>
      </c>
    </row>
    <row r="19" spans="1:35" s="20" customFormat="1" ht="27.75" customHeight="1" x14ac:dyDescent="0.25">
      <c r="A19" s="18">
        <v>9</v>
      </c>
      <c r="B19" s="236" t="s">
        <v>306</v>
      </c>
      <c r="C19" s="234" t="s">
        <v>307</v>
      </c>
      <c r="D19" s="235" t="s">
        <v>9</v>
      </c>
      <c r="E19" s="18">
        <v>6</v>
      </c>
      <c r="F19" s="18">
        <v>4</v>
      </c>
      <c r="G19" s="18">
        <v>5</v>
      </c>
      <c r="H19" s="18">
        <v>4</v>
      </c>
      <c r="I19" s="18">
        <v>6</v>
      </c>
      <c r="J19" s="18">
        <v>4</v>
      </c>
      <c r="K19" s="18">
        <v>6</v>
      </c>
      <c r="L19" s="18">
        <v>4</v>
      </c>
      <c r="M19" s="18">
        <v>5</v>
      </c>
      <c r="N19" s="18">
        <v>4</v>
      </c>
      <c r="O19" s="18">
        <v>6</v>
      </c>
      <c r="P19" s="18">
        <v>4</v>
      </c>
      <c r="Q19" s="18">
        <v>6</v>
      </c>
      <c r="R19" s="18">
        <v>4</v>
      </c>
      <c r="S19" s="18">
        <v>5</v>
      </c>
      <c r="T19" s="18">
        <v>4</v>
      </c>
      <c r="U19" s="18">
        <v>6</v>
      </c>
      <c r="V19" s="18">
        <v>4</v>
      </c>
      <c r="W19" s="18">
        <v>6</v>
      </c>
      <c r="X19" s="18">
        <v>4</v>
      </c>
      <c r="Y19" s="18">
        <v>6</v>
      </c>
      <c r="Z19" s="18">
        <v>4</v>
      </c>
      <c r="AA19" s="18">
        <v>5</v>
      </c>
      <c r="AB19" s="18">
        <v>4</v>
      </c>
      <c r="AC19" s="18">
        <v>6</v>
      </c>
      <c r="AD19" s="18">
        <v>4</v>
      </c>
      <c r="AE19" s="18">
        <v>6</v>
      </c>
      <c r="AF19" s="23"/>
      <c r="AH19" s="68">
        <v>7</v>
      </c>
      <c r="AI19" s="68" t="s">
        <v>9</v>
      </c>
    </row>
    <row r="20" spans="1:35" s="20" customFormat="1" ht="27.75" customHeight="1" x14ac:dyDescent="0.25">
      <c r="A20" s="18">
        <v>10</v>
      </c>
      <c r="B20" s="233" t="s">
        <v>308</v>
      </c>
      <c r="C20" s="234" t="s">
        <v>309</v>
      </c>
      <c r="D20" s="235" t="s">
        <v>9</v>
      </c>
      <c r="E20" s="18">
        <v>6</v>
      </c>
      <c r="F20" s="18">
        <v>4</v>
      </c>
      <c r="G20" s="18">
        <v>5</v>
      </c>
      <c r="H20" s="18">
        <v>4</v>
      </c>
      <c r="I20" s="18">
        <v>6</v>
      </c>
      <c r="J20" s="18">
        <v>4</v>
      </c>
      <c r="K20" s="18">
        <v>6</v>
      </c>
      <c r="L20" s="18">
        <v>4</v>
      </c>
      <c r="M20" s="18">
        <v>5</v>
      </c>
      <c r="N20" s="18">
        <v>4</v>
      </c>
      <c r="O20" s="18">
        <v>6</v>
      </c>
      <c r="P20" s="18">
        <v>4</v>
      </c>
      <c r="Q20" s="18">
        <v>6</v>
      </c>
      <c r="R20" s="18">
        <v>4</v>
      </c>
      <c r="S20" s="18">
        <v>5</v>
      </c>
      <c r="T20" s="18">
        <v>4</v>
      </c>
      <c r="U20" s="18">
        <v>6</v>
      </c>
      <c r="V20" s="18">
        <v>4</v>
      </c>
      <c r="W20" s="18">
        <v>6</v>
      </c>
      <c r="X20" s="18">
        <v>4</v>
      </c>
      <c r="Y20" s="18">
        <v>6</v>
      </c>
      <c r="Z20" s="18">
        <v>4</v>
      </c>
      <c r="AA20" s="18">
        <v>5</v>
      </c>
      <c r="AB20" s="18">
        <v>4</v>
      </c>
      <c r="AC20" s="18">
        <v>6</v>
      </c>
      <c r="AD20" s="18">
        <v>4</v>
      </c>
      <c r="AE20" s="18">
        <v>6</v>
      </c>
      <c r="AF20" s="23"/>
      <c r="AH20" s="68">
        <v>8</v>
      </c>
      <c r="AI20" s="68" t="s">
        <v>14</v>
      </c>
    </row>
    <row r="21" spans="1:35" s="20" customFormat="1" ht="27.75" customHeight="1" x14ac:dyDescent="0.25">
      <c r="A21" s="18">
        <v>11</v>
      </c>
      <c r="B21" s="233" t="s">
        <v>310</v>
      </c>
      <c r="C21" s="234" t="s">
        <v>311</v>
      </c>
      <c r="D21" s="235" t="s">
        <v>14</v>
      </c>
      <c r="E21" s="18">
        <v>6</v>
      </c>
      <c r="F21" s="18">
        <v>3</v>
      </c>
      <c r="G21" s="18">
        <v>5</v>
      </c>
      <c r="H21" s="18">
        <v>4</v>
      </c>
      <c r="I21" s="18">
        <v>6</v>
      </c>
      <c r="J21" s="18">
        <v>3</v>
      </c>
      <c r="K21" s="18">
        <v>6</v>
      </c>
      <c r="L21" s="18">
        <v>3</v>
      </c>
      <c r="M21" s="18">
        <v>5</v>
      </c>
      <c r="N21" s="18">
        <v>4</v>
      </c>
      <c r="O21" s="18">
        <v>6</v>
      </c>
      <c r="P21" s="18">
        <v>3</v>
      </c>
      <c r="Q21" s="18">
        <v>6</v>
      </c>
      <c r="R21" s="18">
        <v>3</v>
      </c>
      <c r="S21" s="18">
        <v>5</v>
      </c>
      <c r="T21" s="18">
        <v>4</v>
      </c>
      <c r="U21" s="18">
        <v>6</v>
      </c>
      <c r="V21" s="18">
        <v>3</v>
      </c>
      <c r="W21" s="18">
        <v>6</v>
      </c>
      <c r="X21" s="18">
        <v>3</v>
      </c>
      <c r="Y21" s="18">
        <v>6</v>
      </c>
      <c r="Z21" s="18">
        <v>3</v>
      </c>
      <c r="AA21" s="18">
        <v>5</v>
      </c>
      <c r="AB21" s="18">
        <v>4</v>
      </c>
      <c r="AC21" s="18">
        <v>6</v>
      </c>
      <c r="AD21" s="18">
        <v>3</v>
      </c>
      <c r="AE21" s="18">
        <v>6</v>
      </c>
      <c r="AF21" s="23"/>
      <c r="AH21" s="68">
        <v>9</v>
      </c>
      <c r="AI21" s="68" t="s">
        <v>9</v>
      </c>
    </row>
    <row r="22" spans="1:35" s="20" customFormat="1" ht="27.75" customHeight="1" x14ac:dyDescent="0.25">
      <c r="A22" s="18">
        <v>12</v>
      </c>
      <c r="B22" s="233" t="s">
        <v>312</v>
      </c>
      <c r="C22" s="234" t="s">
        <v>313</v>
      </c>
      <c r="D22" s="235" t="s">
        <v>9</v>
      </c>
      <c r="E22" s="18">
        <v>6</v>
      </c>
      <c r="F22" s="18">
        <v>6</v>
      </c>
      <c r="G22" s="18">
        <v>6</v>
      </c>
      <c r="H22" s="18">
        <v>6</v>
      </c>
      <c r="I22" s="18">
        <v>6</v>
      </c>
      <c r="J22" s="18">
        <v>6</v>
      </c>
      <c r="K22" s="18">
        <v>6</v>
      </c>
      <c r="L22" s="18">
        <v>6</v>
      </c>
      <c r="M22" s="18">
        <v>6</v>
      </c>
      <c r="N22" s="18">
        <v>6</v>
      </c>
      <c r="O22" s="18">
        <v>6</v>
      </c>
      <c r="P22" s="18">
        <v>6</v>
      </c>
      <c r="Q22" s="18">
        <v>6</v>
      </c>
      <c r="R22" s="18">
        <v>6</v>
      </c>
      <c r="S22" s="18">
        <v>6</v>
      </c>
      <c r="T22" s="18">
        <v>6</v>
      </c>
      <c r="U22" s="18">
        <v>6</v>
      </c>
      <c r="V22" s="18">
        <v>6</v>
      </c>
      <c r="W22" s="18">
        <v>6</v>
      </c>
      <c r="X22" s="18">
        <v>6</v>
      </c>
      <c r="Y22" s="18">
        <v>6</v>
      </c>
      <c r="Z22" s="18">
        <v>6</v>
      </c>
      <c r="AA22" s="18">
        <v>6</v>
      </c>
      <c r="AB22" s="18">
        <v>6</v>
      </c>
      <c r="AC22" s="18">
        <v>6</v>
      </c>
      <c r="AD22" s="18">
        <v>6</v>
      </c>
      <c r="AE22" s="18">
        <v>6</v>
      </c>
      <c r="AF22" s="23"/>
    </row>
    <row r="23" spans="1:35" s="20" customFormat="1" ht="27.75" customHeight="1" x14ac:dyDescent="0.25">
      <c r="A23" s="18">
        <v>13</v>
      </c>
      <c r="B23" s="236" t="s">
        <v>314</v>
      </c>
      <c r="C23" s="234" t="s">
        <v>315</v>
      </c>
      <c r="D23" s="235" t="s">
        <v>292</v>
      </c>
      <c r="E23" s="18">
        <v>6</v>
      </c>
      <c r="F23" s="18">
        <v>4</v>
      </c>
      <c r="G23" s="18">
        <v>4</v>
      </c>
      <c r="H23" s="18">
        <v>5</v>
      </c>
      <c r="I23" s="18">
        <v>6</v>
      </c>
      <c r="J23" s="18">
        <v>4</v>
      </c>
      <c r="K23" s="18">
        <v>6</v>
      </c>
      <c r="L23" s="18">
        <v>4</v>
      </c>
      <c r="M23" s="18">
        <v>4</v>
      </c>
      <c r="N23" s="18">
        <v>5</v>
      </c>
      <c r="O23" s="18">
        <v>6</v>
      </c>
      <c r="P23" s="18">
        <v>4</v>
      </c>
      <c r="Q23" s="18">
        <v>6</v>
      </c>
      <c r="R23" s="18">
        <v>4</v>
      </c>
      <c r="S23" s="18">
        <v>4</v>
      </c>
      <c r="T23" s="18">
        <v>5</v>
      </c>
      <c r="U23" s="18">
        <v>6</v>
      </c>
      <c r="V23" s="18">
        <v>4</v>
      </c>
      <c r="W23" s="18">
        <v>6</v>
      </c>
      <c r="X23" s="18">
        <v>4</v>
      </c>
      <c r="Y23" s="18">
        <v>6</v>
      </c>
      <c r="Z23" s="18">
        <v>4</v>
      </c>
      <c r="AA23" s="18">
        <v>4</v>
      </c>
      <c r="AB23" s="18">
        <v>5</v>
      </c>
      <c r="AC23" s="18">
        <v>6</v>
      </c>
      <c r="AD23" s="18">
        <v>4</v>
      </c>
      <c r="AE23" s="18">
        <v>6</v>
      </c>
      <c r="AF23" s="23"/>
    </row>
    <row r="24" spans="1:35" s="20" customFormat="1" ht="27.75" customHeight="1" x14ac:dyDescent="0.25">
      <c r="A24" s="18">
        <v>14</v>
      </c>
      <c r="B24" s="233" t="s">
        <v>316</v>
      </c>
      <c r="C24" s="234" t="s">
        <v>317</v>
      </c>
      <c r="D24" s="235" t="s">
        <v>14</v>
      </c>
      <c r="E24" s="18">
        <v>5</v>
      </c>
      <c r="F24" s="18">
        <v>5</v>
      </c>
      <c r="G24" s="18">
        <v>3</v>
      </c>
      <c r="H24" s="18">
        <v>5</v>
      </c>
      <c r="I24" s="18">
        <v>5</v>
      </c>
      <c r="J24" s="18">
        <v>5</v>
      </c>
      <c r="K24" s="18">
        <v>5</v>
      </c>
      <c r="L24" s="18">
        <v>5</v>
      </c>
      <c r="M24" s="18">
        <v>3</v>
      </c>
      <c r="N24" s="18">
        <v>5</v>
      </c>
      <c r="O24" s="18">
        <v>5</v>
      </c>
      <c r="P24" s="18">
        <v>5</v>
      </c>
      <c r="Q24" s="18">
        <v>5</v>
      </c>
      <c r="R24" s="18">
        <v>5</v>
      </c>
      <c r="S24" s="18">
        <v>3</v>
      </c>
      <c r="T24" s="18">
        <v>5</v>
      </c>
      <c r="U24" s="18">
        <v>5</v>
      </c>
      <c r="V24" s="18">
        <v>5</v>
      </c>
      <c r="W24" s="18">
        <v>5</v>
      </c>
      <c r="X24" s="18">
        <v>5</v>
      </c>
      <c r="Y24" s="18">
        <v>5</v>
      </c>
      <c r="Z24" s="18">
        <v>5</v>
      </c>
      <c r="AA24" s="18">
        <v>3</v>
      </c>
      <c r="AB24" s="18">
        <v>5</v>
      </c>
      <c r="AC24" s="18">
        <v>5</v>
      </c>
      <c r="AD24" s="18">
        <v>5</v>
      </c>
      <c r="AE24" s="18">
        <v>5</v>
      </c>
      <c r="AF24" s="23"/>
    </row>
    <row r="25" spans="1:35" s="20" customFormat="1" ht="27.75" customHeight="1" x14ac:dyDescent="0.25">
      <c r="A25" s="18">
        <v>15</v>
      </c>
      <c r="B25" s="233" t="s">
        <v>318</v>
      </c>
      <c r="C25" s="234" t="s">
        <v>319</v>
      </c>
      <c r="D25" s="238" t="s">
        <v>292</v>
      </c>
      <c r="E25" s="18">
        <v>6</v>
      </c>
      <c r="F25" s="18">
        <v>4</v>
      </c>
      <c r="G25" s="18">
        <v>5</v>
      </c>
      <c r="H25" s="18">
        <v>4</v>
      </c>
      <c r="I25" s="18">
        <v>6</v>
      </c>
      <c r="J25" s="18">
        <v>4</v>
      </c>
      <c r="K25" s="18">
        <v>6</v>
      </c>
      <c r="L25" s="18">
        <v>4</v>
      </c>
      <c r="M25" s="18">
        <v>5</v>
      </c>
      <c r="N25" s="18">
        <v>4</v>
      </c>
      <c r="O25" s="18">
        <v>6</v>
      </c>
      <c r="P25" s="18">
        <v>4</v>
      </c>
      <c r="Q25" s="18">
        <v>6</v>
      </c>
      <c r="R25" s="18">
        <v>4</v>
      </c>
      <c r="S25" s="18">
        <v>5</v>
      </c>
      <c r="T25" s="18">
        <v>4</v>
      </c>
      <c r="U25" s="18">
        <v>6</v>
      </c>
      <c r="V25" s="18">
        <v>4</v>
      </c>
      <c r="W25" s="18">
        <v>6</v>
      </c>
      <c r="X25" s="18">
        <v>4</v>
      </c>
      <c r="Y25" s="18">
        <v>6</v>
      </c>
      <c r="Z25" s="18">
        <v>4</v>
      </c>
      <c r="AA25" s="18">
        <v>5</v>
      </c>
      <c r="AB25" s="18">
        <v>4</v>
      </c>
      <c r="AC25" s="18">
        <v>6</v>
      </c>
      <c r="AD25" s="18">
        <v>4</v>
      </c>
      <c r="AE25" s="18">
        <v>6</v>
      </c>
      <c r="AF25" s="23"/>
    </row>
    <row r="26" spans="1:35" s="20" customFormat="1" ht="27.75" customHeight="1" x14ac:dyDescent="0.25">
      <c r="A26" s="18">
        <v>16</v>
      </c>
      <c r="B26" s="233" t="s">
        <v>320</v>
      </c>
      <c r="C26" s="234" t="s">
        <v>321</v>
      </c>
      <c r="D26" s="238" t="s">
        <v>292</v>
      </c>
      <c r="E26" s="18">
        <v>6</v>
      </c>
      <c r="F26" s="18">
        <v>4</v>
      </c>
      <c r="G26" s="18">
        <v>5</v>
      </c>
      <c r="H26" s="18">
        <v>4</v>
      </c>
      <c r="I26" s="18">
        <v>6</v>
      </c>
      <c r="J26" s="18">
        <v>4</v>
      </c>
      <c r="K26" s="18">
        <v>6</v>
      </c>
      <c r="L26" s="18">
        <v>4</v>
      </c>
      <c r="M26" s="18">
        <v>5</v>
      </c>
      <c r="N26" s="18">
        <v>4</v>
      </c>
      <c r="O26" s="18">
        <v>6</v>
      </c>
      <c r="P26" s="18">
        <v>4</v>
      </c>
      <c r="Q26" s="18">
        <v>6</v>
      </c>
      <c r="R26" s="18">
        <v>4</v>
      </c>
      <c r="S26" s="18">
        <v>5</v>
      </c>
      <c r="T26" s="18">
        <v>4</v>
      </c>
      <c r="U26" s="18">
        <v>6</v>
      </c>
      <c r="V26" s="18">
        <v>4</v>
      </c>
      <c r="W26" s="18">
        <v>6</v>
      </c>
      <c r="X26" s="18">
        <v>4</v>
      </c>
      <c r="Y26" s="18">
        <v>6</v>
      </c>
      <c r="Z26" s="18">
        <v>4</v>
      </c>
      <c r="AA26" s="18">
        <v>5</v>
      </c>
      <c r="AB26" s="18">
        <v>4</v>
      </c>
      <c r="AC26" s="18">
        <v>6</v>
      </c>
      <c r="AD26" s="18">
        <v>4</v>
      </c>
      <c r="AE26" s="18">
        <v>6</v>
      </c>
      <c r="AF26" s="23"/>
    </row>
    <row r="27" spans="1:35" s="20" customFormat="1" ht="27.75" customHeight="1" x14ac:dyDescent="0.25">
      <c r="A27" s="18">
        <v>17</v>
      </c>
      <c r="B27" s="233" t="s">
        <v>322</v>
      </c>
      <c r="C27" s="234" t="s">
        <v>323</v>
      </c>
      <c r="D27" s="238" t="s">
        <v>324</v>
      </c>
      <c r="E27" s="18">
        <v>6</v>
      </c>
      <c r="F27" s="18">
        <v>3</v>
      </c>
      <c r="G27" s="18">
        <v>5</v>
      </c>
      <c r="H27" s="18">
        <v>4</v>
      </c>
      <c r="I27" s="18">
        <v>6</v>
      </c>
      <c r="J27" s="18">
        <v>3</v>
      </c>
      <c r="K27" s="18">
        <v>6</v>
      </c>
      <c r="L27" s="18">
        <v>3</v>
      </c>
      <c r="M27" s="18">
        <v>5</v>
      </c>
      <c r="N27" s="18">
        <v>4</v>
      </c>
      <c r="O27" s="18">
        <v>6</v>
      </c>
      <c r="P27" s="18">
        <v>3</v>
      </c>
      <c r="Q27" s="18">
        <v>6</v>
      </c>
      <c r="R27" s="18">
        <v>3</v>
      </c>
      <c r="S27" s="18">
        <v>5</v>
      </c>
      <c r="T27" s="18">
        <v>4</v>
      </c>
      <c r="U27" s="18">
        <v>6</v>
      </c>
      <c r="V27" s="18">
        <v>3</v>
      </c>
      <c r="W27" s="18">
        <v>6</v>
      </c>
      <c r="X27" s="18">
        <v>3</v>
      </c>
      <c r="Y27" s="18">
        <v>6</v>
      </c>
      <c r="Z27" s="18">
        <v>3</v>
      </c>
      <c r="AA27" s="18">
        <v>5</v>
      </c>
      <c r="AB27" s="18">
        <v>4</v>
      </c>
      <c r="AC27" s="18">
        <v>6</v>
      </c>
      <c r="AD27" s="18">
        <v>3</v>
      </c>
      <c r="AE27" s="18">
        <v>6</v>
      </c>
      <c r="AF27" s="23"/>
    </row>
    <row r="28" spans="1:35" s="20" customFormat="1" ht="27.75" customHeight="1" x14ac:dyDescent="0.25">
      <c r="A28" s="18">
        <v>18</v>
      </c>
      <c r="B28" s="233" t="s">
        <v>325</v>
      </c>
      <c r="C28" s="234" t="s">
        <v>326</v>
      </c>
      <c r="D28" s="235" t="s">
        <v>14</v>
      </c>
      <c r="E28" s="18">
        <v>6</v>
      </c>
      <c r="F28" s="18">
        <v>6</v>
      </c>
      <c r="G28" s="18">
        <v>6</v>
      </c>
      <c r="H28" s="18">
        <v>6</v>
      </c>
      <c r="I28" s="18">
        <v>6</v>
      </c>
      <c r="J28" s="18">
        <v>6</v>
      </c>
      <c r="K28" s="18">
        <v>6</v>
      </c>
      <c r="L28" s="18">
        <v>6</v>
      </c>
      <c r="M28" s="18">
        <v>6</v>
      </c>
      <c r="N28" s="18">
        <v>6</v>
      </c>
      <c r="O28" s="18">
        <v>6</v>
      </c>
      <c r="P28" s="18">
        <v>6</v>
      </c>
      <c r="Q28" s="18">
        <v>6</v>
      </c>
      <c r="R28" s="18">
        <v>6</v>
      </c>
      <c r="S28" s="18">
        <v>6</v>
      </c>
      <c r="T28" s="18">
        <v>6</v>
      </c>
      <c r="U28" s="18">
        <v>6</v>
      </c>
      <c r="V28" s="18">
        <v>6</v>
      </c>
      <c r="W28" s="18">
        <v>6</v>
      </c>
      <c r="X28" s="18">
        <v>6</v>
      </c>
      <c r="Y28" s="18">
        <v>6</v>
      </c>
      <c r="Z28" s="18">
        <v>6</v>
      </c>
      <c r="AA28" s="18">
        <v>6</v>
      </c>
      <c r="AB28" s="18">
        <v>6</v>
      </c>
      <c r="AC28" s="18">
        <v>6</v>
      </c>
      <c r="AD28" s="18">
        <v>6</v>
      </c>
      <c r="AE28" s="18">
        <v>6</v>
      </c>
      <c r="AF28" s="23"/>
    </row>
    <row r="29" spans="1:35" s="20" customFormat="1" ht="27.75" customHeight="1" x14ac:dyDescent="0.25">
      <c r="A29" s="18">
        <v>19</v>
      </c>
      <c r="B29" s="19"/>
      <c r="C29" s="69"/>
      <c r="D29" s="70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23"/>
    </row>
    <row r="30" spans="1:35" s="20" customFormat="1" ht="27.75" customHeight="1" x14ac:dyDescent="0.25">
      <c r="A30" s="18">
        <v>20</v>
      </c>
      <c r="B30" s="19"/>
      <c r="C30" s="69"/>
      <c r="D30" s="70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23"/>
    </row>
    <row r="31" spans="1:35" s="20" customFormat="1" ht="27.75" customHeight="1" x14ac:dyDescent="0.25">
      <c r="A31" s="18">
        <v>21</v>
      </c>
      <c r="B31" s="19"/>
      <c r="C31" s="69"/>
      <c r="D31" s="70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23"/>
    </row>
    <row r="32" spans="1:35" s="20" customFormat="1" ht="27.75" customHeight="1" x14ac:dyDescent="0.25">
      <c r="A32" s="18">
        <v>22</v>
      </c>
      <c r="B32" s="19"/>
      <c r="C32" s="69"/>
      <c r="D32" s="70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23"/>
    </row>
    <row r="33" spans="1:32" s="20" customFormat="1" ht="27.75" customHeight="1" x14ac:dyDescent="0.25">
      <c r="A33" s="18">
        <v>23</v>
      </c>
      <c r="B33" s="19"/>
      <c r="C33" s="69"/>
      <c r="D33" s="70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23"/>
    </row>
    <row r="34" spans="1:32" s="20" customFormat="1" ht="27.75" customHeight="1" x14ac:dyDescent="0.25">
      <c r="A34" s="18">
        <v>24</v>
      </c>
      <c r="B34" s="19"/>
      <c r="C34" s="69"/>
      <c r="D34" s="70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23"/>
    </row>
    <row r="35" spans="1:32" s="20" customFormat="1" ht="27.75" customHeight="1" x14ac:dyDescent="0.25">
      <c r="A35" s="18">
        <v>25</v>
      </c>
      <c r="B35" s="19"/>
      <c r="C35" s="69"/>
      <c r="D35" s="70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23"/>
    </row>
    <row r="36" spans="1:32" s="20" customFormat="1" ht="27.75" customHeight="1" x14ac:dyDescent="0.25">
      <c r="A36" s="18">
        <v>26</v>
      </c>
      <c r="B36" s="19"/>
      <c r="C36" s="69"/>
      <c r="D36" s="70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23"/>
    </row>
    <row r="37" spans="1:32" s="20" customFormat="1" ht="27.75" customHeight="1" x14ac:dyDescent="0.25">
      <c r="A37" s="18">
        <v>27</v>
      </c>
      <c r="B37" s="19"/>
      <c r="C37" s="69"/>
      <c r="D37" s="70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23"/>
    </row>
    <row r="38" spans="1:32" s="20" customFormat="1" ht="27.75" customHeight="1" x14ac:dyDescent="0.25">
      <c r="A38" s="18">
        <v>28</v>
      </c>
      <c r="B38" s="19"/>
      <c r="C38" s="69"/>
      <c r="D38" s="70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23"/>
    </row>
    <row r="39" spans="1:32" s="20" customFormat="1" ht="27.75" customHeight="1" x14ac:dyDescent="0.25">
      <c r="A39" s="18">
        <v>29</v>
      </c>
      <c r="B39" s="19"/>
      <c r="C39" s="69"/>
      <c r="D39" s="70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23"/>
    </row>
    <row r="40" spans="1:32" s="20" customFormat="1" ht="27.75" customHeight="1" x14ac:dyDescent="0.25">
      <c r="A40" s="18">
        <v>30</v>
      </c>
      <c r="B40" s="19"/>
      <c r="C40" s="69"/>
      <c r="D40" s="70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23"/>
    </row>
    <row r="41" spans="1:32" s="20" customFormat="1" ht="27.75" customHeight="1" x14ac:dyDescent="0.25">
      <c r="A41" s="18">
        <v>31</v>
      </c>
      <c r="B41" s="19"/>
      <c r="C41" s="69"/>
      <c r="D41" s="70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23"/>
    </row>
    <row r="42" spans="1:32" s="20" customFormat="1" ht="27.75" customHeight="1" x14ac:dyDescent="0.25">
      <c r="A42" s="18">
        <v>32</v>
      </c>
      <c r="B42" s="19"/>
      <c r="C42" s="69"/>
      <c r="D42" s="70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23"/>
    </row>
    <row r="43" spans="1:32" s="20" customFormat="1" ht="27.75" customHeight="1" x14ac:dyDescent="0.25">
      <c r="A43" s="18">
        <v>33</v>
      </c>
      <c r="B43" s="19"/>
      <c r="C43" s="69"/>
      <c r="D43" s="70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23"/>
    </row>
    <row r="44" spans="1:32" s="20" customFormat="1" ht="27.75" customHeight="1" x14ac:dyDescent="0.25">
      <c r="A44" s="18">
        <v>34</v>
      </c>
      <c r="B44" s="19"/>
      <c r="C44" s="69"/>
      <c r="D44" s="70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23"/>
    </row>
    <row r="45" spans="1:32" s="20" customFormat="1" ht="27.75" customHeight="1" x14ac:dyDescent="0.25">
      <c r="A45" s="18">
        <v>35</v>
      </c>
      <c r="B45" s="19"/>
      <c r="C45" s="69"/>
      <c r="D45" s="70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23"/>
    </row>
    <row r="46" spans="1:32" s="20" customFormat="1" ht="27.75" customHeight="1" x14ac:dyDescent="0.25">
      <c r="A46" s="18">
        <v>36</v>
      </c>
      <c r="B46" s="19"/>
      <c r="C46" s="69"/>
      <c r="D46" s="70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23"/>
    </row>
    <row r="47" spans="1:32" s="20" customFormat="1" ht="27.75" customHeight="1" x14ac:dyDescent="0.25">
      <c r="A47" s="18">
        <v>37</v>
      </c>
      <c r="B47" s="19"/>
      <c r="C47" s="69"/>
      <c r="D47" s="70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23"/>
    </row>
    <row r="48" spans="1:32" s="20" customFormat="1" ht="27.75" customHeight="1" x14ac:dyDescent="0.25">
      <c r="A48" s="18">
        <v>38</v>
      </c>
      <c r="B48" s="19"/>
      <c r="C48" s="69"/>
      <c r="D48" s="70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23"/>
    </row>
    <row r="49" spans="1:32" s="20" customFormat="1" ht="27.75" customHeight="1" x14ac:dyDescent="0.25">
      <c r="A49" s="18">
        <v>39</v>
      </c>
      <c r="B49" s="19"/>
      <c r="C49" s="69"/>
      <c r="D49" s="70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23"/>
    </row>
    <row r="50" spans="1:32" s="20" customFormat="1" ht="27.75" customHeight="1" x14ac:dyDescent="0.25">
      <c r="A50" s="18">
        <v>40</v>
      </c>
      <c r="B50" s="19"/>
      <c r="C50" s="69"/>
      <c r="D50" s="70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23"/>
    </row>
    <row r="51" spans="1:32" s="20" customFormat="1" ht="27.75" customHeight="1" x14ac:dyDescent="0.25">
      <c r="A51" s="18">
        <v>41</v>
      </c>
      <c r="B51" s="19"/>
      <c r="C51" s="69"/>
      <c r="D51" s="70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23"/>
    </row>
    <row r="52" spans="1:32" s="20" customFormat="1" ht="27.75" customHeight="1" x14ac:dyDescent="0.25">
      <c r="A52" s="18">
        <v>42</v>
      </c>
      <c r="B52" s="19"/>
      <c r="C52" s="69"/>
      <c r="D52" s="70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23"/>
    </row>
    <row r="53" spans="1:32" s="20" customFormat="1" ht="27.75" customHeight="1" x14ac:dyDescent="0.25">
      <c r="A53" s="18">
        <v>43</v>
      </c>
      <c r="B53" s="19"/>
      <c r="C53" s="69"/>
      <c r="D53" s="70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23"/>
    </row>
    <row r="54" spans="1:32" s="20" customFormat="1" ht="27.75" customHeight="1" x14ac:dyDescent="0.25">
      <c r="A54" s="18">
        <v>44</v>
      </c>
      <c r="B54" s="19"/>
      <c r="C54" s="69"/>
      <c r="D54" s="70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23"/>
    </row>
    <row r="55" spans="1:32" s="20" customFormat="1" ht="27.75" customHeight="1" x14ac:dyDescent="0.25">
      <c r="A55" s="18">
        <v>45</v>
      </c>
      <c r="B55" s="19"/>
      <c r="C55" s="69"/>
      <c r="D55" s="70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23"/>
    </row>
    <row r="56" spans="1:32" s="20" customFormat="1" ht="27.75" customHeight="1" x14ac:dyDescent="0.25">
      <c r="A56" s="18">
        <v>46</v>
      </c>
      <c r="B56" s="19"/>
      <c r="C56" s="69"/>
      <c r="D56" s="70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23"/>
    </row>
    <row r="57" spans="1:32" s="20" customFormat="1" ht="27.75" customHeight="1" x14ac:dyDescent="0.25">
      <c r="A57" s="18">
        <v>47</v>
      </c>
      <c r="B57" s="19"/>
      <c r="C57" s="69"/>
      <c r="D57" s="70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23"/>
    </row>
    <row r="58" spans="1:32" s="20" customFormat="1" ht="27.75" customHeight="1" x14ac:dyDescent="0.25">
      <c r="A58" s="18">
        <v>48</v>
      </c>
      <c r="B58" s="19"/>
      <c r="C58" s="69"/>
      <c r="D58" s="70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23"/>
    </row>
    <row r="59" spans="1:32" s="20" customFormat="1" ht="27.75" customHeight="1" x14ac:dyDescent="0.25">
      <c r="A59" s="18">
        <v>49</v>
      </c>
      <c r="B59" s="19"/>
      <c r="C59" s="69"/>
      <c r="D59" s="70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23"/>
    </row>
    <row r="60" spans="1:32" s="20" customFormat="1" ht="27.75" customHeight="1" x14ac:dyDescent="0.25">
      <c r="A60" s="21">
        <v>50</v>
      </c>
      <c r="B60" s="22"/>
      <c r="C60" s="69"/>
      <c r="D60" s="70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23"/>
    </row>
    <row r="61" spans="1:32" ht="27.75" customHeight="1" x14ac:dyDescent="0.25">
      <c r="A61" s="21">
        <v>51</v>
      </c>
      <c r="B61" s="19"/>
      <c r="C61" s="69"/>
      <c r="D61" s="70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23"/>
    </row>
    <row r="62" spans="1:32" ht="27.75" customHeight="1" x14ac:dyDescent="0.25">
      <c r="A62" s="21">
        <v>52</v>
      </c>
      <c r="B62" s="19"/>
      <c r="C62" s="69"/>
      <c r="D62" s="70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23"/>
    </row>
    <row r="63" spans="1:32" ht="27.75" customHeight="1" x14ac:dyDescent="0.25">
      <c r="A63" s="21">
        <v>53</v>
      </c>
      <c r="B63" s="19"/>
      <c r="C63" s="69"/>
      <c r="D63" s="70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23"/>
    </row>
    <row r="64" spans="1:32" ht="27.75" customHeight="1" x14ac:dyDescent="0.25">
      <c r="A64" s="21">
        <v>54</v>
      </c>
      <c r="B64" s="19"/>
      <c r="C64" s="69"/>
      <c r="D64" s="70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23"/>
    </row>
    <row r="65" spans="1:33" ht="27.75" customHeight="1" x14ac:dyDescent="0.25">
      <c r="A65" s="21">
        <v>55</v>
      </c>
      <c r="B65" s="19"/>
      <c r="C65" s="69"/>
      <c r="D65" s="70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23"/>
    </row>
    <row r="66" spans="1:33" ht="27.75" customHeight="1" x14ac:dyDescent="0.25">
      <c r="A66" s="21">
        <v>56</v>
      </c>
      <c r="B66" s="67"/>
      <c r="C66" s="69"/>
      <c r="D66" s="70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23"/>
    </row>
    <row r="67" spans="1:33" ht="27.75" customHeight="1" x14ac:dyDescent="0.25">
      <c r="A67" s="21">
        <v>57</v>
      </c>
      <c r="B67" s="67"/>
      <c r="C67" s="69"/>
      <c r="D67" s="70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23"/>
      <c r="AG67" s="4"/>
    </row>
    <row r="68" spans="1:33" ht="27.75" customHeight="1" x14ac:dyDescent="0.25">
      <c r="A68" s="21">
        <v>58</v>
      </c>
      <c r="B68" s="67"/>
      <c r="C68" s="69"/>
      <c r="D68" s="70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23"/>
      <c r="AG68" s="4"/>
    </row>
    <row r="69" spans="1:33" ht="27.75" customHeight="1" x14ac:dyDescent="0.25">
      <c r="A69" s="21">
        <v>59</v>
      </c>
      <c r="B69" s="67"/>
      <c r="C69" s="69"/>
      <c r="D69" s="70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23"/>
      <c r="AG69" s="4"/>
    </row>
    <row r="70" spans="1:33" ht="27.75" customHeight="1" x14ac:dyDescent="0.25">
      <c r="A70" s="21">
        <v>60</v>
      </c>
      <c r="B70" s="67"/>
      <c r="C70" s="69"/>
      <c r="D70" s="70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21"/>
      <c r="AF70" s="24"/>
      <c r="AG70" s="4"/>
    </row>
    <row r="71" spans="1:33" x14ac:dyDescent="0.25">
      <c r="A71" s="31"/>
      <c r="B71" s="7"/>
      <c r="C71" s="7"/>
      <c r="D71" s="74"/>
      <c r="E71" s="7"/>
      <c r="F71" s="200"/>
      <c r="G71" s="200"/>
      <c r="H71" s="200"/>
      <c r="I71" s="200"/>
      <c r="J71" s="200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93"/>
    </row>
    <row r="72" spans="1:33" ht="15.95" customHeight="1" x14ac:dyDescent="0.25">
      <c r="A72" s="8"/>
      <c r="B72" s="6"/>
      <c r="C72" s="6"/>
      <c r="D72" s="72"/>
      <c r="E72" s="6"/>
      <c r="F72" s="199"/>
      <c r="G72" s="199"/>
      <c r="H72" s="199"/>
      <c r="I72" s="199"/>
      <c r="J72" s="199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94"/>
    </row>
    <row r="73" spans="1:33" ht="15.95" customHeight="1" x14ac:dyDescent="0.25">
      <c r="A73" s="8"/>
      <c r="B73" s="6"/>
      <c r="C73" s="6"/>
      <c r="D73" s="72"/>
      <c r="E73" s="6"/>
      <c r="F73" s="199"/>
      <c r="G73" s="199"/>
      <c r="H73" s="199"/>
      <c r="I73" s="199"/>
      <c r="J73" s="199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94"/>
    </row>
    <row r="74" spans="1:33" ht="15.95" customHeight="1" x14ac:dyDescent="0.25">
      <c r="A74" s="96"/>
      <c r="B74" s="78" t="s">
        <v>15</v>
      </c>
      <c r="C74" s="78"/>
      <c r="D74" s="72"/>
      <c r="E74" s="78"/>
      <c r="F74" s="199"/>
      <c r="G74" s="199"/>
      <c r="H74" s="199"/>
      <c r="I74" s="199"/>
      <c r="J74" s="199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94"/>
    </row>
    <row r="75" spans="1:33" x14ac:dyDescent="0.25">
      <c r="A75" s="96"/>
      <c r="B75" s="85" t="s">
        <v>327</v>
      </c>
      <c r="C75" s="85"/>
      <c r="D75" s="87"/>
      <c r="E75" s="85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94"/>
    </row>
    <row r="76" spans="1:33" x14ac:dyDescent="0.25">
      <c r="A76" s="96"/>
      <c r="B76" s="85" t="s">
        <v>30</v>
      </c>
      <c r="C76" s="85"/>
      <c r="D76" s="87"/>
      <c r="E76" s="85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94"/>
    </row>
    <row r="77" spans="1:33" x14ac:dyDescent="0.25">
      <c r="A77" s="96"/>
      <c r="B77" s="77" t="str">
        <f>$D$1</f>
        <v>SJK( C)KG. BARU SUNGAI NIPAH</v>
      </c>
      <c r="C77" s="77"/>
      <c r="D77" s="73"/>
      <c r="E77" s="77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94"/>
    </row>
    <row r="78" spans="1:33" x14ac:dyDescent="0.25">
      <c r="A78" s="8"/>
      <c r="B78" s="6"/>
      <c r="C78" s="6"/>
      <c r="D78" s="72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94"/>
    </row>
    <row r="79" spans="1:33" x14ac:dyDescent="0.25">
      <c r="A79" s="8"/>
      <c r="B79" s="6"/>
      <c r="C79" s="6"/>
      <c r="D79" s="72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94"/>
    </row>
    <row r="80" spans="1:33" x14ac:dyDescent="0.25">
      <c r="A80" s="8"/>
      <c r="B80" s="6"/>
      <c r="C80" s="6"/>
      <c r="D80" s="72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94"/>
    </row>
    <row r="81" spans="1:32" x14ac:dyDescent="0.25">
      <c r="A81" s="8"/>
      <c r="B81" s="6"/>
      <c r="C81" s="6"/>
      <c r="D81" s="72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94"/>
    </row>
    <row r="82" spans="1:32" x14ac:dyDescent="0.25">
      <c r="A82" s="9"/>
      <c r="B82" s="10"/>
      <c r="C82" s="10"/>
      <c r="D82" s="88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95"/>
    </row>
    <row r="83" spans="1:32" x14ac:dyDescent="0.25"/>
    <row r="84" spans="1:32" x14ac:dyDescent="0.25"/>
    <row r="85" spans="1:32" x14ac:dyDescent="0.25"/>
    <row r="86" spans="1:32" x14ac:dyDescent="0.25"/>
    <row r="87" spans="1:32" x14ac:dyDescent="0.25"/>
    <row r="88" spans="1:32" x14ac:dyDescent="0.25"/>
  </sheetData>
  <sortState ref="A10:AB59">
    <sortCondition ref="B10:B59"/>
  </sortState>
  <mergeCells count="10">
    <mergeCell ref="F73:J73"/>
    <mergeCell ref="F71:J71"/>
    <mergeCell ref="F74:J74"/>
    <mergeCell ref="F72:J72"/>
    <mergeCell ref="E9:V9"/>
    <mergeCell ref="AF9:AF10"/>
    <mergeCell ref="D9:D10"/>
    <mergeCell ref="C9:C10"/>
    <mergeCell ref="B9:B10"/>
    <mergeCell ref="A9:A10"/>
  </mergeCells>
  <dataValidations count="2">
    <dataValidation type="whole" allowBlank="1" showErrorMessage="1" errorTitle="TAHAP PENGUASAAN" error="SILA ISIKAN TAHAP PENGUASAAN YANG BETUL!" sqref="E11:AE70">
      <formula1>1</formula1>
      <formula2>6</formula2>
    </dataValidation>
    <dataValidation type="textLength" operator="equal" allowBlank="1" showErrorMessage="1" errorTitle="NO. KAD PENGENALAN" error="Sila masukkan nombor kad pengenalan dengan tepat dan betul." sqref="C11:C70">
      <formula1>11</formula1>
    </dataValidation>
  </dataValidations>
  <pageMargins left="0.25" right="0.25" top="0.75" bottom="0.75" header="0.3" footer="0.3"/>
  <pageSetup paperSize="9" scale="44" fitToHeight="0" orientation="landscape" blackAndWhite="1" horizontalDpi="4294967293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77"/>
  <sheetViews>
    <sheetView showGridLines="0" view="pageBreakPreview" topLeftCell="A10" zoomScale="80" zoomScaleNormal="80" zoomScaleSheetLayoutView="80" workbookViewId="0">
      <selection activeCell="F14" sqref="F14"/>
    </sheetView>
  </sheetViews>
  <sheetFormatPr defaultColWidth="9.140625" defaultRowHeight="16.5" x14ac:dyDescent="0.3"/>
  <cols>
    <col min="1" max="1" width="2.140625" style="64" customWidth="1"/>
    <col min="2" max="2" width="19" style="64" customWidth="1"/>
    <col min="3" max="3" width="4.7109375" style="64" customWidth="1"/>
    <col min="4" max="4" width="24.85546875" style="64" customWidth="1"/>
    <col min="5" max="5" width="17.7109375" style="64" bestFit="1" customWidth="1"/>
    <col min="6" max="6" width="94.7109375" style="64" customWidth="1"/>
    <col min="7" max="7" width="4.140625" style="186" customWidth="1"/>
    <col min="8" max="8" width="3" style="188" hidden="1" customWidth="1"/>
    <col min="9" max="9" width="38.42578125" style="64" hidden="1" customWidth="1"/>
    <col min="10" max="10" width="41.42578125" style="64" hidden="1" customWidth="1"/>
    <col min="11" max="11" width="9.140625" style="64" customWidth="1"/>
    <col min="12" max="16384" width="9.140625" style="64"/>
  </cols>
  <sheetData>
    <row r="1" spans="1:11" s="79" customFormat="1" ht="21" customHeight="1" x14ac:dyDescent="0.25">
      <c r="A1" s="80"/>
      <c r="B1" s="215" t="str">
        <f>'REKOD PRESTASI MURID'!$D$1</f>
        <v>SJK( C)KG. BARU SUNGAI NIPAH</v>
      </c>
      <c r="C1" s="215"/>
      <c r="D1" s="215"/>
      <c r="E1" s="215"/>
      <c r="F1" s="215"/>
      <c r="G1" s="80"/>
      <c r="H1" s="33"/>
    </row>
    <row r="2" spans="1:11" s="79" customFormat="1" ht="21" customHeight="1" x14ac:dyDescent="0.25">
      <c r="A2" s="80"/>
      <c r="B2" s="215" t="str">
        <f>'REKOD PRESTASI MURID'!$D$2</f>
        <v>SJK (C ) KG. BARU SUNGAI NIPAH</v>
      </c>
      <c r="C2" s="215"/>
      <c r="D2" s="215"/>
      <c r="E2" s="215"/>
      <c r="F2" s="215"/>
      <c r="G2" s="80"/>
      <c r="H2" s="33"/>
    </row>
    <row r="3" spans="1:11" s="79" customFormat="1" ht="21" customHeight="1" x14ac:dyDescent="0.25">
      <c r="A3" s="80"/>
      <c r="B3" s="215" t="str">
        <f>'REKOD PRESTASI MURID'!$D$3</f>
        <v>71960 SEREMBAN, NEGERI SEMBILAN.</v>
      </c>
      <c r="C3" s="215"/>
      <c r="D3" s="215"/>
      <c r="E3" s="215"/>
      <c r="F3" s="215"/>
      <c r="G3" s="80"/>
      <c r="H3" s="33"/>
    </row>
    <row r="4" spans="1:11" s="79" customFormat="1" ht="21" customHeight="1" x14ac:dyDescent="0.25">
      <c r="A4" s="81"/>
      <c r="B4" s="216" t="str">
        <f>'REKOD PRESTASI MURID'!$D$4</f>
        <v>JANUARI 2016</v>
      </c>
      <c r="C4" s="216"/>
      <c r="D4" s="216"/>
      <c r="E4" s="216"/>
      <c r="F4" s="216"/>
      <c r="G4" s="81"/>
      <c r="H4" s="204" t="s">
        <v>32</v>
      </c>
      <c r="I4" s="204"/>
      <c r="J4" s="204"/>
    </row>
    <row r="5" spans="1:11" s="1" customFormat="1" x14ac:dyDescent="0.3">
      <c r="A5" s="11"/>
      <c r="B5" s="11"/>
      <c r="C5" s="11"/>
      <c r="D5" s="11"/>
      <c r="E5" s="11"/>
      <c r="F5" s="11"/>
      <c r="G5" s="11"/>
      <c r="H5" s="123"/>
      <c r="I5" s="124"/>
      <c r="J5" s="124"/>
    </row>
    <row r="6" spans="1:11" s="1" customFormat="1" ht="18.75" x14ac:dyDescent="0.3">
      <c r="A6" s="11"/>
      <c r="B6" s="82" t="str">
        <f>'REKOD PRESTASI MURID'!A7</f>
        <v>SAINS</v>
      </c>
      <c r="C6" s="11"/>
      <c r="D6" s="11"/>
      <c r="E6" s="11"/>
      <c r="F6" s="11"/>
      <c r="G6" s="11"/>
      <c r="H6" s="123"/>
      <c r="I6" s="125">
        <v>1</v>
      </c>
      <c r="J6" s="124"/>
    </row>
    <row r="7" spans="1:11" s="1" customFormat="1" x14ac:dyDescent="0.3">
      <c r="A7" s="11"/>
      <c r="B7" s="11"/>
      <c r="C7" s="11"/>
      <c r="D7" s="11"/>
      <c r="E7" s="11"/>
      <c r="F7" s="11"/>
      <c r="G7" s="11"/>
      <c r="H7" s="66">
        <v>1</v>
      </c>
      <c r="I7" s="66" t="str">
        <f>'REKOD PRESTASI MURID'!B11</f>
        <v xml:space="preserve">ALLYTHEA NGO </v>
      </c>
      <c r="J7" s="66" t="str">
        <f t="shared" ref="J7" si="0">IF(I7=0,"",H7&amp;"  "&amp;I7)</f>
        <v xml:space="preserve">1  ALLYTHEA NGO </v>
      </c>
    </row>
    <row r="8" spans="1:11" s="1" customFormat="1" x14ac:dyDescent="0.3">
      <c r="A8" s="11"/>
      <c r="B8" s="217" t="s">
        <v>2</v>
      </c>
      <c r="C8" s="218"/>
      <c r="D8" s="104" t="str">
        <f>VLOOKUP($I$6,H7:J72,2)</f>
        <v xml:space="preserve">ALLYTHEA NGO </v>
      </c>
      <c r="E8" s="105"/>
      <c r="F8" s="13"/>
      <c r="G8" s="11"/>
      <c r="H8" s="66">
        <v>2</v>
      </c>
      <c r="I8" s="66" t="str">
        <f>'REKOD PRESTASI MURID'!B12</f>
        <v>CHONG ZHI ZHENG</v>
      </c>
      <c r="J8" s="66" t="str">
        <f t="shared" ref="J8:J44" si="1">IF(I8=0,"",H8&amp;"  "&amp;I8)</f>
        <v>2  CHONG ZHI ZHENG</v>
      </c>
    </row>
    <row r="9" spans="1:11" s="1" customFormat="1" x14ac:dyDescent="0.3">
      <c r="A9" s="11"/>
      <c r="B9" s="208" t="s">
        <v>38</v>
      </c>
      <c r="C9" s="209"/>
      <c r="D9" s="113" t="str">
        <f>VLOOKUP($I$6,'REKOD PRESTASI MURID'!$A$11:$D$70,3)</f>
        <v>041124140744</v>
      </c>
      <c r="E9" s="106"/>
      <c r="F9" s="13"/>
      <c r="G9" s="11"/>
      <c r="H9" s="66">
        <v>3</v>
      </c>
      <c r="I9" s="66" t="str">
        <f>'REKOD PRESTASI MURID'!B13</f>
        <v>GAN XUE LING</v>
      </c>
      <c r="J9" s="66" t="str">
        <f t="shared" si="1"/>
        <v>3  GAN XUE LING</v>
      </c>
    </row>
    <row r="10" spans="1:11" s="1" customFormat="1" x14ac:dyDescent="0.3">
      <c r="A10" s="11"/>
      <c r="B10" s="208" t="s">
        <v>3</v>
      </c>
      <c r="C10" s="209"/>
      <c r="D10" s="107" t="str">
        <f>VLOOKUP($I$6,'REKOD PRESTASI MURID'!$A$11:$D$60,4)</f>
        <v>P</v>
      </c>
      <c r="E10" s="108"/>
      <c r="F10" s="13"/>
      <c r="G10" s="11"/>
      <c r="H10" s="66">
        <v>4</v>
      </c>
      <c r="I10" s="66" t="str">
        <f>'REKOD PRESTASI MURID'!B14</f>
        <v>IVY YONG PEI ROU</v>
      </c>
      <c r="J10" s="66" t="str">
        <f t="shared" si="1"/>
        <v>4  IVY YONG PEI ROU</v>
      </c>
    </row>
    <row r="11" spans="1:11" s="1" customFormat="1" x14ac:dyDescent="0.3">
      <c r="A11" s="11"/>
      <c r="B11" s="208" t="s">
        <v>4</v>
      </c>
      <c r="C11" s="209"/>
      <c r="D11" s="107">
        <f>'REKOD PRESTASI MURID'!$D$7</f>
        <v>6</v>
      </c>
      <c r="E11" s="108"/>
      <c r="F11" s="13"/>
      <c r="G11" s="11"/>
      <c r="H11" s="66">
        <v>5</v>
      </c>
      <c r="I11" s="66" t="str">
        <f>'REKOD PRESTASI MURID'!B15</f>
        <v>LAU YI TONG</v>
      </c>
      <c r="J11" s="66" t="str">
        <f t="shared" si="1"/>
        <v>5  LAU YI TONG</v>
      </c>
    </row>
    <row r="12" spans="1:11" s="1" customFormat="1" x14ac:dyDescent="0.3">
      <c r="A12" s="11"/>
      <c r="B12" s="26" t="s">
        <v>37</v>
      </c>
      <c r="C12" s="27"/>
      <c r="D12" s="107" t="str">
        <f>'REKOD PRESTASI MURID'!$D$6</f>
        <v>Cik Liong Sean Fah</v>
      </c>
      <c r="E12" s="108"/>
      <c r="F12" s="13"/>
      <c r="G12" s="11"/>
      <c r="H12" s="66">
        <v>6</v>
      </c>
      <c r="I12" s="66" t="str">
        <f>'REKOD PRESTASI MURID'!B16</f>
        <v>LAU ZHE EN</v>
      </c>
      <c r="J12" s="66" t="str">
        <f t="shared" si="1"/>
        <v>6  LAU ZHE EN</v>
      </c>
      <c r="K12" s="2"/>
    </row>
    <row r="13" spans="1:11" s="1" customFormat="1" x14ac:dyDescent="0.3">
      <c r="A13" s="11"/>
      <c r="B13" s="206" t="s">
        <v>5</v>
      </c>
      <c r="C13" s="207"/>
      <c r="D13" s="109" t="s">
        <v>20</v>
      </c>
      <c r="E13" s="110"/>
      <c r="F13" s="13"/>
      <c r="G13" s="11"/>
      <c r="H13" s="66">
        <v>7</v>
      </c>
      <c r="I13" s="66" t="str">
        <f>'REKOD PRESTASI MURID'!B17</f>
        <v>LEE HON WEE</v>
      </c>
      <c r="J13" s="66" t="str">
        <f t="shared" si="1"/>
        <v>7  LEE HON WEE</v>
      </c>
    </row>
    <row r="14" spans="1:11" s="1" customFormat="1" x14ac:dyDescent="0.3">
      <c r="A14" s="11"/>
      <c r="B14" s="12"/>
      <c r="C14" s="12"/>
      <c r="D14" s="12"/>
      <c r="E14" s="14"/>
      <c r="F14" s="12"/>
      <c r="G14" s="11"/>
      <c r="H14" s="66">
        <v>8</v>
      </c>
      <c r="I14" s="66" t="str">
        <f>'REKOD PRESTASI MURID'!B18</f>
        <v>LEE YONG HO</v>
      </c>
      <c r="J14" s="66" t="str">
        <f t="shared" si="1"/>
        <v>8  LEE YONG HO</v>
      </c>
    </row>
    <row r="15" spans="1:11" s="1" customFormat="1" ht="22.5" customHeight="1" x14ac:dyDescent="0.3">
      <c r="A15" s="11"/>
      <c r="B15" s="205" t="s">
        <v>36</v>
      </c>
      <c r="C15" s="205"/>
      <c r="D15" s="205"/>
      <c r="E15" s="210">
        <f>VLOOKUP($I$6,'REKOD PRESTASI MURID'!$A$11:$AF$60,23)</f>
        <v>4</v>
      </c>
      <c r="F15" s="13"/>
      <c r="G15" s="11"/>
      <c r="H15" s="66">
        <v>9</v>
      </c>
      <c r="I15" s="66" t="str">
        <f>'REKOD PRESTASI MURID'!B19</f>
        <v>LIM ZHENG YU</v>
      </c>
      <c r="J15" s="66" t="str">
        <f t="shared" si="1"/>
        <v>9  LIM ZHENG YU</v>
      </c>
    </row>
    <row r="16" spans="1:11" s="1" customFormat="1" ht="22.5" customHeight="1" x14ac:dyDescent="0.3">
      <c r="A16" s="11"/>
      <c r="B16" s="97" t="str">
        <f>B6</f>
        <v>SAINS</v>
      </c>
      <c r="C16" s="15"/>
      <c r="D16" s="15"/>
      <c r="E16" s="211"/>
      <c r="F16" s="12"/>
      <c r="G16" s="11"/>
      <c r="H16" s="66">
        <v>10</v>
      </c>
      <c r="I16" s="66" t="str">
        <f>'REKOD PRESTASI MURID'!B20</f>
        <v>LOO WEI HAN</v>
      </c>
      <c r="J16" s="66" t="str">
        <f t="shared" si="1"/>
        <v>10  LOO WEI HAN</v>
      </c>
    </row>
    <row r="17" spans="1:10" s="1" customFormat="1" ht="34.5" customHeight="1" x14ac:dyDescent="0.3">
      <c r="A17" s="11"/>
      <c r="B17" s="213" t="s">
        <v>40</v>
      </c>
      <c r="C17" s="213"/>
      <c r="D17" s="214"/>
      <c r="E17" s="219" t="str">
        <f>VLOOKUP(E15,'DATA PERNYATAAN TAHAP PGUASAAN '!A262:B267,2)</f>
        <v>**BELUM DISEDIAKAN</v>
      </c>
      <c r="F17" s="220"/>
      <c r="G17" s="11"/>
      <c r="H17" s="66">
        <v>11</v>
      </c>
      <c r="I17" s="66" t="str">
        <f>'REKOD PRESTASI MURID'!B21</f>
        <v xml:space="preserve">NALANIYAH </v>
      </c>
      <c r="J17" s="66" t="str">
        <f t="shared" si="1"/>
        <v xml:space="preserve">11  NALANIYAH </v>
      </c>
    </row>
    <row r="18" spans="1:10" s="1" customFormat="1" x14ac:dyDescent="0.3">
      <c r="A18" s="11"/>
      <c r="B18" s="16"/>
      <c r="C18" s="16"/>
      <c r="D18" s="16"/>
      <c r="E18" s="16"/>
      <c r="F18" s="16"/>
      <c r="G18" s="11"/>
      <c r="H18" s="66">
        <v>12</v>
      </c>
      <c r="I18" s="66" t="str">
        <f>'REKOD PRESTASI MURID'!B22</f>
        <v>SIEW JEN-SHAWN</v>
      </c>
      <c r="J18" s="66" t="str">
        <f t="shared" si="1"/>
        <v>12  SIEW JEN-SHAWN</v>
      </c>
    </row>
    <row r="19" spans="1:10" s="1" customFormat="1" ht="81" customHeight="1" x14ac:dyDescent="0.3">
      <c r="A19" s="11"/>
      <c r="B19" s="212" t="s">
        <v>34</v>
      </c>
      <c r="C19" s="212"/>
      <c r="D19" s="103" t="s">
        <v>33</v>
      </c>
      <c r="E19" s="102" t="s">
        <v>16</v>
      </c>
      <c r="F19" s="101" t="s">
        <v>6</v>
      </c>
      <c r="G19" s="11"/>
      <c r="H19" s="66">
        <v>13</v>
      </c>
      <c r="I19" s="66" t="str">
        <f>'REKOD PRESTASI MURID'!B23</f>
        <v>TEH YIN QI</v>
      </c>
      <c r="J19" s="66" t="str">
        <f t="shared" si="1"/>
        <v>13  TEH YIN QI</v>
      </c>
    </row>
    <row r="20" spans="1:10" s="1" customFormat="1" ht="60.75" customHeight="1" x14ac:dyDescent="0.3">
      <c r="A20" s="11"/>
      <c r="B20" s="114"/>
      <c r="C20" s="115"/>
      <c r="D20" s="122" t="str">
        <f>'REKOD PRESTASI MURID'!E10</f>
        <v>1.1.1</v>
      </c>
      <c r="E20" s="111">
        <f>VLOOKUP($I$6,'REKOD PRESTASI MURID'!$A$11:$AF$70,5)</f>
        <v>4</v>
      </c>
      <c r="F20" s="71" t="str">
        <f>VLOOKUP(E20,'DATA PERNYATAAN TAHAP PGUASAAN '!A5:B10,2)</f>
        <v>Menggunakan semua deria yang terlibat untuk membuat pemerhatian secara kualitatif bagi menerangkan fenomena atau perubahan yang berlaku • Menggunakan alat yang sesuai jika perlu untuk membantu pemerhatian.</v>
      </c>
      <c r="G20" s="11"/>
      <c r="H20" s="66">
        <v>14</v>
      </c>
      <c r="I20" s="66" t="str">
        <f>'REKOD PRESTASI MURID'!B24</f>
        <v>TING ZHI WEIN</v>
      </c>
      <c r="J20" s="66" t="str">
        <f t="shared" si="1"/>
        <v>14  TING ZHI WEIN</v>
      </c>
    </row>
    <row r="21" spans="1:10" s="1" customFormat="1" ht="60.75" customHeight="1" x14ac:dyDescent="0.3">
      <c r="A21" s="11"/>
      <c r="B21" s="189" t="str">
        <f>B16</f>
        <v>SAINS</v>
      </c>
      <c r="C21" s="117"/>
      <c r="D21" s="122" t="str">
        <f>'REKOD PRESTASI MURID'!F$10</f>
        <v>1.1.2</v>
      </c>
      <c r="E21" s="111">
        <f>VLOOKUP($I$6,'REKOD PRESTASI MURID'!$A$11:$AF$70,6)</f>
        <v>5</v>
      </c>
      <c r="F21" s="71" t="str">
        <f>VLOOKUP(E21,'DATA PERNYATAAN TAHAP PGUASAAN '!A14:B19,2)</f>
        <v>Mengasing dan mengumpul objek berdasarkan ciri sepunya dan berbeza dan menyatakan ciri sepunya yang digunakan serta boleh menggunakan ciri lain untuk mengasing dan mengumpul.</v>
      </c>
      <c r="G21" s="11"/>
      <c r="H21" s="66">
        <v>15</v>
      </c>
      <c r="I21" s="66" t="str">
        <f>'REKOD PRESTASI MURID'!B25</f>
        <v>TOH JOVI</v>
      </c>
      <c r="J21" s="66" t="str">
        <f t="shared" si="1"/>
        <v>15  TOH JOVI</v>
      </c>
    </row>
    <row r="22" spans="1:10" s="1" customFormat="1" ht="60.75" customHeight="1" x14ac:dyDescent="0.3">
      <c r="A22" s="11"/>
      <c r="B22" s="116"/>
      <c r="C22" s="117"/>
      <c r="D22" s="122" t="str">
        <f>'REKOD PRESTASI MURID'!G$10</f>
        <v>1.1.3</v>
      </c>
      <c r="E22" s="111">
        <f>VLOOKUP($I$6,'REKOD PRESTASI MURID'!$A$11:$AF$70,7)</f>
        <v>4</v>
      </c>
      <c r="F22" s="71" t="str">
        <f>VLOOKUP(E22,'DATA PERNYATAAN TAHAP PGUASAAN '!A23:B28,2)</f>
        <v>Mengukur dengan menggunakan alat dan unit piawai dengan teknik yang betul.</v>
      </c>
      <c r="G22" s="11"/>
      <c r="H22" s="66">
        <v>16</v>
      </c>
      <c r="I22" s="66" t="str">
        <f>'REKOD PRESTASI MURID'!B26</f>
        <v xml:space="preserve">VAISHNAVI </v>
      </c>
      <c r="J22" s="66" t="str">
        <f t="shared" si="1"/>
        <v xml:space="preserve">16  VAISHNAVI </v>
      </c>
    </row>
    <row r="23" spans="1:10" s="1" customFormat="1" ht="60.75" customHeight="1" x14ac:dyDescent="0.3">
      <c r="A23" s="11"/>
      <c r="B23" s="116"/>
      <c r="C23" s="117"/>
      <c r="D23" s="122" t="str">
        <f>'REKOD PRESTASI MURID'!H$10</f>
        <v>1.1.4</v>
      </c>
      <c r="E23" s="111">
        <f>VLOOKUP($I$6,'REKOD PRESTASI MURID'!$A$11:$AF$70,8)</f>
        <v>6</v>
      </c>
      <c r="F23" s="71" t="str">
        <f>VLOOKUP(E23,'DATA PERNYATAAN TAHAP PGUASAAN '!A32:B37,2)</f>
        <v>Membuat lebih dari satu kesimpulan awal yang munasabah bagi satu peristiwa atau pemerhatian dengan menggunakan maklumat yang diperolehi dan boleh menerangkan kesimpulan awal yang dibuat.</v>
      </c>
      <c r="G23" s="11"/>
      <c r="H23" s="66">
        <v>17</v>
      </c>
      <c r="I23" s="66" t="str">
        <f>'REKOD PRESTASI MURID'!B27</f>
        <v>YAP RUO XU</v>
      </c>
      <c r="J23" s="66" t="str">
        <f t="shared" si="1"/>
        <v>17  YAP RUO XU</v>
      </c>
    </row>
    <row r="24" spans="1:10" s="1" customFormat="1" ht="60.75" customHeight="1" x14ac:dyDescent="0.3">
      <c r="A24" s="11"/>
      <c r="B24" s="118"/>
      <c r="C24" s="119"/>
      <c r="D24" s="122" t="str">
        <f>'REKOD PRESTASI MURID'!I$10</f>
        <v>1.1.5</v>
      </c>
      <c r="E24" s="111">
        <f>VLOOKUP($I$6,'REKOD PRESTASI MURID'!$A$11:$AF$70,9)</f>
        <v>4</v>
      </c>
      <c r="F24" s="71" t="str">
        <f>VLOOKUP(E24,'DATA PERNYATAAN TAHAP PGUASAAN '!A41:B46,2)</f>
        <v>Menaakul pemilihan jangkaan yang munasabah dan paling sesuai bagi satu peristiwa atau data.</v>
      </c>
      <c r="G24" s="11"/>
      <c r="H24" s="66">
        <v>18</v>
      </c>
      <c r="I24" s="66" t="str">
        <f>'REKOD PRESTASI MURID'!B28</f>
        <v>YU XIN NING</v>
      </c>
      <c r="J24" s="66" t="str">
        <f t="shared" si="1"/>
        <v>18  YU XIN NING</v>
      </c>
    </row>
    <row r="25" spans="1:10" s="1" customFormat="1" ht="60.75" customHeight="1" x14ac:dyDescent="0.3">
      <c r="A25" s="11"/>
      <c r="B25" s="118"/>
      <c r="C25" s="119"/>
      <c r="D25" s="122" t="str">
        <f>'REKOD PRESTASI MURID'!J$10</f>
        <v>1.1.6</v>
      </c>
      <c r="E25" s="111">
        <f>VLOOKUP($I$6,'REKOD PRESTASI MURID'!$A$11:$AF$70,10)</f>
        <v>5</v>
      </c>
      <c r="F25" s="71" t="str">
        <f>VLOOKUP(E25,'DATA PERNYATAAN TAHAP PGUASAAN '!A50:B55,2)</f>
        <v>Merekod maklumat atau idea dalam bentuk yang sesuai dan mempersembahkan  maklumat atau idea tersebut secara sistematik dan bersikap positif terhadap maklumat yang diterima.</v>
      </c>
      <c r="G25" s="11"/>
      <c r="H25" s="66">
        <v>19</v>
      </c>
      <c r="I25" s="66">
        <f>'REKOD PRESTASI MURID'!B29</f>
        <v>0</v>
      </c>
      <c r="J25" s="66" t="str">
        <f t="shared" si="1"/>
        <v/>
      </c>
    </row>
    <row r="26" spans="1:10" s="1" customFormat="1" ht="60.75" customHeight="1" x14ac:dyDescent="0.3">
      <c r="A26" s="11"/>
      <c r="B26" s="118"/>
      <c r="C26" s="119"/>
      <c r="D26" s="122" t="str">
        <f>'REKOD PRESTASI MURID'!K$10</f>
        <v>1.1.7</v>
      </c>
      <c r="E26" s="111">
        <f>VLOOKUP($I$6,'REKOD PRESTASI MURID'!$A$11:$AF$70,11)</f>
        <v>4</v>
      </c>
      <c r="F26" s="71" t="str">
        <f>VLOOKUP(E26,'DATA PERNYATAAN TAHAP PGUASAAN '!A59:B64,2)</f>
        <v>Menaakul perubahan parameter yang berlaku bagi satu fenomena atau peristiwa mengikut kronologi berdasarkan masa.</v>
      </c>
      <c r="G26" s="11"/>
      <c r="H26" s="66">
        <v>20</v>
      </c>
      <c r="I26" s="66">
        <f>'REKOD PRESTASI MURID'!B30</f>
        <v>0</v>
      </c>
      <c r="J26" s="66" t="str">
        <f t="shared" si="1"/>
        <v/>
      </c>
    </row>
    <row r="27" spans="1:10" s="1" customFormat="1" ht="60.75" customHeight="1" x14ac:dyDescent="0.3">
      <c r="A27" s="11"/>
      <c r="B27" s="118"/>
      <c r="C27" s="119"/>
      <c r="D27" s="122" t="str">
        <f>'REKOD PRESTASI MURID'!L$10</f>
        <v>1.1.8</v>
      </c>
      <c r="E27" s="111">
        <f>VLOOKUP($I$6,'REKOD PRESTASI MURID'!$A$11:$AF$70,12)</f>
        <v>5</v>
      </c>
      <c r="F27" s="71" t="str">
        <f>VLOOKUP(E27,'DATA PERNYATAAN TAHAP PGUASAAN '!A68:B73,2)</f>
        <v>Memberi penerangan secara rasional dengan membuat intrapolasi tentang objek, peristiwa atau pola daripada data yang dikumpulkan.</v>
      </c>
      <c r="G27" s="11"/>
      <c r="H27" s="66">
        <v>21</v>
      </c>
      <c r="I27" s="66">
        <f>'REKOD PRESTASI MURID'!B31</f>
        <v>0</v>
      </c>
      <c r="J27" s="66" t="str">
        <f t="shared" si="1"/>
        <v/>
      </c>
    </row>
    <row r="28" spans="1:10" s="1" customFormat="1" ht="60.75" customHeight="1" x14ac:dyDescent="0.3">
      <c r="A28" s="11"/>
      <c r="B28" s="118"/>
      <c r="C28" s="119"/>
      <c r="D28" s="122" t="str">
        <f>'REKOD PRESTASI MURID'!M$10</f>
        <v>1.1.9</v>
      </c>
      <c r="E28" s="111">
        <f>VLOOKUP($I$6,'REKOD PRESTASI MURID'!$A$11:$AF$70,13)</f>
        <v>4</v>
      </c>
      <c r="F28" s="71" t="str">
        <f>VLOOKUP(E28,'DATA PERNYATAAN TAHAP PGUASAAN '!A77:B82,2)</f>
        <v>Membuat lebih dari satu tafsiran tentang apa yang dilakukan dan diperhatikan bagi satu situasi mengikut aspek yang ditentukan.</v>
      </c>
      <c r="G28" s="11"/>
      <c r="H28" s="66">
        <v>22</v>
      </c>
      <c r="I28" s="66">
        <f>'REKOD PRESTASI MURID'!B32</f>
        <v>0</v>
      </c>
      <c r="J28" s="66" t="str">
        <f t="shared" si="1"/>
        <v/>
      </c>
    </row>
    <row r="29" spans="1:10" s="1" customFormat="1" ht="60.75" customHeight="1" x14ac:dyDescent="0.3">
      <c r="A29" s="11"/>
      <c r="B29" s="118"/>
      <c r="C29" s="119"/>
      <c r="D29" s="122" t="str">
        <f>'REKOD PRESTASI MURID'!N$10</f>
        <v>1.1.10</v>
      </c>
      <c r="E29" s="111">
        <f>VLOOKUP($I$6,'REKOD PRESTASI MURID'!$A$11:$AF$70,14)</f>
        <v>6</v>
      </c>
      <c r="F29" s="71" t="str">
        <f>VLOOKUP(E29,'DATA PERNYATAAN TAHAP PGUASAAN '!A86:B91,2)</f>
        <v>Menukarkan pemboleh ubah yang dimalarkan kepada pemboleh ubah dimanipulasi dan menyatakan pemboleh ubah bergerak balas yang baru.</v>
      </c>
      <c r="G29" s="11"/>
      <c r="H29" s="66">
        <v>23</v>
      </c>
      <c r="I29" s="66">
        <f>'REKOD PRESTASI MURID'!B33</f>
        <v>0</v>
      </c>
      <c r="J29" s="66" t="str">
        <f t="shared" si="1"/>
        <v/>
      </c>
    </row>
    <row r="30" spans="1:10" s="1" customFormat="1" ht="60.75" customHeight="1" x14ac:dyDescent="0.3">
      <c r="A30" s="11"/>
      <c r="B30" s="118"/>
      <c r="C30" s="119"/>
      <c r="D30" s="122" t="str">
        <f>'REKOD PRESTASI MURID'!O$10</f>
        <v>1.1.11</v>
      </c>
      <c r="E30" s="111">
        <f>VLOOKUP($I$6,'REKOD PRESTASI MURID'!$A$11:$AF$70,15)</f>
        <v>4</v>
      </c>
      <c r="F30" s="71" t="str">
        <f>VLOOKUP(E30,'DATA PERNYATAAN TAHAP PGUASAAN '!A95:B100,2)</f>
        <v>Membuat suatu pernyataan umum yang boleh diuji tentang hubungan antara pemboleh ubah dalam suatu penyiasatan.</v>
      </c>
      <c r="G30" s="11"/>
      <c r="H30" s="66">
        <v>24</v>
      </c>
      <c r="I30" s="66">
        <f>'REKOD PRESTASI MURID'!B34</f>
        <v>0</v>
      </c>
      <c r="J30" s="66" t="str">
        <f t="shared" si="1"/>
        <v/>
      </c>
    </row>
    <row r="31" spans="1:10" s="1" customFormat="1" ht="60.75" customHeight="1" x14ac:dyDescent="0.3">
      <c r="A31" s="11"/>
      <c r="B31" s="118"/>
      <c r="C31" s="119"/>
      <c r="D31" s="122" t="str">
        <f>'REKOD PRESTASI MURID'!P$10</f>
        <v>1.1.12</v>
      </c>
      <c r="E31" s="111">
        <f>VLOOKUP($I$6,'REKOD PRESTASI MURID'!$A$11:$AF$70,16)</f>
        <v>5</v>
      </c>
      <c r="F31" s="71" t="str">
        <f>VLOOKUP(E31,'DATA PERNYATAAN TAHAP PGUASAAN '!A104:B109,2)</f>
        <v>Menjalankan eksperimen, mengumpul data, mentafsir data serta membuat rumusan untuk membuktikan hipotesis dan membuat laporan.</v>
      </c>
      <c r="G31" s="11"/>
      <c r="H31" s="66">
        <v>25</v>
      </c>
      <c r="I31" s="66">
        <f>'REKOD PRESTASI MURID'!B35</f>
        <v>0</v>
      </c>
      <c r="J31" s="66" t="str">
        <f t="shared" si="1"/>
        <v/>
      </c>
    </row>
    <row r="32" spans="1:10" s="1" customFormat="1" ht="60.75" customHeight="1" x14ac:dyDescent="0.3">
      <c r="A32" s="11"/>
      <c r="B32" s="118"/>
      <c r="C32" s="119"/>
      <c r="D32" s="122">
        <f>'REKOD PRESTASI MURID'!Q$10</f>
        <v>1.2</v>
      </c>
      <c r="E32" s="111">
        <f>VLOOKUP($I$6,'REKOD PRESTASI MURID'!$A$11:$AF$70,17)</f>
        <v>4</v>
      </c>
      <c r="F32" s="71" t="str">
        <f>VLOOKUP(E32,'DATA PERNYATAAN TAHAP PGUASAAN '!A113:B118,2)</f>
        <v>Mengguna, mengendali, melakar, membersih dan menyimpan penggunaan peralatan, bahan sains dan spesimen yang digunakan dalam suatu aktiviti dengan kaedah yang betul.</v>
      </c>
      <c r="G32" s="11"/>
      <c r="H32" s="66">
        <v>26</v>
      </c>
      <c r="I32" s="66">
        <f>'REKOD PRESTASI MURID'!B36</f>
        <v>0</v>
      </c>
      <c r="J32" s="66" t="str">
        <f t="shared" si="1"/>
        <v/>
      </c>
    </row>
    <row r="33" spans="1:10" s="1" customFormat="1" ht="60.75" customHeight="1" x14ac:dyDescent="0.3">
      <c r="A33" s="11"/>
      <c r="B33" s="120"/>
      <c r="C33" s="121"/>
      <c r="D33" s="122">
        <f>'REKOD PRESTASI MURID'!R$10</f>
        <v>2.1</v>
      </c>
      <c r="E33" s="111">
        <f>VLOOKUP($I$6,'REKOD PRESTASI MURID'!$A$11:$AF$70,18)</f>
        <v>5</v>
      </c>
      <c r="F33" s="71" t="str">
        <f>VLOOKUP(E33,'DATA PERNYATAAN TAHAP PGUASAAN '!A122:B127,2)</f>
        <v>Memberi sebab peraturan bilik sains perlu dipatuhi.</v>
      </c>
      <c r="G33" s="11"/>
      <c r="H33" s="66">
        <v>27</v>
      </c>
      <c r="I33" s="66">
        <f>'REKOD PRESTASI MURID'!B37</f>
        <v>0</v>
      </c>
      <c r="J33" s="66" t="str">
        <f t="shared" si="1"/>
        <v/>
      </c>
    </row>
    <row r="34" spans="1:10" s="1" customFormat="1" ht="60.75" customHeight="1" x14ac:dyDescent="0.3">
      <c r="A34" s="11"/>
      <c r="B34" s="190"/>
      <c r="C34" s="191"/>
      <c r="D34" s="122">
        <f>'REKOD PRESTASI MURID'!S$10</f>
        <v>3.1</v>
      </c>
      <c r="E34" s="111">
        <f>VLOOKUP($I$6,'REKOD PRESTASI MURID'!$A$11:$AF$70,19)</f>
        <v>4</v>
      </c>
      <c r="F34" s="71" t="str">
        <f>VLOOKUP(E34,'DATA PERNYATAAN TAHAP PGUASAAN '!A140:B145,2)</f>
        <v>Mengitlak mikroorganisma ialah benda hidup dan kebanyakannya tidak dapat dilihat dengan mata kasar.</v>
      </c>
      <c r="G34" s="11"/>
      <c r="H34" s="66">
        <v>28</v>
      </c>
      <c r="I34" s="66">
        <f>'REKOD PRESTASI MURID'!B38</f>
        <v>0</v>
      </c>
      <c r="J34" s="66" t="str">
        <f t="shared" si="1"/>
        <v/>
      </c>
    </row>
    <row r="35" spans="1:10" s="1" customFormat="1" ht="60.75" customHeight="1" x14ac:dyDescent="0.3">
      <c r="A35" s="11"/>
      <c r="B35" s="118"/>
      <c r="C35" s="119"/>
      <c r="D35" s="122" t="str">
        <f>'REKOD PRESTASI MURID'!T$10</f>
        <v>3.2, 3.3</v>
      </c>
      <c r="E35" s="111">
        <f>VLOOKUP($I$6,'REKOD PRESTASI MURID'!$A$11:$AF$70,20)</f>
        <v>6</v>
      </c>
      <c r="F35" s="71" t="str">
        <f>VLOOKUP(E35,'DATA PERNYATAAN TAHAP PGUASAAN '!A150:B155,2)</f>
        <v>Berkomunikasi secara kreatif dan inovatif tentang penyakit berjangkit dan cara jangkitan mikroorganisma seperti melalui sentuhan, udara, makanan dan air.</v>
      </c>
      <c r="G35" s="11"/>
      <c r="H35" s="66">
        <v>29</v>
      </c>
      <c r="I35" s="66">
        <f>'REKOD PRESTASI MURID'!B39</f>
        <v>0</v>
      </c>
      <c r="J35" s="66" t="str">
        <f t="shared" si="1"/>
        <v/>
      </c>
    </row>
    <row r="36" spans="1:10" s="1" customFormat="1" ht="60.75" customHeight="1" x14ac:dyDescent="0.3">
      <c r="A36" s="11"/>
      <c r="B36" s="118"/>
      <c r="C36" s="119"/>
      <c r="D36" s="122">
        <f>'REKOD PRESTASI MURID'!U$10</f>
        <v>4.0999999999999996</v>
      </c>
      <c r="E36" s="111">
        <f>VLOOKUP($I$6,'REKOD PRESTASI MURID'!$A$11:$AF$70,21)</f>
        <v>4</v>
      </c>
      <c r="F36" s="71" t="str">
        <f>VLOOKUP(E37,'DATA PERNYATAAN TAHAP PGUASAAN '!A159:B164,2)</f>
        <v>Menjana idea kepentingan interaksi antara haiwan dalam dengan hidupan lain.</v>
      </c>
      <c r="G36" s="11"/>
      <c r="H36" s="66">
        <v>30</v>
      </c>
      <c r="I36" s="66">
        <f>'REKOD PRESTASI MURID'!B40</f>
        <v>0</v>
      </c>
      <c r="J36" s="66" t="str">
        <f t="shared" si="1"/>
        <v/>
      </c>
    </row>
    <row r="37" spans="1:10" s="1" customFormat="1" ht="60.75" customHeight="1" x14ac:dyDescent="0.3">
      <c r="A37" s="11"/>
      <c r="B37" s="118"/>
      <c r="C37" s="119"/>
      <c r="D37" s="122">
        <f>'REKOD PRESTASI MURID'!V$10</f>
        <v>4.2</v>
      </c>
      <c r="E37" s="111">
        <f>VLOOKUP($I$6,'REKOD PRESTASI MURID'!$A$11:$AF$70,22)</f>
        <v>5</v>
      </c>
      <c r="F37" s="71" t="str">
        <f>VLOOKUP(E37,'DATA PERNYATAAN TAHAP PGUASAAN '!A168:B173,2)</f>
        <v>Menaakul kesan interaksi antara tumbuhan dalam satu habitat.</v>
      </c>
      <c r="G37" s="11"/>
      <c r="H37" s="66">
        <v>31</v>
      </c>
      <c r="I37" s="66">
        <f>'REKOD PRESTASI MURID'!B41</f>
        <v>0</v>
      </c>
      <c r="J37" s="66" t="str">
        <f t="shared" si="1"/>
        <v/>
      </c>
    </row>
    <row r="38" spans="1:10" s="1" customFormat="1" ht="60.75" customHeight="1" x14ac:dyDescent="0.3">
      <c r="A38" s="11"/>
      <c r="B38" s="118"/>
      <c r="C38" s="119"/>
      <c r="D38" s="122" t="str">
        <f>'REKOD PRESTASI MURID'!W$10</f>
        <v>5.1, 5.2</v>
      </c>
      <c r="E38" s="111">
        <f>VLOOKUP($I$6,'REKOD PRESTASI MURID'!$A$11:$AF$70,23)</f>
        <v>4</v>
      </c>
      <c r="F38" s="71" t="str">
        <f>VLOOKUP(E38,'DATA PERNYATAAN TAHAP PGUASAAN '!A178:B183,2)</f>
        <v>Menjana idea cara-cara pemeliharaan dan pemuliharaan haiwan dan tumbuhan.</v>
      </c>
      <c r="G38" s="11"/>
      <c r="H38" s="66">
        <v>32</v>
      </c>
      <c r="I38" s="66">
        <f>'REKOD PRESTASI MURID'!B42</f>
        <v>0</v>
      </c>
      <c r="J38" s="66" t="str">
        <f t="shared" si="1"/>
        <v/>
      </c>
    </row>
    <row r="39" spans="1:10" s="1" customFormat="1" ht="60.75" customHeight="1" x14ac:dyDescent="0.3">
      <c r="A39" s="11"/>
      <c r="B39" s="118"/>
      <c r="C39" s="119"/>
      <c r="D39" s="122" t="str">
        <f>'REKOD PRESTASI MURID'!X$10</f>
        <v>6.1, 6.2</v>
      </c>
      <c r="E39" s="111">
        <f>VLOOKUP($I$6,'REKOD PRESTASI MURID'!$A$11:$AF$70,24)</f>
        <v>5</v>
      </c>
      <c r="F39" s="71" t="str">
        <f>VLOOKUP(E39,'DATA PERNYATAAN TAHAP PGUASAAN '!A188:B193,2)</f>
        <v>Menganalisis kesesuaian permukaaan objek dengan aktiviti seharian berdasarkan pengetahuan tentang geseran.</v>
      </c>
      <c r="G39" s="11"/>
      <c r="H39" s="66">
        <v>33</v>
      </c>
      <c r="I39" s="66">
        <f>'REKOD PRESTASI MURID'!B43</f>
        <v>0</v>
      </c>
      <c r="J39" s="66" t="str">
        <f t="shared" si="1"/>
        <v/>
      </c>
    </row>
    <row r="40" spans="1:10" s="1" customFormat="1" ht="60.75" customHeight="1" x14ac:dyDescent="0.3">
      <c r="A40" s="11"/>
      <c r="B40" s="118"/>
      <c r="C40" s="119"/>
      <c r="D40" s="122">
        <f>'REKOD PRESTASI MURID'!Y$10</f>
        <v>7.1</v>
      </c>
      <c r="E40" s="111">
        <f>VLOOKUP($I$6,'REKOD PRESTASI MURID'!$A$11:$AF$70,25)</f>
        <v>4</v>
      </c>
      <c r="F40" s="71" t="str">
        <f>VLOOKUP(E40,'DATA PERNYATAAN TAHAP PGUASAAN '!A197:B202,2)</f>
        <v>Menyelesaikan masalah untuk menentukan kelajuan, jarak atau masa menggunakan rumus.</v>
      </c>
      <c r="G40" s="11"/>
      <c r="H40" s="66">
        <v>34</v>
      </c>
      <c r="I40" s="66">
        <f>'REKOD PRESTASI MURID'!B44</f>
        <v>0</v>
      </c>
      <c r="J40" s="66" t="str">
        <f t="shared" si="1"/>
        <v/>
      </c>
    </row>
    <row r="41" spans="1:10" s="1" customFormat="1" ht="60.75" customHeight="1" x14ac:dyDescent="0.3">
      <c r="A41" s="11"/>
      <c r="B41" s="118"/>
      <c r="C41" s="119"/>
      <c r="D41" s="122">
        <f>'REKOD PRESTASI MURID'!Z$10</f>
        <v>8.1</v>
      </c>
      <c r="E41" s="111">
        <f>VLOOKUP($I$6,'REKOD PRESTASI MURID'!$A$11:$AF$70,26)</f>
        <v>5</v>
      </c>
      <c r="F41" s="71" t="str">
        <f>VLOOKUP(E41,'DATA PERNYATAAN TAHAP PGUASAAN '!A206:B211,2)</f>
        <v>Menaakul kesesuaian kaedah pengawetan dengan jenis makanan dari segi tempih, tekstur, rupa atau rasa.</v>
      </c>
      <c r="G41" s="11"/>
      <c r="H41" s="66">
        <v>35</v>
      </c>
      <c r="I41" s="66">
        <f>'REKOD PRESTASI MURID'!B45</f>
        <v>0</v>
      </c>
      <c r="J41" s="66" t="str">
        <f t="shared" si="1"/>
        <v/>
      </c>
    </row>
    <row r="42" spans="1:10" s="1" customFormat="1" ht="60.75" customHeight="1" x14ac:dyDescent="0.3">
      <c r="A42" s="11"/>
      <c r="B42" s="118"/>
      <c r="C42" s="119"/>
      <c r="D42" s="122">
        <f>'REKOD PRESTASI MURID'!AA$10</f>
        <v>9.1</v>
      </c>
      <c r="E42" s="111">
        <f>VLOOKUP($I$6,'REKOD PRESTASI MURID'!$A$11:$AF$70,27)</f>
        <v>4</v>
      </c>
      <c r="F42" s="71" t="str">
        <f>VLOOKUP(E42,'DATA PERNYATAAN TAHAP PGUASAAN '!A215:B220,2)</f>
        <v>Menaakul penggunaan bahan tidak terbiodegradasi secara berhemah.</v>
      </c>
      <c r="G42" s="11"/>
      <c r="H42" s="66">
        <v>36</v>
      </c>
      <c r="I42" s="66">
        <f>'REKOD PRESTASI MURID'!B46</f>
        <v>0</v>
      </c>
      <c r="J42" s="66" t="str">
        <f t="shared" si="1"/>
        <v/>
      </c>
    </row>
    <row r="43" spans="1:10" s="1" customFormat="1" ht="60.75" customHeight="1" x14ac:dyDescent="0.3">
      <c r="A43" s="11"/>
      <c r="B43" s="118"/>
      <c r="C43" s="119"/>
      <c r="D43" s="122">
        <f>'REKOD PRESTASI MURID'!AB$10</f>
        <v>10.1</v>
      </c>
      <c r="E43" s="111">
        <f>VLOOKUP($I$6,'REKOD PRESTASI MURID'!$A$11:$AF$70,28)</f>
        <v>6</v>
      </c>
      <c r="F43" s="71" t="str">
        <f>VLOOKUP(E43,'DATA PERNYATAAN TAHAP PGUASAAN '!A224:B229,2)</f>
        <v>Berkomunikasi tentang kesan fenomena gerhana kepada kehidupan di Bumi.</v>
      </c>
      <c r="G43" s="11"/>
      <c r="H43" s="66">
        <v>37</v>
      </c>
      <c r="I43" s="66">
        <f>'REKOD PRESTASI MURID'!B47</f>
        <v>0</v>
      </c>
      <c r="J43" s="66" t="str">
        <f t="shared" si="1"/>
        <v/>
      </c>
    </row>
    <row r="44" spans="1:10" s="1" customFormat="1" ht="60.75" customHeight="1" x14ac:dyDescent="0.3">
      <c r="A44" s="11"/>
      <c r="B44" s="118"/>
      <c r="C44" s="119"/>
      <c r="D44" s="122">
        <f>'REKOD PRESTASI MURID'!AC$10</f>
        <v>11.1</v>
      </c>
      <c r="E44" s="111">
        <f>VLOOKUP($I$6,'REKOD PRESTASI MURID'!$A$11:$AF$70,29)</f>
        <v>4</v>
      </c>
      <c r="F44" s="71" t="str">
        <f>VLOOKUP(E44,'DATA PERNYATAAN TAHAP PGUASAAN '!A233:B238,2)</f>
        <v>Menjelaskan dengan contoh kegunaan buruj.</v>
      </c>
      <c r="G44" s="11"/>
      <c r="H44" s="66">
        <v>38</v>
      </c>
      <c r="I44" s="66">
        <f>'REKOD PRESTASI MURID'!B48</f>
        <v>0</v>
      </c>
      <c r="J44" s="66" t="str">
        <f t="shared" si="1"/>
        <v/>
      </c>
    </row>
    <row r="45" spans="1:10" s="1" customFormat="1" ht="60.75" customHeight="1" x14ac:dyDescent="0.3">
      <c r="A45" s="11"/>
      <c r="B45" s="118"/>
      <c r="C45" s="119"/>
      <c r="D45" s="122" t="str">
        <f>'REKOD PRESTASI MURID'!AD$10</f>
        <v>12.1, 12.2, 12.3</v>
      </c>
      <c r="E45" s="111">
        <f>VLOOKUP($I$6,'REKOD PRESTASI MURID'!$A$11:$AF$70,31)</f>
        <v>4</v>
      </c>
      <c r="F45" s="71" t="str">
        <f>VLOOKUP(E45,'DATA PERNYATAAN TAHAP PGUASAAN '!A244:B249,2)</f>
        <v>Mencerakinkan mesin kompleks kepada mesin ringkas dengan menggunakan contoh.</v>
      </c>
      <c r="G45" s="11"/>
      <c r="H45" s="66">
        <v>39</v>
      </c>
      <c r="I45" s="66">
        <f>'REKOD PRESTASI MURID'!B49</f>
        <v>0</v>
      </c>
      <c r="J45" s="66" t="str">
        <f t="shared" ref="J45:J66" si="2">IF(I45=0,"",H45&amp;"  "&amp;I45)</f>
        <v/>
      </c>
    </row>
    <row r="46" spans="1:10" s="1" customFormat="1" ht="60.75" customHeight="1" x14ac:dyDescent="0.3">
      <c r="A46" s="11"/>
      <c r="B46" s="120"/>
      <c r="C46" s="121"/>
      <c r="D46" s="122" t="str">
        <f>'REKOD PRESTASI MURID'!AE$10</f>
        <v>Nilai</v>
      </c>
      <c r="E46" s="111">
        <f>VLOOKUP($I$6,'REKOD PRESTASI MURID'!$A$11:$AF$70,30)</f>
        <v>5</v>
      </c>
      <c r="F46" s="71" t="str">
        <f>VLOOKUP(E46,'DATA PERNYATAAN TAHAP PGUASAAN '!A253:B258,2)</f>
        <v xml:space="preserve">Minat, bersifat ingin tahu, jujur dan tepat dalam merekod data, berani mencuba, bersistematik, bekerjasama, rajin dan tabah dalam menjalankan tugasan. </v>
      </c>
      <c r="G46" s="11"/>
      <c r="H46" s="66">
        <v>40</v>
      </c>
      <c r="I46" s="66">
        <f>'REKOD PRESTASI MURID'!B50</f>
        <v>0</v>
      </c>
      <c r="J46" s="66" t="str">
        <f t="shared" si="2"/>
        <v/>
      </c>
    </row>
    <row r="47" spans="1:10" s="1" customFormat="1" x14ac:dyDescent="0.3">
      <c r="A47" s="11"/>
      <c r="B47" s="11"/>
      <c r="C47" s="11"/>
      <c r="D47" s="11"/>
      <c r="E47" s="11"/>
      <c r="F47" s="11"/>
      <c r="G47" s="11"/>
      <c r="H47" s="66">
        <v>41</v>
      </c>
      <c r="I47" s="66">
        <f>'REKOD PRESTASI MURID'!B51</f>
        <v>0</v>
      </c>
      <c r="J47" s="66" t="str">
        <f t="shared" si="2"/>
        <v/>
      </c>
    </row>
    <row r="48" spans="1:10" s="1" customFormat="1" x14ac:dyDescent="0.3">
      <c r="B48" s="64"/>
      <c r="C48" s="64"/>
      <c r="D48" s="64"/>
      <c r="E48" s="64"/>
      <c r="F48" s="64"/>
      <c r="G48" s="32"/>
      <c r="H48" s="66">
        <v>42</v>
      </c>
      <c r="I48" s="66">
        <f>'REKOD PRESTASI MURID'!B52</f>
        <v>0</v>
      </c>
      <c r="J48" s="66" t="str">
        <f t="shared" si="2"/>
        <v/>
      </c>
    </row>
    <row r="49" spans="2:10" s="1" customFormat="1" x14ac:dyDescent="0.3">
      <c r="B49" s="64"/>
      <c r="C49" s="64"/>
      <c r="D49" s="64"/>
      <c r="E49" s="64"/>
      <c r="F49" s="64"/>
      <c r="G49" s="32"/>
      <c r="H49" s="66">
        <v>43</v>
      </c>
      <c r="I49" s="66">
        <f>'REKOD PRESTASI MURID'!B53</f>
        <v>0</v>
      </c>
      <c r="J49" s="66" t="str">
        <f t="shared" si="2"/>
        <v/>
      </c>
    </row>
    <row r="50" spans="2:10" s="1" customFormat="1" x14ac:dyDescent="0.3">
      <c r="B50" s="64"/>
      <c r="C50" s="64"/>
      <c r="D50" s="64"/>
      <c r="E50" s="64"/>
      <c r="F50" s="64"/>
      <c r="G50" s="32"/>
      <c r="H50" s="66">
        <v>44</v>
      </c>
      <c r="I50" s="66">
        <f>'REKOD PRESTASI MURID'!B54</f>
        <v>0</v>
      </c>
      <c r="J50" s="66" t="str">
        <f t="shared" si="2"/>
        <v/>
      </c>
    </row>
    <row r="51" spans="2:10" s="1" customFormat="1" x14ac:dyDescent="0.3">
      <c r="B51" s="63"/>
      <c r="C51" s="63"/>
      <c r="D51" s="63"/>
      <c r="E51" s="63"/>
      <c r="F51" s="63"/>
      <c r="G51" s="32"/>
      <c r="H51" s="66">
        <v>45</v>
      </c>
      <c r="I51" s="66">
        <f>'REKOD PRESTASI MURID'!B55</f>
        <v>0</v>
      </c>
      <c r="J51" s="66" t="str">
        <f t="shared" si="2"/>
        <v/>
      </c>
    </row>
    <row r="52" spans="2:10" s="1" customFormat="1" x14ac:dyDescent="0.3">
      <c r="B52" s="63" t="s">
        <v>13</v>
      </c>
      <c r="C52" s="63"/>
      <c r="D52" s="63"/>
      <c r="E52" s="63"/>
      <c r="F52" s="75" t="s">
        <v>13</v>
      </c>
      <c r="G52" s="32"/>
      <c r="H52" s="66">
        <v>46</v>
      </c>
      <c r="I52" s="66">
        <f>'REKOD PRESTASI MURID'!B56</f>
        <v>0</v>
      </c>
      <c r="J52" s="66" t="str">
        <f t="shared" si="2"/>
        <v/>
      </c>
    </row>
    <row r="53" spans="2:10" s="1" customFormat="1" x14ac:dyDescent="0.3">
      <c r="B53" s="2" t="str">
        <f>'REKOD PRESTASI MURID'!$D$6</f>
        <v>Cik Liong Sean Fah</v>
      </c>
      <c r="C53" s="2"/>
      <c r="D53" s="2"/>
      <c r="E53" s="2"/>
      <c r="F53" s="76" t="str">
        <f>'REKOD PRESTASI MURID'!$B$75</f>
        <v>Pn. Pua Poh Kek</v>
      </c>
      <c r="G53" s="32"/>
      <c r="H53" s="66">
        <v>47</v>
      </c>
      <c r="I53" s="66">
        <f>'REKOD PRESTASI MURID'!B57</f>
        <v>0</v>
      </c>
      <c r="J53" s="66" t="str">
        <f t="shared" si="2"/>
        <v/>
      </c>
    </row>
    <row r="54" spans="2:10" s="1" customFormat="1" x14ac:dyDescent="0.3">
      <c r="B54" s="63" t="s">
        <v>12</v>
      </c>
      <c r="C54" s="63"/>
      <c r="D54" s="63"/>
      <c r="E54" s="63"/>
      <c r="F54" s="75" t="str">
        <f>'REKOD PRESTASI MURID'!$B$76</f>
        <v>GURU BESAR</v>
      </c>
      <c r="G54" s="32"/>
      <c r="H54" s="66">
        <v>48</v>
      </c>
      <c r="I54" s="66">
        <f>'REKOD PRESTASI MURID'!B58</f>
        <v>0</v>
      </c>
      <c r="J54" s="66" t="str">
        <f t="shared" si="2"/>
        <v/>
      </c>
    </row>
    <row r="55" spans="2:10" s="1" customFormat="1" x14ac:dyDescent="0.3">
      <c r="B55" s="63" t="str">
        <f>'REKOD PRESTASI MURID'!$B$77</f>
        <v>SJK( C)KG. BARU SUNGAI NIPAH</v>
      </c>
      <c r="C55" s="63"/>
      <c r="D55" s="63"/>
      <c r="E55" s="63"/>
      <c r="F55" s="75" t="str">
        <f>'REKOD PRESTASI MURID'!$B$77</f>
        <v>SJK( C)KG. BARU SUNGAI NIPAH</v>
      </c>
      <c r="G55" s="32"/>
      <c r="H55" s="66">
        <v>49</v>
      </c>
      <c r="I55" s="66">
        <f>'REKOD PRESTASI MURID'!B59</f>
        <v>0</v>
      </c>
      <c r="J55" s="66" t="str">
        <f t="shared" si="2"/>
        <v/>
      </c>
    </row>
    <row r="56" spans="2:10" s="1" customFormat="1" x14ac:dyDescent="0.3">
      <c r="B56" s="65"/>
      <c r="C56" s="65"/>
      <c r="D56" s="65"/>
      <c r="E56" s="65"/>
      <c r="F56" s="64"/>
      <c r="G56" s="32"/>
      <c r="H56" s="66">
        <v>50</v>
      </c>
      <c r="I56" s="66">
        <f>'REKOD PRESTASI MURID'!B60</f>
        <v>0</v>
      </c>
      <c r="J56" s="66" t="str">
        <f t="shared" si="2"/>
        <v/>
      </c>
    </row>
    <row r="57" spans="2:10" s="1" customFormat="1" x14ac:dyDescent="0.3">
      <c r="B57" s="64"/>
      <c r="C57" s="64"/>
      <c r="D57" s="64"/>
      <c r="E57" s="64"/>
      <c r="F57" s="64"/>
      <c r="G57" s="32"/>
      <c r="H57" s="66">
        <v>51</v>
      </c>
      <c r="I57" s="66">
        <f>'REKOD PRESTASI MURID'!B61</f>
        <v>0</v>
      </c>
      <c r="J57" s="66" t="str">
        <f t="shared" si="2"/>
        <v/>
      </c>
    </row>
    <row r="58" spans="2:10" s="1" customFormat="1" x14ac:dyDescent="0.3">
      <c r="B58" s="64"/>
      <c r="C58" s="64"/>
      <c r="D58" s="64"/>
      <c r="E58" s="64"/>
      <c r="F58" s="64"/>
      <c r="G58" s="32"/>
      <c r="H58" s="66">
        <v>52</v>
      </c>
      <c r="I58" s="66">
        <f>'REKOD PRESTASI MURID'!B62</f>
        <v>0</v>
      </c>
      <c r="J58" s="66" t="str">
        <f t="shared" si="2"/>
        <v/>
      </c>
    </row>
    <row r="59" spans="2:10" s="1" customFormat="1" x14ac:dyDescent="0.3">
      <c r="B59" s="64"/>
      <c r="C59" s="64"/>
      <c r="D59" s="64"/>
      <c r="E59" s="64"/>
      <c r="F59" s="64"/>
      <c r="G59" s="32"/>
      <c r="H59" s="66">
        <v>53</v>
      </c>
      <c r="I59" s="66">
        <f>'REKOD PRESTASI MURID'!B63</f>
        <v>0</v>
      </c>
      <c r="J59" s="66" t="str">
        <f t="shared" si="2"/>
        <v/>
      </c>
    </row>
    <row r="60" spans="2:10" s="1" customFormat="1" x14ac:dyDescent="0.3">
      <c r="B60" s="64"/>
      <c r="C60" s="64"/>
      <c r="D60" s="64"/>
      <c r="E60" s="64"/>
      <c r="F60" s="64"/>
      <c r="G60" s="32"/>
      <c r="H60" s="66">
        <v>54</v>
      </c>
      <c r="I60" s="66">
        <f>'REKOD PRESTASI MURID'!B64</f>
        <v>0</v>
      </c>
      <c r="J60" s="66" t="str">
        <f t="shared" si="2"/>
        <v/>
      </c>
    </row>
    <row r="61" spans="2:10" s="1" customFormat="1" x14ac:dyDescent="0.3">
      <c r="B61" s="64"/>
      <c r="C61" s="64"/>
      <c r="D61" s="64"/>
      <c r="E61" s="64"/>
      <c r="F61" s="64"/>
      <c r="G61" s="32"/>
      <c r="H61" s="66">
        <v>55</v>
      </c>
      <c r="I61" s="66">
        <f>'REKOD PRESTASI MURID'!B65</f>
        <v>0</v>
      </c>
      <c r="J61" s="66" t="str">
        <f t="shared" si="2"/>
        <v/>
      </c>
    </row>
    <row r="62" spans="2:10" s="1" customFormat="1" x14ac:dyDescent="0.3">
      <c r="B62" s="64"/>
      <c r="C62" s="63"/>
      <c r="D62" s="63"/>
      <c r="E62" s="63"/>
      <c r="F62" s="64"/>
      <c r="G62" s="32"/>
      <c r="H62" s="66">
        <v>56</v>
      </c>
      <c r="I62" s="66">
        <f>'REKOD PRESTASI MURID'!B66</f>
        <v>0</v>
      </c>
      <c r="J62" s="66" t="str">
        <f t="shared" si="2"/>
        <v/>
      </c>
    </row>
    <row r="63" spans="2:10" s="1" customFormat="1" x14ac:dyDescent="0.3">
      <c r="B63" s="64"/>
      <c r="C63" s="64"/>
      <c r="D63" s="2"/>
      <c r="E63" s="2"/>
      <c r="F63" s="64"/>
      <c r="G63" s="32"/>
      <c r="H63" s="66">
        <v>57</v>
      </c>
      <c r="I63" s="66">
        <f>'REKOD PRESTASI MURID'!B67</f>
        <v>0</v>
      </c>
      <c r="J63" s="66" t="str">
        <f t="shared" si="2"/>
        <v/>
      </c>
    </row>
    <row r="64" spans="2:10" s="1" customFormat="1" x14ac:dyDescent="0.3">
      <c r="B64" s="64"/>
      <c r="C64" s="64"/>
      <c r="D64" s="63"/>
      <c r="E64" s="63"/>
      <c r="F64" s="64"/>
      <c r="G64" s="32"/>
      <c r="H64" s="66">
        <v>58</v>
      </c>
      <c r="I64" s="66">
        <f>'REKOD PRESTASI MURID'!B68</f>
        <v>0</v>
      </c>
      <c r="J64" s="66" t="str">
        <f t="shared" si="2"/>
        <v/>
      </c>
    </row>
    <row r="65" spans="2:10" s="1" customFormat="1" x14ac:dyDescent="0.3">
      <c r="B65" s="64"/>
      <c r="C65" s="64"/>
      <c r="D65" s="63"/>
      <c r="E65" s="63"/>
      <c r="F65" s="64"/>
      <c r="G65" s="32"/>
      <c r="H65" s="66">
        <v>59</v>
      </c>
      <c r="I65" s="66">
        <f>'REKOD PRESTASI MURID'!B69</f>
        <v>0</v>
      </c>
      <c r="J65" s="66" t="str">
        <f t="shared" si="2"/>
        <v/>
      </c>
    </row>
    <row r="66" spans="2:10" s="1" customFormat="1" x14ac:dyDescent="0.3">
      <c r="B66" s="64"/>
      <c r="C66" s="64"/>
      <c r="D66" s="64"/>
      <c r="E66" s="64"/>
      <c r="F66" s="64"/>
      <c r="G66" s="32"/>
      <c r="H66" s="66">
        <v>60</v>
      </c>
      <c r="I66" s="66">
        <f>'REKOD PRESTASI MURID'!B70</f>
        <v>0</v>
      </c>
      <c r="J66" s="66" t="str">
        <f t="shared" si="2"/>
        <v/>
      </c>
    </row>
    <row r="67" spans="2:10" s="1" customFormat="1" x14ac:dyDescent="0.3">
      <c r="B67" s="64"/>
      <c r="C67" s="64"/>
      <c r="D67" s="64"/>
      <c r="E67" s="64"/>
      <c r="F67" s="64"/>
      <c r="G67" s="32"/>
      <c r="H67" s="66"/>
      <c r="I67" s="66"/>
      <c r="J67" s="66"/>
    </row>
    <row r="68" spans="2:10" s="1" customFormat="1" x14ac:dyDescent="0.3">
      <c r="B68" s="64"/>
      <c r="C68" s="64"/>
      <c r="D68" s="64"/>
      <c r="E68" s="64"/>
      <c r="F68" s="64"/>
      <c r="G68" s="32"/>
      <c r="H68" s="66"/>
      <c r="I68" s="66"/>
      <c r="J68" s="66"/>
    </row>
    <row r="69" spans="2:10" s="1" customFormat="1" x14ac:dyDescent="0.3">
      <c r="B69" s="64"/>
      <c r="C69" s="64"/>
      <c r="D69" s="64"/>
      <c r="E69" s="64"/>
      <c r="F69" s="64"/>
      <c r="G69" s="32"/>
      <c r="H69" s="66"/>
      <c r="I69" s="66"/>
      <c r="J69" s="66"/>
    </row>
    <row r="70" spans="2:10" s="1" customFormat="1" x14ac:dyDescent="0.3">
      <c r="B70" s="64"/>
      <c r="C70" s="64"/>
      <c r="D70" s="64"/>
      <c r="E70" s="64"/>
      <c r="F70" s="64"/>
      <c r="G70" s="32"/>
      <c r="H70" s="66"/>
      <c r="I70" s="66"/>
      <c r="J70" s="66"/>
    </row>
    <row r="71" spans="2:10" s="1" customFormat="1" x14ac:dyDescent="0.3">
      <c r="B71" s="64"/>
      <c r="C71" s="64"/>
      <c r="D71" s="64"/>
      <c r="E71" s="64"/>
      <c r="F71" s="64"/>
      <c r="G71" s="32"/>
      <c r="H71" s="185"/>
      <c r="I71" s="185"/>
      <c r="J71" s="185"/>
    </row>
    <row r="72" spans="2:10" x14ac:dyDescent="0.3">
      <c r="H72" s="187"/>
      <c r="I72" s="187"/>
      <c r="J72" s="187"/>
    </row>
    <row r="73" spans="2:10" x14ac:dyDescent="0.3">
      <c r="H73" s="187"/>
      <c r="I73" s="187"/>
      <c r="J73" s="187"/>
    </row>
    <row r="74" spans="2:10" x14ac:dyDescent="0.3">
      <c r="H74" s="187"/>
      <c r="I74" s="187"/>
      <c r="J74" s="187"/>
    </row>
    <row r="75" spans="2:10" x14ac:dyDescent="0.3">
      <c r="H75" s="187"/>
      <c r="I75" s="187"/>
      <c r="J75" s="187"/>
    </row>
    <row r="76" spans="2:10" x14ac:dyDescent="0.3">
      <c r="H76" s="187"/>
      <c r="I76" s="187"/>
      <c r="J76" s="187"/>
    </row>
    <row r="77" spans="2:10" x14ac:dyDescent="0.3">
      <c r="H77" s="187"/>
      <c r="I77" s="187"/>
      <c r="J77" s="187"/>
    </row>
  </sheetData>
  <sheetProtection password="CD3E" sheet="1" objects="1" scenarios="1"/>
  <mergeCells count="15">
    <mergeCell ref="B19:C19"/>
    <mergeCell ref="B17:D17"/>
    <mergeCell ref="B1:F1"/>
    <mergeCell ref="B2:F2"/>
    <mergeCell ref="B4:F4"/>
    <mergeCell ref="B3:F3"/>
    <mergeCell ref="B9:C9"/>
    <mergeCell ref="B8:C8"/>
    <mergeCell ref="E17:F17"/>
    <mergeCell ref="H4:J4"/>
    <mergeCell ref="B15:D15"/>
    <mergeCell ref="B13:C13"/>
    <mergeCell ref="B11:C11"/>
    <mergeCell ref="B10:C10"/>
    <mergeCell ref="E15:E16"/>
  </mergeCells>
  <printOptions horizontalCentered="1"/>
  <pageMargins left="0.25" right="0.25" top="0.75" bottom="0.75" header="0.3" footer="0.3"/>
  <pageSetup paperSize="9" scale="59" fitToHeight="0" orientation="portrait" blackAndWhite="1" horizontalDpi="4294967293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Drop Down 1">
              <controlPr defaultSize="0" print="0" autoLine="0" autoPict="0">
                <anchor moveWithCells="1">
                  <from>
                    <xdr:col>5</xdr:col>
                    <xdr:colOff>2819400</xdr:colOff>
                    <xdr:row>7</xdr:row>
                    <xdr:rowOff>38100</xdr:rowOff>
                  </from>
                  <to>
                    <xdr:col>5</xdr:col>
                    <xdr:colOff>5762625</xdr:colOff>
                    <xdr:row>8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B267"/>
  <sheetViews>
    <sheetView topLeftCell="A250" zoomScale="80" zoomScaleNormal="80" workbookViewId="0">
      <selection activeCell="B258" sqref="B258"/>
    </sheetView>
  </sheetViews>
  <sheetFormatPr defaultColWidth="9.140625" defaultRowHeight="14.25" x14ac:dyDescent="0.25"/>
  <cols>
    <col min="1" max="1" width="25.28515625" style="5" customWidth="1"/>
    <col min="2" max="2" width="98.85546875" style="100" customWidth="1"/>
    <col min="3" max="4" width="9.140625" style="5" customWidth="1"/>
    <col min="5" max="16384" width="9.140625" style="5"/>
  </cols>
  <sheetData>
    <row r="1" spans="1:2" ht="39.75" customHeight="1" x14ac:dyDescent="0.25">
      <c r="A1" s="98" t="s">
        <v>94</v>
      </c>
      <c r="B1" s="99"/>
    </row>
    <row r="2" spans="1:2" ht="16.5" x14ac:dyDescent="0.3">
      <c r="A2" s="150"/>
      <c r="B2" s="176"/>
    </row>
    <row r="3" spans="1:2" ht="16.5" x14ac:dyDescent="0.3">
      <c r="A3" s="150"/>
      <c r="B3" s="177" t="s">
        <v>58</v>
      </c>
    </row>
    <row r="4" spans="1:2" ht="16.5" x14ac:dyDescent="0.25">
      <c r="A4" s="151" t="s">
        <v>16</v>
      </c>
      <c r="B4" s="164" t="s">
        <v>6</v>
      </c>
    </row>
    <row r="5" spans="1:2" ht="16.5" x14ac:dyDescent="0.25">
      <c r="A5" s="152">
        <v>1</v>
      </c>
      <c r="B5" s="174" t="s">
        <v>95</v>
      </c>
    </row>
    <row r="6" spans="1:2" ht="31.5" x14ac:dyDescent="0.25">
      <c r="A6" s="152">
        <v>2</v>
      </c>
      <c r="B6" s="174" t="s">
        <v>96</v>
      </c>
    </row>
    <row r="7" spans="1:2" ht="31.5" x14ac:dyDescent="0.25">
      <c r="A7" s="152">
        <v>3</v>
      </c>
      <c r="B7" s="174" t="s">
        <v>97</v>
      </c>
    </row>
    <row r="8" spans="1:2" s="62" customFormat="1" ht="47.25" x14ac:dyDescent="0.25">
      <c r="A8" s="152">
        <v>4</v>
      </c>
      <c r="B8" s="174" t="s">
        <v>98</v>
      </c>
    </row>
    <row r="9" spans="1:2" ht="47.25" x14ac:dyDescent="0.25">
      <c r="A9" s="152">
        <v>5</v>
      </c>
      <c r="B9" s="174" t="s">
        <v>99</v>
      </c>
    </row>
    <row r="10" spans="1:2" ht="47.25" x14ac:dyDescent="0.25">
      <c r="A10" s="152">
        <v>6</v>
      </c>
      <c r="B10" s="174" t="s">
        <v>100</v>
      </c>
    </row>
    <row r="11" spans="1:2" ht="16.5" x14ac:dyDescent="0.3">
      <c r="A11" s="150"/>
      <c r="B11" s="176"/>
    </row>
    <row r="12" spans="1:2" ht="16.5" x14ac:dyDescent="0.3">
      <c r="A12" s="150"/>
      <c r="B12" s="178" t="s">
        <v>59</v>
      </c>
    </row>
    <row r="13" spans="1:2" ht="16.5" x14ac:dyDescent="0.25">
      <c r="A13" s="151" t="s">
        <v>16</v>
      </c>
      <c r="B13" s="164" t="s">
        <v>6</v>
      </c>
    </row>
    <row r="14" spans="1:2" ht="16.5" x14ac:dyDescent="0.25">
      <c r="A14" s="152">
        <v>1</v>
      </c>
      <c r="B14" s="174" t="s">
        <v>101</v>
      </c>
    </row>
    <row r="15" spans="1:2" ht="16.5" x14ac:dyDescent="0.25">
      <c r="A15" s="152">
        <v>2</v>
      </c>
      <c r="B15" s="174" t="s">
        <v>102</v>
      </c>
    </row>
    <row r="16" spans="1:2" ht="16.5" x14ac:dyDescent="0.25">
      <c r="A16" s="152">
        <v>3</v>
      </c>
      <c r="B16" s="174" t="s">
        <v>103</v>
      </c>
    </row>
    <row r="17" spans="1:2" ht="31.5" x14ac:dyDescent="0.25">
      <c r="A17" s="152">
        <v>4</v>
      </c>
      <c r="B17" s="174" t="s">
        <v>104</v>
      </c>
    </row>
    <row r="18" spans="1:2" ht="31.5" x14ac:dyDescent="0.25">
      <c r="A18" s="152">
        <v>5</v>
      </c>
      <c r="B18" s="174" t="s">
        <v>105</v>
      </c>
    </row>
    <row r="19" spans="1:2" ht="31.5" x14ac:dyDescent="0.25">
      <c r="A19" s="152">
        <v>6</v>
      </c>
      <c r="B19" s="174" t="s">
        <v>106</v>
      </c>
    </row>
    <row r="20" spans="1:2" ht="16.5" x14ac:dyDescent="0.3">
      <c r="A20" s="150"/>
      <c r="B20" s="176"/>
    </row>
    <row r="21" spans="1:2" ht="16.5" x14ac:dyDescent="0.3">
      <c r="A21" s="150"/>
      <c r="B21" s="178" t="s">
        <v>60</v>
      </c>
    </row>
    <row r="22" spans="1:2" ht="16.5" x14ac:dyDescent="0.25">
      <c r="A22" s="151" t="s">
        <v>16</v>
      </c>
      <c r="B22" s="164" t="s">
        <v>6</v>
      </c>
    </row>
    <row r="23" spans="1:2" ht="16.5" x14ac:dyDescent="0.25">
      <c r="A23" s="152">
        <v>1</v>
      </c>
      <c r="B23" s="174" t="s">
        <v>107</v>
      </c>
    </row>
    <row r="24" spans="1:2" ht="16.5" x14ac:dyDescent="0.25">
      <c r="A24" s="152">
        <v>2</v>
      </c>
      <c r="B24" s="174" t="s">
        <v>108</v>
      </c>
    </row>
    <row r="25" spans="1:2" ht="16.5" x14ac:dyDescent="0.25">
      <c r="A25" s="152">
        <v>3</v>
      </c>
      <c r="B25" s="174" t="s">
        <v>109</v>
      </c>
    </row>
    <row r="26" spans="1:2" ht="16.5" x14ac:dyDescent="0.25">
      <c r="A26" s="152">
        <v>4</v>
      </c>
      <c r="B26" s="174" t="s">
        <v>110</v>
      </c>
    </row>
    <row r="27" spans="1:2" ht="31.5" x14ac:dyDescent="0.25">
      <c r="A27" s="152">
        <v>5</v>
      </c>
      <c r="B27" s="174" t="s">
        <v>111</v>
      </c>
    </row>
    <row r="28" spans="1:2" ht="31.5" x14ac:dyDescent="0.25">
      <c r="A28" s="152">
        <v>6</v>
      </c>
      <c r="B28" s="165" t="s">
        <v>112</v>
      </c>
    </row>
    <row r="29" spans="1:2" ht="16.5" x14ac:dyDescent="0.3">
      <c r="A29" s="150"/>
      <c r="B29" s="176"/>
    </row>
    <row r="30" spans="1:2" ht="16.5" x14ac:dyDescent="0.3">
      <c r="A30" s="150"/>
      <c r="B30" s="178" t="s">
        <v>61</v>
      </c>
    </row>
    <row r="31" spans="1:2" ht="16.5" x14ac:dyDescent="0.25">
      <c r="A31" s="151" t="s">
        <v>16</v>
      </c>
      <c r="B31" s="164" t="s">
        <v>6</v>
      </c>
    </row>
    <row r="32" spans="1:2" ht="16.5" x14ac:dyDescent="0.25">
      <c r="A32" s="152">
        <v>1</v>
      </c>
      <c r="B32" s="174" t="s">
        <v>113</v>
      </c>
    </row>
    <row r="33" spans="1:2" ht="16.5" x14ac:dyDescent="0.25">
      <c r="A33" s="152">
        <v>2</v>
      </c>
      <c r="B33" s="174" t="s">
        <v>114</v>
      </c>
    </row>
    <row r="34" spans="1:2" ht="31.5" x14ac:dyDescent="0.25">
      <c r="A34" s="152">
        <v>3</v>
      </c>
      <c r="B34" s="174" t="s">
        <v>115</v>
      </c>
    </row>
    <row r="35" spans="1:2" ht="31.5" x14ac:dyDescent="0.25">
      <c r="A35" s="152">
        <v>4</v>
      </c>
      <c r="B35" s="174" t="s">
        <v>116</v>
      </c>
    </row>
    <row r="36" spans="1:2" ht="31.5" x14ac:dyDescent="0.25">
      <c r="A36" s="152">
        <v>5</v>
      </c>
      <c r="B36" s="174" t="s">
        <v>117</v>
      </c>
    </row>
    <row r="37" spans="1:2" ht="31.5" x14ac:dyDescent="0.25">
      <c r="A37" s="152">
        <v>6</v>
      </c>
      <c r="B37" s="174" t="s">
        <v>118</v>
      </c>
    </row>
    <row r="38" spans="1:2" ht="16.5" x14ac:dyDescent="0.3">
      <c r="A38" s="150"/>
      <c r="B38" s="176"/>
    </row>
    <row r="39" spans="1:2" ht="16.5" x14ac:dyDescent="0.3">
      <c r="A39" s="150"/>
      <c r="B39" s="178" t="s">
        <v>62</v>
      </c>
    </row>
    <row r="40" spans="1:2" ht="16.5" x14ac:dyDescent="0.25">
      <c r="A40" s="151" t="s">
        <v>16</v>
      </c>
      <c r="B40" s="164" t="s">
        <v>6</v>
      </c>
    </row>
    <row r="41" spans="1:2" ht="16.5" x14ac:dyDescent="0.25">
      <c r="A41" s="152">
        <v>1</v>
      </c>
      <c r="B41" s="174" t="s">
        <v>119</v>
      </c>
    </row>
    <row r="42" spans="1:2" ht="16.5" x14ac:dyDescent="0.25">
      <c r="A42" s="152">
        <v>2</v>
      </c>
      <c r="B42" s="174" t="s">
        <v>120</v>
      </c>
    </row>
    <row r="43" spans="1:2" ht="16.5" x14ac:dyDescent="0.25">
      <c r="A43" s="152">
        <v>3</v>
      </c>
      <c r="B43" s="174" t="s">
        <v>121</v>
      </c>
    </row>
    <row r="44" spans="1:2" ht="16.5" x14ac:dyDescent="0.25">
      <c r="A44" s="152">
        <v>4</v>
      </c>
      <c r="B44" s="174" t="s">
        <v>122</v>
      </c>
    </row>
    <row r="45" spans="1:2" ht="31.5" x14ac:dyDescent="0.25">
      <c r="A45" s="152">
        <v>5</v>
      </c>
      <c r="B45" s="174" t="s">
        <v>123</v>
      </c>
    </row>
    <row r="46" spans="1:2" ht="31.5" x14ac:dyDescent="0.25">
      <c r="A46" s="152">
        <v>6</v>
      </c>
      <c r="B46" s="174" t="s">
        <v>124</v>
      </c>
    </row>
    <row r="47" spans="1:2" ht="16.5" x14ac:dyDescent="0.3">
      <c r="A47" s="153"/>
      <c r="B47" s="179"/>
    </row>
    <row r="48" spans="1:2" ht="16.5" x14ac:dyDescent="0.3">
      <c r="A48" s="150"/>
      <c r="B48" s="178" t="s">
        <v>63</v>
      </c>
    </row>
    <row r="49" spans="1:2" ht="16.5" x14ac:dyDescent="0.25">
      <c r="A49" s="151" t="s">
        <v>16</v>
      </c>
      <c r="B49" s="164" t="s">
        <v>6</v>
      </c>
    </row>
    <row r="50" spans="1:2" ht="16.5" x14ac:dyDescent="0.25">
      <c r="A50" s="152">
        <v>1</v>
      </c>
      <c r="B50" s="174" t="s">
        <v>125</v>
      </c>
    </row>
    <row r="51" spans="1:2" ht="16.5" x14ac:dyDescent="0.25">
      <c r="A51" s="152">
        <v>2</v>
      </c>
      <c r="B51" s="174" t="s">
        <v>126</v>
      </c>
    </row>
    <row r="52" spans="1:2" ht="16.5" x14ac:dyDescent="0.25">
      <c r="A52" s="152">
        <v>3</v>
      </c>
      <c r="B52" s="174" t="s">
        <v>127</v>
      </c>
    </row>
    <row r="53" spans="1:2" ht="31.5" x14ac:dyDescent="0.25">
      <c r="A53" s="152">
        <v>4</v>
      </c>
      <c r="B53" s="174" t="s">
        <v>128</v>
      </c>
    </row>
    <row r="54" spans="1:2" ht="31.5" x14ac:dyDescent="0.25">
      <c r="A54" s="152">
        <v>5</v>
      </c>
      <c r="B54" s="174" t="s">
        <v>129</v>
      </c>
    </row>
    <row r="55" spans="1:2" ht="31.5" x14ac:dyDescent="0.25">
      <c r="A55" s="152">
        <v>6</v>
      </c>
      <c r="B55" s="174" t="s">
        <v>130</v>
      </c>
    </row>
    <row r="56" spans="1:2" ht="16.5" x14ac:dyDescent="0.3">
      <c r="A56" s="150"/>
      <c r="B56" s="176"/>
    </row>
    <row r="57" spans="1:2" ht="16.5" x14ac:dyDescent="0.3">
      <c r="A57" s="153"/>
      <c r="B57" s="178" t="s">
        <v>64</v>
      </c>
    </row>
    <row r="58" spans="1:2" ht="16.5" x14ac:dyDescent="0.25">
      <c r="A58" s="151" t="s">
        <v>16</v>
      </c>
      <c r="B58" s="164" t="s">
        <v>6</v>
      </c>
    </row>
    <row r="59" spans="1:2" ht="16.5" x14ac:dyDescent="0.25">
      <c r="A59" s="152">
        <v>1</v>
      </c>
      <c r="B59" s="174" t="s">
        <v>131</v>
      </c>
    </row>
    <row r="60" spans="1:2" ht="16.5" x14ac:dyDescent="0.25">
      <c r="A60" s="152">
        <v>2</v>
      </c>
      <c r="B60" s="174" t="s">
        <v>132</v>
      </c>
    </row>
    <row r="61" spans="1:2" ht="16.5" x14ac:dyDescent="0.25">
      <c r="A61" s="152">
        <v>3</v>
      </c>
      <c r="B61" s="174" t="s">
        <v>133</v>
      </c>
    </row>
    <row r="62" spans="1:2" ht="31.5" x14ac:dyDescent="0.25">
      <c r="A62" s="152">
        <v>4</v>
      </c>
      <c r="B62" s="174" t="s">
        <v>134</v>
      </c>
    </row>
    <row r="63" spans="1:2" ht="31.5" x14ac:dyDescent="0.25">
      <c r="A63" s="152">
        <v>5</v>
      </c>
      <c r="B63" s="174" t="s">
        <v>135</v>
      </c>
    </row>
    <row r="64" spans="1:2" ht="31.5" x14ac:dyDescent="0.25">
      <c r="A64" s="154">
        <v>6</v>
      </c>
      <c r="B64" s="174" t="s">
        <v>136</v>
      </c>
    </row>
    <row r="65" spans="1:2" ht="16.5" x14ac:dyDescent="0.3">
      <c r="A65" s="153"/>
      <c r="B65" s="166"/>
    </row>
    <row r="66" spans="1:2" ht="16.5" x14ac:dyDescent="0.3">
      <c r="A66" s="153"/>
      <c r="B66" s="178" t="s">
        <v>65</v>
      </c>
    </row>
    <row r="67" spans="1:2" ht="16.5" x14ac:dyDescent="0.25">
      <c r="A67" s="151" t="s">
        <v>16</v>
      </c>
      <c r="B67" s="164" t="s">
        <v>6</v>
      </c>
    </row>
    <row r="68" spans="1:2" ht="16.5" x14ac:dyDescent="0.25">
      <c r="A68" s="152">
        <v>1</v>
      </c>
      <c r="B68" s="174" t="s">
        <v>137</v>
      </c>
    </row>
    <row r="69" spans="1:2" ht="16.5" x14ac:dyDescent="0.25">
      <c r="A69" s="152">
        <v>2</v>
      </c>
      <c r="B69" s="174" t="s">
        <v>138</v>
      </c>
    </row>
    <row r="70" spans="1:2" ht="31.5" x14ac:dyDescent="0.25">
      <c r="A70" s="152">
        <v>3</v>
      </c>
      <c r="B70" s="174" t="s">
        <v>139</v>
      </c>
    </row>
    <row r="71" spans="1:2" ht="31.5" x14ac:dyDescent="0.25">
      <c r="A71" s="152">
        <v>4</v>
      </c>
      <c r="B71" s="174" t="s">
        <v>140</v>
      </c>
    </row>
    <row r="72" spans="1:2" ht="31.5" x14ac:dyDescent="0.25">
      <c r="A72" s="152">
        <v>5</v>
      </c>
      <c r="B72" s="174" t="s">
        <v>141</v>
      </c>
    </row>
    <row r="73" spans="1:2" ht="31.5" x14ac:dyDescent="0.25">
      <c r="A73" s="152">
        <v>6</v>
      </c>
      <c r="B73" s="174" t="s">
        <v>142</v>
      </c>
    </row>
    <row r="74" spans="1:2" ht="16.5" x14ac:dyDescent="0.3">
      <c r="A74" s="153"/>
      <c r="B74" s="166"/>
    </row>
    <row r="75" spans="1:2" ht="16.5" x14ac:dyDescent="0.3">
      <c r="A75" s="153"/>
      <c r="B75" s="178" t="s">
        <v>66</v>
      </c>
    </row>
    <row r="76" spans="1:2" ht="16.5" x14ac:dyDescent="0.25">
      <c r="A76" s="151" t="s">
        <v>16</v>
      </c>
      <c r="B76" s="164" t="s">
        <v>6</v>
      </c>
    </row>
    <row r="77" spans="1:2" ht="16.5" x14ac:dyDescent="0.25">
      <c r="A77" s="152">
        <v>1</v>
      </c>
      <c r="B77" s="174" t="s">
        <v>143</v>
      </c>
    </row>
    <row r="78" spans="1:2" ht="16.5" x14ac:dyDescent="0.25">
      <c r="A78" s="152">
        <v>2</v>
      </c>
      <c r="B78" s="174" t="s">
        <v>144</v>
      </c>
    </row>
    <row r="79" spans="1:2" ht="31.5" x14ac:dyDescent="0.25">
      <c r="A79" s="152">
        <v>3</v>
      </c>
      <c r="B79" s="174" t="s">
        <v>145</v>
      </c>
    </row>
    <row r="80" spans="1:2" ht="31.5" x14ac:dyDescent="0.25">
      <c r="A80" s="152">
        <v>4</v>
      </c>
      <c r="B80" s="174" t="s">
        <v>146</v>
      </c>
    </row>
    <row r="81" spans="1:2" ht="31.5" x14ac:dyDescent="0.25">
      <c r="A81" s="152">
        <v>5</v>
      </c>
      <c r="B81" s="174" t="s">
        <v>147</v>
      </c>
    </row>
    <row r="82" spans="1:2" ht="31.5" x14ac:dyDescent="0.25">
      <c r="A82" s="154">
        <v>6</v>
      </c>
      <c r="B82" s="165" t="s">
        <v>148</v>
      </c>
    </row>
    <row r="83" spans="1:2" ht="16.5" x14ac:dyDescent="0.3">
      <c r="A83" s="153"/>
      <c r="B83" s="166"/>
    </row>
    <row r="84" spans="1:2" ht="16.5" x14ac:dyDescent="0.3">
      <c r="A84" s="153"/>
      <c r="B84" s="178" t="s">
        <v>67</v>
      </c>
    </row>
    <row r="85" spans="1:2" ht="16.5" x14ac:dyDescent="0.25">
      <c r="A85" s="151" t="s">
        <v>16</v>
      </c>
      <c r="B85" s="164" t="s">
        <v>6</v>
      </c>
    </row>
    <row r="86" spans="1:2" ht="16.5" x14ac:dyDescent="0.25">
      <c r="A86" s="152">
        <v>1</v>
      </c>
      <c r="B86" s="174" t="s">
        <v>149</v>
      </c>
    </row>
    <row r="87" spans="1:2" ht="16.5" x14ac:dyDescent="0.25">
      <c r="A87" s="152">
        <v>2</v>
      </c>
      <c r="B87" s="174" t="s">
        <v>150</v>
      </c>
    </row>
    <row r="88" spans="1:2" ht="16.5" x14ac:dyDescent="0.25">
      <c r="A88" s="152">
        <v>3</v>
      </c>
      <c r="B88" s="174" t="s">
        <v>151</v>
      </c>
    </row>
    <row r="89" spans="1:2" ht="31.5" x14ac:dyDescent="0.25">
      <c r="A89" s="152">
        <v>4</v>
      </c>
      <c r="B89" s="174" t="s">
        <v>152</v>
      </c>
    </row>
    <row r="90" spans="1:2" ht="31.5" x14ac:dyDescent="0.25">
      <c r="A90" s="152">
        <v>5</v>
      </c>
      <c r="B90" s="174" t="s">
        <v>153</v>
      </c>
    </row>
    <row r="91" spans="1:2" ht="31.5" x14ac:dyDescent="0.25">
      <c r="A91" s="152">
        <v>6</v>
      </c>
      <c r="B91" s="165" t="s">
        <v>154</v>
      </c>
    </row>
    <row r="92" spans="1:2" ht="16.5" x14ac:dyDescent="0.3">
      <c r="A92" s="153"/>
      <c r="B92" s="166"/>
    </row>
    <row r="93" spans="1:2" ht="16.5" x14ac:dyDescent="0.3">
      <c r="A93" s="153"/>
      <c r="B93" s="178" t="s">
        <v>68</v>
      </c>
    </row>
    <row r="94" spans="1:2" ht="16.5" x14ac:dyDescent="0.25">
      <c r="A94" s="151" t="s">
        <v>16</v>
      </c>
      <c r="B94" s="164" t="s">
        <v>6</v>
      </c>
    </row>
    <row r="95" spans="1:2" ht="16.5" x14ac:dyDescent="0.25">
      <c r="A95" s="152">
        <v>1</v>
      </c>
      <c r="B95" s="174" t="s">
        <v>155</v>
      </c>
    </row>
    <row r="96" spans="1:2" ht="16.5" x14ac:dyDescent="0.25">
      <c r="A96" s="152">
        <v>2</v>
      </c>
      <c r="B96" s="174" t="s">
        <v>156</v>
      </c>
    </row>
    <row r="97" spans="1:2" ht="16.5" x14ac:dyDescent="0.25">
      <c r="A97" s="152">
        <v>3</v>
      </c>
      <c r="B97" s="174" t="s">
        <v>157</v>
      </c>
    </row>
    <row r="98" spans="1:2" ht="31.5" x14ac:dyDescent="0.25">
      <c r="A98" s="152">
        <v>4</v>
      </c>
      <c r="B98" s="174" t="s">
        <v>158</v>
      </c>
    </row>
    <row r="99" spans="1:2" ht="31.5" x14ac:dyDescent="0.25">
      <c r="A99" s="152">
        <v>5</v>
      </c>
      <c r="B99" s="174" t="s">
        <v>159</v>
      </c>
    </row>
    <row r="100" spans="1:2" ht="16.5" x14ac:dyDescent="0.25">
      <c r="A100" s="152">
        <v>6</v>
      </c>
      <c r="B100" s="174" t="s">
        <v>160</v>
      </c>
    </row>
    <row r="101" spans="1:2" ht="16.5" x14ac:dyDescent="0.25">
      <c r="A101" s="155"/>
      <c r="B101" s="166"/>
    </row>
    <row r="102" spans="1:2" ht="16.5" x14ac:dyDescent="0.3">
      <c r="A102" s="153"/>
      <c r="B102" s="178" t="s">
        <v>69</v>
      </c>
    </row>
    <row r="103" spans="1:2" ht="16.5" x14ac:dyDescent="0.25">
      <c r="A103" s="151" t="s">
        <v>16</v>
      </c>
      <c r="B103" s="164" t="s">
        <v>6</v>
      </c>
    </row>
    <row r="104" spans="1:2" ht="16.5" x14ac:dyDescent="0.25">
      <c r="A104" s="152">
        <v>1</v>
      </c>
      <c r="B104" s="174" t="s">
        <v>161</v>
      </c>
    </row>
    <row r="105" spans="1:2" ht="16.5" x14ac:dyDescent="0.25">
      <c r="A105" s="152">
        <v>2</v>
      </c>
      <c r="B105" s="174" t="s">
        <v>162</v>
      </c>
    </row>
    <row r="106" spans="1:2" ht="16.5" x14ac:dyDescent="0.25">
      <c r="A106" s="152">
        <v>3</v>
      </c>
      <c r="B106" s="174" t="s">
        <v>163</v>
      </c>
    </row>
    <row r="107" spans="1:2" ht="16.5" x14ac:dyDescent="0.25">
      <c r="A107" s="152">
        <v>4</v>
      </c>
      <c r="B107" s="174" t="s">
        <v>164</v>
      </c>
    </row>
    <row r="108" spans="1:2" ht="31.5" x14ac:dyDescent="0.25">
      <c r="A108" s="152">
        <v>5</v>
      </c>
      <c r="B108" s="174" t="s">
        <v>165</v>
      </c>
    </row>
    <row r="109" spans="1:2" ht="31.5" x14ac:dyDescent="0.25">
      <c r="A109" s="152">
        <v>6</v>
      </c>
      <c r="B109" s="174" t="s">
        <v>166</v>
      </c>
    </row>
    <row r="110" spans="1:2" ht="16.5" x14ac:dyDescent="0.3">
      <c r="A110" s="150"/>
      <c r="B110" s="176"/>
    </row>
    <row r="111" spans="1:2" ht="16.5" x14ac:dyDescent="0.3">
      <c r="A111" s="153"/>
      <c r="B111" s="178" t="s">
        <v>70</v>
      </c>
    </row>
    <row r="112" spans="1:2" ht="16.5" x14ac:dyDescent="0.25">
      <c r="A112" s="151" t="s">
        <v>16</v>
      </c>
      <c r="B112" s="164" t="s">
        <v>6</v>
      </c>
    </row>
    <row r="113" spans="1:2" ht="16.5" x14ac:dyDescent="0.25">
      <c r="A113" s="152">
        <v>1</v>
      </c>
      <c r="B113" s="174" t="s">
        <v>167</v>
      </c>
    </row>
    <row r="114" spans="1:2" ht="31.5" x14ac:dyDescent="0.25">
      <c r="A114" s="152">
        <v>2</v>
      </c>
      <c r="B114" s="174" t="s">
        <v>168</v>
      </c>
    </row>
    <row r="115" spans="1:2" ht="31.5" x14ac:dyDescent="0.25">
      <c r="A115" s="152">
        <v>3</v>
      </c>
      <c r="B115" s="174" t="s">
        <v>169</v>
      </c>
    </row>
    <row r="116" spans="1:2" ht="31.5" x14ac:dyDescent="0.25">
      <c r="A116" s="152">
        <v>4</v>
      </c>
      <c r="B116" s="174" t="s">
        <v>170</v>
      </c>
    </row>
    <row r="117" spans="1:2" ht="31.5" x14ac:dyDescent="0.25">
      <c r="A117" s="152">
        <v>5</v>
      </c>
      <c r="B117" s="165" t="s">
        <v>171</v>
      </c>
    </row>
    <row r="118" spans="1:2" ht="47.25" x14ac:dyDescent="0.25">
      <c r="A118" s="152">
        <v>6</v>
      </c>
      <c r="B118" s="174" t="s">
        <v>172</v>
      </c>
    </row>
    <row r="119" spans="1:2" ht="16.5" x14ac:dyDescent="0.25">
      <c r="A119" s="156"/>
      <c r="B119" s="169"/>
    </row>
    <row r="120" spans="1:2" ht="16.5" x14ac:dyDescent="0.3">
      <c r="A120" s="153"/>
      <c r="B120" s="178" t="s">
        <v>71</v>
      </c>
    </row>
    <row r="121" spans="1:2" ht="16.5" x14ac:dyDescent="0.25">
      <c r="A121" s="151" t="s">
        <v>16</v>
      </c>
      <c r="B121" s="164" t="s">
        <v>6</v>
      </c>
    </row>
    <row r="122" spans="1:2" ht="16.5" x14ac:dyDescent="0.25">
      <c r="A122" s="152">
        <v>1</v>
      </c>
      <c r="B122" s="174" t="s">
        <v>173</v>
      </c>
    </row>
    <row r="123" spans="1:2" ht="16.5" x14ac:dyDescent="0.25">
      <c r="A123" s="152">
        <v>2</v>
      </c>
      <c r="B123" s="174" t="s">
        <v>174</v>
      </c>
    </row>
    <row r="124" spans="1:2" ht="16.5" x14ac:dyDescent="0.25">
      <c r="A124" s="152">
        <v>3</v>
      </c>
      <c r="B124" s="174" t="s">
        <v>175</v>
      </c>
    </row>
    <row r="125" spans="1:2" ht="16.5" x14ac:dyDescent="0.25">
      <c r="A125" s="152">
        <v>4</v>
      </c>
      <c r="B125" s="174" t="s">
        <v>176</v>
      </c>
    </row>
    <row r="126" spans="1:2" ht="16.5" x14ac:dyDescent="0.25">
      <c r="A126" s="152">
        <v>5</v>
      </c>
      <c r="B126" s="174" t="s">
        <v>177</v>
      </c>
    </row>
    <row r="127" spans="1:2" ht="16.5" x14ac:dyDescent="0.25">
      <c r="A127" s="152">
        <v>6</v>
      </c>
      <c r="B127" s="174" t="s">
        <v>178</v>
      </c>
    </row>
    <row r="128" spans="1:2" ht="16.5" x14ac:dyDescent="0.3">
      <c r="A128" s="150"/>
      <c r="B128" s="176"/>
    </row>
    <row r="129" spans="1:2" ht="16.5" x14ac:dyDescent="0.3">
      <c r="A129" s="153"/>
      <c r="B129" s="180" t="s">
        <v>91</v>
      </c>
    </row>
    <row r="130" spans="1:2" ht="16.5" x14ac:dyDescent="0.25">
      <c r="A130" s="151" t="s">
        <v>16</v>
      </c>
      <c r="B130" s="164" t="s">
        <v>6</v>
      </c>
    </row>
    <row r="131" spans="1:2" ht="16.5" x14ac:dyDescent="0.25">
      <c r="A131" s="152">
        <v>1</v>
      </c>
      <c r="B131" s="174" t="s">
        <v>179</v>
      </c>
    </row>
    <row r="132" spans="1:2" ht="31.5" x14ac:dyDescent="0.25">
      <c r="A132" s="152">
        <v>2</v>
      </c>
      <c r="B132" s="174" t="s">
        <v>180</v>
      </c>
    </row>
    <row r="133" spans="1:2" ht="16.5" x14ac:dyDescent="0.25">
      <c r="A133" s="152">
        <v>3</v>
      </c>
      <c r="B133" s="174" t="s">
        <v>181</v>
      </c>
    </row>
    <row r="134" spans="1:2" ht="31.5" x14ac:dyDescent="0.25">
      <c r="A134" s="152">
        <v>4</v>
      </c>
      <c r="B134" s="174" t="s">
        <v>182</v>
      </c>
    </row>
    <row r="135" spans="1:2" ht="31.5" x14ac:dyDescent="0.25">
      <c r="A135" s="152">
        <v>5</v>
      </c>
      <c r="B135" s="174" t="s">
        <v>183</v>
      </c>
    </row>
    <row r="136" spans="1:2" ht="31.5" x14ac:dyDescent="0.25">
      <c r="A136" s="152">
        <v>6</v>
      </c>
      <c r="B136" s="174" t="s">
        <v>184</v>
      </c>
    </row>
    <row r="137" spans="1:2" ht="16.5" x14ac:dyDescent="0.3">
      <c r="A137" s="150"/>
      <c r="B137" s="176"/>
    </row>
    <row r="138" spans="1:2" ht="16.5" x14ac:dyDescent="0.3">
      <c r="A138" s="150"/>
      <c r="B138" s="170" t="s">
        <v>185</v>
      </c>
    </row>
    <row r="139" spans="1:2" ht="16.5" x14ac:dyDescent="0.25">
      <c r="A139" s="151" t="s">
        <v>16</v>
      </c>
      <c r="B139" s="164" t="s">
        <v>6</v>
      </c>
    </row>
    <row r="140" spans="1:2" ht="16.5" x14ac:dyDescent="0.25">
      <c r="A140" s="152">
        <v>1</v>
      </c>
      <c r="B140" s="174" t="s">
        <v>186</v>
      </c>
    </row>
    <row r="141" spans="1:2" ht="16.5" x14ac:dyDescent="0.25">
      <c r="A141" s="152">
        <v>2</v>
      </c>
      <c r="B141" s="174" t="s">
        <v>187</v>
      </c>
    </row>
    <row r="142" spans="1:2" ht="16.5" x14ac:dyDescent="0.25">
      <c r="A142" s="152">
        <v>3</v>
      </c>
      <c r="B142" s="174" t="s">
        <v>188</v>
      </c>
    </row>
    <row r="143" spans="1:2" ht="16.5" x14ac:dyDescent="0.25">
      <c r="A143" s="152">
        <v>4</v>
      </c>
      <c r="B143" s="174" t="s">
        <v>189</v>
      </c>
    </row>
    <row r="144" spans="1:2" ht="16.5" x14ac:dyDescent="0.25">
      <c r="A144" s="152">
        <v>5</v>
      </c>
      <c r="B144" s="174" t="s">
        <v>190</v>
      </c>
    </row>
    <row r="145" spans="1:2" ht="31.5" x14ac:dyDescent="0.25">
      <c r="A145" s="152">
        <v>6</v>
      </c>
      <c r="B145" s="174" t="s">
        <v>191</v>
      </c>
    </row>
    <row r="146" spans="1:2" ht="16.5" x14ac:dyDescent="0.3">
      <c r="A146" s="150"/>
      <c r="B146" s="169"/>
    </row>
    <row r="147" spans="1:2" ht="16.5" x14ac:dyDescent="0.3">
      <c r="A147" s="153"/>
      <c r="B147" s="170" t="s">
        <v>192</v>
      </c>
    </row>
    <row r="148" spans="1:2" ht="16.5" x14ac:dyDescent="0.3">
      <c r="A148" s="153"/>
      <c r="B148" s="168" t="s">
        <v>193</v>
      </c>
    </row>
    <row r="149" spans="1:2" ht="16.5" x14ac:dyDescent="0.25">
      <c r="A149" s="151" t="s">
        <v>16</v>
      </c>
      <c r="B149" s="167" t="s">
        <v>6</v>
      </c>
    </row>
    <row r="150" spans="1:2" ht="16.5" x14ac:dyDescent="0.25">
      <c r="A150" s="152">
        <v>1</v>
      </c>
      <c r="B150" s="174" t="s">
        <v>194</v>
      </c>
    </row>
    <row r="151" spans="1:2" ht="16.5" x14ac:dyDescent="0.25">
      <c r="A151" s="152">
        <v>2</v>
      </c>
      <c r="B151" s="174" t="s">
        <v>195</v>
      </c>
    </row>
    <row r="152" spans="1:2" ht="16.5" x14ac:dyDescent="0.25">
      <c r="A152" s="152">
        <v>3</v>
      </c>
      <c r="B152" s="174" t="s">
        <v>196</v>
      </c>
    </row>
    <row r="153" spans="1:2" ht="16.5" x14ac:dyDescent="0.25">
      <c r="A153" s="152">
        <v>4</v>
      </c>
      <c r="B153" s="174" t="s">
        <v>197</v>
      </c>
    </row>
    <row r="154" spans="1:2" ht="16.5" x14ac:dyDescent="0.25">
      <c r="A154" s="152">
        <v>5</v>
      </c>
      <c r="B154" s="174" t="s">
        <v>198</v>
      </c>
    </row>
    <row r="155" spans="1:2" ht="31.5" x14ac:dyDescent="0.25">
      <c r="A155" s="152">
        <v>6</v>
      </c>
      <c r="B155" s="165" t="s">
        <v>199</v>
      </c>
    </row>
    <row r="156" spans="1:2" ht="16.5" x14ac:dyDescent="0.3">
      <c r="A156" s="150"/>
      <c r="B156" s="169"/>
    </row>
    <row r="157" spans="1:2" ht="16.5" x14ac:dyDescent="0.3">
      <c r="A157" s="153"/>
      <c r="B157" s="171" t="s">
        <v>200</v>
      </c>
    </row>
    <row r="158" spans="1:2" ht="16.5" x14ac:dyDescent="0.25">
      <c r="A158" s="151" t="s">
        <v>16</v>
      </c>
      <c r="B158" s="164" t="s">
        <v>6</v>
      </c>
    </row>
    <row r="159" spans="1:2" ht="16.5" x14ac:dyDescent="0.25">
      <c r="A159" s="152">
        <v>1</v>
      </c>
      <c r="B159" s="174" t="s">
        <v>201</v>
      </c>
    </row>
    <row r="160" spans="1:2" ht="16.5" x14ac:dyDescent="0.25">
      <c r="A160" s="152">
        <v>2</v>
      </c>
      <c r="B160" s="174" t="s">
        <v>202</v>
      </c>
    </row>
    <row r="161" spans="1:2" ht="16.5" x14ac:dyDescent="0.25">
      <c r="A161" s="152">
        <v>3</v>
      </c>
      <c r="B161" s="174" t="s">
        <v>203</v>
      </c>
    </row>
    <row r="162" spans="1:2" ht="16.5" x14ac:dyDescent="0.25">
      <c r="A162" s="152">
        <v>4</v>
      </c>
      <c r="B162" s="174" t="s">
        <v>204</v>
      </c>
    </row>
    <row r="163" spans="1:2" ht="16.5" x14ac:dyDescent="0.25">
      <c r="A163" s="152">
        <v>5</v>
      </c>
      <c r="B163" s="174" t="s">
        <v>205</v>
      </c>
    </row>
    <row r="164" spans="1:2" ht="16.5" x14ac:dyDescent="0.25">
      <c r="A164" s="152">
        <v>6</v>
      </c>
      <c r="B164" s="174" t="s">
        <v>206</v>
      </c>
    </row>
    <row r="165" spans="1:2" ht="16.5" x14ac:dyDescent="0.3">
      <c r="A165" s="150"/>
      <c r="B165" s="169"/>
    </row>
    <row r="166" spans="1:2" ht="16.5" x14ac:dyDescent="0.3">
      <c r="A166" s="153"/>
      <c r="B166" s="171" t="s">
        <v>207</v>
      </c>
    </row>
    <row r="167" spans="1:2" ht="16.5" x14ac:dyDescent="0.25">
      <c r="A167" s="151" t="s">
        <v>16</v>
      </c>
      <c r="B167" s="164" t="s">
        <v>6</v>
      </c>
    </row>
    <row r="168" spans="1:2" ht="16.5" x14ac:dyDescent="0.25">
      <c r="A168" s="152">
        <v>1</v>
      </c>
      <c r="B168" s="174" t="s">
        <v>208</v>
      </c>
    </row>
    <row r="169" spans="1:2" ht="16.5" x14ac:dyDescent="0.25">
      <c r="A169" s="152">
        <v>2</v>
      </c>
      <c r="B169" s="174" t="s">
        <v>209</v>
      </c>
    </row>
    <row r="170" spans="1:2" ht="16.5" x14ac:dyDescent="0.25">
      <c r="A170" s="152">
        <v>3</v>
      </c>
      <c r="B170" s="174" t="s">
        <v>210</v>
      </c>
    </row>
    <row r="171" spans="1:2" ht="16.5" x14ac:dyDescent="0.25">
      <c r="A171" s="152">
        <v>4</v>
      </c>
      <c r="B171" s="174" t="s">
        <v>211</v>
      </c>
    </row>
    <row r="172" spans="1:2" ht="16.5" x14ac:dyDescent="0.25">
      <c r="A172" s="152">
        <v>5</v>
      </c>
      <c r="B172" s="174" t="s">
        <v>212</v>
      </c>
    </row>
    <row r="173" spans="1:2" ht="16.5" x14ac:dyDescent="0.25">
      <c r="A173" s="152">
        <v>6</v>
      </c>
      <c r="B173" s="174" t="s">
        <v>213</v>
      </c>
    </row>
    <row r="174" spans="1:2" ht="16.5" x14ac:dyDescent="0.3">
      <c r="A174" s="150"/>
      <c r="B174" s="169"/>
    </row>
    <row r="175" spans="1:2" ht="16.5" x14ac:dyDescent="0.3">
      <c r="A175" s="150"/>
      <c r="B175" s="170" t="s">
        <v>214</v>
      </c>
    </row>
    <row r="176" spans="1:2" ht="15.75" x14ac:dyDescent="0.25">
      <c r="A176" s="157"/>
      <c r="B176" s="168" t="s">
        <v>215</v>
      </c>
    </row>
    <row r="177" spans="1:2" ht="16.5" x14ac:dyDescent="0.25">
      <c r="A177" s="151" t="s">
        <v>16</v>
      </c>
      <c r="B177" s="164" t="s">
        <v>6</v>
      </c>
    </row>
    <row r="178" spans="1:2" ht="16.5" x14ac:dyDescent="0.25">
      <c r="A178" s="152">
        <v>1</v>
      </c>
      <c r="B178" s="174" t="s">
        <v>216</v>
      </c>
    </row>
    <row r="179" spans="1:2" ht="16.5" x14ac:dyDescent="0.25">
      <c r="A179" s="152">
        <v>2</v>
      </c>
      <c r="B179" s="174" t="s">
        <v>217</v>
      </c>
    </row>
    <row r="180" spans="1:2" ht="16.5" x14ac:dyDescent="0.25">
      <c r="A180" s="152">
        <v>3</v>
      </c>
      <c r="B180" s="174" t="s">
        <v>218</v>
      </c>
    </row>
    <row r="181" spans="1:2" ht="16.5" x14ac:dyDescent="0.25">
      <c r="A181" s="152">
        <v>4</v>
      </c>
      <c r="B181" s="174" t="s">
        <v>219</v>
      </c>
    </row>
    <row r="182" spans="1:2" ht="16.5" x14ac:dyDescent="0.25">
      <c r="A182" s="152">
        <v>5</v>
      </c>
      <c r="B182" s="174" t="s">
        <v>220</v>
      </c>
    </row>
    <row r="183" spans="1:2" ht="16.5" x14ac:dyDescent="0.25">
      <c r="A183" s="152">
        <v>6</v>
      </c>
      <c r="B183" s="174" t="s">
        <v>221</v>
      </c>
    </row>
    <row r="184" spans="1:2" ht="16.5" x14ac:dyDescent="0.25">
      <c r="A184" s="158"/>
      <c r="B184" s="169"/>
    </row>
    <row r="185" spans="1:2" ht="16.5" x14ac:dyDescent="0.25">
      <c r="A185" s="158"/>
      <c r="B185" s="170" t="s">
        <v>222</v>
      </c>
    </row>
    <row r="186" spans="1:2" ht="16.5" x14ac:dyDescent="0.25">
      <c r="A186" s="158"/>
      <c r="B186" s="168" t="s">
        <v>223</v>
      </c>
    </row>
    <row r="187" spans="1:2" ht="16.5" x14ac:dyDescent="0.25">
      <c r="A187" s="151" t="s">
        <v>16</v>
      </c>
      <c r="B187" s="167" t="s">
        <v>6</v>
      </c>
    </row>
    <row r="188" spans="1:2" ht="16.5" x14ac:dyDescent="0.25">
      <c r="A188" s="152">
        <v>1</v>
      </c>
      <c r="B188" s="174" t="s">
        <v>224</v>
      </c>
    </row>
    <row r="189" spans="1:2" ht="16.5" x14ac:dyDescent="0.25">
      <c r="A189" s="152">
        <v>2</v>
      </c>
      <c r="B189" s="174" t="s">
        <v>225</v>
      </c>
    </row>
    <row r="190" spans="1:2" ht="16.5" x14ac:dyDescent="0.25">
      <c r="A190" s="152">
        <v>3</v>
      </c>
      <c r="B190" s="174" t="s">
        <v>226</v>
      </c>
    </row>
    <row r="191" spans="1:2" ht="16.5" x14ac:dyDescent="0.25">
      <c r="A191" s="152">
        <v>4</v>
      </c>
      <c r="B191" s="174" t="s">
        <v>227</v>
      </c>
    </row>
    <row r="192" spans="1:2" ht="31.5" x14ac:dyDescent="0.25">
      <c r="A192" s="152">
        <v>5</v>
      </c>
      <c r="B192" s="174" t="s">
        <v>228</v>
      </c>
    </row>
    <row r="193" spans="1:2" ht="31.5" x14ac:dyDescent="0.25">
      <c r="A193" s="152">
        <v>6</v>
      </c>
      <c r="B193" s="174" t="s">
        <v>229</v>
      </c>
    </row>
    <row r="194" spans="1:2" ht="16.5" x14ac:dyDescent="0.25">
      <c r="A194" s="158"/>
      <c r="B194" s="169"/>
    </row>
    <row r="195" spans="1:2" ht="16.5" x14ac:dyDescent="0.25">
      <c r="A195" s="158"/>
      <c r="B195" s="171" t="s">
        <v>230</v>
      </c>
    </row>
    <row r="196" spans="1:2" ht="16.5" x14ac:dyDescent="0.25">
      <c r="A196" s="151" t="s">
        <v>16</v>
      </c>
      <c r="B196" s="164" t="s">
        <v>6</v>
      </c>
    </row>
    <row r="197" spans="1:2" ht="16.5" x14ac:dyDescent="0.25">
      <c r="A197" s="152">
        <v>1</v>
      </c>
      <c r="B197" s="174" t="s">
        <v>231</v>
      </c>
    </row>
    <row r="198" spans="1:2" ht="16.5" x14ac:dyDescent="0.25">
      <c r="A198" s="152">
        <v>2</v>
      </c>
      <c r="B198" s="174" t="s">
        <v>232</v>
      </c>
    </row>
    <row r="199" spans="1:2" ht="16.5" x14ac:dyDescent="0.25">
      <c r="A199" s="152">
        <v>3</v>
      </c>
      <c r="B199" s="174" t="s">
        <v>233</v>
      </c>
    </row>
    <row r="200" spans="1:2" ht="16.5" x14ac:dyDescent="0.25">
      <c r="A200" s="152">
        <v>4</v>
      </c>
      <c r="B200" s="174" t="s">
        <v>234</v>
      </c>
    </row>
    <row r="201" spans="1:2" ht="16.5" x14ac:dyDescent="0.25">
      <c r="A201" s="152">
        <v>5</v>
      </c>
      <c r="B201" s="174" t="s">
        <v>235</v>
      </c>
    </row>
    <row r="202" spans="1:2" ht="31.5" x14ac:dyDescent="0.25">
      <c r="A202" s="152">
        <v>6</v>
      </c>
      <c r="B202" s="174" t="s">
        <v>236</v>
      </c>
    </row>
    <row r="203" spans="1:2" ht="16.5" x14ac:dyDescent="0.25">
      <c r="A203" s="158"/>
      <c r="B203" s="169"/>
    </row>
    <row r="204" spans="1:2" ht="16.5" x14ac:dyDescent="0.25">
      <c r="A204" s="158"/>
      <c r="B204" s="171" t="s">
        <v>237</v>
      </c>
    </row>
    <row r="205" spans="1:2" ht="16.5" x14ac:dyDescent="0.25">
      <c r="A205" s="151" t="s">
        <v>16</v>
      </c>
      <c r="B205" s="164" t="s">
        <v>6</v>
      </c>
    </row>
    <row r="206" spans="1:2" ht="16.5" x14ac:dyDescent="0.25">
      <c r="A206" s="152">
        <v>1</v>
      </c>
      <c r="B206" s="174" t="s">
        <v>238</v>
      </c>
    </row>
    <row r="207" spans="1:2" ht="31.5" x14ac:dyDescent="0.25">
      <c r="A207" s="152">
        <v>2</v>
      </c>
      <c r="B207" s="174" t="s">
        <v>239</v>
      </c>
    </row>
    <row r="208" spans="1:2" ht="16.5" x14ac:dyDescent="0.25">
      <c r="A208" s="152">
        <v>3</v>
      </c>
      <c r="B208" s="174" t="s">
        <v>240</v>
      </c>
    </row>
    <row r="209" spans="1:2" ht="16.5" x14ac:dyDescent="0.25">
      <c r="A209" s="152">
        <v>4</v>
      </c>
      <c r="B209" s="174" t="s">
        <v>241</v>
      </c>
    </row>
    <row r="210" spans="1:2" ht="16.5" x14ac:dyDescent="0.25">
      <c r="A210" s="152">
        <v>5</v>
      </c>
      <c r="B210" s="174" t="s">
        <v>242</v>
      </c>
    </row>
    <row r="211" spans="1:2" ht="31.5" x14ac:dyDescent="0.25">
      <c r="A211" s="152">
        <v>6</v>
      </c>
      <c r="B211" s="174" t="s">
        <v>243</v>
      </c>
    </row>
    <row r="212" spans="1:2" ht="16.5" x14ac:dyDescent="0.25">
      <c r="A212" s="158"/>
      <c r="B212" s="159"/>
    </row>
    <row r="213" spans="1:2" ht="16.5" x14ac:dyDescent="0.25">
      <c r="A213" s="158"/>
      <c r="B213" s="170" t="s">
        <v>244</v>
      </c>
    </row>
    <row r="214" spans="1:2" ht="16.5" x14ac:dyDescent="0.25">
      <c r="A214" s="151" t="s">
        <v>16</v>
      </c>
      <c r="B214" s="164" t="s">
        <v>6</v>
      </c>
    </row>
    <row r="215" spans="1:2" ht="16.5" x14ac:dyDescent="0.25">
      <c r="A215" s="152">
        <v>1</v>
      </c>
      <c r="B215" s="174" t="s">
        <v>245</v>
      </c>
    </row>
    <row r="216" spans="1:2" ht="16.5" x14ac:dyDescent="0.25">
      <c r="A216" s="152">
        <v>2</v>
      </c>
      <c r="B216" s="174" t="s">
        <v>246</v>
      </c>
    </row>
    <row r="217" spans="1:2" ht="16.5" x14ac:dyDescent="0.25">
      <c r="A217" s="152">
        <v>3</v>
      </c>
      <c r="B217" s="174" t="s">
        <v>247</v>
      </c>
    </row>
    <row r="218" spans="1:2" ht="16.5" x14ac:dyDescent="0.25">
      <c r="A218" s="152">
        <v>4</v>
      </c>
      <c r="B218" s="174" t="s">
        <v>248</v>
      </c>
    </row>
    <row r="219" spans="1:2" ht="16.5" x14ac:dyDescent="0.25">
      <c r="A219" s="152">
        <v>5</v>
      </c>
      <c r="B219" s="174" t="s">
        <v>249</v>
      </c>
    </row>
    <row r="220" spans="1:2" ht="31.5" x14ac:dyDescent="0.25">
      <c r="A220" s="152">
        <v>6</v>
      </c>
      <c r="B220" s="174" t="s">
        <v>250</v>
      </c>
    </row>
    <row r="221" spans="1:2" ht="16.5" x14ac:dyDescent="0.25">
      <c r="A221" s="155"/>
      <c r="B221" s="169"/>
    </row>
    <row r="222" spans="1:2" ht="16.5" x14ac:dyDescent="0.25">
      <c r="A222" s="155"/>
      <c r="B222" s="171" t="s">
        <v>251</v>
      </c>
    </row>
    <row r="223" spans="1:2" ht="16.5" x14ac:dyDescent="0.25">
      <c r="A223" s="151" t="s">
        <v>16</v>
      </c>
      <c r="B223" s="164" t="s">
        <v>6</v>
      </c>
    </row>
    <row r="224" spans="1:2" ht="16.5" x14ac:dyDescent="0.25">
      <c r="A224" s="152">
        <v>1</v>
      </c>
      <c r="B224" s="174" t="s">
        <v>252</v>
      </c>
    </row>
    <row r="225" spans="1:2" ht="16.5" x14ac:dyDescent="0.25">
      <c r="A225" s="152">
        <v>2</v>
      </c>
      <c r="B225" s="174" t="s">
        <v>253</v>
      </c>
    </row>
    <row r="226" spans="1:2" ht="31.5" x14ac:dyDescent="0.25">
      <c r="A226" s="152">
        <v>3</v>
      </c>
      <c r="B226" s="174" t="s">
        <v>254</v>
      </c>
    </row>
    <row r="227" spans="1:2" ht="31.5" x14ac:dyDescent="0.25">
      <c r="A227" s="152">
        <v>4</v>
      </c>
      <c r="B227" s="174" t="s">
        <v>255</v>
      </c>
    </row>
    <row r="228" spans="1:2" ht="16.5" x14ac:dyDescent="0.25">
      <c r="A228" s="152">
        <v>5</v>
      </c>
      <c r="B228" s="174" t="s">
        <v>256</v>
      </c>
    </row>
    <row r="229" spans="1:2" ht="16.5" x14ac:dyDescent="0.25">
      <c r="A229" s="152">
        <v>6</v>
      </c>
      <c r="B229" s="174" t="s">
        <v>257</v>
      </c>
    </row>
    <row r="230" spans="1:2" ht="16.5" x14ac:dyDescent="0.25">
      <c r="A230" s="155"/>
      <c r="B230" s="169"/>
    </row>
    <row r="231" spans="1:2" ht="16.5" x14ac:dyDescent="0.25">
      <c r="A231" s="155"/>
      <c r="B231" s="171" t="s">
        <v>258</v>
      </c>
    </row>
    <row r="232" spans="1:2" ht="16.5" x14ac:dyDescent="0.25">
      <c r="A232" s="151" t="s">
        <v>16</v>
      </c>
      <c r="B232" s="164" t="s">
        <v>6</v>
      </c>
    </row>
    <row r="233" spans="1:2" ht="16.5" x14ac:dyDescent="0.25">
      <c r="A233" s="152">
        <v>1</v>
      </c>
      <c r="B233" s="174" t="s">
        <v>259</v>
      </c>
    </row>
    <row r="234" spans="1:2" ht="16.5" x14ac:dyDescent="0.25">
      <c r="A234" s="152">
        <v>2</v>
      </c>
      <c r="B234" s="174" t="s">
        <v>260</v>
      </c>
    </row>
    <row r="235" spans="1:2" ht="16.5" x14ac:dyDescent="0.25">
      <c r="A235" s="152">
        <v>3</v>
      </c>
      <c r="B235" s="174" t="s">
        <v>261</v>
      </c>
    </row>
    <row r="236" spans="1:2" ht="16.5" x14ac:dyDescent="0.25">
      <c r="A236" s="152">
        <v>4</v>
      </c>
      <c r="B236" s="174" t="s">
        <v>262</v>
      </c>
    </row>
    <row r="237" spans="1:2" ht="16.5" x14ac:dyDescent="0.25">
      <c r="A237" s="152">
        <v>5</v>
      </c>
      <c r="B237" s="174" t="s">
        <v>263</v>
      </c>
    </row>
    <row r="238" spans="1:2" ht="16.5" x14ac:dyDescent="0.25">
      <c r="A238" s="152">
        <v>6</v>
      </c>
      <c r="B238" s="174" t="s">
        <v>264</v>
      </c>
    </row>
    <row r="239" spans="1:2" ht="16.5" x14ac:dyDescent="0.25">
      <c r="A239" s="155"/>
      <c r="B239" s="172"/>
    </row>
    <row r="240" spans="1:2" ht="16.5" x14ac:dyDescent="0.25">
      <c r="A240" s="158"/>
      <c r="B240" s="170" t="s">
        <v>265</v>
      </c>
    </row>
    <row r="241" spans="1:2" ht="16.5" x14ac:dyDescent="0.25">
      <c r="A241" s="158"/>
      <c r="B241" s="173" t="s">
        <v>266</v>
      </c>
    </row>
    <row r="242" spans="1:2" ht="16.5" x14ac:dyDescent="0.25">
      <c r="A242" s="155"/>
      <c r="B242" s="168" t="s">
        <v>267</v>
      </c>
    </row>
    <row r="243" spans="1:2" ht="16.5" x14ac:dyDescent="0.25">
      <c r="A243" s="151" t="s">
        <v>16</v>
      </c>
      <c r="B243" s="164" t="s">
        <v>6</v>
      </c>
    </row>
    <row r="244" spans="1:2" ht="16.5" x14ac:dyDescent="0.25">
      <c r="A244" s="152">
        <v>1</v>
      </c>
      <c r="B244" s="174" t="s">
        <v>268</v>
      </c>
    </row>
    <row r="245" spans="1:2" ht="16.5" x14ac:dyDescent="0.25">
      <c r="A245" s="152">
        <v>2</v>
      </c>
      <c r="B245" s="174" t="s">
        <v>269</v>
      </c>
    </row>
    <row r="246" spans="1:2" ht="16.5" x14ac:dyDescent="0.25">
      <c r="A246" s="152">
        <v>3</v>
      </c>
      <c r="B246" s="174" t="s">
        <v>270</v>
      </c>
    </row>
    <row r="247" spans="1:2" ht="16.5" x14ac:dyDescent="0.25">
      <c r="A247" s="152">
        <v>4</v>
      </c>
      <c r="B247" s="174" t="s">
        <v>271</v>
      </c>
    </row>
    <row r="248" spans="1:2" ht="16.5" x14ac:dyDescent="0.25">
      <c r="A248" s="152">
        <v>5</v>
      </c>
      <c r="B248" s="174" t="s">
        <v>272</v>
      </c>
    </row>
    <row r="249" spans="1:2" ht="31.5" x14ac:dyDescent="0.25">
      <c r="A249" s="152">
        <v>6</v>
      </c>
      <c r="B249" s="174" t="s">
        <v>273</v>
      </c>
    </row>
    <row r="250" spans="1:2" ht="16.5" x14ac:dyDescent="0.25">
      <c r="A250" s="155"/>
      <c r="B250" s="169"/>
    </row>
    <row r="251" spans="1:2" ht="16.5" x14ac:dyDescent="0.3">
      <c r="A251" s="153"/>
      <c r="B251" s="181" t="s">
        <v>92</v>
      </c>
    </row>
    <row r="252" spans="1:2" ht="16.5" x14ac:dyDescent="0.25">
      <c r="A252" s="151" t="s">
        <v>16</v>
      </c>
      <c r="B252" s="164" t="s">
        <v>6</v>
      </c>
    </row>
    <row r="253" spans="1:2" ht="16.5" x14ac:dyDescent="0.25">
      <c r="A253" s="152">
        <v>1</v>
      </c>
      <c r="B253" s="174" t="s">
        <v>274</v>
      </c>
    </row>
    <row r="254" spans="1:2" ht="16.5" x14ac:dyDescent="0.25">
      <c r="A254" s="152">
        <v>2</v>
      </c>
      <c r="B254" s="174" t="s">
        <v>275</v>
      </c>
    </row>
    <row r="255" spans="1:2" ht="16.5" x14ac:dyDescent="0.25">
      <c r="A255" s="152">
        <v>3</v>
      </c>
      <c r="B255" s="174" t="s">
        <v>276</v>
      </c>
    </row>
    <row r="256" spans="1:2" ht="16.5" x14ac:dyDescent="0.25">
      <c r="A256" s="152">
        <v>4</v>
      </c>
      <c r="B256" s="174" t="s">
        <v>277</v>
      </c>
    </row>
    <row r="257" spans="1:2" ht="31.5" x14ac:dyDescent="0.25">
      <c r="A257" s="152">
        <v>5</v>
      </c>
      <c r="B257" s="174" t="s">
        <v>278</v>
      </c>
    </row>
    <row r="258" spans="1:2" ht="47.25" x14ac:dyDescent="0.25">
      <c r="A258" s="152">
        <v>6</v>
      </c>
      <c r="B258" s="174" t="s">
        <v>279</v>
      </c>
    </row>
    <row r="259" spans="1:2" ht="16.5" x14ac:dyDescent="0.25">
      <c r="A259" s="161"/>
      <c r="B259" s="175"/>
    </row>
    <row r="260" spans="1:2" ht="16.5" x14ac:dyDescent="0.3">
      <c r="A260" s="162"/>
      <c r="B260" s="182" t="s">
        <v>39</v>
      </c>
    </row>
    <row r="261" spans="1:2" ht="16.5" x14ac:dyDescent="0.25">
      <c r="A261" s="151" t="s">
        <v>16</v>
      </c>
      <c r="B261" s="164" t="s">
        <v>6</v>
      </c>
    </row>
    <row r="262" spans="1:2" ht="16.5" x14ac:dyDescent="0.25">
      <c r="A262" s="152">
        <v>1</v>
      </c>
      <c r="B262" s="183" t="s">
        <v>282</v>
      </c>
    </row>
    <row r="263" spans="1:2" ht="16.5" x14ac:dyDescent="0.25">
      <c r="A263" s="152">
        <v>2</v>
      </c>
      <c r="B263" s="183" t="s">
        <v>282</v>
      </c>
    </row>
    <row r="264" spans="1:2" ht="16.5" x14ac:dyDescent="0.25">
      <c r="A264" s="152">
        <v>3</v>
      </c>
      <c r="B264" s="183" t="s">
        <v>282</v>
      </c>
    </row>
    <row r="265" spans="1:2" ht="16.5" x14ac:dyDescent="0.25">
      <c r="A265" s="152">
        <v>4</v>
      </c>
      <c r="B265" s="183" t="s">
        <v>282</v>
      </c>
    </row>
    <row r="266" spans="1:2" ht="16.5" x14ac:dyDescent="0.25">
      <c r="A266" s="152">
        <v>5</v>
      </c>
      <c r="B266" s="183" t="s">
        <v>282</v>
      </c>
    </row>
    <row r="267" spans="1:2" ht="16.5" x14ac:dyDescent="0.25">
      <c r="A267" s="152">
        <v>6</v>
      </c>
      <c r="B267" s="183" t="s">
        <v>282</v>
      </c>
    </row>
  </sheetData>
  <sheetProtection password="CD3E" sheet="1" objects="1" scenarios="1"/>
  <printOptions horizontalCentered="1"/>
  <pageMargins left="0.25" right="0.25" top="0.75" bottom="0.75" header="0.3" footer="0.3"/>
  <pageSetup paperSize="9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262"/>
  <sheetViews>
    <sheetView topLeftCell="A241" zoomScale="70" zoomScaleNormal="70" workbookViewId="0">
      <selection activeCell="L271" sqref="L271"/>
    </sheetView>
  </sheetViews>
  <sheetFormatPr defaultColWidth="0" defaultRowHeight="16.5" x14ac:dyDescent="0.3"/>
  <cols>
    <col min="1" max="1" width="9.140625" style="1" customWidth="1"/>
    <col min="2" max="2" width="22.7109375" style="1" customWidth="1"/>
    <col min="3" max="8" width="9.7109375" style="1" customWidth="1"/>
    <col min="9" max="9" width="9.140625" style="1" customWidth="1"/>
    <col min="10" max="10" width="22.7109375" style="1" customWidth="1"/>
    <col min="11" max="16" width="9.7109375" style="1" customWidth="1"/>
    <col min="17" max="17" width="9.140625" style="1" customWidth="1"/>
    <col min="18" max="23" width="0" style="1" hidden="1" customWidth="1"/>
    <col min="24" max="16384" width="9.140625" style="1" hidden="1"/>
  </cols>
  <sheetData>
    <row r="1" spans="1:17" ht="15.95" customHeight="1" x14ac:dyDescent="0.3">
      <c r="A1" s="223" t="str">
        <f>'REKOD PRESTASI MURID'!A7</f>
        <v>SAINS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</row>
    <row r="2" spans="1:17" ht="15.95" customHeight="1" x14ac:dyDescent="0.3">
      <c r="A2" s="223"/>
      <c r="B2" s="223"/>
      <c r="C2" s="223"/>
      <c r="D2" s="223"/>
      <c r="E2" s="223"/>
      <c r="F2" s="223"/>
      <c r="G2" s="223"/>
      <c r="H2" s="223"/>
      <c r="I2" s="223"/>
      <c r="J2" s="223"/>
      <c r="K2" s="223"/>
      <c r="L2" s="223"/>
      <c r="M2" s="223"/>
      <c r="N2" s="223"/>
      <c r="O2" s="223"/>
      <c r="P2" s="223"/>
      <c r="Q2" s="223"/>
    </row>
    <row r="3" spans="1:17" ht="15.95" customHeight="1" x14ac:dyDescent="0.3">
      <c r="A3" s="223"/>
      <c r="B3" s="223"/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  <c r="Q3" s="223"/>
    </row>
    <row r="4" spans="1:17" ht="15.95" customHeight="1" x14ac:dyDescent="0.3">
      <c r="A4" s="223"/>
      <c r="B4" s="223"/>
      <c r="C4" s="223"/>
      <c r="D4" s="223"/>
      <c r="E4" s="223"/>
      <c r="F4" s="223"/>
      <c r="G4" s="223"/>
      <c r="H4" s="223"/>
      <c r="I4" s="223"/>
      <c r="J4" s="223"/>
      <c r="K4" s="223"/>
      <c r="L4" s="223"/>
      <c r="M4" s="223"/>
      <c r="N4" s="223"/>
      <c r="O4" s="223"/>
      <c r="P4" s="223"/>
      <c r="Q4" s="223"/>
    </row>
    <row r="5" spans="1:17" ht="15.95" customHeight="1" x14ac:dyDescent="0.3">
      <c r="A5" s="45"/>
      <c r="B5" s="45"/>
      <c r="C5" s="45"/>
      <c r="D5" s="45"/>
      <c r="E5" s="45"/>
      <c r="F5" s="45"/>
      <c r="G5" s="45"/>
      <c r="H5" s="46"/>
      <c r="I5" s="46"/>
      <c r="J5" s="45"/>
      <c r="K5" s="45"/>
      <c r="L5" s="45"/>
      <c r="M5" s="45"/>
      <c r="N5" s="45"/>
      <c r="O5" s="47"/>
      <c r="P5" s="47"/>
      <c r="Q5" s="47"/>
    </row>
    <row r="6" spans="1:17" ht="15.95" customHeight="1" x14ac:dyDescent="0.3">
      <c r="A6" s="52"/>
      <c r="B6" s="52"/>
      <c r="C6" s="52"/>
      <c r="D6" s="52"/>
      <c r="E6" s="52"/>
      <c r="F6" s="52"/>
      <c r="G6" s="52"/>
      <c r="H6" s="224"/>
      <c r="I6" s="52"/>
      <c r="J6" s="52"/>
      <c r="K6" s="52"/>
      <c r="L6" s="52"/>
      <c r="M6" s="52"/>
      <c r="N6" s="52"/>
      <c r="O6" s="53"/>
      <c r="P6" s="224"/>
      <c r="Q6" s="53"/>
    </row>
    <row r="7" spans="1:17" ht="15.95" customHeight="1" x14ac:dyDescent="0.3">
      <c r="A7" s="54"/>
      <c r="B7" s="54"/>
      <c r="C7" s="54"/>
      <c r="D7" s="54"/>
      <c r="E7" s="54"/>
      <c r="F7" s="54"/>
      <c r="G7" s="54"/>
      <c r="H7" s="224"/>
      <c r="I7" s="54"/>
      <c r="J7" s="54"/>
      <c r="K7" s="54"/>
      <c r="L7" s="54"/>
      <c r="M7" s="54"/>
      <c r="N7" s="54"/>
      <c r="O7" s="16"/>
      <c r="P7" s="224"/>
      <c r="Q7" s="16"/>
    </row>
    <row r="8" spans="1:17" ht="18.75" x14ac:dyDescent="0.3">
      <c r="A8" s="54"/>
      <c r="B8" s="55" t="str">
        <f>'REKOD PRESTASI MURID'!E10</f>
        <v>1.1.1</v>
      </c>
      <c r="C8" s="16"/>
      <c r="D8" s="16"/>
      <c r="E8" s="16"/>
      <c r="F8" s="16"/>
      <c r="G8" s="16"/>
      <c r="H8" s="11"/>
      <c r="I8" s="54"/>
      <c r="J8" s="55" t="str">
        <f>'REKOD PRESTASI MURID'!F10</f>
        <v>1.1.2</v>
      </c>
      <c r="K8" s="16"/>
      <c r="L8" s="16"/>
      <c r="M8" s="16"/>
      <c r="N8" s="16"/>
      <c r="O8" s="16"/>
      <c r="P8" s="11"/>
      <c r="Q8" s="16"/>
    </row>
    <row r="9" spans="1:17" x14ac:dyDescent="0.3">
      <c r="A9" s="48"/>
      <c r="B9" s="38" t="s">
        <v>16</v>
      </c>
      <c r="C9" s="37" t="s">
        <v>22</v>
      </c>
      <c r="D9" s="37" t="s">
        <v>23</v>
      </c>
      <c r="E9" s="37" t="s">
        <v>24</v>
      </c>
      <c r="F9" s="37" t="s">
        <v>25</v>
      </c>
      <c r="G9" s="37" t="s">
        <v>26</v>
      </c>
      <c r="H9" s="37" t="s">
        <v>27</v>
      </c>
      <c r="I9" s="48"/>
      <c r="J9" s="38" t="s">
        <v>16</v>
      </c>
      <c r="K9" s="37" t="s">
        <v>22</v>
      </c>
      <c r="L9" s="37" t="s">
        <v>23</v>
      </c>
      <c r="M9" s="37" t="s">
        <v>24</v>
      </c>
      <c r="N9" s="37" t="s">
        <v>25</v>
      </c>
      <c r="O9" s="37" t="s">
        <v>26</v>
      </c>
      <c r="P9" s="37" t="s">
        <v>27</v>
      </c>
      <c r="Q9" s="48"/>
    </row>
    <row r="10" spans="1:17" x14ac:dyDescent="0.3">
      <c r="A10" s="48"/>
      <c r="B10" s="35" t="s">
        <v>21</v>
      </c>
      <c r="C10" s="35">
        <f>COUNTIF('REKOD PRESTASI MURID'!$E$11:$E$70,1)</f>
        <v>0</v>
      </c>
      <c r="D10" s="35">
        <f>COUNTIF('REKOD PRESTASI MURID'!$E$11:$E$70,2)</f>
        <v>0</v>
      </c>
      <c r="E10" s="35">
        <f>COUNTIF('REKOD PRESTASI MURID'!$E$11:$E$70,3)</f>
        <v>0</v>
      </c>
      <c r="F10" s="35">
        <f>COUNTIF('REKOD PRESTASI MURID'!$E$11:$E$70,4)</f>
        <v>1</v>
      </c>
      <c r="G10" s="35">
        <f>COUNTIF('REKOD PRESTASI MURID'!$E$11:$E$70,5)</f>
        <v>3</v>
      </c>
      <c r="H10" s="35">
        <f>COUNTIF('REKOD PRESTASI MURID'!$E$11:$E$70,6)</f>
        <v>14</v>
      </c>
      <c r="I10" s="48"/>
      <c r="J10" s="35" t="s">
        <v>21</v>
      </c>
      <c r="K10" s="35">
        <f>COUNTIF('REKOD PRESTASI MURID'!$F$11:$F$70,1)</f>
        <v>0</v>
      </c>
      <c r="L10" s="35">
        <f>COUNTIF('REKOD PRESTASI MURID'!$F$11:$F$70,2)</f>
        <v>0</v>
      </c>
      <c r="M10" s="35">
        <f>COUNTIF('REKOD PRESTASI MURID'!$F$11:$F$70,3)</f>
        <v>3</v>
      </c>
      <c r="N10" s="35">
        <f>COUNTIF('REKOD PRESTASI MURID'!$F$11:$F$70,4)</f>
        <v>8</v>
      </c>
      <c r="O10" s="35">
        <f>COUNTIF('REKOD PRESTASI MURID'!$F$11:$F$70,5)</f>
        <v>4</v>
      </c>
      <c r="P10" s="35">
        <f>COUNTIF('REKOD PRESTASI MURID'!$F$11:$F$70,6)</f>
        <v>3</v>
      </c>
      <c r="Q10" s="48"/>
    </row>
    <row r="11" spans="1:17" x14ac:dyDescent="0.3">
      <c r="A11" s="48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</row>
    <row r="12" spans="1:17" x14ac:dyDescent="0.3">
      <c r="A12" s="48"/>
      <c r="B12" s="48"/>
      <c r="C12" s="48"/>
      <c r="D12" s="48"/>
      <c r="E12" s="48"/>
      <c r="F12" s="34"/>
      <c r="G12" s="34"/>
      <c r="H12" s="34"/>
      <c r="I12" s="48"/>
      <c r="J12" s="34"/>
      <c r="K12" s="34"/>
      <c r="L12" s="34"/>
      <c r="M12" s="34"/>
      <c r="N12" s="34"/>
      <c r="O12" s="34"/>
      <c r="P12" s="34"/>
      <c r="Q12" s="48"/>
    </row>
    <row r="13" spans="1:17" x14ac:dyDescent="0.3">
      <c r="A13" s="48"/>
      <c r="B13" s="48"/>
      <c r="C13" s="48"/>
      <c r="D13" s="48"/>
      <c r="E13" s="48"/>
      <c r="F13" s="34"/>
      <c r="G13" s="34"/>
      <c r="H13" s="34"/>
      <c r="I13" s="48"/>
      <c r="J13" s="34"/>
      <c r="K13" s="34"/>
      <c r="L13" s="34"/>
      <c r="M13" s="34"/>
      <c r="N13" s="34"/>
      <c r="O13" s="34"/>
      <c r="P13" s="34"/>
      <c r="Q13" s="48"/>
    </row>
    <row r="14" spans="1:17" x14ac:dyDescent="0.3">
      <c r="A14" s="48"/>
      <c r="B14" s="48"/>
      <c r="C14" s="48"/>
      <c r="D14" s="48"/>
      <c r="E14" s="48"/>
      <c r="F14" s="34"/>
      <c r="G14" s="34"/>
      <c r="H14" s="34"/>
      <c r="I14" s="48"/>
      <c r="J14" s="34"/>
      <c r="K14" s="34"/>
      <c r="L14" s="34"/>
      <c r="M14" s="34"/>
      <c r="N14" s="34"/>
      <c r="O14" s="34"/>
      <c r="P14" s="34"/>
      <c r="Q14" s="48"/>
    </row>
    <row r="15" spans="1:17" x14ac:dyDescent="0.3">
      <c r="A15" s="48"/>
      <c r="B15" s="48"/>
      <c r="C15" s="48"/>
      <c r="D15" s="48"/>
      <c r="E15" s="48"/>
      <c r="F15" s="34"/>
      <c r="G15" s="34"/>
      <c r="H15" s="34"/>
      <c r="I15" s="48"/>
      <c r="J15" s="34"/>
      <c r="K15" s="34"/>
      <c r="L15" s="34"/>
      <c r="M15" s="34"/>
      <c r="N15" s="34"/>
      <c r="O15" s="34"/>
      <c r="P15" s="34"/>
      <c r="Q15" s="48"/>
    </row>
    <row r="16" spans="1:17" x14ac:dyDescent="0.3">
      <c r="A16" s="48"/>
      <c r="B16" s="48"/>
      <c r="C16" s="48"/>
      <c r="D16" s="48"/>
      <c r="E16" s="48"/>
      <c r="F16" s="34"/>
      <c r="G16" s="34"/>
      <c r="H16" s="34"/>
      <c r="I16" s="48"/>
      <c r="J16" s="48"/>
      <c r="K16" s="48"/>
      <c r="L16" s="48"/>
      <c r="M16" s="48"/>
      <c r="N16" s="34"/>
      <c r="O16" s="34"/>
      <c r="P16" s="34"/>
      <c r="Q16" s="48"/>
    </row>
    <row r="17" spans="1:23" x14ac:dyDescent="0.3">
      <c r="A17" s="48"/>
      <c r="B17" s="48"/>
      <c r="C17" s="48"/>
      <c r="D17" s="48"/>
      <c r="E17" s="48"/>
      <c r="F17" s="34"/>
      <c r="G17" s="34"/>
      <c r="H17" s="34"/>
      <c r="I17" s="48"/>
      <c r="J17" s="48"/>
      <c r="K17" s="48"/>
      <c r="L17" s="48"/>
      <c r="M17" s="48"/>
      <c r="N17" s="34"/>
      <c r="O17" s="34"/>
      <c r="P17" s="34"/>
      <c r="Q17" s="48"/>
    </row>
    <row r="18" spans="1:23" x14ac:dyDescent="0.3">
      <c r="A18" s="48"/>
      <c r="B18" s="48"/>
      <c r="C18" s="48"/>
      <c r="D18" s="48"/>
      <c r="E18" s="48"/>
      <c r="F18" s="34"/>
      <c r="G18" s="34"/>
      <c r="H18" s="34"/>
      <c r="I18" s="48"/>
      <c r="J18" s="48"/>
      <c r="K18" s="48"/>
      <c r="L18" s="48"/>
      <c r="M18" s="48"/>
      <c r="N18" s="34"/>
      <c r="O18" s="34"/>
      <c r="P18" s="34"/>
      <c r="Q18" s="48"/>
      <c r="W18" s="51"/>
    </row>
    <row r="19" spans="1:23" x14ac:dyDescent="0.3">
      <c r="A19" s="48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34"/>
      <c r="O19" s="34"/>
      <c r="P19" s="34"/>
      <c r="Q19" s="48"/>
    </row>
    <row r="20" spans="1:23" x14ac:dyDescent="0.3">
      <c r="A20" s="48"/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</row>
    <row r="21" spans="1:23" x14ac:dyDescent="0.3">
      <c r="A21" s="48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</row>
    <row r="22" spans="1:23" x14ac:dyDescent="0.3">
      <c r="A22" s="48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</row>
    <row r="23" spans="1:23" x14ac:dyDescent="0.3">
      <c r="A23" s="48"/>
      <c r="B23" s="50"/>
      <c r="C23" s="56"/>
      <c r="D23" s="49"/>
      <c r="E23" s="49"/>
      <c r="F23" s="39" t="s">
        <v>28</v>
      </c>
      <c r="G23" s="40">
        <f>SUM(C10:H10)</f>
        <v>18</v>
      </c>
      <c r="H23" s="39" t="s">
        <v>29</v>
      </c>
      <c r="I23" s="48"/>
      <c r="J23" s="48"/>
      <c r="K23" s="48"/>
      <c r="L23" s="48"/>
      <c r="M23" s="48"/>
      <c r="N23" s="39" t="s">
        <v>28</v>
      </c>
      <c r="O23" s="40">
        <f>SUM(K10:P10)</f>
        <v>18</v>
      </c>
      <c r="P23" s="39" t="s">
        <v>29</v>
      </c>
      <c r="Q23" s="48"/>
    </row>
    <row r="24" spans="1:23" ht="15.95" customHeight="1" x14ac:dyDescent="0.3">
      <c r="A24" s="54"/>
      <c r="B24" s="16"/>
      <c r="C24" s="16"/>
      <c r="D24" s="16"/>
      <c r="E24" s="16"/>
      <c r="F24" s="54"/>
      <c r="G24" s="16"/>
      <c r="H24" s="16"/>
      <c r="I24" s="54"/>
      <c r="J24" s="54"/>
      <c r="K24" s="54"/>
      <c r="L24" s="54"/>
      <c r="M24" s="54"/>
      <c r="N24" s="54"/>
      <c r="O24" s="12"/>
      <c r="P24" s="16"/>
      <c r="Q24" s="16"/>
    </row>
    <row r="25" spans="1:23" ht="15.95" customHeight="1" x14ac:dyDescent="0.3">
      <c r="A25" s="54"/>
      <c r="B25" s="16"/>
      <c r="C25" s="16"/>
      <c r="D25" s="16"/>
      <c r="E25" s="16"/>
      <c r="F25" s="54"/>
      <c r="G25" s="16"/>
      <c r="H25" s="224"/>
      <c r="I25" s="54"/>
      <c r="J25" s="54"/>
      <c r="K25" s="54"/>
      <c r="L25" s="54"/>
      <c r="M25" s="54"/>
      <c r="N25" s="54"/>
      <c r="O25" s="16"/>
      <c r="P25" s="224"/>
      <c r="Q25" s="16"/>
    </row>
    <row r="26" spans="1:23" ht="15.95" customHeight="1" x14ac:dyDescent="0.3">
      <c r="A26" s="54"/>
      <c r="B26" s="54"/>
      <c r="C26" s="54"/>
      <c r="D26" s="54"/>
      <c r="E26" s="54"/>
      <c r="F26" s="54"/>
      <c r="G26" s="16"/>
      <c r="H26" s="224"/>
      <c r="I26" s="54"/>
      <c r="J26" s="54"/>
      <c r="K26" s="54"/>
      <c r="L26" s="54"/>
      <c r="M26" s="54"/>
      <c r="N26" s="54"/>
      <c r="O26" s="16"/>
      <c r="P26" s="224"/>
      <c r="Q26" s="16"/>
    </row>
    <row r="27" spans="1:23" ht="18.75" x14ac:dyDescent="0.3">
      <c r="A27" s="54"/>
      <c r="B27" s="55" t="str">
        <f>'REKOD PRESTASI MURID'!G10</f>
        <v>1.1.3</v>
      </c>
      <c r="C27" s="12"/>
      <c r="D27" s="12"/>
      <c r="E27" s="12"/>
      <c r="F27" s="12"/>
      <c r="G27" s="12"/>
      <c r="H27" s="11"/>
      <c r="I27" s="54"/>
      <c r="J27" s="55" t="str">
        <f>'REKOD PRESTASI MURID'!H10</f>
        <v>1.1.4</v>
      </c>
      <c r="K27" s="12"/>
      <c r="L27" s="12"/>
      <c r="M27" s="12"/>
      <c r="N27" s="12"/>
      <c r="O27" s="12"/>
      <c r="P27" s="11"/>
      <c r="Q27" s="16"/>
    </row>
    <row r="28" spans="1:23" x14ac:dyDescent="0.3">
      <c r="A28" s="48"/>
      <c r="B28" s="38" t="s">
        <v>16</v>
      </c>
      <c r="C28" s="37" t="s">
        <v>22</v>
      </c>
      <c r="D28" s="37" t="s">
        <v>23</v>
      </c>
      <c r="E28" s="37" t="s">
        <v>24</v>
      </c>
      <c r="F28" s="37" t="s">
        <v>25</v>
      </c>
      <c r="G28" s="37" t="s">
        <v>26</v>
      </c>
      <c r="H28" s="37" t="s">
        <v>27</v>
      </c>
      <c r="I28" s="48"/>
      <c r="J28" s="38" t="s">
        <v>16</v>
      </c>
      <c r="K28" s="37" t="s">
        <v>22</v>
      </c>
      <c r="L28" s="37" t="s">
        <v>23</v>
      </c>
      <c r="M28" s="37" t="s">
        <v>24</v>
      </c>
      <c r="N28" s="37" t="s">
        <v>25</v>
      </c>
      <c r="O28" s="37" t="s">
        <v>26</v>
      </c>
      <c r="P28" s="37" t="s">
        <v>27</v>
      </c>
      <c r="Q28" s="48"/>
    </row>
    <row r="29" spans="1:23" x14ac:dyDescent="0.3">
      <c r="A29" s="48"/>
      <c r="B29" s="35" t="s">
        <v>21</v>
      </c>
      <c r="C29" s="35">
        <f>COUNTIF('REKOD PRESTASI MURID'!$G$11:$G$70,1)</f>
        <v>0</v>
      </c>
      <c r="D29" s="35">
        <f>COUNTIF('REKOD PRESTASI MURID'!$G$11:$G$70,2)</f>
        <v>0</v>
      </c>
      <c r="E29" s="35">
        <f>COUNTIF('REKOD PRESTASI MURID'!$G$11:$G$70,3)</f>
        <v>3</v>
      </c>
      <c r="F29" s="35">
        <f>COUNTIF('REKOD PRESTASI MURID'!$G$11:$G$70,4)</f>
        <v>3</v>
      </c>
      <c r="G29" s="35">
        <f>COUNTIF('REKOD PRESTASI MURID'!$G$11:$G$70,5)</f>
        <v>9</v>
      </c>
      <c r="H29" s="35">
        <f>COUNTIF('REKOD PRESTASI MURID'!$G$11:$G$70,6)</f>
        <v>3</v>
      </c>
      <c r="I29" s="48"/>
      <c r="J29" s="35" t="s">
        <v>21</v>
      </c>
      <c r="K29" s="35">
        <f>COUNTIF('REKOD PRESTASI MURID'!$H$11:$H$70,1)</f>
        <v>0</v>
      </c>
      <c r="L29" s="35">
        <f>COUNTIF('REKOD PRESTASI MURID'!$H$11:$H$70,2)</f>
        <v>0</v>
      </c>
      <c r="M29" s="35">
        <f>COUNTIF('REKOD PRESTASI MURID'!$H$11:$H$70,3)</f>
        <v>0</v>
      </c>
      <c r="N29" s="35">
        <f>COUNTIF('REKOD PRESTASI MURID'!$H$11:$H$70,4)</f>
        <v>9</v>
      </c>
      <c r="O29" s="35">
        <f>COUNTIF('REKOD PRESTASI MURID'!$H$11:$H$70,5)</f>
        <v>5</v>
      </c>
      <c r="P29" s="35">
        <f>COUNTIF('REKOD PRESTASI MURID'!$H$11:$H$70,6)</f>
        <v>4</v>
      </c>
      <c r="Q29" s="48"/>
    </row>
    <row r="30" spans="1:23" x14ac:dyDescent="0.3">
      <c r="A30" s="48"/>
      <c r="B30" s="59"/>
      <c r="C30" s="59"/>
      <c r="D30" s="59"/>
      <c r="E30" s="59"/>
      <c r="F30" s="59"/>
      <c r="G30" s="59"/>
      <c r="H30" s="59"/>
      <c r="I30" s="48"/>
      <c r="J30" s="59"/>
      <c r="K30" s="59"/>
      <c r="L30" s="59"/>
      <c r="M30" s="59"/>
      <c r="N30" s="59"/>
      <c r="O30" s="59"/>
      <c r="P30" s="59"/>
      <c r="Q30" s="48"/>
    </row>
    <row r="31" spans="1:23" x14ac:dyDescent="0.3">
      <c r="A31" s="48"/>
      <c r="B31" s="59"/>
      <c r="C31" s="59"/>
      <c r="D31" s="59"/>
      <c r="E31" s="59"/>
      <c r="F31" s="59"/>
      <c r="G31" s="59"/>
      <c r="H31" s="59"/>
      <c r="I31" s="48"/>
      <c r="J31" s="59"/>
      <c r="K31" s="59"/>
      <c r="L31" s="59"/>
      <c r="M31" s="59"/>
      <c r="N31" s="59"/>
      <c r="O31" s="59"/>
      <c r="P31" s="59"/>
      <c r="Q31" s="48"/>
    </row>
    <row r="32" spans="1:23" x14ac:dyDescent="0.3">
      <c r="A32" s="48"/>
      <c r="B32" s="59"/>
      <c r="C32" s="59"/>
      <c r="D32" s="59"/>
      <c r="E32" s="59"/>
      <c r="F32" s="59"/>
      <c r="G32" s="59"/>
      <c r="H32" s="59"/>
      <c r="I32" s="48"/>
      <c r="J32" s="59"/>
      <c r="K32" s="59"/>
      <c r="L32" s="59"/>
      <c r="M32" s="59"/>
      <c r="N32" s="59"/>
      <c r="O32" s="59"/>
      <c r="P32" s="59"/>
      <c r="Q32" s="48"/>
    </row>
    <row r="33" spans="1:17" x14ac:dyDescent="0.3">
      <c r="A33" s="48"/>
      <c r="B33" s="59"/>
      <c r="C33" s="59"/>
      <c r="D33" s="59"/>
      <c r="E33" s="59"/>
      <c r="F33" s="59"/>
      <c r="G33" s="59"/>
      <c r="H33" s="59"/>
      <c r="I33" s="48"/>
      <c r="J33" s="59"/>
      <c r="K33" s="59"/>
      <c r="L33" s="59"/>
      <c r="M33" s="59"/>
      <c r="N33" s="59"/>
      <c r="O33" s="59"/>
      <c r="P33" s="59"/>
      <c r="Q33" s="48"/>
    </row>
    <row r="34" spans="1:17" x14ac:dyDescent="0.3">
      <c r="A34" s="48"/>
      <c r="B34" s="59"/>
      <c r="C34" s="59"/>
      <c r="D34" s="59"/>
      <c r="E34" s="59"/>
      <c r="F34" s="59"/>
      <c r="G34" s="59"/>
      <c r="H34" s="59"/>
      <c r="I34" s="48"/>
      <c r="J34" s="59"/>
      <c r="K34" s="59"/>
      <c r="L34" s="59"/>
      <c r="M34" s="59"/>
      <c r="N34" s="59"/>
      <c r="O34" s="59"/>
      <c r="P34" s="59"/>
      <c r="Q34" s="48"/>
    </row>
    <row r="35" spans="1:17" x14ac:dyDescent="0.3">
      <c r="A35" s="48"/>
      <c r="B35" s="59"/>
      <c r="C35" s="59"/>
      <c r="D35" s="59"/>
      <c r="E35" s="59"/>
      <c r="F35" s="59"/>
      <c r="G35" s="59"/>
      <c r="H35" s="59"/>
      <c r="I35" s="48"/>
      <c r="J35" s="59"/>
      <c r="K35" s="59"/>
      <c r="L35" s="59"/>
      <c r="M35" s="59"/>
      <c r="N35" s="59"/>
      <c r="O35" s="59"/>
      <c r="P35" s="59"/>
      <c r="Q35" s="48"/>
    </row>
    <row r="36" spans="1:17" x14ac:dyDescent="0.3">
      <c r="A36" s="48"/>
      <c r="B36" s="59"/>
      <c r="C36" s="59"/>
      <c r="D36" s="59"/>
      <c r="E36" s="59"/>
      <c r="F36" s="59"/>
      <c r="G36" s="59"/>
      <c r="H36" s="59"/>
      <c r="I36" s="48"/>
      <c r="J36" s="59"/>
      <c r="K36" s="59"/>
      <c r="L36" s="59"/>
      <c r="M36" s="59"/>
      <c r="N36" s="59"/>
      <c r="O36" s="59"/>
      <c r="P36" s="59"/>
      <c r="Q36" s="48"/>
    </row>
    <row r="37" spans="1:17" x14ac:dyDescent="0.3">
      <c r="A37" s="48"/>
      <c r="B37" s="59"/>
      <c r="C37" s="59"/>
      <c r="D37" s="59"/>
      <c r="E37" s="59"/>
      <c r="F37" s="59"/>
      <c r="G37" s="59"/>
      <c r="H37" s="59"/>
      <c r="I37" s="48"/>
      <c r="J37" s="59"/>
      <c r="K37" s="59"/>
      <c r="L37" s="59"/>
      <c r="M37" s="59"/>
      <c r="N37" s="59"/>
      <c r="O37" s="59"/>
      <c r="P37" s="59"/>
      <c r="Q37" s="48"/>
    </row>
    <row r="38" spans="1:17" x14ac:dyDescent="0.3">
      <c r="A38" s="48"/>
      <c r="B38" s="59"/>
      <c r="C38" s="59"/>
      <c r="D38" s="59"/>
      <c r="E38" s="59"/>
      <c r="F38" s="59"/>
      <c r="G38" s="59"/>
      <c r="H38" s="59"/>
      <c r="I38" s="48"/>
      <c r="J38" s="59"/>
      <c r="K38" s="59"/>
      <c r="L38" s="59"/>
      <c r="M38" s="59"/>
      <c r="N38" s="59"/>
      <c r="O38" s="59"/>
      <c r="P38" s="59"/>
      <c r="Q38" s="48"/>
    </row>
    <row r="39" spans="1:17" x14ac:dyDescent="0.3">
      <c r="A39" s="48"/>
      <c r="B39" s="59"/>
      <c r="C39" s="59"/>
      <c r="D39" s="59"/>
      <c r="E39" s="59"/>
      <c r="F39" s="59"/>
      <c r="G39" s="59"/>
      <c r="H39" s="59"/>
      <c r="I39" s="48"/>
      <c r="J39" s="59"/>
      <c r="K39" s="59"/>
      <c r="L39" s="59"/>
      <c r="M39" s="59"/>
      <c r="N39" s="59"/>
      <c r="O39" s="59"/>
      <c r="P39" s="59"/>
      <c r="Q39" s="48"/>
    </row>
    <row r="40" spans="1:17" x14ac:dyDescent="0.3">
      <c r="A40" s="48"/>
      <c r="B40" s="59"/>
      <c r="C40" s="59"/>
      <c r="D40" s="59"/>
      <c r="E40" s="59"/>
      <c r="F40" s="59"/>
      <c r="G40" s="59"/>
      <c r="H40" s="59"/>
      <c r="I40" s="48"/>
      <c r="J40" s="59"/>
      <c r="K40" s="59"/>
      <c r="L40" s="59"/>
      <c r="M40" s="59"/>
      <c r="N40" s="59"/>
      <c r="O40" s="59"/>
      <c r="P40" s="59"/>
      <c r="Q40" s="48"/>
    </row>
    <row r="41" spans="1:17" x14ac:dyDescent="0.3">
      <c r="A41" s="48"/>
      <c r="B41" s="59"/>
      <c r="C41" s="59"/>
      <c r="D41" s="59"/>
      <c r="E41" s="59"/>
      <c r="F41" s="59"/>
      <c r="G41" s="59"/>
      <c r="H41" s="59"/>
      <c r="I41" s="48"/>
      <c r="J41" s="59"/>
      <c r="K41" s="59"/>
      <c r="L41" s="59"/>
      <c r="M41" s="59"/>
      <c r="N41" s="59"/>
      <c r="O41" s="59"/>
      <c r="P41" s="59"/>
      <c r="Q41" s="48"/>
    </row>
    <row r="42" spans="1:17" x14ac:dyDescent="0.3">
      <c r="A42" s="48"/>
      <c r="B42" s="59"/>
      <c r="C42" s="59"/>
      <c r="D42" s="59"/>
      <c r="E42" s="59"/>
      <c r="F42" s="39" t="s">
        <v>28</v>
      </c>
      <c r="G42" s="40">
        <f>SUM(C29:H29)</f>
        <v>18</v>
      </c>
      <c r="H42" s="39" t="s">
        <v>29</v>
      </c>
      <c r="I42" s="60"/>
      <c r="J42" s="59"/>
      <c r="K42" s="59"/>
      <c r="L42" s="59"/>
      <c r="M42" s="59"/>
      <c r="N42" s="39" t="s">
        <v>28</v>
      </c>
      <c r="O42" s="40">
        <f>SUM(K29:P29)</f>
        <v>18</v>
      </c>
      <c r="P42" s="39" t="s">
        <v>29</v>
      </c>
      <c r="Q42" s="48"/>
    </row>
    <row r="43" spans="1:17" ht="16.5" customHeight="1" x14ac:dyDescent="0.3">
      <c r="A43" s="48"/>
      <c r="B43" s="48"/>
      <c r="C43" s="48"/>
      <c r="D43" s="48"/>
      <c r="E43" s="48"/>
      <c r="F43" s="48"/>
      <c r="G43" s="60"/>
      <c r="H43" s="221"/>
      <c r="I43" s="60"/>
      <c r="J43" s="48"/>
      <c r="K43" s="48"/>
      <c r="L43" s="48"/>
      <c r="M43" s="48"/>
      <c r="N43" s="48"/>
      <c r="O43" s="49"/>
      <c r="P43" s="222"/>
      <c r="Q43" s="48"/>
    </row>
    <row r="44" spans="1:17" x14ac:dyDescent="0.3">
      <c r="A44" s="48"/>
      <c r="B44" s="48"/>
      <c r="C44" s="48"/>
      <c r="D44" s="48"/>
      <c r="E44" s="48"/>
      <c r="F44" s="48"/>
      <c r="G44" s="60"/>
      <c r="H44" s="221"/>
      <c r="I44" s="60"/>
      <c r="J44" s="48"/>
      <c r="K44" s="48"/>
      <c r="L44" s="48"/>
      <c r="M44" s="48"/>
      <c r="N44" s="48"/>
      <c r="O44" s="49"/>
      <c r="P44" s="222"/>
      <c r="Q44" s="48"/>
    </row>
    <row r="45" spans="1:17" ht="18.75" x14ac:dyDescent="0.3">
      <c r="A45" s="48"/>
      <c r="B45" s="55" t="str">
        <f>'REKOD PRESTASI MURID'!I10</f>
        <v>1.1.5</v>
      </c>
      <c r="C45" s="12"/>
      <c r="D45" s="12"/>
      <c r="E45" s="12"/>
      <c r="F45" s="58"/>
      <c r="G45" s="61"/>
      <c r="H45" s="60"/>
      <c r="I45" s="60"/>
      <c r="J45" s="55" t="str">
        <f>'REKOD PRESTASI MURID'!J10</f>
        <v>1.1.6</v>
      </c>
      <c r="K45" s="12"/>
      <c r="L45" s="12"/>
      <c r="M45" s="12"/>
      <c r="N45" s="58"/>
      <c r="O45" s="57"/>
      <c r="P45" s="50"/>
      <c r="Q45" s="48"/>
    </row>
    <row r="46" spans="1:17" x14ac:dyDescent="0.3">
      <c r="A46" s="48"/>
      <c r="B46" s="38" t="s">
        <v>16</v>
      </c>
      <c r="C46" s="37" t="s">
        <v>22</v>
      </c>
      <c r="D46" s="37" t="s">
        <v>23</v>
      </c>
      <c r="E46" s="37" t="s">
        <v>24</v>
      </c>
      <c r="F46" s="37" t="s">
        <v>25</v>
      </c>
      <c r="G46" s="37" t="s">
        <v>26</v>
      </c>
      <c r="H46" s="37" t="s">
        <v>27</v>
      </c>
      <c r="I46" s="48"/>
      <c r="J46" s="38" t="s">
        <v>16</v>
      </c>
      <c r="K46" s="37" t="s">
        <v>22</v>
      </c>
      <c r="L46" s="37" t="s">
        <v>23</v>
      </c>
      <c r="M46" s="37" t="s">
        <v>24</v>
      </c>
      <c r="N46" s="37" t="s">
        <v>25</v>
      </c>
      <c r="O46" s="37" t="s">
        <v>26</v>
      </c>
      <c r="P46" s="37" t="s">
        <v>27</v>
      </c>
      <c r="Q46" s="48"/>
    </row>
    <row r="47" spans="1:17" x14ac:dyDescent="0.3">
      <c r="A47" s="48"/>
      <c r="B47" s="35" t="s">
        <v>21</v>
      </c>
      <c r="C47" s="35">
        <f>COUNTIF('REKOD PRESTASI MURID'!$I$11:$I$70,1)</f>
        <v>0</v>
      </c>
      <c r="D47" s="35">
        <f>COUNTIF('REKOD PRESTASI MURID'!$I$11:$I$70,2)</f>
        <v>0</v>
      </c>
      <c r="E47" s="35">
        <f>COUNTIF('REKOD PRESTASI MURID'!$I$11:$I$70,3)</f>
        <v>0</v>
      </c>
      <c r="F47" s="35">
        <f>COUNTIF('REKOD PRESTASI MURID'!$I$11:$I$70,4)</f>
        <v>1</v>
      </c>
      <c r="G47" s="35">
        <f>COUNTIF('REKOD PRESTASI MURID'!$I$11:$I$70,5)</f>
        <v>3</v>
      </c>
      <c r="H47" s="35">
        <f>COUNTIF('REKOD PRESTASI MURID'!$I$11:$I$70,6)</f>
        <v>14</v>
      </c>
      <c r="I47" s="48"/>
      <c r="J47" s="35" t="s">
        <v>21</v>
      </c>
      <c r="K47" s="35">
        <f>COUNTIF('REKOD PRESTASI MURID'!$J$11:$J$70,1)</f>
        <v>0</v>
      </c>
      <c r="L47" s="35">
        <f>COUNTIF('REKOD PRESTASI MURID'!$J$11:$J$70,2)</f>
        <v>0</v>
      </c>
      <c r="M47" s="35">
        <f>COUNTIF('REKOD PRESTASI MURID'!$J$11:$J$70,3)</f>
        <v>3</v>
      </c>
      <c r="N47" s="35">
        <f>COUNTIF('REKOD PRESTASI MURID'!$J$11:$J$70,4)</f>
        <v>8</v>
      </c>
      <c r="O47" s="35">
        <f>COUNTIF('REKOD PRESTASI MURID'!$J$11:$J$70,5)</f>
        <v>4</v>
      </c>
      <c r="P47" s="35">
        <f>COUNTIF('REKOD PRESTASI MURID'!$J$11:$J$70,6)</f>
        <v>3</v>
      </c>
      <c r="Q47" s="48"/>
    </row>
    <row r="48" spans="1:17" x14ac:dyDescent="0.3">
      <c r="A48" s="48"/>
      <c r="B48" s="59"/>
      <c r="C48" s="59"/>
      <c r="D48" s="59"/>
      <c r="E48" s="59"/>
      <c r="F48" s="59"/>
      <c r="G48" s="59"/>
      <c r="H48" s="59"/>
      <c r="I48" s="48"/>
      <c r="J48" s="59"/>
      <c r="K48" s="59"/>
      <c r="L48" s="59"/>
      <c r="M48" s="59"/>
      <c r="N48" s="59"/>
      <c r="O48" s="59"/>
      <c r="P48" s="59"/>
      <c r="Q48" s="48"/>
    </row>
    <row r="49" spans="1:17" x14ac:dyDescent="0.3">
      <c r="A49" s="48"/>
      <c r="B49" s="59"/>
      <c r="C49" s="59"/>
      <c r="D49" s="59"/>
      <c r="E49" s="59"/>
      <c r="F49" s="59"/>
      <c r="G49" s="59"/>
      <c r="H49" s="59"/>
      <c r="I49" s="48"/>
      <c r="J49" s="59"/>
      <c r="K49" s="59"/>
      <c r="L49" s="59"/>
      <c r="M49" s="59"/>
      <c r="N49" s="59"/>
      <c r="O49" s="59"/>
      <c r="P49" s="59"/>
      <c r="Q49" s="48"/>
    </row>
    <row r="50" spans="1:17" x14ac:dyDescent="0.3">
      <c r="A50" s="48"/>
      <c r="B50" s="59"/>
      <c r="C50" s="59"/>
      <c r="D50" s="59"/>
      <c r="E50" s="59"/>
      <c r="F50" s="59"/>
      <c r="G50" s="59"/>
      <c r="H50" s="59"/>
      <c r="I50" s="48"/>
      <c r="J50" s="59"/>
      <c r="K50" s="59"/>
      <c r="L50" s="59"/>
      <c r="M50" s="59"/>
      <c r="N50" s="59"/>
      <c r="O50" s="59"/>
      <c r="P50" s="59"/>
      <c r="Q50" s="48"/>
    </row>
    <row r="51" spans="1:17" x14ac:dyDescent="0.3">
      <c r="A51" s="48"/>
      <c r="B51" s="59"/>
      <c r="C51" s="59"/>
      <c r="D51" s="59"/>
      <c r="E51" s="59"/>
      <c r="F51" s="59"/>
      <c r="G51" s="59"/>
      <c r="H51" s="59"/>
      <c r="I51" s="48"/>
      <c r="J51" s="59"/>
      <c r="K51" s="59"/>
      <c r="L51" s="59"/>
      <c r="M51" s="59"/>
      <c r="N51" s="59"/>
      <c r="O51" s="59"/>
      <c r="P51" s="59"/>
      <c r="Q51" s="48"/>
    </row>
    <row r="52" spans="1:17" x14ac:dyDescent="0.3">
      <c r="A52" s="48"/>
      <c r="B52" s="59"/>
      <c r="C52" s="59"/>
      <c r="D52" s="59"/>
      <c r="E52" s="59"/>
      <c r="F52" s="59"/>
      <c r="G52" s="59"/>
      <c r="H52" s="59"/>
      <c r="I52" s="48"/>
      <c r="J52" s="59"/>
      <c r="K52" s="59"/>
      <c r="L52" s="59"/>
      <c r="M52" s="59"/>
      <c r="N52" s="59"/>
      <c r="O52" s="59"/>
      <c r="P52" s="59"/>
      <c r="Q52" s="48"/>
    </row>
    <row r="53" spans="1:17" x14ac:dyDescent="0.3">
      <c r="A53" s="48"/>
      <c r="B53" s="59"/>
      <c r="C53" s="59"/>
      <c r="D53" s="59"/>
      <c r="E53" s="59"/>
      <c r="F53" s="59"/>
      <c r="G53" s="59"/>
      <c r="H53" s="59"/>
      <c r="I53" s="48"/>
      <c r="J53" s="59"/>
      <c r="K53" s="59"/>
      <c r="L53" s="59"/>
      <c r="M53" s="59"/>
      <c r="N53" s="59"/>
      <c r="O53" s="59"/>
      <c r="P53" s="59"/>
      <c r="Q53" s="48"/>
    </row>
    <row r="54" spans="1:17" x14ac:dyDescent="0.3">
      <c r="A54" s="48"/>
      <c r="B54" s="59"/>
      <c r="C54" s="59"/>
      <c r="D54" s="59"/>
      <c r="E54" s="59"/>
      <c r="F54" s="59"/>
      <c r="G54" s="59"/>
      <c r="H54" s="59"/>
      <c r="I54" s="48"/>
      <c r="J54" s="59"/>
      <c r="K54" s="59"/>
      <c r="L54" s="59"/>
      <c r="M54" s="59"/>
      <c r="N54" s="59"/>
      <c r="O54" s="59"/>
      <c r="P54" s="59"/>
      <c r="Q54" s="48"/>
    </row>
    <row r="55" spans="1:17" x14ac:dyDescent="0.3">
      <c r="A55" s="48"/>
      <c r="B55" s="59"/>
      <c r="C55" s="59"/>
      <c r="D55" s="59"/>
      <c r="E55" s="59"/>
      <c r="F55" s="59"/>
      <c r="G55" s="59"/>
      <c r="H55" s="59"/>
      <c r="I55" s="48"/>
      <c r="J55" s="59"/>
      <c r="K55" s="59"/>
      <c r="L55" s="59"/>
      <c r="M55" s="59"/>
      <c r="N55" s="59"/>
      <c r="O55" s="59"/>
      <c r="P55" s="59"/>
      <c r="Q55" s="48"/>
    </row>
    <row r="56" spans="1:17" x14ac:dyDescent="0.3">
      <c r="A56" s="48"/>
      <c r="B56" s="59"/>
      <c r="C56" s="59"/>
      <c r="D56" s="59"/>
      <c r="E56" s="59"/>
      <c r="F56" s="59"/>
      <c r="G56" s="59"/>
      <c r="H56" s="59"/>
      <c r="I56" s="48"/>
      <c r="J56" s="59"/>
      <c r="K56" s="59"/>
      <c r="L56" s="59"/>
      <c r="M56" s="59"/>
      <c r="N56" s="59"/>
      <c r="O56" s="59"/>
      <c r="P56" s="59"/>
      <c r="Q56" s="48"/>
    </row>
    <row r="57" spans="1:17" x14ac:dyDescent="0.3">
      <c r="A57" s="48"/>
      <c r="B57" s="59"/>
      <c r="C57" s="59"/>
      <c r="D57" s="59"/>
      <c r="E57" s="59"/>
      <c r="F57" s="59"/>
      <c r="G57" s="59"/>
      <c r="H57" s="59"/>
      <c r="I57" s="48"/>
      <c r="J57" s="59"/>
      <c r="K57" s="59"/>
      <c r="L57" s="59"/>
      <c r="M57" s="59"/>
      <c r="N57" s="59"/>
      <c r="O57" s="59"/>
      <c r="P57" s="59"/>
      <c r="Q57" s="48"/>
    </row>
    <row r="58" spans="1:17" x14ac:dyDescent="0.3">
      <c r="A58" s="48"/>
      <c r="B58" s="59"/>
      <c r="C58" s="59"/>
      <c r="D58" s="59"/>
      <c r="E58" s="59"/>
      <c r="F58" s="59"/>
      <c r="G58" s="59"/>
      <c r="H58" s="59"/>
      <c r="I58" s="48"/>
      <c r="J58" s="59"/>
      <c r="K58" s="59"/>
      <c r="L58" s="59"/>
      <c r="M58" s="59"/>
      <c r="N58" s="59"/>
      <c r="O58" s="59"/>
      <c r="P58" s="59"/>
      <c r="Q58" s="48"/>
    </row>
    <row r="59" spans="1:17" x14ac:dyDescent="0.3">
      <c r="A59" s="48"/>
      <c r="B59" s="59"/>
      <c r="C59" s="59"/>
      <c r="D59" s="59"/>
      <c r="E59" s="59"/>
      <c r="F59" s="59"/>
      <c r="G59" s="59"/>
      <c r="H59" s="59"/>
      <c r="I59" s="48"/>
      <c r="J59" s="59"/>
      <c r="K59" s="59"/>
      <c r="L59" s="59"/>
      <c r="M59" s="59"/>
      <c r="N59" s="59"/>
      <c r="O59" s="59"/>
      <c r="P59" s="59"/>
      <c r="Q59" s="48"/>
    </row>
    <row r="60" spans="1:17" x14ac:dyDescent="0.3">
      <c r="A60" s="48"/>
      <c r="B60" s="59"/>
      <c r="C60" s="59"/>
      <c r="D60" s="59"/>
      <c r="E60" s="59"/>
      <c r="F60" s="39" t="s">
        <v>28</v>
      </c>
      <c r="G60" s="40">
        <f>SUM(C47:H47)</f>
        <v>18</v>
      </c>
      <c r="H60" s="39" t="s">
        <v>29</v>
      </c>
      <c r="I60" s="49"/>
      <c r="J60" s="59"/>
      <c r="K60" s="59"/>
      <c r="L60" s="59"/>
      <c r="M60" s="59"/>
      <c r="N60" s="39" t="s">
        <v>28</v>
      </c>
      <c r="O60" s="40">
        <f>SUM(K47:P47)</f>
        <v>18</v>
      </c>
      <c r="P60" s="39" t="s">
        <v>29</v>
      </c>
      <c r="Q60" s="49"/>
    </row>
    <row r="61" spans="1:17" x14ac:dyDescent="0.3">
      <c r="A61" s="48"/>
      <c r="B61" s="48"/>
      <c r="C61" s="48"/>
      <c r="D61" s="48"/>
      <c r="E61" s="48"/>
      <c r="F61" s="48"/>
      <c r="G61" s="49"/>
      <c r="H61" s="222"/>
      <c r="I61" s="49"/>
      <c r="J61" s="48"/>
      <c r="K61" s="48"/>
      <c r="L61" s="48"/>
      <c r="M61" s="48"/>
      <c r="N61" s="48"/>
      <c r="O61" s="49"/>
      <c r="P61" s="222"/>
      <c r="Q61" s="49"/>
    </row>
    <row r="62" spans="1:17" x14ac:dyDescent="0.3">
      <c r="A62" s="48"/>
      <c r="B62" s="54"/>
      <c r="C62" s="54"/>
      <c r="D62" s="54"/>
      <c r="E62" s="54"/>
      <c r="F62" s="54"/>
      <c r="G62" s="16"/>
      <c r="H62" s="222"/>
      <c r="I62" s="49"/>
      <c r="J62" s="48"/>
      <c r="K62" s="48"/>
      <c r="L62" s="48"/>
      <c r="M62" s="48"/>
      <c r="N62" s="48"/>
      <c r="O62" s="49"/>
      <c r="P62" s="222"/>
      <c r="Q62" s="49"/>
    </row>
    <row r="63" spans="1:17" ht="18.75" x14ac:dyDescent="0.3">
      <c r="A63" s="48"/>
      <c r="B63" s="55" t="str">
        <f>'REKOD PRESTASI MURID'!K10</f>
        <v>1.1.7</v>
      </c>
      <c r="C63" s="12"/>
      <c r="D63" s="12"/>
      <c r="E63" s="12"/>
      <c r="F63" s="12"/>
      <c r="G63" s="12"/>
      <c r="H63" s="50"/>
      <c r="I63" s="49"/>
      <c r="J63" s="55" t="str">
        <f>'REKOD PRESTASI MURID'!L10</f>
        <v>1.1.8</v>
      </c>
      <c r="K63" s="12"/>
      <c r="L63" s="12"/>
      <c r="M63" s="12"/>
      <c r="N63" s="12"/>
      <c r="O63" s="12"/>
      <c r="P63" s="11"/>
      <c r="Q63" s="49"/>
    </row>
    <row r="64" spans="1:17" x14ac:dyDescent="0.3">
      <c r="A64" s="48"/>
      <c r="B64" s="38" t="s">
        <v>16</v>
      </c>
      <c r="C64" s="37" t="s">
        <v>22</v>
      </c>
      <c r="D64" s="37" t="s">
        <v>23</v>
      </c>
      <c r="E64" s="37" t="s">
        <v>24</v>
      </c>
      <c r="F64" s="37" t="s">
        <v>25</v>
      </c>
      <c r="G64" s="37" t="s">
        <v>26</v>
      </c>
      <c r="H64" s="37" t="s">
        <v>27</v>
      </c>
      <c r="I64" s="48"/>
      <c r="J64" s="38" t="s">
        <v>16</v>
      </c>
      <c r="K64" s="37" t="s">
        <v>22</v>
      </c>
      <c r="L64" s="37" t="s">
        <v>23</v>
      </c>
      <c r="M64" s="37" t="s">
        <v>24</v>
      </c>
      <c r="N64" s="37" t="s">
        <v>25</v>
      </c>
      <c r="O64" s="37" t="s">
        <v>26</v>
      </c>
      <c r="P64" s="37" t="s">
        <v>27</v>
      </c>
      <c r="Q64" s="48"/>
    </row>
    <row r="65" spans="1:17" x14ac:dyDescent="0.3">
      <c r="A65" s="48"/>
      <c r="B65" s="35" t="s">
        <v>21</v>
      </c>
      <c r="C65" s="35">
        <f>COUNTIF('REKOD PRESTASI MURID'!$K$11:$K$70,1)</f>
        <v>0</v>
      </c>
      <c r="D65" s="35">
        <f>COUNTIF('REKOD PRESTASI MURID'!$K$11:$K$70,2)</f>
        <v>0</v>
      </c>
      <c r="E65" s="35">
        <f>COUNTIF('REKOD PRESTASI MURID'!$K$11:$K$70,3)</f>
        <v>0</v>
      </c>
      <c r="F65" s="35">
        <f>COUNTIF('REKOD PRESTASI MURID'!$K$11:$K$70,4)</f>
        <v>1</v>
      </c>
      <c r="G65" s="35">
        <f>COUNTIF('REKOD PRESTASI MURID'!$K$11:$K$70,5)</f>
        <v>3</v>
      </c>
      <c r="H65" s="35">
        <f>COUNTIF('REKOD PRESTASI MURID'!$K$11:$K$70,6)</f>
        <v>14</v>
      </c>
      <c r="I65" s="48"/>
      <c r="J65" s="35" t="s">
        <v>21</v>
      </c>
      <c r="K65" s="35">
        <f>COUNTIF('REKOD PRESTASI MURID'!$L$11:$L$70,1)</f>
        <v>0</v>
      </c>
      <c r="L65" s="35">
        <f>COUNTIF('REKOD PRESTASI MURID'!$L$11:$L$70,2)</f>
        <v>0</v>
      </c>
      <c r="M65" s="35">
        <f>COUNTIF('REKOD PRESTASI MURID'!$L$11:$L$70,3)</f>
        <v>3</v>
      </c>
      <c r="N65" s="35">
        <f>COUNTIF('REKOD PRESTASI MURID'!$L$11:$L$70,4)</f>
        <v>8</v>
      </c>
      <c r="O65" s="35">
        <f>COUNTIF('REKOD PRESTASI MURID'!$L$11:$L$70,5)</f>
        <v>4</v>
      </c>
      <c r="P65" s="35">
        <f>COUNTIF('REKOD PRESTASI MURID'!$L$11:$L$70,6)</f>
        <v>3</v>
      </c>
      <c r="Q65" s="48"/>
    </row>
    <row r="66" spans="1:17" x14ac:dyDescent="0.3">
      <c r="A66" s="48"/>
      <c r="B66" s="59"/>
      <c r="C66" s="59"/>
      <c r="D66" s="59"/>
      <c r="E66" s="59"/>
      <c r="F66" s="59"/>
      <c r="G66" s="59"/>
      <c r="H66" s="59"/>
      <c r="I66" s="48"/>
      <c r="J66" s="59"/>
      <c r="K66" s="59"/>
      <c r="L66" s="59"/>
      <c r="M66" s="59"/>
      <c r="N66" s="59"/>
      <c r="O66" s="59"/>
      <c r="P66" s="59"/>
      <c r="Q66" s="48"/>
    </row>
    <row r="67" spans="1:17" x14ac:dyDescent="0.3">
      <c r="A67" s="48"/>
      <c r="B67" s="59"/>
      <c r="C67" s="59"/>
      <c r="D67" s="59"/>
      <c r="E67" s="59"/>
      <c r="F67" s="59"/>
      <c r="G67" s="59"/>
      <c r="H67" s="59"/>
      <c r="I67" s="48"/>
      <c r="J67" s="59"/>
      <c r="K67" s="59"/>
      <c r="L67" s="59"/>
      <c r="M67" s="59"/>
      <c r="N67" s="36"/>
      <c r="O67" s="36"/>
      <c r="P67" s="36"/>
      <c r="Q67" s="48"/>
    </row>
    <row r="68" spans="1:17" x14ac:dyDescent="0.3">
      <c r="A68" s="48"/>
      <c r="B68" s="59"/>
      <c r="C68" s="59"/>
      <c r="D68" s="59"/>
      <c r="E68" s="59"/>
      <c r="F68" s="59"/>
      <c r="G68" s="59"/>
      <c r="H68" s="59"/>
      <c r="I68" s="48"/>
      <c r="J68" s="59"/>
      <c r="K68" s="59"/>
      <c r="L68" s="59"/>
      <c r="M68" s="59"/>
      <c r="N68" s="36"/>
      <c r="O68" s="36"/>
      <c r="P68" s="36"/>
      <c r="Q68" s="48"/>
    </row>
    <row r="69" spans="1:17" x14ac:dyDescent="0.3">
      <c r="A69" s="48"/>
      <c r="B69" s="59"/>
      <c r="C69" s="59"/>
      <c r="D69" s="59"/>
      <c r="E69" s="59"/>
      <c r="F69" s="59"/>
      <c r="G69" s="59"/>
      <c r="H69" s="59"/>
      <c r="I69" s="48"/>
      <c r="J69" s="59"/>
      <c r="K69" s="59"/>
      <c r="L69" s="59"/>
      <c r="M69" s="59"/>
      <c r="N69" s="36"/>
      <c r="O69" s="36"/>
      <c r="P69" s="36"/>
      <c r="Q69" s="48"/>
    </row>
    <row r="70" spans="1:17" x14ac:dyDescent="0.3">
      <c r="A70" s="48"/>
      <c r="B70" s="59"/>
      <c r="C70" s="59"/>
      <c r="D70" s="59"/>
      <c r="E70" s="59"/>
      <c r="F70" s="59"/>
      <c r="G70" s="59"/>
      <c r="H70" s="59"/>
      <c r="I70" s="48"/>
      <c r="J70" s="59"/>
      <c r="K70" s="59"/>
      <c r="L70" s="59"/>
      <c r="M70" s="59"/>
      <c r="N70" s="36"/>
      <c r="O70" s="36"/>
      <c r="P70" s="36"/>
      <c r="Q70" s="48"/>
    </row>
    <row r="71" spans="1:17" x14ac:dyDescent="0.3">
      <c r="A71" s="48"/>
      <c r="B71" s="59"/>
      <c r="C71" s="59"/>
      <c r="D71" s="59"/>
      <c r="E71" s="59"/>
      <c r="F71" s="59"/>
      <c r="G71" s="59"/>
      <c r="H71" s="59"/>
      <c r="I71" s="48"/>
      <c r="J71" s="59"/>
      <c r="K71" s="59"/>
      <c r="L71" s="59"/>
      <c r="M71" s="59"/>
      <c r="N71" s="36"/>
      <c r="O71" s="36"/>
      <c r="P71" s="36"/>
      <c r="Q71" s="48"/>
    </row>
    <row r="72" spans="1:17" x14ac:dyDescent="0.3">
      <c r="A72" s="48"/>
      <c r="B72" s="59"/>
      <c r="C72" s="59"/>
      <c r="D72" s="59"/>
      <c r="E72" s="59"/>
      <c r="F72" s="59"/>
      <c r="G72" s="59"/>
      <c r="H72" s="59"/>
      <c r="I72" s="48"/>
      <c r="J72" s="59"/>
      <c r="K72" s="59"/>
      <c r="L72" s="59"/>
      <c r="M72" s="59"/>
      <c r="N72" s="36"/>
      <c r="O72" s="36"/>
      <c r="P72" s="36"/>
      <c r="Q72" s="48"/>
    </row>
    <row r="73" spans="1:17" x14ac:dyDescent="0.3">
      <c r="A73" s="48"/>
      <c r="B73" s="59"/>
      <c r="C73" s="59"/>
      <c r="D73" s="59"/>
      <c r="E73" s="59"/>
      <c r="F73" s="59"/>
      <c r="G73" s="59"/>
      <c r="H73" s="59"/>
      <c r="I73" s="48"/>
      <c r="J73" s="59"/>
      <c r="K73" s="59"/>
      <c r="L73" s="59"/>
      <c r="M73" s="59"/>
      <c r="N73" s="36"/>
      <c r="O73" s="36"/>
      <c r="P73" s="36"/>
      <c r="Q73" s="48"/>
    </row>
    <row r="74" spans="1:17" x14ac:dyDescent="0.3">
      <c r="A74" s="48"/>
      <c r="B74" s="59"/>
      <c r="C74" s="59"/>
      <c r="D74" s="59"/>
      <c r="E74" s="59"/>
      <c r="F74" s="59"/>
      <c r="G74" s="59"/>
      <c r="H74" s="59"/>
      <c r="I74" s="48"/>
      <c r="J74" s="59"/>
      <c r="K74" s="59"/>
      <c r="L74" s="59"/>
      <c r="M74" s="59"/>
      <c r="N74" s="36"/>
      <c r="O74" s="36"/>
      <c r="P74" s="36"/>
      <c r="Q74" s="48"/>
    </row>
    <row r="75" spans="1:17" x14ac:dyDescent="0.3">
      <c r="A75" s="48"/>
      <c r="B75" s="59"/>
      <c r="C75" s="59"/>
      <c r="D75" s="59"/>
      <c r="E75" s="59"/>
      <c r="F75" s="59"/>
      <c r="G75" s="59"/>
      <c r="H75" s="59"/>
      <c r="I75" s="48"/>
      <c r="J75" s="59"/>
      <c r="K75" s="59"/>
      <c r="L75" s="59"/>
      <c r="M75" s="59"/>
      <c r="N75" s="59"/>
      <c r="O75" s="59"/>
      <c r="P75" s="59"/>
      <c r="Q75" s="48"/>
    </row>
    <row r="76" spans="1:17" x14ac:dyDescent="0.3">
      <c r="A76" s="48"/>
      <c r="B76" s="59"/>
      <c r="C76" s="59"/>
      <c r="D76" s="59"/>
      <c r="E76" s="59"/>
      <c r="F76" s="59"/>
      <c r="G76" s="59"/>
      <c r="H76" s="59"/>
      <c r="I76" s="48"/>
      <c r="J76" s="59"/>
      <c r="K76" s="59"/>
      <c r="L76" s="59"/>
      <c r="M76" s="59"/>
      <c r="N76" s="59"/>
      <c r="O76" s="59"/>
      <c r="P76" s="59"/>
      <c r="Q76" s="48"/>
    </row>
    <row r="77" spans="1:17" x14ac:dyDescent="0.3">
      <c r="A77" s="48"/>
      <c r="B77" s="59"/>
      <c r="C77" s="59"/>
      <c r="D77" s="59"/>
      <c r="E77" s="59"/>
      <c r="F77" s="59"/>
      <c r="G77" s="59"/>
      <c r="H77" s="59"/>
      <c r="I77" s="48"/>
      <c r="J77" s="59"/>
      <c r="K77" s="59"/>
      <c r="L77" s="59"/>
      <c r="M77" s="59"/>
      <c r="N77" s="59"/>
      <c r="O77" s="59"/>
      <c r="P77" s="59"/>
      <c r="Q77" s="48"/>
    </row>
    <row r="78" spans="1:17" x14ac:dyDescent="0.3">
      <c r="A78" s="48"/>
      <c r="B78" s="59"/>
      <c r="C78" s="59"/>
      <c r="D78" s="59"/>
      <c r="E78" s="59"/>
      <c r="F78" s="39" t="s">
        <v>28</v>
      </c>
      <c r="G78" s="40">
        <f>SUM(C65:H65)</f>
        <v>18</v>
      </c>
      <c r="H78" s="39" t="s">
        <v>29</v>
      </c>
      <c r="I78" s="49"/>
      <c r="J78" s="59"/>
      <c r="K78" s="59"/>
      <c r="L78" s="59"/>
      <c r="M78" s="59"/>
      <c r="N78" s="39" t="s">
        <v>28</v>
      </c>
      <c r="O78" s="40">
        <f>SUM(K65:P65)</f>
        <v>18</v>
      </c>
      <c r="P78" s="39" t="s">
        <v>29</v>
      </c>
      <c r="Q78" s="48"/>
    </row>
    <row r="79" spans="1:17" x14ac:dyDescent="0.3">
      <c r="A79" s="54"/>
      <c r="B79" s="54"/>
      <c r="C79" s="54"/>
      <c r="D79" s="54"/>
      <c r="E79" s="54"/>
      <c r="F79" s="54"/>
      <c r="G79" s="16"/>
      <c r="H79" s="224"/>
      <c r="I79" s="16"/>
      <c r="J79" s="54"/>
      <c r="K79" s="54"/>
      <c r="L79" s="54"/>
      <c r="M79" s="54"/>
      <c r="N79" s="54"/>
      <c r="O79" s="16"/>
      <c r="P79" s="224"/>
      <c r="Q79" s="54"/>
    </row>
    <row r="80" spans="1:17" x14ac:dyDescent="0.3">
      <c r="A80" s="54"/>
      <c r="B80" s="54"/>
      <c r="C80" s="54"/>
      <c r="D80" s="54"/>
      <c r="E80" s="54"/>
      <c r="F80" s="54"/>
      <c r="G80" s="16"/>
      <c r="H80" s="224"/>
      <c r="I80" s="16"/>
      <c r="J80" s="54"/>
      <c r="K80" s="54"/>
      <c r="L80" s="54"/>
      <c r="M80" s="54"/>
      <c r="N80" s="54"/>
      <c r="O80" s="16"/>
      <c r="P80" s="224"/>
      <c r="Q80" s="54"/>
    </row>
    <row r="81" spans="1:17" ht="18.75" x14ac:dyDescent="0.3">
      <c r="A81" s="54"/>
      <c r="B81" s="55" t="str">
        <f>'REKOD PRESTASI MURID'!M10</f>
        <v>1.1.9</v>
      </c>
      <c r="C81" s="12"/>
      <c r="D81" s="12"/>
      <c r="E81" s="12"/>
      <c r="F81" s="12"/>
      <c r="G81" s="12"/>
      <c r="H81" s="11"/>
      <c r="I81" s="16"/>
      <c r="J81" s="55" t="str">
        <f>'REKOD PRESTASI MURID'!N10</f>
        <v>1.1.10</v>
      </c>
      <c r="K81" s="12"/>
      <c r="L81" s="12"/>
      <c r="M81" s="12"/>
      <c r="N81" s="12"/>
      <c r="O81" s="12"/>
      <c r="P81" s="25"/>
      <c r="Q81" s="54"/>
    </row>
    <row r="82" spans="1:17" x14ac:dyDescent="0.3">
      <c r="A82" s="48"/>
      <c r="B82" s="38" t="s">
        <v>16</v>
      </c>
      <c r="C82" s="37" t="s">
        <v>22</v>
      </c>
      <c r="D82" s="37" t="s">
        <v>23</v>
      </c>
      <c r="E82" s="37" t="s">
        <v>24</v>
      </c>
      <c r="F82" s="37" t="s">
        <v>25</v>
      </c>
      <c r="G82" s="37" t="s">
        <v>26</v>
      </c>
      <c r="H82" s="37" t="s">
        <v>27</v>
      </c>
      <c r="I82" s="48"/>
      <c r="J82" s="38" t="s">
        <v>16</v>
      </c>
      <c r="K82" s="37" t="s">
        <v>22</v>
      </c>
      <c r="L82" s="37" t="s">
        <v>23</v>
      </c>
      <c r="M82" s="37" t="s">
        <v>24</v>
      </c>
      <c r="N82" s="37" t="s">
        <v>25</v>
      </c>
      <c r="O82" s="37" t="s">
        <v>26</v>
      </c>
      <c r="P82" s="37" t="s">
        <v>27</v>
      </c>
      <c r="Q82" s="48"/>
    </row>
    <row r="83" spans="1:17" x14ac:dyDescent="0.3">
      <c r="A83" s="48"/>
      <c r="B83" s="35" t="s">
        <v>21</v>
      </c>
      <c r="C83" s="35">
        <f>COUNTIF('REKOD PRESTASI MURID'!$M$11:$M$70,1)</f>
        <v>0</v>
      </c>
      <c r="D83" s="35">
        <f>COUNTIF('REKOD PRESTASI MURID'!$M$11:$M$70,2)</f>
        <v>0</v>
      </c>
      <c r="E83" s="35">
        <f>COUNTIF('REKOD PRESTASI MURID'!$M$11:$M$70,3)</f>
        <v>3</v>
      </c>
      <c r="F83" s="35">
        <f>COUNTIF('REKOD PRESTASI MURID'!$M$11:$M$70,4)</f>
        <v>3</v>
      </c>
      <c r="G83" s="35">
        <f>COUNTIF('REKOD PRESTASI MURID'!$M$11:$M$70,5)</f>
        <v>9</v>
      </c>
      <c r="H83" s="35">
        <f>COUNTIF('REKOD PRESTASI MURID'!$M$11:$M$70,6)</f>
        <v>3</v>
      </c>
      <c r="I83" s="48"/>
      <c r="J83" s="35" t="s">
        <v>21</v>
      </c>
      <c r="K83" s="35">
        <f>COUNTIF('REKOD PRESTASI MURID'!$N$11:$N$70,1)</f>
        <v>0</v>
      </c>
      <c r="L83" s="35">
        <f>COUNTIF('REKOD PRESTASI MURID'!$N$11:$N$70,2)</f>
        <v>0</v>
      </c>
      <c r="M83" s="35">
        <f>COUNTIF('REKOD PRESTASI MURID'!$N$11:$N$70,3)</f>
        <v>0</v>
      </c>
      <c r="N83" s="35">
        <f>COUNTIF('REKOD PRESTASI MURID'!$N$11:$N$70,4)</f>
        <v>9</v>
      </c>
      <c r="O83" s="35">
        <f>COUNTIF('REKOD PRESTASI MURID'!$N$11:$N$70,5)</f>
        <v>5</v>
      </c>
      <c r="P83" s="35">
        <f>COUNTIF('REKOD PRESTASI MURID'!$N$11:$N$70,6)</f>
        <v>4</v>
      </c>
      <c r="Q83" s="48"/>
    </row>
    <row r="84" spans="1:17" x14ac:dyDescent="0.3">
      <c r="A84" s="48"/>
      <c r="B84" s="59"/>
      <c r="C84" s="59"/>
      <c r="D84" s="59"/>
      <c r="E84" s="59"/>
      <c r="F84" s="59"/>
      <c r="G84" s="59"/>
      <c r="H84" s="59"/>
      <c r="I84" s="48"/>
      <c r="J84" s="59"/>
      <c r="K84" s="59"/>
      <c r="L84" s="59"/>
      <c r="M84" s="59"/>
      <c r="N84" s="59"/>
      <c r="O84" s="59"/>
      <c r="P84" s="59"/>
      <c r="Q84" s="48"/>
    </row>
    <row r="85" spans="1:17" x14ac:dyDescent="0.3">
      <c r="A85" s="48"/>
      <c r="B85" s="59"/>
      <c r="C85" s="59"/>
      <c r="D85" s="59"/>
      <c r="E85" s="59"/>
      <c r="F85" s="59"/>
      <c r="G85" s="59"/>
      <c r="H85" s="59"/>
      <c r="I85" s="48"/>
      <c r="J85" s="59"/>
      <c r="K85" s="59"/>
      <c r="L85" s="59"/>
      <c r="M85" s="59"/>
      <c r="N85" s="59"/>
      <c r="O85" s="59"/>
      <c r="P85" s="59"/>
      <c r="Q85" s="48"/>
    </row>
    <row r="86" spans="1:17" x14ac:dyDescent="0.3">
      <c r="A86" s="48"/>
      <c r="B86" s="59"/>
      <c r="C86" s="59"/>
      <c r="D86" s="59"/>
      <c r="E86" s="59"/>
      <c r="F86" s="59"/>
      <c r="G86" s="59"/>
      <c r="H86" s="59"/>
      <c r="I86" s="48"/>
      <c r="J86" s="59"/>
      <c r="K86" s="59"/>
      <c r="L86" s="59"/>
      <c r="M86" s="59"/>
      <c r="N86" s="59"/>
      <c r="O86" s="59"/>
      <c r="P86" s="59"/>
      <c r="Q86" s="48"/>
    </row>
    <row r="87" spans="1:17" x14ac:dyDescent="0.3">
      <c r="A87" s="48"/>
      <c r="B87" s="59"/>
      <c r="C87" s="59"/>
      <c r="D87" s="59"/>
      <c r="E87" s="59"/>
      <c r="F87" s="59"/>
      <c r="G87" s="59"/>
      <c r="H87" s="59"/>
      <c r="I87" s="48"/>
      <c r="J87" s="59"/>
      <c r="K87" s="59"/>
      <c r="L87" s="59"/>
      <c r="M87" s="59"/>
      <c r="N87" s="59"/>
      <c r="O87" s="59"/>
      <c r="P87" s="59"/>
      <c r="Q87" s="48"/>
    </row>
    <row r="88" spans="1:17" x14ac:dyDescent="0.3">
      <c r="A88" s="48"/>
      <c r="B88" s="59"/>
      <c r="C88" s="59"/>
      <c r="D88" s="59"/>
      <c r="E88" s="59"/>
      <c r="F88" s="59"/>
      <c r="G88" s="59"/>
      <c r="H88" s="59"/>
      <c r="I88" s="48"/>
      <c r="J88" s="59"/>
      <c r="K88" s="59"/>
      <c r="L88" s="59"/>
      <c r="M88" s="59"/>
      <c r="N88" s="59"/>
      <c r="O88" s="59"/>
      <c r="P88" s="59"/>
      <c r="Q88" s="48"/>
    </row>
    <row r="89" spans="1:17" x14ac:dyDescent="0.3">
      <c r="A89" s="48"/>
      <c r="B89" s="59"/>
      <c r="C89" s="59"/>
      <c r="D89" s="59"/>
      <c r="E89" s="59"/>
      <c r="F89" s="59"/>
      <c r="G89" s="59"/>
      <c r="H89" s="59"/>
      <c r="I89" s="48"/>
      <c r="J89" s="59"/>
      <c r="K89" s="59"/>
      <c r="L89" s="59"/>
      <c r="M89" s="59"/>
      <c r="N89" s="59"/>
      <c r="O89" s="59"/>
      <c r="P89" s="59"/>
      <c r="Q89" s="48"/>
    </row>
    <row r="90" spans="1:17" x14ac:dyDescent="0.3">
      <c r="A90" s="48"/>
      <c r="B90" s="59"/>
      <c r="C90" s="59"/>
      <c r="D90" s="59"/>
      <c r="E90" s="59"/>
      <c r="F90" s="59"/>
      <c r="G90" s="59"/>
      <c r="H90" s="59"/>
      <c r="I90" s="48"/>
      <c r="J90" s="59"/>
      <c r="K90" s="59"/>
      <c r="L90" s="59"/>
      <c r="M90" s="59"/>
      <c r="N90" s="59"/>
      <c r="O90" s="59"/>
      <c r="P90" s="59"/>
      <c r="Q90" s="48"/>
    </row>
    <row r="91" spans="1:17" x14ac:dyDescent="0.3">
      <c r="A91" s="48"/>
      <c r="B91" s="59"/>
      <c r="C91" s="59"/>
      <c r="D91" s="59"/>
      <c r="E91" s="59"/>
      <c r="F91" s="59"/>
      <c r="G91" s="59"/>
      <c r="H91" s="59"/>
      <c r="I91" s="48"/>
      <c r="J91" s="59"/>
      <c r="K91" s="59"/>
      <c r="L91" s="59"/>
      <c r="M91" s="59"/>
      <c r="N91" s="59"/>
      <c r="O91" s="59"/>
      <c r="P91" s="59"/>
      <c r="Q91" s="48"/>
    </row>
    <row r="92" spans="1:17" x14ac:dyDescent="0.3">
      <c r="A92" s="48"/>
      <c r="B92" s="59"/>
      <c r="C92" s="59"/>
      <c r="D92" s="59"/>
      <c r="E92" s="59"/>
      <c r="F92" s="59"/>
      <c r="G92" s="59"/>
      <c r="H92" s="59"/>
      <c r="I92" s="48"/>
      <c r="J92" s="59"/>
      <c r="K92" s="59"/>
      <c r="L92" s="59"/>
      <c r="M92" s="59"/>
      <c r="N92" s="59"/>
      <c r="O92" s="59"/>
      <c r="P92" s="59"/>
      <c r="Q92" s="48"/>
    </row>
    <row r="93" spans="1:17" x14ac:dyDescent="0.3">
      <c r="A93" s="48"/>
      <c r="B93" s="59"/>
      <c r="C93" s="59"/>
      <c r="D93" s="59"/>
      <c r="E93" s="59"/>
      <c r="F93" s="59"/>
      <c r="G93" s="59"/>
      <c r="H93" s="59"/>
      <c r="I93" s="48"/>
      <c r="J93" s="59"/>
      <c r="K93" s="59"/>
      <c r="L93" s="59"/>
      <c r="M93" s="59"/>
      <c r="N93" s="59"/>
      <c r="O93" s="59"/>
      <c r="P93" s="59"/>
      <c r="Q93" s="48"/>
    </row>
    <row r="94" spans="1:17" x14ac:dyDescent="0.3">
      <c r="A94" s="48"/>
      <c r="B94" s="59"/>
      <c r="C94" s="59"/>
      <c r="D94" s="59"/>
      <c r="E94" s="59"/>
      <c r="F94" s="59"/>
      <c r="G94" s="59"/>
      <c r="H94" s="59"/>
      <c r="I94" s="48"/>
      <c r="J94" s="59"/>
      <c r="K94" s="59"/>
      <c r="L94" s="59"/>
      <c r="M94" s="59"/>
      <c r="N94" s="59"/>
      <c r="O94" s="59"/>
      <c r="P94" s="59"/>
      <c r="Q94" s="48"/>
    </row>
    <row r="95" spans="1:17" x14ac:dyDescent="0.3">
      <c r="A95" s="48"/>
      <c r="B95" s="59"/>
      <c r="C95" s="59"/>
      <c r="D95" s="59"/>
      <c r="E95" s="59"/>
      <c r="F95" s="59"/>
      <c r="G95" s="59"/>
      <c r="H95" s="59"/>
      <c r="I95" s="48"/>
      <c r="J95" s="59"/>
      <c r="K95" s="59"/>
      <c r="L95" s="59"/>
      <c r="M95" s="59"/>
      <c r="N95" s="59"/>
      <c r="O95" s="59"/>
      <c r="P95" s="59"/>
      <c r="Q95" s="48"/>
    </row>
    <row r="96" spans="1:17" x14ac:dyDescent="0.3">
      <c r="A96" s="48"/>
      <c r="B96" s="59"/>
      <c r="C96" s="59"/>
      <c r="D96" s="59"/>
      <c r="E96" s="59"/>
      <c r="F96" s="39" t="s">
        <v>28</v>
      </c>
      <c r="G96" s="40">
        <f>SUM(C83:H83)</f>
        <v>18</v>
      </c>
      <c r="H96" s="39" t="s">
        <v>29</v>
      </c>
      <c r="I96" s="49"/>
      <c r="J96" s="59"/>
      <c r="K96" s="59"/>
      <c r="L96" s="59"/>
      <c r="M96" s="59"/>
      <c r="N96" s="39" t="s">
        <v>28</v>
      </c>
      <c r="O96" s="40">
        <f>SUM(K83:P83)</f>
        <v>18</v>
      </c>
      <c r="P96" s="39" t="s">
        <v>29</v>
      </c>
      <c r="Q96" s="48"/>
    </row>
    <row r="97" spans="1:17" x14ac:dyDescent="0.3">
      <c r="A97" s="54"/>
      <c r="B97" s="54"/>
      <c r="C97" s="54"/>
      <c r="D97" s="54"/>
      <c r="E97" s="54"/>
      <c r="F97" s="54"/>
      <c r="G97" s="16"/>
      <c r="H97" s="224"/>
      <c r="I97" s="16"/>
      <c r="J97" s="54"/>
      <c r="K97" s="54"/>
      <c r="L97" s="54"/>
      <c r="M97" s="54"/>
      <c r="N97" s="54"/>
      <c r="O97" s="54"/>
      <c r="P97" s="224"/>
      <c r="Q97" s="54"/>
    </row>
    <row r="98" spans="1:17" x14ac:dyDescent="0.3">
      <c r="A98" s="54"/>
      <c r="B98" s="54"/>
      <c r="C98" s="54"/>
      <c r="D98" s="54"/>
      <c r="E98" s="54"/>
      <c r="F98" s="54"/>
      <c r="G98" s="16"/>
      <c r="H98" s="224"/>
      <c r="I98" s="16"/>
      <c r="J98" s="54"/>
      <c r="K98" s="54"/>
      <c r="L98" s="54"/>
      <c r="M98" s="54"/>
      <c r="N98" s="54"/>
      <c r="O98" s="54"/>
      <c r="P98" s="224"/>
      <c r="Q98" s="54"/>
    </row>
    <row r="99" spans="1:17" ht="18.75" x14ac:dyDescent="0.3">
      <c r="A99" s="54"/>
      <c r="B99" s="55" t="str">
        <f>'REKOD PRESTASI MURID'!O10</f>
        <v>1.1.11</v>
      </c>
      <c r="C99" s="12"/>
      <c r="D99" s="12"/>
      <c r="E99" s="12"/>
      <c r="F99" s="12"/>
      <c r="G99" s="12"/>
      <c r="H99" s="11"/>
      <c r="I99" s="16"/>
      <c r="J99" s="55" t="str">
        <f>'REKOD PRESTASI MURID'!P10</f>
        <v>1.1.12</v>
      </c>
      <c r="K99" s="12"/>
      <c r="L99" s="12"/>
      <c r="M99" s="12"/>
      <c r="N99" s="12"/>
      <c r="O99" s="12"/>
      <c r="P99" s="11"/>
      <c r="Q99" s="54"/>
    </row>
    <row r="100" spans="1:17" x14ac:dyDescent="0.3">
      <c r="A100" s="48"/>
      <c r="B100" s="38" t="s">
        <v>16</v>
      </c>
      <c r="C100" s="37" t="s">
        <v>22</v>
      </c>
      <c r="D100" s="37" t="s">
        <v>23</v>
      </c>
      <c r="E100" s="37" t="s">
        <v>24</v>
      </c>
      <c r="F100" s="37" t="s">
        <v>25</v>
      </c>
      <c r="G100" s="37" t="s">
        <v>26</v>
      </c>
      <c r="H100" s="37" t="s">
        <v>27</v>
      </c>
      <c r="I100" s="48"/>
      <c r="J100" s="38" t="s">
        <v>16</v>
      </c>
      <c r="K100" s="37" t="s">
        <v>22</v>
      </c>
      <c r="L100" s="37" t="s">
        <v>23</v>
      </c>
      <c r="M100" s="37" t="s">
        <v>24</v>
      </c>
      <c r="N100" s="37" t="s">
        <v>25</v>
      </c>
      <c r="O100" s="37" t="s">
        <v>26</v>
      </c>
      <c r="P100" s="37" t="s">
        <v>27</v>
      </c>
      <c r="Q100" s="48"/>
    </row>
    <row r="101" spans="1:17" x14ac:dyDescent="0.3">
      <c r="A101" s="48"/>
      <c r="B101" s="35" t="s">
        <v>21</v>
      </c>
      <c r="C101" s="35">
        <f>COUNTIF('REKOD PRESTASI MURID'!$O$11:$O$70,1)</f>
        <v>0</v>
      </c>
      <c r="D101" s="35">
        <f>COUNTIF('REKOD PRESTASI MURID'!$O$11:$O$70,2)</f>
        <v>0</v>
      </c>
      <c r="E101" s="35">
        <f>COUNTIF('REKOD PRESTASI MURID'!$O$11:$O$70,3)</f>
        <v>0</v>
      </c>
      <c r="F101" s="35">
        <f>COUNTIF('REKOD PRESTASI MURID'!$O$11:$O$70,4)</f>
        <v>1</v>
      </c>
      <c r="G101" s="35">
        <f>COUNTIF('REKOD PRESTASI MURID'!$O$11:$O$70,5)</f>
        <v>3</v>
      </c>
      <c r="H101" s="35">
        <f>COUNTIF('REKOD PRESTASI MURID'!$O$11:$O$70,6)</f>
        <v>14</v>
      </c>
      <c r="I101" s="48"/>
      <c r="J101" s="35" t="s">
        <v>21</v>
      </c>
      <c r="K101" s="35">
        <f>COUNTIF('REKOD PRESTASI MURID'!$P$11:$P$70,1)</f>
        <v>0</v>
      </c>
      <c r="L101" s="35">
        <f>COUNTIF('REKOD PRESTASI MURID'!$P$11:$P$70,2)</f>
        <v>0</v>
      </c>
      <c r="M101" s="35">
        <f>COUNTIF('REKOD PRESTASI MURID'!$P$11:$P$70,3)</f>
        <v>3</v>
      </c>
      <c r="N101" s="35">
        <f>COUNTIF('REKOD PRESTASI MURID'!$P$11:$P$70,4)</f>
        <v>8</v>
      </c>
      <c r="O101" s="35">
        <f>COUNTIF('REKOD PRESTASI MURID'!$P$11:$P$70,5)</f>
        <v>4</v>
      </c>
      <c r="P101" s="35">
        <f>COUNTIF('REKOD PRESTASI MURID'!$P$11:$P$70,6)</f>
        <v>3</v>
      </c>
      <c r="Q101" s="48"/>
    </row>
    <row r="102" spans="1:17" x14ac:dyDescent="0.3">
      <c r="A102" s="48"/>
      <c r="B102" s="59"/>
      <c r="C102" s="59"/>
      <c r="D102" s="59"/>
      <c r="E102" s="59"/>
      <c r="F102" s="59"/>
      <c r="G102" s="59"/>
      <c r="H102" s="59"/>
      <c r="I102" s="48"/>
      <c r="J102" s="59"/>
      <c r="K102" s="59"/>
      <c r="L102" s="59"/>
      <c r="M102" s="59"/>
      <c r="N102" s="59"/>
      <c r="O102" s="59"/>
      <c r="P102" s="59"/>
      <c r="Q102" s="48"/>
    </row>
    <row r="103" spans="1:17" x14ac:dyDescent="0.3">
      <c r="A103" s="48"/>
      <c r="B103" s="59"/>
      <c r="C103" s="59"/>
      <c r="D103" s="59"/>
      <c r="E103" s="59"/>
      <c r="F103" s="59"/>
      <c r="G103" s="59"/>
      <c r="H103" s="59"/>
      <c r="I103" s="48"/>
      <c r="J103" s="59"/>
      <c r="K103" s="59"/>
      <c r="L103" s="59"/>
      <c r="M103" s="59"/>
      <c r="N103" s="59"/>
      <c r="O103" s="59"/>
      <c r="P103" s="59"/>
      <c r="Q103" s="48"/>
    </row>
    <row r="104" spans="1:17" x14ac:dyDescent="0.3">
      <c r="A104" s="48"/>
      <c r="B104" s="59"/>
      <c r="C104" s="59"/>
      <c r="D104" s="59"/>
      <c r="E104" s="59"/>
      <c r="F104" s="59"/>
      <c r="G104" s="59"/>
      <c r="H104" s="59"/>
      <c r="I104" s="48"/>
      <c r="J104" s="59"/>
      <c r="K104" s="59"/>
      <c r="L104" s="59"/>
      <c r="M104" s="59"/>
      <c r="N104" s="59"/>
      <c r="O104" s="59"/>
      <c r="P104" s="59"/>
      <c r="Q104" s="48"/>
    </row>
    <row r="105" spans="1:17" x14ac:dyDescent="0.3">
      <c r="A105" s="48"/>
      <c r="B105" s="59"/>
      <c r="C105" s="59"/>
      <c r="D105" s="59"/>
      <c r="E105" s="59"/>
      <c r="F105" s="59"/>
      <c r="G105" s="59"/>
      <c r="H105" s="59"/>
      <c r="I105" s="48"/>
      <c r="J105" s="59"/>
      <c r="K105" s="59"/>
      <c r="L105" s="59"/>
      <c r="M105" s="59"/>
      <c r="N105" s="59"/>
      <c r="O105" s="59"/>
      <c r="P105" s="59"/>
      <c r="Q105" s="48"/>
    </row>
    <row r="106" spans="1:17" x14ac:dyDescent="0.3">
      <c r="A106" s="48"/>
      <c r="B106" s="59"/>
      <c r="C106" s="59"/>
      <c r="D106" s="59"/>
      <c r="E106" s="59"/>
      <c r="F106" s="59"/>
      <c r="G106" s="59"/>
      <c r="H106" s="59"/>
      <c r="I106" s="48"/>
      <c r="J106" s="59"/>
      <c r="K106" s="59"/>
      <c r="L106" s="59"/>
      <c r="M106" s="59"/>
      <c r="N106" s="59"/>
      <c r="O106" s="59"/>
      <c r="P106" s="59"/>
      <c r="Q106" s="48"/>
    </row>
    <row r="107" spans="1:17" x14ac:dyDescent="0.3">
      <c r="A107" s="48"/>
      <c r="B107" s="59"/>
      <c r="C107" s="59"/>
      <c r="D107" s="59"/>
      <c r="E107" s="59"/>
      <c r="F107" s="59"/>
      <c r="G107" s="59"/>
      <c r="H107" s="59"/>
      <c r="I107" s="48"/>
      <c r="J107" s="59"/>
      <c r="K107" s="59"/>
      <c r="L107" s="59"/>
      <c r="M107" s="59"/>
      <c r="N107" s="59"/>
      <c r="O107" s="59"/>
      <c r="P107" s="59"/>
      <c r="Q107" s="48"/>
    </row>
    <row r="108" spans="1:17" x14ac:dyDescent="0.3">
      <c r="A108" s="48"/>
      <c r="B108" s="59"/>
      <c r="C108" s="59"/>
      <c r="D108" s="59"/>
      <c r="E108" s="59"/>
      <c r="F108" s="59"/>
      <c r="G108" s="59"/>
      <c r="H108" s="59"/>
      <c r="I108" s="48"/>
      <c r="J108" s="59"/>
      <c r="K108" s="59"/>
      <c r="L108" s="59"/>
      <c r="M108" s="59"/>
      <c r="N108" s="59"/>
      <c r="O108" s="59"/>
      <c r="P108" s="59"/>
      <c r="Q108" s="48"/>
    </row>
    <row r="109" spans="1:17" x14ac:dyDescent="0.3">
      <c r="A109" s="48"/>
      <c r="B109" s="59"/>
      <c r="C109" s="59"/>
      <c r="D109" s="59"/>
      <c r="E109" s="59"/>
      <c r="F109" s="59"/>
      <c r="G109" s="59"/>
      <c r="H109" s="59"/>
      <c r="I109" s="48"/>
      <c r="J109" s="59"/>
      <c r="K109" s="59"/>
      <c r="L109" s="59"/>
      <c r="M109" s="59"/>
      <c r="N109" s="59"/>
      <c r="O109" s="59"/>
      <c r="P109" s="59"/>
      <c r="Q109" s="48"/>
    </row>
    <row r="110" spans="1:17" x14ac:dyDescent="0.3">
      <c r="A110" s="48"/>
      <c r="B110" s="59"/>
      <c r="C110" s="59"/>
      <c r="D110" s="59"/>
      <c r="E110" s="59"/>
      <c r="F110" s="59"/>
      <c r="G110" s="59"/>
      <c r="H110" s="59"/>
      <c r="I110" s="48"/>
      <c r="J110" s="59"/>
      <c r="K110" s="59"/>
      <c r="L110" s="59"/>
      <c r="M110" s="59"/>
      <c r="N110" s="59"/>
      <c r="O110" s="59"/>
      <c r="P110" s="59"/>
      <c r="Q110" s="48"/>
    </row>
    <row r="111" spans="1:17" x14ac:dyDescent="0.3">
      <c r="A111" s="48"/>
      <c r="B111" s="59"/>
      <c r="C111" s="59"/>
      <c r="D111" s="59"/>
      <c r="E111" s="59"/>
      <c r="F111" s="59"/>
      <c r="G111" s="59"/>
      <c r="H111" s="59"/>
      <c r="I111" s="48"/>
      <c r="J111" s="59"/>
      <c r="K111" s="59"/>
      <c r="L111" s="59"/>
      <c r="M111" s="59"/>
      <c r="N111" s="59"/>
      <c r="O111" s="59"/>
      <c r="P111" s="59"/>
      <c r="Q111" s="48"/>
    </row>
    <row r="112" spans="1:17" x14ac:dyDescent="0.3">
      <c r="A112" s="48"/>
      <c r="B112" s="59"/>
      <c r="C112" s="59"/>
      <c r="D112" s="59"/>
      <c r="E112" s="59"/>
      <c r="F112" s="59"/>
      <c r="G112" s="59"/>
      <c r="H112" s="59"/>
      <c r="I112" s="48"/>
      <c r="J112" s="59"/>
      <c r="K112" s="59"/>
      <c r="L112" s="59"/>
      <c r="M112" s="59"/>
      <c r="N112" s="59"/>
      <c r="O112" s="59"/>
      <c r="P112" s="59"/>
      <c r="Q112" s="48"/>
    </row>
    <row r="113" spans="1:17" x14ac:dyDescent="0.3">
      <c r="A113" s="48"/>
      <c r="B113" s="59"/>
      <c r="C113" s="59"/>
      <c r="D113" s="59"/>
      <c r="E113" s="59"/>
      <c r="F113" s="59"/>
      <c r="G113" s="59"/>
      <c r="H113" s="59"/>
      <c r="I113" s="48"/>
      <c r="J113" s="59"/>
      <c r="K113" s="59"/>
      <c r="L113" s="59"/>
      <c r="M113" s="59"/>
      <c r="N113" s="59"/>
      <c r="O113" s="59"/>
      <c r="P113" s="59"/>
      <c r="Q113" s="48"/>
    </row>
    <row r="114" spans="1:17" x14ac:dyDescent="0.3">
      <c r="A114" s="48"/>
      <c r="B114" s="59"/>
      <c r="C114" s="59"/>
      <c r="D114" s="59"/>
      <c r="E114" s="59"/>
      <c r="F114" s="39" t="s">
        <v>28</v>
      </c>
      <c r="G114" s="40">
        <f>SUM(C101:H101)</f>
        <v>18</v>
      </c>
      <c r="H114" s="39" t="s">
        <v>29</v>
      </c>
      <c r="I114" s="48"/>
      <c r="J114" s="59"/>
      <c r="K114" s="59"/>
      <c r="L114" s="59"/>
      <c r="M114" s="59"/>
      <c r="N114" s="39" t="s">
        <v>28</v>
      </c>
      <c r="O114" s="40">
        <f>SUM(K101:P101)</f>
        <v>18</v>
      </c>
      <c r="P114" s="39" t="s">
        <v>29</v>
      </c>
      <c r="Q114" s="49"/>
    </row>
    <row r="115" spans="1:17" x14ac:dyDescent="0.3">
      <c r="A115" s="54"/>
      <c r="B115" s="54"/>
      <c r="C115" s="54"/>
      <c r="D115" s="54"/>
      <c r="E115" s="54"/>
      <c r="F115" s="54"/>
      <c r="G115" s="54"/>
      <c r="H115" s="224"/>
      <c r="I115" s="54"/>
      <c r="J115" s="54"/>
      <c r="K115" s="54"/>
      <c r="L115" s="54"/>
      <c r="M115" s="54"/>
      <c r="N115" s="54"/>
      <c r="O115" s="16"/>
      <c r="P115" s="224"/>
      <c r="Q115" s="16"/>
    </row>
    <row r="116" spans="1:17" x14ac:dyDescent="0.3">
      <c r="A116" s="54"/>
      <c r="B116" s="54"/>
      <c r="C116" s="54"/>
      <c r="D116" s="54"/>
      <c r="E116" s="54"/>
      <c r="F116" s="54"/>
      <c r="G116" s="54"/>
      <c r="H116" s="224"/>
      <c r="I116" s="54"/>
      <c r="J116" s="54"/>
      <c r="K116" s="54"/>
      <c r="L116" s="54"/>
      <c r="M116" s="54"/>
      <c r="N116" s="54"/>
      <c r="O116" s="16"/>
      <c r="P116" s="224"/>
      <c r="Q116" s="16"/>
    </row>
    <row r="117" spans="1:17" ht="18.75" x14ac:dyDescent="0.3">
      <c r="A117" s="54"/>
      <c r="B117" s="55">
        <f>'REKOD PRESTASI MURID'!Q10</f>
        <v>1.2</v>
      </c>
      <c r="C117" s="12"/>
      <c r="D117" s="12"/>
      <c r="E117" s="12"/>
      <c r="F117" s="12"/>
      <c r="G117" s="12"/>
      <c r="H117" s="11"/>
      <c r="I117" s="54"/>
      <c r="J117" s="55">
        <f>'REKOD PRESTASI MURID'!R10</f>
        <v>2.1</v>
      </c>
      <c r="K117" s="12"/>
      <c r="L117" s="12"/>
      <c r="M117" s="12"/>
      <c r="N117" s="12"/>
      <c r="O117" s="12"/>
      <c r="P117" s="11"/>
      <c r="Q117" s="16"/>
    </row>
    <row r="118" spans="1:17" x14ac:dyDescent="0.3">
      <c r="A118" s="48"/>
      <c r="B118" s="38" t="s">
        <v>16</v>
      </c>
      <c r="C118" s="37" t="s">
        <v>22</v>
      </c>
      <c r="D118" s="37" t="s">
        <v>23</v>
      </c>
      <c r="E118" s="37" t="s">
        <v>24</v>
      </c>
      <c r="F118" s="37" t="s">
        <v>25</v>
      </c>
      <c r="G118" s="37" t="s">
        <v>26</v>
      </c>
      <c r="H118" s="37" t="s">
        <v>27</v>
      </c>
      <c r="I118" s="48"/>
      <c r="J118" s="38" t="s">
        <v>16</v>
      </c>
      <c r="K118" s="37" t="s">
        <v>22</v>
      </c>
      <c r="L118" s="37" t="s">
        <v>23</v>
      </c>
      <c r="M118" s="37" t="s">
        <v>24</v>
      </c>
      <c r="N118" s="37" t="s">
        <v>25</v>
      </c>
      <c r="O118" s="37" t="s">
        <v>26</v>
      </c>
      <c r="P118" s="37" t="s">
        <v>27</v>
      </c>
      <c r="Q118" s="48"/>
    </row>
    <row r="119" spans="1:17" x14ac:dyDescent="0.3">
      <c r="A119" s="48"/>
      <c r="B119" s="35" t="s">
        <v>21</v>
      </c>
      <c r="C119" s="35">
        <f>COUNTIF('REKOD PRESTASI MURID'!$Q$11:$Q$70,1)</f>
        <v>0</v>
      </c>
      <c r="D119" s="35">
        <f>COUNTIF('REKOD PRESTASI MURID'!$Q$11:$Q$70,2)</f>
        <v>0</v>
      </c>
      <c r="E119" s="35">
        <f>COUNTIF('REKOD PRESTASI MURID'!$Q$11:$Q$70,3)</f>
        <v>0</v>
      </c>
      <c r="F119" s="35">
        <f>COUNTIF('REKOD PRESTASI MURID'!$Q$11:$Q$70,4)</f>
        <v>1</v>
      </c>
      <c r="G119" s="35">
        <f>COUNTIF('REKOD PRESTASI MURID'!$Q$11:$Q$70,5)</f>
        <v>3</v>
      </c>
      <c r="H119" s="35">
        <f>COUNTIF('REKOD PRESTASI MURID'!$Q$11:$Q$70,6)</f>
        <v>14</v>
      </c>
      <c r="I119" s="48"/>
      <c r="J119" s="35" t="s">
        <v>21</v>
      </c>
      <c r="K119" s="35">
        <f>COUNTIF('REKOD PRESTASI MURID'!$R$11:$R$70,1)</f>
        <v>0</v>
      </c>
      <c r="L119" s="35">
        <f>COUNTIF('REKOD PRESTASI MURID'!$R$11:$R$70,2)</f>
        <v>0</v>
      </c>
      <c r="M119" s="35">
        <f>COUNTIF('REKOD PRESTASI MURID'!$R$11:$R$70,3)</f>
        <v>3</v>
      </c>
      <c r="N119" s="35">
        <f>COUNTIF('REKOD PRESTASI MURID'!$R$11:$R$70,4)</f>
        <v>8</v>
      </c>
      <c r="O119" s="35">
        <f>COUNTIF('REKOD PRESTASI MURID'!$R$11:$R$70,5)</f>
        <v>4</v>
      </c>
      <c r="P119" s="35">
        <f>COUNTIF('REKOD PRESTASI MURID'!$R$11:$R$70,6)</f>
        <v>3</v>
      </c>
      <c r="Q119" s="48"/>
    </row>
    <row r="120" spans="1:17" x14ac:dyDescent="0.3">
      <c r="A120" s="48"/>
      <c r="B120" s="59"/>
      <c r="C120" s="59"/>
      <c r="D120" s="59"/>
      <c r="E120" s="59"/>
      <c r="F120" s="59"/>
      <c r="G120" s="59"/>
      <c r="H120" s="59"/>
      <c r="I120" s="48"/>
      <c r="J120" s="59"/>
      <c r="K120" s="59"/>
      <c r="L120" s="59"/>
      <c r="M120" s="59"/>
      <c r="N120" s="59"/>
      <c r="O120" s="59"/>
      <c r="P120" s="59"/>
      <c r="Q120" s="48"/>
    </row>
    <row r="121" spans="1:17" x14ac:dyDescent="0.3">
      <c r="A121" s="48"/>
      <c r="B121" s="59"/>
      <c r="C121" s="59"/>
      <c r="D121" s="59"/>
      <c r="E121" s="59"/>
      <c r="F121" s="59"/>
      <c r="G121" s="59"/>
      <c r="H121" s="59"/>
      <c r="I121" s="48"/>
      <c r="J121" s="59"/>
      <c r="K121" s="59"/>
      <c r="L121" s="59"/>
      <c r="M121" s="59"/>
      <c r="N121" s="59"/>
      <c r="O121" s="59"/>
      <c r="P121" s="59"/>
      <c r="Q121" s="48"/>
    </row>
    <row r="122" spans="1:17" x14ac:dyDescent="0.3">
      <c r="A122" s="48"/>
      <c r="B122" s="59"/>
      <c r="C122" s="59"/>
      <c r="D122" s="59"/>
      <c r="E122" s="59"/>
      <c r="F122" s="59"/>
      <c r="G122" s="59"/>
      <c r="H122" s="59"/>
      <c r="I122" s="48"/>
      <c r="J122" s="59"/>
      <c r="K122" s="59"/>
      <c r="L122" s="59"/>
      <c r="M122" s="59"/>
      <c r="N122" s="59"/>
      <c r="O122" s="59"/>
      <c r="P122" s="59"/>
      <c r="Q122" s="48"/>
    </row>
    <row r="123" spans="1:17" x14ac:dyDescent="0.3">
      <c r="A123" s="48"/>
      <c r="B123" s="59"/>
      <c r="C123" s="59"/>
      <c r="D123" s="59"/>
      <c r="E123" s="59"/>
      <c r="F123" s="59"/>
      <c r="G123" s="59"/>
      <c r="H123" s="59"/>
      <c r="I123" s="48"/>
      <c r="J123" s="59"/>
      <c r="K123" s="59"/>
      <c r="L123" s="59"/>
      <c r="M123" s="59"/>
      <c r="N123" s="59"/>
      <c r="O123" s="59"/>
      <c r="P123" s="59"/>
      <c r="Q123" s="48"/>
    </row>
    <row r="124" spans="1:17" x14ac:dyDescent="0.3">
      <c r="A124" s="48"/>
      <c r="B124" s="59"/>
      <c r="C124" s="59"/>
      <c r="D124" s="59"/>
      <c r="E124" s="59"/>
      <c r="F124" s="59"/>
      <c r="G124" s="59"/>
      <c r="H124" s="59"/>
      <c r="I124" s="48"/>
      <c r="J124" s="59"/>
      <c r="K124" s="59"/>
      <c r="L124" s="59"/>
      <c r="M124" s="59"/>
      <c r="N124" s="59"/>
      <c r="O124" s="59"/>
      <c r="P124" s="59"/>
      <c r="Q124" s="48"/>
    </row>
    <row r="125" spans="1:17" x14ac:dyDescent="0.3">
      <c r="A125" s="48"/>
      <c r="B125" s="59"/>
      <c r="C125" s="59"/>
      <c r="D125" s="59"/>
      <c r="E125" s="59"/>
      <c r="F125" s="59"/>
      <c r="G125" s="59"/>
      <c r="H125" s="59"/>
      <c r="I125" s="48"/>
      <c r="J125" s="59"/>
      <c r="K125" s="59"/>
      <c r="L125" s="59"/>
      <c r="M125" s="59"/>
      <c r="N125" s="59"/>
      <c r="O125" s="59"/>
      <c r="P125" s="59"/>
      <c r="Q125" s="48"/>
    </row>
    <row r="126" spans="1:17" x14ac:dyDescent="0.3">
      <c r="A126" s="48"/>
      <c r="B126" s="59"/>
      <c r="C126" s="59"/>
      <c r="D126" s="59"/>
      <c r="E126" s="59"/>
      <c r="F126" s="59"/>
      <c r="G126" s="59"/>
      <c r="H126" s="59"/>
      <c r="I126" s="48"/>
      <c r="J126" s="59"/>
      <c r="K126" s="59"/>
      <c r="L126" s="59"/>
      <c r="M126" s="59"/>
      <c r="N126" s="59"/>
      <c r="O126" s="59"/>
      <c r="P126" s="59"/>
      <c r="Q126" s="48"/>
    </row>
    <row r="127" spans="1:17" x14ac:dyDescent="0.3">
      <c r="A127" s="48"/>
      <c r="B127" s="59"/>
      <c r="C127" s="59"/>
      <c r="D127" s="59"/>
      <c r="E127" s="59"/>
      <c r="F127" s="59"/>
      <c r="G127" s="59"/>
      <c r="H127" s="59"/>
      <c r="I127" s="48"/>
      <c r="J127" s="59"/>
      <c r="K127" s="59"/>
      <c r="L127" s="59"/>
      <c r="M127" s="59"/>
      <c r="N127" s="59"/>
      <c r="O127" s="59"/>
      <c r="P127" s="59"/>
      <c r="Q127" s="48"/>
    </row>
    <row r="128" spans="1:17" x14ac:dyDescent="0.3">
      <c r="A128" s="48"/>
      <c r="B128" s="59"/>
      <c r="C128" s="59"/>
      <c r="D128" s="59"/>
      <c r="E128" s="59"/>
      <c r="F128" s="59"/>
      <c r="G128" s="59"/>
      <c r="H128" s="59"/>
      <c r="I128" s="48"/>
      <c r="J128" s="59"/>
      <c r="K128" s="59"/>
      <c r="L128" s="59"/>
      <c r="M128" s="59"/>
      <c r="N128" s="59"/>
      <c r="O128" s="59"/>
      <c r="P128" s="59"/>
      <c r="Q128" s="48"/>
    </row>
    <row r="129" spans="1:17" x14ac:dyDescent="0.3">
      <c r="A129" s="48"/>
      <c r="B129" s="59"/>
      <c r="C129" s="59"/>
      <c r="D129" s="59"/>
      <c r="E129" s="59"/>
      <c r="F129" s="59"/>
      <c r="G129" s="59"/>
      <c r="H129" s="59"/>
      <c r="I129" s="48"/>
      <c r="J129" s="59"/>
      <c r="K129" s="59"/>
      <c r="L129" s="59"/>
      <c r="M129" s="59"/>
      <c r="N129" s="59"/>
      <c r="O129" s="59"/>
      <c r="P129" s="59"/>
      <c r="Q129" s="48"/>
    </row>
    <row r="130" spans="1:17" x14ac:dyDescent="0.3">
      <c r="A130" s="48"/>
      <c r="B130" s="59"/>
      <c r="C130" s="59"/>
      <c r="D130" s="59"/>
      <c r="E130" s="59"/>
      <c r="F130" s="59"/>
      <c r="G130" s="59"/>
      <c r="H130" s="59"/>
      <c r="I130" s="48"/>
      <c r="J130" s="59"/>
      <c r="K130" s="59"/>
      <c r="L130" s="59"/>
      <c r="M130" s="59"/>
      <c r="N130" s="59"/>
      <c r="O130" s="59"/>
      <c r="P130" s="59"/>
      <c r="Q130" s="48"/>
    </row>
    <row r="131" spans="1:17" x14ac:dyDescent="0.3">
      <c r="A131" s="48"/>
      <c r="B131" s="59"/>
      <c r="C131" s="59"/>
      <c r="D131" s="59"/>
      <c r="E131" s="59"/>
      <c r="F131" s="59"/>
      <c r="G131" s="59"/>
      <c r="H131" s="59"/>
      <c r="I131" s="48"/>
      <c r="J131" s="59"/>
      <c r="K131" s="59"/>
      <c r="L131" s="59"/>
      <c r="M131" s="59"/>
      <c r="N131" s="59"/>
      <c r="O131" s="59"/>
      <c r="P131" s="59"/>
      <c r="Q131" s="48"/>
    </row>
    <row r="132" spans="1:17" x14ac:dyDescent="0.3">
      <c r="A132" s="48"/>
      <c r="B132" s="59"/>
      <c r="C132" s="59"/>
      <c r="D132" s="59"/>
      <c r="E132" s="59"/>
      <c r="F132" s="39" t="s">
        <v>28</v>
      </c>
      <c r="G132" s="40">
        <f>SUM(C119:H119)</f>
        <v>18</v>
      </c>
      <c r="H132" s="39" t="s">
        <v>29</v>
      </c>
      <c r="I132" s="48"/>
      <c r="J132" s="59"/>
      <c r="K132" s="59"/>
      <c r="L132" s="59"/>
      <c r="M132" s="59"/>
      <c r="N132" s="39" t="s">
        <v>28</v>
      </c>
      <c r="O132" s="40">
        <f>SUM(K119:P119)</f>
        <v>18</v>
      </c>
      <c r="P132" s="39" t="s">
        <v>29</v>
      </c>
      <c r="Q132" s="48"/>
    </row>
    <row r="133" spans="1:17" x14ac:dyDescent="0.3">
      <c r="A133" s="54"/>
      <c r="B133" s="54"/>
      <c r="C133" s="54"/>
      <c r="D133" s="54"/>
      <c r="E133" s="54"/>
      <c r="F133" s="54"/>
      <c r="G133" s="16"/>
      <c r="H133" s="224"/>
      <c r="I133" s="54"/>
      <c r="J133" s="54"/>
      <c r="K133" s="54"/>
      <c r="L133" s="54"/>
      <c r="M133" s="54"/>
      <c r="N133" s="54"/>
      <c r="O133" s="16"/>
      <c r="P133" s="224"/>
      <c r="Q133" s="54"/>
    </row>
    <row r="134" spans="1:17" x14ac:dyDescent="0.3">
      <c r="A134" s="54"/>
      <c r="B134" s="54"/>
      <c r="C134" s="54"/>
      <c r="D134" s="54"/>
      <c r="E134" s="54"/>
      <c r="F134" s="54"/>
      <c r="G134" s="16"/>
      <c r="H134" s="224"/>
      <c r="I134" s="54"/>
      <c r="J134" s="54"/>
      <c r="K134" s="54"/>
      <c r="L134" s="54"/>
      <c r="M134" s="54"/>
      <c r="N134" s="54"/>
      <c r="O134" s="16"/>
      <c r="P134" s="224"/>
      <c r="Q134" s="54"/>
    </row>
    <row r="135" spans="1:17" ht="18.75" x14ac:dyDescent="0.3">
      <c r="A135" s="54"/>
      <c r="B135" s="55">
        <f>'REKOD PRESTASI MURID'!S10</f>
        <v>3.1</v>
      </c>
      <c r="C135" s="12"/>
      <c r="D135" s="12"/>
      <c r="E135" s="12"/>
      <c r="F135" s="12"/>
      <c r="G135" s="12"/>
      <c r="H135" s="11"/>
      <c r="I135" s="54"/>
      <c r="J135" s="55" t="str">
        <f>'REKOD PRESTASI MURID'!T10</f>
        <v>3.2, 3.3</v>
      </c>
      <c r="K135" s="12"/>
      <c r="L135" s="12"/>
      <c r="M135" s="12"/>
      <c r="N135" s="12"/>
      <c r="O135" s="12"/>
      <c r="P135" s="11"/>
      <c r="Q135" s="54"/>
    </row>
    <row r="136" spans="1:17" x14ac:dyDescent="0.3">
      <c r="A136" s="48"/>
      <c r="B136" s="38" t="s">
        <v>16</v>
      </c>
      <c r="C136" s="37" t="s">
        <v>22</v>
      </c>
      <c r="D136" s="37" t="s">
        <v>23</v>
      </c>
      <c r="E136" s="37" t="s">
        <v>24</v>
      </c>
      <c r="F136" s="37" t="s">
        <v>25</v>
      </c>
      <c r="G136" s="37" t="s">
        <v>26</v>
      </c>
      <c r="H136" s="37" t="s">
        <v>27</v>
      </c>
      <c r="I136" s="48"/>
      <c r="J136" s="38" t="s">
        <v>16</v>
      </c>
      <c r="K136" s="37" t="s">
        <v>22</v>
      </c>
      <c r="L136" s="37" t="s">
        <v>23</v>
      </c>
      <c r="M136" s="37" t="s">
        <v>24</v>
      </c>
      <c r="N136" s="37" t="s">
        <v>25</v>
      </c>
      <c r="O136" s="37" t="s">
        <v>26</v>
      </c>
      <c r="P136" s="37" t="s">
        <v>27</v>
      </c>
      <c r="Q136" s="48"/>
    </row>
    <row r="137" spans="1:17" x14ac:dyDescent="0.3">
      <c r="A137" s="48"/>
      <c r="B137" s="35" t="s">
        <v>21</v>
      </c>
      <c r="C137" s="35">
        <f>COUNTIF('REKOD PRESTASI MURID'!$S$11:$S$70,1)</f>
        <v>0</v>
      </c>
      <c r="D137" s="35">
        <f>COUNTIF('REKOD PRESTASI MURID'!$S$11:$S$70,2)</f>
        <v>0</v>
      </c>
      <c r="E137" s="35">
        <f>COUNTIF('REKOD PRESTASI MURID'!$S$11:$S$70,3)</f>
        <v>3</v>
      </c>
      <c r="F137" s="35">
        <f>COUNTIF('REKOD PRESTASI MURID'!$S$11:$S$70,4)</f>
        <v>3</v>
      </c>
      <c r="G137" s="35">
        <f>COUNTIF('REKOD PRESTASI MURID'!$S$11:$S$70,5)</f>
        <v>9</v>
      </c>
      <c r="H137" s="35">
        <f>COUNTIF('REKOD PRESTASI MURID'!$S$11:$S$70,6)</f>
        <v>3</v>
      </c>
      <c r="I137" s="48"/>
      <c r="J137" s="35" t="s">
        <v>21</v>
      </c>
      <c r="K137" s="35">
        <f>COUNTIF('REKOD PRESTASI MURID'!$T$11:$T$70,1)</f>
        <v>0</v>
      </c>
      <c r="L137" s="35">
        <f>COUNTIF('REKOD PRESTASI MURID'!$T$11:$T$70,2)</f>
        <v>0</v>
      </c>
      <c r="M137" s="35">
        <f>COUNTIF('REKOD PRESTASI MURID'!$T$11:$T$70,3)</f>
        <v>0</v>
      </c>
      <c r="N137" s="35">
        <f>COUNTIF('REKOD PRESTASI MURID'!$T$11:$T$70,4)</f>
        <v>9</v>
      </c>
      <c r="O137" s="35">
        <f>COUNTIF('REKOD PRESTASI MURID'!$T$11:$T$70,5)</f>
        <v>5</v>
      </c>
      <c r="P137" s="35">
        <f>COUNTIF('REKOD PRESTASI MURID'!$T$11:$T$70,6)</f>
        <v>4</v>
      </c>
      <c r="Q137" s="48"/>
    </row>
    <row r="138" spans="1:17" x14ac:dyDescent="0.3">
      <c r="A138" s="48"/>
      <c r="B138" s="59"/>
      <c r="C138" s="59"/>
      <c r="D138" s="59"/>
      <c r="E138" s="59"/>
      <c r="F138" s="59"/>
      <c r="G138" s="59"/>
      <c r="H138" s="59"/>
      <c r="I138" s="48"/>
      <c r="J138" s="59"/>
      <c r="K138" s="59"/>
      <c r="L138" s="59"/>
      <c r="M138" s="59"/>
      <c r="N138" s="59"/>
      <c r="O138" s="59"/>
      <c r="P138" s="59"/>
      <c r="Q138" s="48"/>
    </row>
    <row r="139" spans="1:17" x14ac:dyDescent="0.3">
      <c r="A139" s="48"/>
      <c r="B139" s="59"/>
      <c r="C139" s="59"/>
      <c r="D139" s="59"/>
      <c r="E139" s="59"/>
      <c r="F139" s="59"/>
      <c r="G139" s="59"/>
      <c r="H139" s="59"/>
      <c r="I139" s="48"/>
      <c r="J139" s="59"/>
      <c r="K139" s="59"/>
      <c r="L139" s="59"/>
      <c r="M139" s="59"/>
      <c r="N139" s="36"/>
      <c r="O139" s="36"/>
      <c r="P139" s="36"/>
      <c r="Q139" s="48"/>
    </row>
    <row r="140" spans="1:17" x14ac:dyDescent="0.3">
      <c r="A140" s="48"/>
      <c r="B140" s="59"/>
      <c r="C140" s="59"/>
      <c r="D140" s="59"/>
      <c r="E140" s="59"/>
      <c r="F140" s="59"/>
      <c r="G140" s="59"/>
      <c r="H140" s="59"/>
      <c r="I140" s="48"/>
      <c r="J140" s="59"/>
      <c r="K140" s="59"/>
      <c r="L140" s="59"/>
      <c r="M140" s="59"/>
      <c r="N140" s="36"/>
      <c r="O140" s="36"/>
      <c r="P140" s="36"/>
      <c r="Q140" s="48"/>
    </row>
    <row r="141" spans="1:17" x14ac:dyDescent="0.3">
      <c r="A141" s="48"/>
      <c r="B141" s="59"/>
      <c r="C141" s="59"/>
      <c r="D141" s="59"/>
      <c r="E141" s="59"/>
      <c r="F141" s="59"/>
      <c r="G141" s="59"/>
      <c r="H141" s="59"/>
      <c r="I141" s="48"/>
      <c r="J141" s="59"/>
      <c r="K141" s="59"/>
      <c r="L141" s="59"/>
      <c r="M141" s="59"/>
      <c r="N141" s="36"/>
      <c r="O141" s="36"/>
      <c r="P141" s="36"/>
      <c r="Q141" s="48"/>
    </row>
    <row r="142" spans="1:17" x14ac:dyDescent="0.3">
      <c r="A142" s="48"/>
      <c r="B142" s="59"/>
      <c r="C142" s="59"/>
      <c r="D142" s="59"/>
      <c r="E142" s="59"/>
      <c r="F142" s="59"/>
      <c r="G142" s="59"/>
      <c r="H142" s="59"/>
      <c r="I142" s="48"/>
      <c r="J142" s="59"/>
      <c r="K142" s="59"/>
      <c r="L142" s="59"/>
      <c r="M142" s="59"/>
      <c r="N142" s="36"/>
      <c r="O142" s="36"/>
      <c r="P142" s="36"/>
      <c r="Q142" s="48"/>
    </row>
    <row r="143" spans="1:17" x14ac:dyDescent="0.3">
      <c r="A143" s="48"/>
      <c r="B143" s="59"/>
      <c r="C143" s="59"/>
      <c r="D143" s="59"/>
      <c r="E143" s="59"/>
      <c r="F143" s="59"/>
      <c r="G143" s="59"/>
      <c r="H143" s="59"/>
      <c r="I143" s="48"/>
      <c r="J143" s="59"/>
      <c r="K143" s="59"/>
      <c r="L143" s="59"/>
      <c r="M143" s="59"/>
      <c r="N143" s="36"/>
      <c r="O143" s="36"/>
      <c r="P143" s="36"/>
      <c r="Q143" s="48"/>
    </row>
    <row r="144" spans="1:17" x14ac:dyDescent="0.3">
      <c r="A144" s="48"/>
      <c r="B144" s="59"/>
      <c r="C144" s="59"/>
      <c r="D144" s="59"/>
      <c r="E144" s="59"/>
      <c r="F144" s="59"/>
      <c r="G144" s="59"/>
      <c r="H144" s="59"/>
      <c r="I144" s="48"/>
      <c r="J144" s="59"/>
      <c r="K144" s="59"/>
      <c r="L144" s="59"/>
      <c r="M144" s="59"/>
      <c r="N144" s="36"/>
      <c r="O144" s="36"/>
      <c r="P144" s="36"/>
      <c r="Q144" s="48"/>
    </row>
    <row r="145" spans="1:17" x14ac:dyDescent="0.3">
      <c r="A145" s="48"/>
      <c r="B145" s="59"/>
      <c r="C145" s="59"/>
      <c r="D145" s="59"/>
      <c r="E145" s="59"/>
      <c r="F145" s="59"/>
      <c r="G145" s="59"/>
      <c r="H145" s="59"/>
      <c r="I145" s="48"/>
      <c r="J145" s="59"/>
      <c r="K145" s="59"/>
      <c r="L145" s="59"/>
      <c r="M145" s="59"/>
      <c r="N145" s="36"/>
      <c r="O145" s="36"/>
      <c r="P145" s="36"/>
      <c r="Q145" s="48"/>
    </row>
    <row r="146" spans="1:17" x14ac:dyDescent="0.3">
      <c r="A146" s="48"/>
      <c r="B146" s="59"/>
      <c r="C146" s="59"/>
      <c r="D146" s="59"/>
      <c r="E146" s="59"/>
      <c r="F146" s="59"/>
      <c r="G146" s="59"/>
      <c r="H146" s="59"/>
      <c r="I146" s="48"/>
      <c r="J146" s="59"/>
      <c r="K146" s="59"/>
      <c r="L146" s="59"/>
      <c r="M146" s="59"/>
      <c r="N146" s="36"/>
      <c r="O146" s="36"/>
      <c r="P146" s="36"/>
      <c r="Q146" s="48"/>
    </row>
    <row r="147" spans="1:17" x14ac:dyDescent="0.3">
      <c r="A147" s="48"/>
      <c r="B147" s="59"/>
      <c r="C147" s="59"/>
      <c r="D147" s="59"/>
      <c r="E147" s="59"/>
      <c r="F147" s="59"/>
      <c r="G147" s="59"/>
      <c r="H147" s="59"/>
      <c r="I147" s="48"/>
      <c r="J147" s="59"/>
      <c r="K147" s="59"/>
      <c r="L147" s="59"/>
      <c r="M147" s="59"/>
      <c r="N147" s="59"/>
      <c r="O147" s="59"/>
      <c r="P147" s="59"/>
      <c r="Q147" s="48"/>
    </row>
    <row r="148" spans="1:17" x14ac:dyDescent="0.3">
      <c r="A148" s="48"/>
      <c r="B148" s="59"/>
      <c r="C148" s="59"/>
      <c r="D148" s="59"/>
      <c r="E148" s="59"/>
      <c r="F148" s="59"/>
      <c r="G148" s="59"/>
      <c r="H148" s="59"/>
      <c r="I148" s="48"/>
      <c r="J148" s="59"/>
      <c r="K148" s="59"/>
      <c r="L148" s="59"/>
      <c r="M148" s="59"/>
      <c r="N148" s="59"/>
      <c r="O148" s="59"/>
      <c r="P148" s="59"/>
      <c r="Q148" s="48"/>
    </row>
    <row r="149" spans="1:17" x14ac:dyDescent="0.3">
      <c r="A149" s="48"/>
      <c r="B149" s="59"/>
      <c r="C149" s="59"/>
      <c r="D149" s="59"/>
      <c r="E149" s="59"/>
      <c r="F149" s="59"/>
      <c r="G149" s="59"/>
      <c r="H149" s="59"/>
      <c r="I149" s="48"/>
      <c r="J149" s="59"/>
      <c r="K149" s="59"/>
      <c r="L149" s="59"/>
      <c r="M149" s="59"/>
      <c r="N149" s="59"/>
      <c r="O149" s="59"/>
      <c r="P149" s="59"/>
      <c r="Q149" s="48"/>
    </row>
    <row r="150" spans="1:17" x14ac:dyDescent="0.3">
      <c r="A150" s="48"/>
      <c r="B150" s="59"/>
      <c r="C150" s="59"/>
      <c r="D150" s="59"/>
      <c r="E150" s="59"/>
      <c r="F150" s="39" t="s">
        <v>28</v>
      </c>
      <c r="G150" s="40">
        <f>SUM(C137:H137)</f>
        <v>18</v>
      </c>
      <c r="H150" s="39" t="s">
        <v>29</v>
      </c>
      <c r="I150" s="49"/>
      <c r="J150" s="59"/>
      <c r="K150" s="59"/>
      <c r="L150" s="59"/>
      <c r="M150" s="59"/>
      <c r="N150" s="39" t="s">
        <v>28</v>
      </c>
      <c r="O150" s="40">
        <f>SUM(K137:P137)</f>
        <v>18</v>
      </c>
      <c r="P150" s="39" t="s">
        <v>29</v>
      </c>
      <c r="Q150" s="48"/>
    </row>
    <row r="151" spans="1:17" x14ac:dyDescent="0.3">
      <c r="A151" s="48"/>
      <c r="B151" s="48"/>
      <c r="C151" s="48"/>
      <c r="D151" s="48"/>
      <c r="E151" s="48"/>
      <c r="F151" s="48"/>
      <c r="G151" s="49"/>
      <c r="H151" s="222"/>
      <c r="I151" s="49"/>
      <c r="J151" s="48"/>
      <c r="K151" s="48"/>
      <c r="L151" s="48"/>
      <c r="M151" s="48"/>
      <c r="N151" s="48"/>
      <c r="O151" s="49"/>
      <c r="P151" s="222"/>
      <c r="Q151" s="48"/>
    </row>
    <row r="152" spans="1:17" x14ac:dyDescent="0.3">
      <c r="A152" s="48"/>
      <c r="B152" s="48"/>
      <c r="C152" s="48"/>
      <c r="D152" s="48"/>
      <c r="E152" s="48"/>
      <c r="F152" s="48"/>
      <c r="G152" s="49"/>
      <c r="H152" s="222"/>
      <c r="I152" s="49"/>
      <c r="J152" s="48"/>
      <c r="K152" s="48"/>
      <c r="L152" s="48"/>
      <c r="M152" s="48"/>
      <c r="N152" s="48"/>
      <c r="O152" s="49"/>
      <c r="P152" s="222"/>
      <c r="Q152" s="48"/>
    </row>
    <row r="153" spans="1:17" ht="18.75" x14ac:dyDescent="0.3">
      <c r="A153" s="48"/>
      <c r="B153" s="55">
        <f>'REKOD PRESTASI MURID'!U10</f>
        <v>4.0999999999999996</v>
      </c>
      <c r="C153" s="12"/>
      <c r="D153" s="12"/>
      <c r="E153" s="12"/>
      <c r="F153" s="12"/>
      <c r="G153" s="12"/>
      <c r="H153" s="11"/>
      <c r="I153" s="16"/>
      <c r="J153" s="55">
        <f>'REKOD PRESTASI MURID'!V10</f>
        <v>4.2</v>
      </c>
      <c r="K153" s="12"/>
      <c r="L153" s="12"/>
      <c r="M153" s="12"/>
      <c r="N153" s="12"/>
      <c r="O153" s="12"/>
      <c r="P153" s="11"/>
      <c r="Q153" s="54"/>
    </row>
    <row r="154" spans="1:17" x14ac:dyDescent="0.3">
      <c r="A154" s="48"/>
      <c r="B154" s="38" t="s">
        <v>16</v>
      </c>
      <c r="C154" s="37" t="s">
        <v>22</v>
      </c>
      <c r="D154" s="37" t="s">
        <v>23</v>
      </c>
      <c r="E154" s="37" t="s">
        <v>24</v>
      </c>
      <c r="F154" s="37" t="s">
        <v>25</v>
      </c>
      <c r="G154" s="37" t="s">
        <v>26</v>
      </c>
      <c r="H154" s="37" t="s">
        <v>27</v>
      </c>
      <c r="I154" s="48"/>
      <c r="J154" s="38" t="s">
        <v>16</v>
      </c>
      <c r="K154" s="37" t="s">
        <v>22</v>
      </c>
      <c r="L154" s="37" t="s">
        <v>23</v>
      </c>
      <c r="M154" s="37" t="s">
        <v>24</v>
      </c>
      <c r="N154" s="37" t="s">
        <v>25</v>
      </c>
      <c r="O154" s="37" t="s">
        <v>26</v>
      </c>
      <c r="P154" s="37" t="s">
        <v>27</v>
      </c>
      <c r="Q154" s="48"/>
    </row>
    <row r="155" spans="1:17" x14ac:dyDescent="0.3">
      <c r="A155" s="48"/>
      <c r="B155" s="35" t="s">
        <v>21</v>
      </c>
      <c r="C155" s="35">
        <f>COUNTIF('REKOD PRESTASI MURID'!$U$11:$U$70,1)</f>
        <v>0</v>
      </c>
      <c r="D155" s="35">
        <f>COUNTIF('REKOD PRESTASI MURID'!$U$11:$U$70,2)</f>
        <v>0</v>
      </c>
      <c r="E155" s="35">
        <f>COUNTIF('REKOD PRESTASI MURID'!$U$11:$U$70,3)</f>
        <v>0</v>
      </c>
      <c r="F155" s="35">
        <f>COUNTIF('REKOD PRESTASI MURID'!$U$11:$U$70,4)</f>
        <v>1</v>
      </c>
      <c r="G155" s="35">
        <f>COUNTIF('REKOD PRESTASI MURID'!$U$11:$U$70,5)</f>
        <v>3</v>
      </c>
      <c r="H155" s="35">
        <f>COUNTIF('REKOD PRESTASI MURID'!$U$11:$U$70,6)</f>
        <v>14</v>
      </c>
      <c r="I155" s="48"/>
      <c r="J155" s="35" t="s">
        <v>21</v>
      </c>
      <c r="K155" s="35">
        <f>COUNTIF('REKOD PRESTASI MURID'!$V$11:$V$70,1)</f>
        <v>0</v>
      </c>
      <c r="L155" s="35">
        <f>COUNTIF('REKOD PRESTASI MURID'!$V$11:$V$70,2)</f>
        <v>0</v>
      </c>
      <c r="M155" s="35">
        <f>COUNTIF('REKOD PRESTASI MURID'!$V$11:$V$70,3)</f>
        <v>3</v>
      </c>
      <c r="N155" s="35">
        <f>COUNTIF('REKOD PRESTASI MURID'!$V$11:$V$70,4)</f>
        <v>8</v>
      </c>
      <c r="O155" s="35">
        <f>COUNTIF('REKOD PRESTASI MURID'!$V$11:$V$70,5)</f>
        <v>4</v>
      </c>
      <c r="P155" s="35">
        <f>COUNTIF('REKOD PRESTASI MURID'!$V$11:$V$70,6)</f>
        <v>3</v>
      </c>
      <c r="Q155" s="48"/>
    </row>
    <row r="156" spans="1:17" x14ac:dyDescent="0.3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48"/>
      <c r="L156" s="48"/>
      <c r="M156" s="48"/>
      <c r="N156" s="48"/>
      <c r="O156" s="48"/>
      <c r="P156" s="48"/>
      <c r="Q156" s="48"/>
    </row>
    <row r="157" spans="1:17" x14ac:dyDescent="0.3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48"/>
      <c r="L157" s="48"/>
      <c r="M157" s="48"/>
      <c r="N157" s="48"/>
      <c r="O157" s="48"/>
      <c r="P157" s="48"/>
      <c r="Q157" s="48"/>
    </row>
    <row r="158" spans="1:17" x14ac:dyDescent="0.3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48"/>
      <c r="L158" s="48"/>
      <c r="M158" s="48"/>
      <c r="N158" s="48"/>
      <c r="O158" s="48"/>
      <c r="P158" s="48"/>
      <c r="Q158" s="48"/>
    </row>
    <row r="159" spans="1:17" x14ac:dyDescent="0.3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48"/>
      <c r="L159" s="48"/>
      <c r="M159" s="48"/>
      <c r="N159" s="48"/>
      <c r="O159" s="48"/>
      <c r="P159" s="48"/>
      <c r="Q159" s="48"/>
    </row>
    <row r="160" spans="1:17" x14ac:dyDescent="0.3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48"/>
      <c r="L160" s="48"/>
      <c r="M160" s="48"/>
      <c r="N160" s="48"/>
      <c r="O160" s="48"/>
      <c r="P160" s="48"/>
      <c r="Q160" s="48"/>
    </row>
    <row r="161" spans="1:17" x14ac:dyDescent="0.3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48"/>
      <c r="L161" s="48"/>
      <c r="M161" s="48"/>
      <c r="N161" s="48"/>
      <c r="O161" s="48"/>
      <c r="P161" s="48"/>
      <c r="Q161" s="48"/>
    </row>
    <row r="162" spans="1:17" x14ac:dyDescent="0.3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</row>
    <row r="163" spans="1:17" x14ac:dyDescent="0.3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48"/>
      <c r="L163" s="48"/>
      <c r="M163" s="48"/>
      <c r="N163" s="48"/>
      <c r="O163" s="48"/>
      <c r="P163" s="48"/>
      <c r="Q163" s="48"/>
    </row>
    <row r="164" spans="1:17" x14ac:dyDescent="0.3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48"/>
      <c r="L164" s="48"/>
      <c r="M164" s="48"/>
      <c r="N164" s="48"/>
      <c r="O164" s="48"/>
      <c r="P164" s="48"/>
      <c r="Q164" s="48"/>
    </row>
    <row r="165" spans="1:17" x14ac:dyDescent="0.3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48"/>
      <c r="L165" s="48"/>
      <c r="M165" s="48"/>
      <c r="N165" s="48"/>
      <c r="O165" s="48"/>
      <c r="P165" s="48"/>
      <c r="Q165" s="48"/>
    </row>
    <row r="166" spans="1:17" x14ac:dyDescent="0.3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48"/>
      <c r="L166" s="48"/>
      <c r="M166" s="48"/>
      <c r="N166" s="48"/>
      <c r="O166" s="48"/>
      <c r="P166" s="48"/>
      <c r="Q166" s="48"/>
    </row>
    <row r="167" spans="1:17" x14ac:dyDescent="0.3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48"/>
      <c r="L167" s="48"/>
      <c r="M167" s="48"/>
      <c r="N167" s="48"/>
      <c r="O167" s="48"/>
      <c r="P167" s="48"/>
      <c r="Q167" s="48"/>
    </row>
    <row r="168" spans="1:17" x14ac:dyDescent="0.3">
      <c r="A168" s="48"/>
      <c r="B168" s="48"/>
      <c r="C168" s="48"/>
      <c r="D168" s="48"/>
      <c r="E168" s="48"/>
      <c r="F168" s="39" t="s">
        <v>28</v>
      </c>
      <c r="G168" s="40">
        <f>SUM(C155:H155)</f>
        <v>18</v>
      </c>
      <c r="H168" s="39" t="s">
        <v>29</v>
      </c>
      <c r="I168" s="48"/>
      <c r="J168" s="48"/>
      <c r="K168" s="48"/>
      <c r="L168" s="48"/>
      <c r="M168" s="48"/>
      <c r="N168" s="39" t="s">
        <v>28</v>
      </c>
      <c r="O168" s="40">
        <f>SUM(K155:P155)</f>
        <v>18</v>
      </c>
      <c r="P168" s="39" t="s">
        <v>29</v>
      </c>
      <c r="Q168" s="48"/>
    </row>
    <row r="169" spans="1:17" x14ac:dyDescent="0.3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48"/>
      <c r="L169" s="48"/>
      <c r="M169" s="48"/>
      <c r="N169" s="48"/>
      <c r="O169" s="48"/>
      <c r="P169" s="48"/>
      <c r="Q169" s="48"/>
    </row>
    <row r="170" spans="1:17" x14ac:dyDescent="0.3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48"/>
      <c r="L170" s="48"/>
      <c r="M170" s="48"/>
      <c r="N170" s="48"/>
      <c r="O170" s="48"/>
      <c r="P170" s="48"/>
      <c r="Q170" s="48"/>
    </row>
    <row r="171" spans="1:17" ht="18.75" x14ac:dyDescent="0.3">
      <c r="A171" s="48"/>
      <c r="B171" s="55" t="str">
        <f>'REKOD PRESTASI MURID'!W10</f>
        <v>5.1, 5.2</v>
      </c>
      <c r="C171" s="48"/>
      <c r="D171" s="48"/>
      <c r="E171" s="48"/>
      <c r="F171" s="48"/>
      <c r="G171" s="48"/>
      <c r="H171" s="48"/>
      <c r="I171" s="48"/>
      <c r="J171" s="55" t="str">
        <f>'REKOD PRESTASI MURID'!X10</f>
        <v>6.1, 6.2</v>
      </c>
      <c r="K171" s="48"/>
      <c r="L171" s="48"/>
      <c r="M171" s="48"/>
      <c r="N171" s="48"/>
      <c r="O171" s="48"/>
      <c r="P171" s="48"/>
      <c r="Q171" s="48"/>
    </row>
    <row r="172" spans="1:17" x14ac:dyDescent="0.3">
      <c r="A172" s="48"/>
      <c r="B172" s="38" t="s">
        <v>16</v>
      </c>
      <c r="C172" s="37" t="s">
        <v>22</v>
      </c>
      <c r="D172" s="37" t="s">
        <v>23</v>
      </c>
      <c r="E172" s="37" t="s">
        <v>24</v>
      </c>
      <c r="F172" s="37" t="s">
        <v>25</v>
      </c>
      <c r="G172" s="37" t="s">
        <v>26</v>
      </c>
      <c r="H172" s="37" t="s">
        <v>27</v>
      </c>
      <c r="I172" s="48"/>
      <c r="J172" s="38" t="s">
        <v>16</v>
      </c>
      <c r="K172" s="37" t="s">
        <v>22</v>
      </c>
      <c r="L172" s="37" t="s">
        <v>23</v>
      </c>
      <c r="M172" s="37" t="s">
        <v>24</v>
      </c>
      <c r="N172" s="37" t="s">
        <v>25</v>
      </c>
      <c r="O172" s="37" t="s">
        <v>26</v>
      </c>
      <c r="P172" s="37" t="s">
        <v>27</v>
      </c>
      <c r="Q172" s="48"/>
    </row>
    <row r="173" spans="1:17" x14ac:dyDescent="0.3">
      <c r="A173" s="48"/>
      <c r="B173" s="35" t="s">
        <v>21</v>
      </c>
      <c r="C173" s="35">
        <f>COUNTIF('REKOD PRESTASI MURID'!$W$11:$W$70,1)</f>
        <v>0</v>
      </c>
      <c r="D173" s="35">
        <f>COUNTIF('REKOD PRESTASI MURID'!$W$11:$W$70,2)</f>
        <v>0</v>
      </c>
      <c r="E173" s="35">
        <f>COUNTIF('REKOD PRESTASI MURID'!$W$11:$W$70,3)</f>
        <v>0</v>
      </c>
      <c r="F173" s="35">
        <f>COUNTIF('REKOD PRESTASI MURID'!$W$11:$W$70,4)</f>
        <v>1</v>
      </c>
      <c r="G173" s="35">
        <f>COUNTIF('REKOD PRESTASI MURID'!$W$11:$W$70,5)</f>
        <v>3</v>
      </c>
      <c r="H173" s="35">
        <f>COUNTIF('REKOD PRESTASI MURID'!$W$11:$W$70,6)</f>
        <v>14</v>
      </c>
      <c r="I173" s="48"/>
      <c r="J173" s="35" t="s">
        <v>21</v>
      </c>
      <c r="K173" s="35">
        <f>COUNTIF('REKOD PRESTASI MURID'!$X$11:$X$70,1)</f>
        <v>0</v>
      </c>
      <c r="L173" s="35">
        <f>COUNTIF('REKOD PRESTASI MURID'!$X$11:$X$70,2)</f>
        <v>0</v>
      </c>
      <c r="M173" s="35">
        <f>COUNTIF('REKOD PRESTASI MURID'!$X$11:$X$70,3)</f>
        <v>3</v>
      </c>
      <c r="N173" s="35">
        <f>COUNTIF('REKOD PRESTASI MURID'!$X$11:$X$70,4)</f>
        <v>8</v>
      </c>
      <c r="O173" s="35">
        <f>COUNTIF('REKOD PRESTASI MURID'!$X$11:$X$70,5)</f>
        <v>4</v>
      </c>
      <c r="P173" s="35">
        <f>COUNTIF('REKOD PRESTASI MURID'!$X$11:$X$70,6)</f>
        <v>3</v>
      </c>
      <c r="Q173" s="48"/>
    </row>
    <row r="174" spans="1:17" x14ac:dyDescent="0.3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</row>
    <row r="175" spans="1:17" x14ac:dyDescent="0.3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48"/>
      <c r="L175" s="48"/>
      <c r="M175" s="48"/>
      <c r="N175" s="48"/>
      <c r="O175" s="48"/>
      <c r="P175" s="48"/>
      <c r="Q175" s="48"/>
    </row>
    <row r="176" spans="1:17" x14ac:dyDescent="0.3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48"/>
      <c r="L176" s="48"/>
      <c r="M176" s="48"/>
      <c r="N176" s="48"/>
      <c r="O176" s="48"/>
      <c r="P176" s="48"/>
      <c r="Q176" s="48"/>
    </row>
    <row r="177" spans="1:17" x14ac:dyDescent="0.3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48"/>
      <c r="L177" s="48"/>
      <c r="M177" s="48"/>
      <c r="N177" s="48"/>
      <c r="O177" s="48"/>
      <c r="P177" s="48"/>
      <c r="Q177" s="48"/>
    </row>
    <row r="178" spans="1:17" x14ac:dyDescent="0.3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48"/>
      <c r="L178" s="48"/>
      <c r="M178" s="48"/>
      <c r="N178" s="48"/>
      <c r="O178" s="48"/>
      <c r="P178" s="48"/>
      <c r="Q178" s="48"/>
    </row>
    <row r="179" spans="1:17" x14ac:dyDescent="0.3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48"/>
      <c r="L179" s="48"/>
      <c r="M179" s="48"/>
      <c r="N179" s="48"/>
      <c r="O179" s="48"/>
      <c r="P179" s="48"/>
      <c r="Q179" s="48"/>
    </row>
    <row r="180" spans="1:17" x14ac:dyDescent="0.3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48"/>
      <c r="L180" s="48"/>
      <c r="M180" s="48"/>
      <c r="N180" s="48"/>
      <c r="O180" s="48"/>
      <c r="P180" s="48"/>
      <c r="Q180" s="48"/>
    </row>
    <row r="181" spans="1:17" x14ac:dyDescent="0.3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48"/>
      <c r="L181" s="48"/>
      <c r="M181" s="48"/>
      <c r="N181" s="48"/>
      <c r="O181" s="48"/>
      <c r="P181" s="48"/>
      <c r="Q181" s="48"/>
    </row>
    <row r="182" spans="1:17" x14ac:dyDescent="0.3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48"/>
      <c r="L182" s="48"/>
      <c r="M182" s="48"/>
      <c r="N182" s="48"/>
      <c r="O182" s="48"/>
      <c r="P182" s="48"/>
      <c r="Q182" s="48"/>
    </row>
    <row r="183" spans="1:17" x14ac:dyDescent="0.3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48"/>
      <c r="L183" s="48"/>
      <c r="M183" s="48"/>
      <c r="N183" s="48"/>
      <c r="O183" s="48"/>
      <c r="P183" s="48"/>
      <c r="Q183" s="48"/>
    </row>
    <row r="184" spans="1:17" x14ac:dyDescent="0.3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48"/>
      <c r="Q184" s="48"/>
    </row>
    <row r="185" spans="1:17" x14ac:dyDescent="0.3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48"/>
      <c r="Q185" s="48"/>
    </row>
    <row r="186" spans="1:17" x14ac:dyDescent="0.3">
      <c r="A186" s="48"/>
      <c r="B186" s="48"/>
      <c r="C186" s="48"/>
      <c r="D186" s="48"/>
      <c r="E186" s="48"/>
      <c r="F186" s="39" t="s">
        <v>28</v>
      </c>
      <c r="G186" s="40">
        <f>SUM(C173:H173)</f>
        <v>18</v>
      </c>
      <c r="H186" s="39" t="s">
        <v>29</v>
      </c>
      <c r="I186" s="48"/>
      <c r="J186" s="48"/>
      <c r="K186" s="48"/>
      <c r="L186" s="48"/>
      <c r="M186" s="48"/>
      <c r="N186" s="39" t="s">
        <v>28</v>
      </c>
      <c r="O186" s="40">
        <f>SUM(K173:P173)</f>
        <v>18</v>
      </c>
      <c r="P186" s="39" t="s">
        <v>29</v>
      </c>
      <c r="Q186" s="48"/>
    </row>
    <row r="187" spans="1:17" ht="18.75" x14ac:dyDescent="0.3">
      <c r="A187" s="48"/>
      <c r="B187" s="48"/>
      <c r="C187" s="48"/>
      <c r="D187" s="48"/>
      <c r="E187" s="48"/>
      <c r="F187" s="48"/>
      <c r="G187" s="48"/>
      <c r="H187" s="48"/>
      <c r="I187" s="48"/>
      <c r="J187" s="55"/>
      <c r="K187" s="12"/>
      <c r="L187" s="12"/>
      <c r="M187" s="12"/>
      <c r="N187" s="12"/>
      <c r="O187" s="12"/>
      <c r="P187" s="11"/>
      <c r="Q187" s="48"/>
    </row>
    <row r="188" spans="1:17" ht="18.75" x14ac:dyDescent="0.3">
      <c r="A188" s="48"/>
      <c r="B188" s="55">
        <f>'REKOD PRESTASI MURID'!Y10</f>
        <v>7.1</v>
      </c>
      <c r="C188" s="12"/>
      <c r="D188" s="12"/>
      <c r="E188" s="12"/>
      <c r="F188" s="12"/>
      <c r="G188" s="12"/>
      <c r="H188" s="11"/>
      <c r="I188" s="48"/>
      <c r="J188" s="55">
        <f>'REKOD PRESTASI MURID'!Z10</f>
        <v>8.1</v>
      </c>
      <c r="K188" s="12"/>
      <c r="L188" s="12"/>
      <c r="M188" s="12"/>
      <c r="N188" s="12"/>
      <c r="O188" s="12"/>
      <c r="P188" s="11"/>
      <c r="Q188" s="48"/>
    </row>
    <row r="189" spans="1:17" x14ac:dyDescent="0.3">
      <c r="A189" s="48"/>
      <c r="B189" s="38" t="s">
        <v>16</v>
      </c>
      <c r="C189" s="37" t="s">
        <v>22</v>
      </c>
      <c r="D189" s="37" t="s">
        <v>23</v>
      </c>
      <c r="E189" s="37" t="s">
        <v>24</v>
      </c>
      <c r="F189" s="37" t="s">
        <v>25</v>
      </c>
      <c r="G189" s="37" t="s">
        <v>26</v>
      </c>
      <c r="H189" s="37" t="s">
        <v>27</v>
      </c>
      <c r="I189" s="48"/>
      <c r="J189" s="38" t="s">
        <v>16</v>
      </c>
      <c r="K189" s="37" t="s">
        <v>22</v>
      </c>
      <c r="L189" s="37" t="s">
        <v>23</v>
      </c>
      <c r="M189" s="37" t="s">
        <v>24</v>
      </c>
      <c r="N189" s="37" t="s">
        <v>25</v>
      </c>
      <c r="O189" s="37" t="s">
        <v>26</v>
      </c>
      <c r="P189" s="37" t="s">
        <v>27</v>
      </c>
      <c r="Q189" s="48"/>
    </row>
    <row r="190" spans="1:17" x14ac:dyDescent="0.3">
      <c r="A190" s="48"/>
      <c r="B190" s="35" t="s">
        <v>21</v>
      </c>
      <c r="C190" s="35">
        <f>COUNTIF('REKOD PRESTASI MURID'!$Y$11:$Y$70,1)</f>
        <v>0</v>
      </c>
      <c r="D190" s="35">
        <f>COUNTIF('REKOD PRESTASI MURID'!$Y$11:$Y$70,2)</f>
        <v>0</v>
      </c>
      <c r="E190" s="35">
        <f>COUNTIF('REKOD PRESTASI MURID'!$Y$11:$Y$70,3)</f>
        <v>0</v>
      </c>
      <c r="F190" s="35">
        <f>COUNTIF('REKOD PRESTASI MURID'!$Y$11:$Y$70,4)</f>
        <v>1</v>
      </c>
      <c r="G190" s="35">
        <f>COUNTIF('REKOD PRESTASI MURID'!$Y$11:$Y$70,5)</f>
        <v>3</v>
      </c>
      <c r="H190" s="35">
        <f>COUNTIF('REKOD PRESTASI MURID'!$Y$11:$Y$70,6)</f>
        <v>14</v>
      </c>
      <c r="I190" s="48"/>
      <c r="J190" s="35" t="s">
        <v>21</v>
      </c>
      <c r="K190" s="35">
        <f>COUNTIF('REKOD PRESTASI MURID'!$Z$11:$Z$70,1)</f>
        <v>0</v>
      </c>
      <c r="L190" s="35">
        <f>COUNTIF('REKOD PRESTASI MURID'!$Z$11:$Z$70,2)</f>
        <v>0</v>
      </c>
      <c r="M190" s="35">
        <f>COUNTIF('REKOD PRESTASI MURID'!$Z$11:$Z$70,3)</f>
        <v>3</v>
      </c>
      <c r="N190" s="35">
        <f>COUNTIF('REKOD PRESTASI MURID'!$Z$11:$Z$70,4)</f>
        <v>8</v>
      </c>
      <c r="O190" s="35">
        <f>COUNTIF('REKOD PRESTASI MURID'!$Z$11:$Z$70,5)</f>
        <v>4</v>
      </c>
      <c r="P190" s="35">
        <f>COUNTIF('REKOD PRESTASI MURID'!$Z$11:$Z$70,6)</f>
        <v>3</v>
      </c>
      <c r="Q190" s="48"/>
    </row>
    <row r="191" spans="1:17" x14ac:dyDescent="0.3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</row>
    <row r="192" spans="1:17" x14ac:dyDescent="0.3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</row>
    <row r="193" spans="1:17" x14ac:dyDescent="0.3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</row>
    <row r="194" spans="1:17" x14ac:dyDescent="0.3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</row>
    <row r="195" spans="1:17" x14ac:dyDescent="0.3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</row>
    <row r="196" spans="1:17" x14ac:dyDescent="0.3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</row>
    <row r="197" spans="1:17" x14ac:dyDescent="0.3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</row>
    <row r="198" spans="1:17" x14ac:dyDescent="0.3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</row>
    <row r="199" spans="1:17" x14ac:dyDescent="0.3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</row>
    <row r="200" spans="1:17" x14ac:dyDescent="0.3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</row>
    <row r="201" spans="1:17" x14ac:dyDescent="0.3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</row>
    <row r="202" spans="1:17" x14ac:dyDescent="0.3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</row>
    <row r="203" spans="1:17" x14ac:dyDescent="0.3">
      <c r="A203" s="48"/>
      <c r="B203" s="48"/>
      <c r="C203" s="48"/>
      <c r="D203" s="48"/>
      <c r="E203" s="48"/>
      <c r="F203" s="39" t="s">
        <v>28</v>
      </c>
      <c r="G203" s="40">
        <f>SUM(C190:H190)</f>
        <v>18</v>
      </c>
      <c r="H203" s="39" t="s">
        <v>29</v>
      </c>
      <c r="I203" s="48"/>
      <c r="J203" s="48"/>
      <c r="K203" s="48"/>
      <c r="L203" s="48"/>
      <c r="M203" s="48"/>
      <c r="N203" s="39" t="s">
        <v>28</v>
      </c>
      <c r="O203" s="40">
        <f>SUM(K190:P190)</f>
        <v>18</v>
      </c>
      <c r="P203" s="39" t="s">
        <v>29</v>
      </c>
      <c r="Q203" s="48"/>
    </row>
    <row r="204" spans="1:17" x14ac:dyDescent="0.3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</row>
    <row r="205" spans="1:17" x14ac:dyDescent="0.3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</row>
    <row r="206" spans="1:17" ht="18.75" x14ac:dyDescent="0.3">
      <c r="A206" s="48"/>
      <c r="B206" s="55">
        <f>'REKOD PRESTASI MURID'!AA10</f>
        <v>9.1</v>
      </c>
      <c r="C206" s="12"/>
      <c r="D206" s="12"/>
      <c r="E206" s="12"/>
      <c r="F206" s="12"/>
      <c r="G206" s="12"/>
      <c r="H206" s="11"/>
      <c r="I206" s="48"/>
      <c r="J206" s="55">
        <f>'REKOD PRESTASI MURID'!AB10</f>
        <v>10.1</v>
      </c>
      <c r="K206" s="12"/>
      <c r="L206" s="12"/>
      <c r="M206" s="12"/>
      <c r="N206" s="12"/>
      <c r="O206" s="12"/>
      <c r="P206" s="11"/>
      <c r="Q206" s="48"/>
    </row>
    <row r="207" spans="1:17" x14ac:dyDescent="0.3">
      <c r="A207" s="48"/>
      <c r="B207" s="38" t="s">
        <v>16</v>
      </c>
      <c r="C207" s="37" t="s">
        <v>22</v>
      </c>
      <c r="D207" s="37" t="s">
        <v>23</v>
      </c>
      <c r="E207" s="37" t="s">
        <v>24</v>
      </c>
      <c r="F207" s="37" t="s">
        <v>25</v>
      </c>
      <c r="G207" s="37" t="s">
        <v>26</v>
      </c>
      <c r="H207" s="37" t="s">
        <v>27</v>
      </c>
      <c r="I207" s="48"/>
      <c r="J207" s="38" t="s">
        <v>16</v>
      </c>
      <c r="K207" s="37" t="s">
        <v>22</v>
      </c>
      <c r="L207" s="37" t="s">
        <v>23</v>
      </c>
      <c r="M207" s="37" t="s">
        <v>24</v>
      </c>
      <c r="N207" s="37" t="s">
        <v>25</v>
      </c>
      <c r="O207" s="37" t="s">
        <v>26</v>
      </c>
      <c r="P207" s="37" t="s">
        <v>27</v>
      </c>
      <c r="Q207" s="48"/>
    </row>
    <row r="208" spans="1:17" x14ac:dyDescent="0.3">
      <c r="A208" s="48"/>
      <c r="B208" s="35" t="s">
        <v>21</v>
      </c>
      <c r="C208" s="35">
        <f>COUNTIF('REKOD PRESTASI MURID'!$AA$11:$AA$70,1)</f>
        <v>0</v>
      </c>
      <c r="D208" s="35">
        <f>COUNTIF('REKOD PRESTASI MURID'!$AA$11:$AA$70,2)</f>
        <v>0</v>
      </c>
      <c r="E208" s="35">
        <f>COUNTIF('REKOD PRESTASI MURID'!$AA$11:$AA$70,3)</f>
        <v>3</v>
      </c>
      <c r="F208" s="35">
        <f>COUNTIF('REKOD PRESTASI MURID'!$AA$11:$AA$70,4)</f>
        <v>3</v>
      </c>
      <c r="G208" s="35">
        <f>COUNTIF('REKOD PRESTASI MURID'!$AA$11:$AA$70,5)</f>
        <v>9</v>
      </c>
      <c r="H208" s="35">
        <f>COUNTIF('REKOD PRESTASI MURID'!$AA$11:$AA$70,6)</f>
        <v>3</v>
      </c>
      <c r="I208" s="48"/>
      <c r="J208" s="35" t="s">
        <v>21</v>
      </c>
      <c r="K208" s="35">
        <f>COUNTIF('REKOD PRESTASI MURID'!$AB$11:$AB$70,1)</f>
        <v>0</v>
      </c>
      <c r="L208" s="35">
        <f>COUNTIF('REKOD PRESTASI MURID'!$AB$11:$AB$70,2)</f>
        <v>0</v>
      </c>
      <c r="M208" s="35">
        <f>COUNTIF('REKOD PRESTASI MURID'!$AB$11:$AB$70,3)</f>
        <v>0</v>
      </c>
      <c r="N208" s="35">
        <f>COUNTIF('REKOD PRESTASI MURID'!$AB$11:$AB$70,4)</f>
        <v>9</v>
      </c>
      <c r="O208" s="35">
        <f>COUNTIF('REKOD PRESTASI MURID'!$AB$11:$AB$70,5)</f>
        <v>5</v>
      </c>
      <c r="P208" s="35">
        <f>COUNTIF('REKOD PRESTASI MURID'!$AB$11:$AB$70,6)</f>
        <v>4</v>
      </c>
      <c r="Q208" s="48"/>
    </row>
    <row r="209" spans="1:17" x14ac:dyDescent="0.3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</row>
    <row r="210" spans="1:17" x14ac:dyDescent="0.3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</row>
    <row r="211" spans="1:17" x14ac:dyDescent="0.3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</row>
    <row r="212" spans="1:17" x14ac:dyDescent="0.3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</row>
    <row r="213" spans="1:17" x14ac:dyDescent="0.3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</row>
    <row r="214" spans="1:17" x14ac:dyDescent="0.3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</row>
    <row r="215" spans="1:17" x14ac:dyDescent="0.3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</row>
    <row r="216" spans="1:17" x14ac:dyDescent="0.3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</row>
    <row r="217" spans="1:17" x14ac:dyDescent="0.3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</row>
    <row r="218" spans="1:17" x14ac:dyDescent="0.3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</row>
    <row r="219" spans="1:17" x14ac:dyDescent="0.3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</row>
    <row r="220" spans="1:17" x14ac:dyDescent="0.3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</row>
    <row r="221" spans="1:17" x14ac:dyDescent="0.3">
      <c r="A221" s="48"/>
      <c r="B221" s="48"/>
      <c r="C221" s="48"/>
      <c r="D221" s="48"/>
      <c r="E221" s="48"/>
      <c r="F221" s="48" t="s">
        <v>28</v>
      </c>
      <c r="G221" s="48">
        <f>SUM(C208:H208)</f>
        <v>18</v>
      </c>
      <c r="H221" s="48" t="s">
        <v>29</v>
      </c>
      <c r="I221" s="48"/>
      <c r="J221" s="48"/>
      <c r="K221" s="48"/>
      <c r="L221" s="48"/>
      <c r="M221" s="48"/>
      <c r="N221" s="48" t="s">
        <v>28</v>
      </c>
      <c r="O221" s="48">
        <f>SUM(K208:P208)</f>
        <v>18</v>
      </c>
      <c r="P221" s="48" t="s">
        <v>29</v>
      </c>
      <c r="Q221" s="48"/>
    </row>
    <row r="222" spans="1:17" x14ac:dyDescent="0.3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48"/>
      <c r="L222" s="48"/>
      <c r="M222" s="48"/>
      <c r="N222" s="48"/>
      <c r="O222" s="48"/>
      <c r="P222" s="48"/>
      <c r="Q222" s="48"/>
    </row>
    <row r="223" spans="1:17" x14ac:dyDescent="0.3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</row>
    <row r="224" spans="1:17" x14ac:dyDescent="0.3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</row>
    <row r="225" spans="1:17" ht="18.75" x14ac:dyDescent="0.3">
      <c r="A225" s="48"/>
      <c r="B225" s="55">
        <f>'REKOD PRESTASI MURID'!AC10</f>
        <v>11.1</v>
      </c>
      <c r="C225" s="12"/>
      <c r="D225" s="12"/>
      <c r="E225" s="12"/>
      <c r="F225" s="12"/>
      <c r="G225" s="12"/>
      <c r="H225" s="11"/>
      <c r="I225" s="48"/>
      <c r="J225" s="55" t="str">
        <f>'REKOD PRESTASI MURID'!AD10</f>
        <v>12.1, 12.2, 12.3</v>
      </c>
      <c r="K225" s="12"/>
      <c r="L225" s="12"/>
      <c r="M225" s="12"/>
      <c r="N225" s="12"/>
      <c r="O225" s="12"/>
      <c r="P225" s="11"/>
      <c r="Q225" s="48"/>
    </row>
    <row r="226" spans="1:17" x14ac:dyDescent="0.3">
      <c r="A226" s="48"/>
      <c r="B226" s="38" t="s">
        <v>16</v>
      </c>
      <c r="C226" s="37" t="s">
        <v>22</v>
      </c>
      <c r="D226" s="37" t="s">
        <v>23</v>
      </c>
      <c r="E226" s="37" t="s">
        <v>24</v>
      </c>
      <c r="F226" s="37" t="s">
        <v>25</v>
      </c>
      <c r="G226" s="37" t="s">
        <v>26</v>
      </c>
      <c r="H226" s="37" t="s">
        <v>27</v>
      </c>
      <c r="I226" s="48"/>
      <c r="J226" s="38" t="s">
        <v>16</v>
      </c>
      <c r="K226" s="37" t="s">
        <v>22</v>
      </c>
      <c r="L226" s="37" t="s">
        <v>23</v>
      </c>
      <c r="M226" s="37" t="s">
        <v>24</v>
      </c>
      <c r="N226" s="37" t="s">
        <v>25</v>
      </c>
      <c r="O226" s="37" t="s">
        <v>26</v>
      </c>
      <c r="P226" s="37" t="s">
        <v>27</v>
      </c>
      <c r="Q226" s="48"/>
    </row>
    <row r="227" spans="1:17" x14ac:dyDescent="0.3">
      <c r="A227" s="48"/>
      <c r="B227" s="35" t="s">
        <v>21</v>
      </c>
      <c r="C227" s="35">
        <f>COUNTIF('REKOD PRESTASI MURID'!$AC$11:$AC$70,1)</f>
        <v>0</v>
      </c>
      <c r="D227" s="35">
        <f>COUNTIF('REKOD PRESTASI MURID'!$AC$11:$AC$70,2)</f>
        <v>0</v>
      </c>
      <c r="E227" s="35">
        <f>COUNTIF('REKOD PRESTASI MURID'!$AC$11:$AC$70,3)</f>
        <v>0</v>
      </c>
      <c r="F227" s="35">
        <f>COUNTIF('REKOD PRESTASI MURID'!$AC$11:$AC$70,4)</f>
        <v>1</v>
      </c>
      <c r="G227" s="35">
        <f>COUNTIF('REKOD PRESTASI MURID'!$AC$11:$AC$70,5)</f>
        <v>3</v>
      </c>
      <c r="H227" s="35">
        <f>COUNTIF('REKOD PRESTASI MURID'!$AC$11:$AC$70,6)</f>
        <v>14</v>
      </c>
      <c r="I227" s="48"/>
      <c r="J227" s="35" t="s">
        <v>21</v>
      </c>
      <c r="K227" s="35">
        <f>COUNTIF('REKOD PRESTASI MURID'!$AD$11:$AD$70,1)</f>
        <v>0</v>
      </c>
      <c r="L227" s="35">
        <f>COUNTIF('REKOD PRESTASI MURID'!$AD$11:$AD$70,2)</f>
        <v>0</v>
      </c>
      <c r="M227" s="35">
        <f>COUNTIF('REKOD PRESTASI MURID'!$AD$11:$AD$70,3)</f>
        <v>3</v>
      </c>
      <c r="N227" s="35">
        <f>COUNTIF('REKOD PRESTASI MURID'!$AD$11:$AD$70,4)</f>
        <v>8</v>
      </c>
      <c r="O227" s="35">
        <f>COUNTIF('REKOD PRESTASI MURID'!$AD$11:$AD$70,5)</f>
        <v>4</v>
      </c>
      <c r="P227" s="35">
        <f>COUNTIF('REKOD PRESTASI MURID'!$AD$11:$AD$70,6)</f>
        <v>3</v>
      </c>
      <c r="Q227" s="48"/>
    </row>
    <row r="228" spans="1:17" x14ac:dyDescent="0.3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</row>
    <row r="229" spans="1:17" x14ac:dyDescent="0.3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</row>
    <row r="230" spans="1:17" x14ac:dyDescent="0.3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48"/>
      <c r="L230" s="48"/>
      <c r="M230" s="48"/>
      <c r="N230" s="48"/>
      <c r="O230" s="48"/>
      <c r="P230" s="48"/>
      <c r="Q230" s="48"/>
    </row>
    <row r="231" spans="1:17" x14ac:dyDescent="0.3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48"/>
      <c r="L231" s="48"/>
      <c r="M231" s="48"/>
      <c r="N231" s="48"/>
      <c r="O231" s="48"/>
      <c r="P231" s="48"/>
      <c r="Q231" s="48"/>
    </row>
    <row r="232" spans="1:17" x14ac:dyDescent="0.3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48"/>
      <c r="L232" s="48"/>
      <c r="M232" s="48"/>
      <c r="N232" s="48"/>
      <c r="O232" s="48"/>
      <c r="P232" s="48"/>
      <c r="Q232" s="48"/>
    </row>
    <row r="233" spans="1:17" x14ac:dyDescent="0.3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</row>
    <row r="234" spans="1:17" x14ac:dyDescent="0.3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</row>
    <row r="235" spans="1:17" x14ac:dyDescent="0.3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48"/>
      <c r="L235" s="48"/>
      <c r="M235" s="48"/>
      <c r="N235" s="48"/>
      <c r="O235" s="48"/>
      <c r="P235" s="48"/>
      <c r="Q235" s="48"/>
    </row>
    <row r="236" spans="1:17" x14ac:dyDescent="0.3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48"/>
      <c r="L236" s="48"/>
      <c r="M236" s="48"/>
      <c r="N236" s="48"/>
      <c r="O236" s="48"/>
      <c r="P236" s="48"/>
      <c r="Q236" s="48"/>
    </row>
    <row r="237" spans="1:17" x14ac:dyDescent="0.3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</row>
    <row r="238" spans="1:17" x14ac:dyDescent="0.3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</row>
    <row r="239" spans="1:17" x14ac:dyDescent="0.3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48"/>
      <c r="L239" s="48"/>
      <c r="M239" s="48"/>
      <c r="N239" s="48"/>
      <c r="O239" s="48"/>
      <c r="P239" s="48"/>
      <c r="Q239" s="48"/>
    </row>
    <row r="240" spans="1:17" x14ac:dyDescent="0.3">
      <c r="A240" s="48"/>
      <c r="B240" s="48"/>
      <c r="C240" s="48"/>
      <c r="D240" s="48"/>
      <c r="E240" s="48"/>
      <c r="F240" s="48" t="s">
        <v>28</v>
      </c>
      <c r="G240" s="48">
        <f>SUM(C227:H227)</f>
        <v>18</v>
      </c>
      <c r="H240" s="48" t="s">
        <v>29</v>
      </c>
      <c r="I240" s="48"/>
      <c r="J240" s="48"/>
      <c r="K240" s="48"/>
      <c r="L240" s="48"/>
      <c r="M240" s="48"/>
      <c r="N240" s="48" t="s">
        <v>28</v>
      </c>
      <c r="O240" s="48">
        <f>SUM(K227:P227)</f>
        <v>18</v>
      </c>
      <c r="P240" s="48" t="s">
        <v>29</v>
      </c>
      <c r="Q240" s="48"/>
    </row>
    <row r="241" spans="1:17" x14ac:dyDescent="0.3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48"/>
      <c r="L241" s="48"/>
      <c r="M241" s="48"/>
      <c r="N241" s="48"/>
      <c r="O241" s="48"/>
      <c r="P241" s="48"/>
      <c r="Q241" s="48"/>
    </row>
    <row r="242" spans="1:17" x14ac:dyDescent="0.3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48"/>
      <c r="L242" s="48"/>
      <c r="M242" s="48"/>
      <c r="N242" s="48"/>
      <c r="O242" s="48"/>
      <c r="P242" s="48"/>
      <c r="Q242" s="48"/>
    </row>
    <row r="243" spans="1:17" x14ac:dyDescent="0.3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48"/>
      <c r="L243" s="48"/>
      <c r="M243" s="48"/>
      <c r="N243" s="48"/>
      <c r="O243" s="48"/>
      <c r="P243" s="48"/>
      <c r="Q243" s="48"/>
    </row>
    <row r="244" spans="1:17" ht="18.75" x14ac:dyDescent="0.3">
      <c r="A244" s="48"/>
      <c r="B244" s="55" t="str">
        <f>'REKOD PRESTASI MURID'!AE10</f>
        <v>Nilai</v>
      </c>
      <c r="C244" s="12"/>
      <c r="D244" s="12"/>
      <c r="E244" s="12"/>
      <c r="F244" s="12"/>
      <c r="G244" s="12"/>
      <c r="H244" s="11"/>
      <c r="I244" s="48"/>
      <c r="J244" s="192" t="str">
        <f>'REKOD PRESTASI MURID'!AF9</f>
        <v>TAHAP PENGUASAAN KESELURUHAN</v>
      </c>
      <c r="K244" s="193"/>
      <c r="L244" s="193"/>
      <c r="M244" s="193"/>
      <c r="N244" s="193"/>
      <c r="O244" s="193"/>
      <c r="P244" s="194"/>
      <c r="Q244" s="48"/>
    </row>
    <row r="245" spans="1:17" x14ac:dyDescent="0.3">
      <c r="A245" s="48"/>
      <c r="B245" s="38" t="s">
        <v>16</v>
      </c>
      <c r="C245" s="37" t="s">
        <v>22</v>
      </c>
      <c r="D245" s="37" t="s">
        <v>23</v>
      </c>
      <c r="E245" s="37" t="s">
        <v>24</v>
      </c>
      <c r="F245" s="37" t="s">
        <v>25</v>
      </c>
      <c r="G245" s="37" t="s">
        <v>26</v>
      </c>
      <c r="H245" s="37" t="s">
        <v>27</v>
      </c>
      <c r="I245" s="48"/>
      <c r="J245" s="38" t="s">
        <v>16</v>
      </c>
      <c r="K245" s="37" t="s">
        <v>22</v>
      </c>
      <c r="L245" s="37" t="s">
        <v>23</v>
      </c>
      <c r="M245" s="37" t="s">
        <v>24</v>
      </c>
      <c r="N245" s="37" t="s">
        <v>25</v>
      </c>
      <c r="O245" s="37" t="s">
        <v>26</v>
      </c>
      <c r="P245" s="37" t="s">
        <v>27</v>
      </c>
      <c r="Q245" s="48"/>
    </row>
    <row r="246" spans="1:17" x14ac:dyDescent="0.3">
      <c r="A246" s="48"/>
      <c r="B246" s="35" t="s">
        <v>21</v>
      </c>
      <c r="C246" s="35">
        <f>COUNTIF('REKOD PRESTASI MURID'!$AE$11:$AE$70,1)</f>
        <v>0</v>
      </c>
      <c r="D246" s="35">
        <f>COUNTIF('REKOD PRESTASI MURID'!$AE$11:$AE$70,2)</f>
        <v>0</v>
      </c>
      <c r="E246" s="35">
        <f>COUNTIF('REKOD PRESTASI MURID'!$AE$11:$AE$70,3)</f>
        <v>0</v>
      </c>
      <c r="F246" s="35">
        <f>COUNTIF('REKOD PRESTASI MURID'!$AE$11:$AE$70,4)</f>
        <v>1</v>
      </c>
      <c r="G246" s="35">
        <f>COUNTIF('REKOD PRESTASI MURID'!$AE$11:$AE$70,5)</f>
        <v>3</v>
      </c>
      <c r="H246" s="35">
        <f>COUNTIF('REKOD PRESTASI MURID'!$AE$11:$AE$70,6)</f>
        <v>14</v>
      </c>
      <c r="I246" s="48"/>
      <c r="J246" s="35" t="s">
        <v>21</v>
      </c>
      <c r="K246" s="35">
        <f>COUNTIF('REKOD PRESTASI MURID'!$AF$11:$AF$70,1)</f>
        <v>0</v>
      </c>
      <c r="L246" s="35">
        <f>COUNTIF('REKOD PRESTASI MURID'!$AF$11:$AF$70,2)</f>
        <v>0</v>
      </c>
      <c r="M246" s="35">
        <f>COUNTIF('REKOD PRESTASI MURID'!$AF$11:$AF$70,3)</f>
        <v>0</v>
      </c>
      <c r="N246" s="35">
        <f>COUNTIF('REKOD PRESTASI MURID'!$AF$11:$AF$70,4)</f>
        <v>0</v>
      </c>
      <c r="O246" s="35">
        <f>COUNTIF('REKOD PRESTASI MURID'!$AF$11:$AF$70,5)</f>
        <v>0</v>
      </c>
      <c r="P246" s="35">
        <f>COUNTIF('REKOD PRESTASI MURID'!$AF$11:$AF$70,6)</f>
        <v>0</v>
      </c>
      <c r="Q246" s="48"/>
    </row>
    <row r="247" spans="1:17" x14ac:dyDescent="0.3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48"/>
      <c r="L247" s="48"/>
      <c r="M247" s="48"/>
      <c r="N247" s="48"/>
      <c r="O247" s="48"/>
      <c r="P247" s="48"/>
      <c r="Q247" s="48"/>
    </row>
    <row r="248" spans="1:17" x14ac:dyDescent="0.3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48"/>
      <c r="L248" s="48"/>
      <c r="M248" s="48"/>
      <c r="N248" s="48"/>
      <c r="O248" s="48"/>
      <c r="P248" s="48"/>
      <c r="Q248" s="48"/>
    </row>
    <row r="249" spans="1:17" x14ac:dyDescent="0.3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</row>
    <row r="250" spans="1:17" x14ac:dyDescent="0.3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48"/>
      <c r="L250" s="48"/>
      <c r="M250" s="48"/>
      <c r="N250" s="48"/>
      <c r="O250" s="48"/>
      <c r="P250" s="48"/>
      <c r="Q250" s="48"/>
    </row>
    <row r="251" spans="1:17" x14ac:dyDescent="0.3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</row>
    <row r="252" spans="1:17" x14ac:dyDescent="0.3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</row>
    <row r="253" spans="1:17" x14ac:dyDescent="0.3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</row>
    <row r="254" spans="1:17" x14ac:dyDescent="0.3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</row>
    <row r="255" spans="1:17" x14ac:dyDescent="0.3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</row>
    <row r="256" spans="1:17" x14ac:dyDescent="0.3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48"/>
      <c r="L256" s="48"/>
      <c r="M256" s="48"/>
      <c r="N256" s="48"/>
      <c r="O256" s="48"/>
      <c r="P256" s="48"/>
      <c r="Q256" s="48"/>
    </row>
    <row r="257" spans="1:17" x14ac:dyDescent="0.3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48"/>
      <c r="L257" s="48"/>
      <c r="M257" s="48"/>
      <c r="N257" s="48"/>
      <c r="O257" s="48"/>
      <c r="P257" s="48"/>
      <c r="Q257" s="48"/>
    </row>
    <row r="258" spans="1:17" x14ac:dyDescent="0.3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</row>
    <row r="259" spans="1:17" x14ac:dyDescent="0.3">
      <c r="A259" s="48"/>
      <c r="B259" s="48"/>
      <c r="C259" s="48"/>
      <c r="D259" s="48"/>
      <c r="E259" s="48"/>
      <c r="F259" s="48" t="s">
        <v>28</v>
      </c>
      <c r="G259" s="48">
        <f>SUM(C246:H246)</f>
        <v>18</v>
      </c>
      <c r="H259" s="48" t="s">
        <v>29</v>
      </c>
      <c r="I259" s="48"/>
      <c r="J259" s="48"/>
      <c r="K259" s="48"/>
      <c r="L259" s="48"/>
      <c r="M259" s="48"/>
      <c r="N259" s="48" t="s">
        <v>28</v>
      </c>
      <c r="O259" s="48">
        <f>SUM(K246:P246)</f>
        <v>0</v>
      </c>
      <c r="P259" s="48" t="s">
        <v>29</v>
      </c>
      <c r="Q259" s="48"/>
    </row>
    <row r="260" spans="1:17" x14ac:dyDescent="0.3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48"/>
      <c r="L260" s="48"/>
      <c r="M260" s="48"/>
      <c r="N260" s="48"/>
      <c r="O260" s="48"/>
      <c r="P260" s="48"/>
      <c r="Q260" s="48"/>
    </row>
    <row r="261" spans="1:17" x14ac:dyDescent="0.3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</row>
    <row r="262" spans="1:17" x14ac:dyDescent="0.3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</row>
  </sheetData>
  <sheetProtection password="CD3E" sheet="1" objects="1" scenarios="1"/>
  <mergeCells count="19">
    <mergeCell ref="H133:H134"/>
    <mergeCell ref="P133:P134"/>
    <mergeCell ref="H151:H152"/>
    <mergeCell ref="P151:P152"/>
    <mergeCell ref="H79:H80"/>
    <mergeCell ref="P79:P80"/>
    <mergeCell ref="H97:H98"/>
    <mergeCell ref="P97:P98"/>
    <mergeCell ref="H115:H116"/>
    <mergeCell ref="P115:P116"/>
    <mergeCell ref="H43:H44"/>
    <mergeCell ref="P43:P44"/>
    <mergeCell ref="H61:H62"/>
    <mergeCell ref="P61:P62"/>
    <mergeCell ref="A1:Q4"/>
    <mergeCell ref="H6:H7"/>
    <mergeCell ref="P6:P7"/>
    <mergeCell ref="H25:H26"/>
    <mergeCell ref="P25:P26"/>
  </mergeCells>
  <printOptions horizontalCentered="1"/>
  <pageMargins left="0.25" right="0.25" top="0.75" bottom="0.75" header="0.3" footer="0.3"/>
  <pageSetup paperSize="9" scale="66" orientation="landscape" blackAndWhite="1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37"/>
  <sheetViews>
    <sheetView topLeftCell="A4" zoomScale="80" zoomScaleNormal="80" workbookViewId="0">
      <selection activeCell="C17" sqref="C17"/>
    </sheetView>
  </sheetViews>
  <sheetFormatPr defaultRowHeight="15" x14ac:dyDescent="0.25"/>
  <cols>
    <col min="1" max="1" width="4.5703125" bestFit="1" customWidth="1"/>
    <col min="2" max="2" width="9" bestFit="1" customWidth="1"/>
    <col min="3" max="3" width="85.85546875" bestFit="1" customWidth="1"/>
    <col min="5" max="5" width="9.140625" style="163"/>
    <col min="7" max="7" width="9.140625" style="163"/>
  </cols>
  <sheetData>
    <row r="2" spans="1:9" ht="15.75" thickBot="1" x14ac:dyDescent="0.3"/>
    <row r="3" spans="1:9" ht="75.75" thickBot="1" x14ac:dyDescent="0.3">
      <c r="A3" s="127" t="s">
        <v>89</v>
      </c>
      <c r="B3" s="128" t="s">
        <v>90</v>
      </c>
      <c r="C3" s="140" t="s">
        <v>33</v>
      </c>
    </row>
    <row r="4" spans="1:9" x14ac:dyDescent="0.25">
      <c r="A4" s="129">
        <v>1</v>
      </c>
      <c r="B4" s="129" t="s">
        <v>42</v>
      </c>
      <c r="C4" s="141" t="s">
        <v>58</v>
      </c>
      <c r="E4" s="163">
        <v>1</v>
      </c>
      <c r="F4" s="163" t="s">
        <v>42</v>
      </c>
      <c r="G4" s="163" t="s">
        <v>283</v>
      </c>
      <c r="H4">
        <v>1</v>
      </c>
      <c r="I4" s="163" t="s">
        <v>42</v>
      </c>
    </row>
    <row r="5" spans="1:9" x14ac:dyDescent="0.25">
      <c r="A5" s="130">
        <v>2</v>
      </c>
      <c r="B5" s="130" t="s">
        <v>43</v>
      </c>
      <c r="C5" s="142" t="s">
        <v>59</v>
      </c>
      <c r="E5" s="163">
        <v>2</v>
      </c>
      <c r="F5" s="163" t="s">
        <v>43</v>
      </c>
      <c r="G5" s="163" t="s">
        <v>284</v>
      </c>
      <c r="H5">
        <v>2</v>
      </c>
      <c r="I5" s="163" t="s">
        <v>43</v>
      </c>
    </row>
    <row r="6" spans="1:9" x14ac:dyDescent="0.25">
      <c r="A6" s="130">
        <v>3</v>
      </c>
      <c r="B6" s="130" t="s">
        <v>44</v>
      </c>
      <c r="C6" s="142" t="s">
        <v>60</v>
      </c>
      <c r="E6" s="163">
        <v>3</v>
      </c>
      <c r="F6" s="163" t="s">
        <v>44</v>
      </c>
      <c r="H6">
        <v>3</v>
      </c>
      <c r="I6" s="163" t="s">
        <v>44</v>
      </c>
    </row>
    <row r="7" spans="1:9" x14ac:dyDescent="0.25">
      <c r="A7" s="130">
        <v>4</v>
      </c>
      <c r="B7" s="130" t="s">
        <v>45</v>
      </c>
      <c r="C7" s="142" t="s">
        <v>61</v>
      </c>
      <c r="E7" s="163">
        <v>4</v>
      </c>
      <c r="F7" s="163" t="s">
        <v>45</v>
      </c>
      <c r="H7">
        <v>4</v>
      </c>
      <c r="I7" s="163" t="s">
        <v>45</v>
      </c>
    </row>
    <row r="8" spans="1:9" x14ac:dyDescent="0.25">
      <c r="A8" s="130">
        <v>5</v>
      </c>
      <c r="B8" s="130" t="s">
        <v>46</v>
      </c>
      <c r="C8" s="142" t="s">
        <v>62</v>
      </c>
      <c r="E8" s="163">
        <v>5</v>
      </c>
      <c r="F8" s="163" t="s">
        <v>46</v>
      </c>
      <c r="H8">
        <v>5</v>
      </c>
      <c r="I8" s="163" t="s">
        <v>46</v>
      </c>
    </row>
    <row r="9" spans="1:9" x14ac:dyDescent="0.25">
      <c r="A9" s="130">
        <v>6</v>
      </c>
      <c r="B9" s="130" t="s">
        <v>47</v>
      </c>
      <c r="C9" s="142" t="s">
        <v>63</v>
      </c>
      <c r="E9" s="163">
        <v>6</v>
      </c>
      <c r="F9" s="163" t="s">
        <v>47</v>
      </c>
      <c r="H9">
        <v>6</v>
      </c>
      <c r="I9" s="163" t="s">
        <v>47</v>
      </c>
    </row>
    <row r="10" spans="1:9" x14ac:dyDescent="0.25">
      <c r="A10" s="130">
        <v>7</v>
      </c>
      <c r="B10" s="130" t="s">
        <v>48</v>
      </c>
      <c r="C10" s="142" t="s">
        <v>64</v>
      </c>
      <c r="E10" s="163">
        <v>7</v>
      </c>
      <c r="F10" s="163" t="s">
        <v>48</v>
      </c>
      <c r="H10">
        <v>7</v>
      </c>
      <c r="I10" s="163" t="s">
        <v>48</v>
      </c>
    </row>
    <row r="11" spans="1:9" x14ac:dyDescent="0.25">
      <c r="A11" s="130">
        <v>8</v>
      </c>
      <c r="B11" s="130" t="s">
        <v>49</v>
      </c>
      <c r="C11" s="142" t="s">
        <v>65</v>
      </c>
      <c r="E11" s="163">
        <v>8</v>
      </c>
      <c r="F11" s="163" t="s">
        <v>49</v>
      </c>
      <c r="H11">
        <v>8</v>
      </c>
      <c r="I11" s="163" t="s">
        <v>49</v>
      </c>
    </row>
    <row r="12" spans="1:9" x14ac:dyDescent="0.25">
      <c r="A12" s="130">
        <v>9</v>
      </c>
      <c r="B12" s="130" t="s">
        <v>50</v>
      </c>
      <c r="C12" s="142" t="s">
        <v>66</v>
      </c>
      <c r="E12" s="163">
        <v>9</v>
      </c>
      <c r="F12" s="163" t="s">
        <v>50</v>
      </c>
      <c r="H12">
        <v>9</v>
      </c>
      <c r="I12" s="163" t="s">
        <v>50</v>
      </c>
    </row>
    <row r="13" spans="1:9" x14ac:dyDescent="0.25">
      <c r="A13" s="130">
        <v>10</v>
      </c>
      <c r="B13" s="131" t="s">
        <v>51</v>
      </c>
      <c r="C13" s="142" t="s">
        <v>67</v>
      </c>
      <c r="E13" s="163">
        <v>10</v>
      </c>
      <c r="F13" s="163" t="s">
        <v>51</v>
      </c>
      <c r="H13">
        <v>10</v>
      </c>
      <c r="I13" s="163" t="s">
        <v>51</v>
      </c>
    </row>
    <row r="14" spans="1:9" x14ac:dyDescent="0.25">
      <c r="A14" s="130">
        <v>11</v>
      </c>
      <c r="B14" s="131" t="s">
        <v>52</v>
      </c>
      <c r="C14" s="142" t="s">
        <v>68</v>
      </c>
      <c r="E14" s="163">
        <v>11</v>
      </c>
      <c r="F14" s="163" t="s">
        <v>52</v>
      </c>
      <c r="H14">
        <v>11</v>
      </c>
      <c r="I14" s="163" t="s">
        <v>52</v>
      </c>
    </row>
    <row r="15" spans="1:9" x14ac:dyDescent="0.25">
      <c r="A15" s="130">
        <v>12</v>
      </c>
      <c r="B15" s="131" t="s">
        <v>53</v>
      </c>
      <c r="C15" s="142" t="s">
        <v>69</v>
      </c>
      <c r="E15" s="163">
        <v>12</v>
      </c>
      <c r="F15" s="163" t="s">
        <v>53</v>
      </c>
      <c r="H15">
        <v>12</v>
      </c>
      <c r="I15" s="163" t="s">
        <v>53</v>
      </c>
    </row>
    <row r="16" spans="1:9" x14ac:dyDescent="0.25">
      <c r="A16" s="130">
        <v>13</v>
      </c>
      <c r="B16" s="132">
        <v>1.2</v>
      </c>
      <c r="C16" s="142" t="s">
        <v>70</v>
      </c>
      <c r="E16" s="163">
        <v>13</v>
      </c>
      <c r="F16" s="163">
        <v>1.2</v>
      </c>
      <c r="H16">
        <v>13</v>
      </c>
      <c r="I16" s="163">
        <v>1.2</v>
      </c>
    </row>
    <row r="17" spans="1:9" ht="15.75" thickBot="1" x14ac:dyDescent="0.3">
      <c r="A17" s="130">
        <v>14</v>
      </c>
      <c r="B17" s="132">
        <v>2.1</v>
      </c>
      <c r="C17" s="142" t="s">
        <v>71</v>
      </c>
      <c r="E17" s="163">
        <v>14</v>
      </c>
      <c r="F17">
        <v>2.1</v>
      </c>
      <c r="H17">
        <v>14</v>
      </c>
      <c r="I17" s="163">
        <v>2.1</v>
      </c>
    </row>
    <row r="18" spans="1:9" ht="15" customHeight="1" x14ac:dyDescent="0.25">
      <c r="A18" s="134">
        <v>15</v>
      </c>
      <c r="B18" s="135">
        <v>3.1</v>
      </c>
      <c r="C18" s="143" t="s">
        <v>72</v>
      </c>
      <c r="E18" s="163">
        <v>15</v>
      </c>
      <c r="F18" s="163">
        <v>3.1</v>
      </c>
      <c r="H18">
        <v>15</v>
      </c>
      <c r="I18" s="163">
        <v>3.1</v>
      </c>
    </row>
    <row r="19" spans="1:9" ht="15" customHeight="1" x14ac:dyDescent="0.25">
      <c r="A19" s="225">
        <v>16</v>
      </c>
      <c r="B19" s="134">
        <v>3.2</v>
      </c>
      <c r="C19" s="144" t="s">
        <v>73</v>
      </c>
      <c r="E19" s="163">
        <v>16</v>
      </c>
      <c r="F19" s="163" t="s">
        <v>54</v>
      </c>
      <c r="H19">
        <v>16</v>
      </c>
      <c r="I19" s="163">
        <v>3.2</v>
      </c>
    </row>
    <row r="20" spans="1:9" ht="15" customHeight="1" x14ac:dyDescent="0.25">
      <c r="A20" s="226"/>
      <c r="B20" s="129">
        <v>3.3</v>
      </c>
      <c r="C20" s="145" t="s">
        <v>74</v>
      </c>
      <c r="E20" s="163">
        <v>17</v>
      </c>
      <c r="F20" s="163">
        <v>4.0999999999999996</v>
      </c>
      <c r="H20">
        <v>17</v>
      </c>
      <c r="I20" s="163">
        <v>3.3</v>
      </c>
    </row>
    <row r="21" spans="1:9" ht="15" customHeight="1" x14ac:dyDescent="0.25">
      <c r="A21" s="134">
        <v>3</v>
      </c>
      <c r="B21" s="134">
        <v>4.0999999999999996</v>
      </c>
      <c r="C21" s="146" t="s">
        <v>75</v>
      </c>
      <c r="E21" s="163">
        <v>18</v>
      </c>
      <c r="F21" s="163">
        <v>4.2</v>
      </c>
      <c r="H21">
        <v>18</v>
      </c>
      <c r="I21" s="163">
        <v>4.0999999999999996</v>
      </c>
    </row>
    <row r="22" spans="1:9" ht="15" customHeight="1" x14ac:dyDescent="0.25">
      <c r="A22" s="134">
        <v>4</v>
      </c>
      <c r="B22" s="135">
        <v>4.2</v>
      </c>
      <c r="C22" s="146" t="s">
        <v>76</v>
      </c>
      <c r="E22" s="163">
        <v>19</v>
      </c>
      <c r="F22" s="163" t="s">
        <v>55</v>
      </c>
      <c r="H22">
        <v>19</v>
      </c>
      <c r="I22" s="163">
        <v>4.2</v>
      </c>
    </row>
    <row r="23" spans="1:9" ht="15" customHeight="1" x14ac:dyDescent="0.25">
      <c r="A23" s="230">
        <v>5</v>
      </c>
      <c r="B23" s="135">
        <v>5.0999999999999996</v>
      </c>
      <c r="C23" s="144" t="s">
        <v>77</v>
      </c>
      <c r="E23" s="163">
        <v>20</v>
      </c>
      <c r="F23" s="163" t="s">
        <v>56</v>
      </c>
      <c r="H23">
        <v>20</v>
      </c>
      <c r="I23" s="163">
        <v>5.0999999999999996</v>
      </c>
    </row>
    <row r="24" spans="1:9" ht="15" customHeight="1" x14ac:dyDescent="0.25">
      <c r="A24" s="232"/>
      <c r="B24" s="136">
        <v>5.2</v>
      </c>
      <c r="C24" s="145" t="s">
        <v>78</v>
      </c>
      <c r="E24" s="163">
        <v>21</v>
      </c>
      <c r="F24" s="163">
        <v>7.1</v>
      </c>
      <c r="H24">
        <v>21</v>
      </c>
      <c r="I24" s="163">
        <v>5.2</v>
      </c>
    </row>
    <row r="25" spans="1:9" ht="15" customHeight="1" x14ac:dyDescent="0.25">
      <c r="A25" s="225">
        <v>6</v>
      </c>
      <c r="B25" s="134">
        <v>6.1</v>
      </c>
      <c r="C25" s="144" t="s">
        <v>79</v>
      </c>
      <c r="E25" s="163">
        <v>22</v>
      </c>
      <c r="F25" s="163">
        <v>8.1</v>
      </c>
      <c r="H25">
        <v>22</v>
      </c>
      <c r="I25" s="163">
        <v>6.1</v>
      </c>
    </row>
    <row r="26" spans="1:9" ht="15" customHeight="1" x14ac:dyDescent="0.25">
      <c r="A26" s="226"/>
      <c r="B26" s="129">
        <v>6.2</v>
      </c>
      <c r="C26" s="145" t="s">
        <v>80</v>
      </c>
      <c r="E26" s="163">
        <v>23</v>
      </c>
      <c r="F26" s="163">
        <v>9.1</v>
      </c>
      <c r="H26">
        <v>23</v>
      </c>
      <c r="I26" s="163">
        <v>6.2</v>
      </c>
    </row>
    <row r="27" spans="1:9" ht="15" customHeight="1" x14ac:dyDescent="0.25">
      <c r="A27" s="134">
        <v>7</v>
      </c>
      <c r="B27" s="137">
        <v>7.1</v>
      </c>
      <c r="C27" s="146" t="s">
        <v>81</v>
      </c>
      <c r="E27" s="163">
        <v>24</v>
      </c>
      <c r="F27" s="163">
        <v>10.1</v>
      </c>
      <c r="H27">
        <v>24</v>
      </c>
      <c r="I27" s="163">
        <v>7.1</v>
      </c>
    </row>
    <row r="28" spans="1:9" ht="15" customHeight="1" x14ac:dyDescent="0.25">
      <c r="A28" s="134">
        <v>8</v>
      </c>
      <c r="B28" s="134">
        <v>8.1</v>
      </c>
      <c r="C28" s="146" t="s">
        <v>82</v>
      </c>
      <c r="E28" s="163">
        <v>25</v>
      </c>
      <c r="F28" s="163">
        <v>11.1</v>
      </c>
      <c r="H28">
        <v>25</v>
      </c>
      <c r="I28" s="163">
        <v>8.1</v>
      </c>
    </row>
    <row r="29" spans="1:9" ht="15" customHeight="1" x14ac:dyDescent="0.25">
      <c r="A29" s="134">
        <v>9</v>
      </c>
      <c r="B29" s="134">
        <v>9.1</v>
      </c>
      <c r="C29" s="146" t="s">
        <v>83</v>
      </c>
      <c r="E29" s="163">
        <v>26</v>
      </c>
      <c r="F29" s="163" t="s">
        <v>280</v>
      </c>
      <c r="H29">
        <v>26</v>
      </c>
      <c r="I29" s="163">
        <v>9.1</v>
      </c>
    </row>
    <row r="30" spans="1:9" ht="15" customHeight="1" x14ac:dyDescent="0.25">
      <c r="A30" s="134">
        <v>10</v>
      </c>
      <c r="B30" s="138">
        <v>10.1</v>
      </c>
      <c r="C30" s="146" t="s">
        <v>84</v>
      </c>
      <c r="F30" s="163" t="s">
        <v>57</v>
      </c>
      <c r="H30">
        <v>27</v>
      </c>
      <c r="I30" s="163">
        <v>10.1</v>
      </c>
    </row>
    <row r="31" spans="1:9" x14ac:dyDescent="0.25">
      <c r="A31" s="134">
        <v>11</v>
      </c>
      <c r="B31" s="134">
        <v>11.1</v>
      </c>
      <c r="C31" s="146" t="s">
        <v>85</v>
      </c>
      <c r="H31">
        <v>28</v>
      </c>
      <c r="I31" s="163">
        <v>11.1</v>
      </c>
    </row>
    <row r="32" spans="1:9" ht="15" customHeight="1" x14ac:dyDescent="0.25">
      <c r="A32" s="230">
        <v>12</v>
      </c>
      <c r="B32" s="138">
        <v>12.1</v>
      </c>
      <c r="C32" s="144" t="s">
        <v>86</v>
      </c>
      <c r="H32">
        <v>29</v>
      </c>
      <c r="I32" s="163">
        <v>12.1</v>
      </c>
    </row>
    <row r="33" spans="1:9" ht="15" customHeight="1" x14ac:dyDescent="0.25">
      <c r="A33" s="231"/>
      <c r="B33" s="137">
        <v>12.2</v>
      </c>
      <c r="C33" s="147" t="s">
        <v>87</v>
      </c>
      <c r="H33">
        <v>30</v>
      </c>
      <c r="I33" s="163">
        <v>12.2</v>
      </c>
    </row>
    <row r="34" spans="1:9" ht="15" customHeight="1" x14ac:dyDescent="0.25">
      <c r="A34" s="232"/>
      <c r="B34" s="129">
        <v>12.3</v>
      </c>
      <c r="C34" s="145" t="s">
        <v>88</v>
      </c>
      <c r="H34">
        <v>31</v>
      </c>
      <c r="I34" s="163">
        <v>12.3</v>
      </c>
    </row>
    <row r="35" spans="1:9" ht="16.5" thickBot="1" x14ac:dyDescent="0.3">
      <c r="A35" s="133"/>
      <c r="B35" s="139"/>
      <c r="C35" s="148"/>
    </row>
    <row r="36" spans="1:9" ht="15.75" thickBot="1" x14ac:dyDescent="0.3">
      <c r="A36" s="227" t="s">
        <v>89</v>
      </c>
      <c r="B36" s="228"/>
      <c r="C36" s="149" t="s">
        <v>92</v>
      </c>
    </row>
    <row r="37" spans="1:9" x14ac:dyDescent="0.25">
      <c r="A37" s="226">
        <v>1</v>
      </c>
      <c r="B37" s="229"/>
      <c r="C37" s="141" t="s">
        <v>93</v>
      </c>
    </row>
  </sheetData>
  <sheetProtection password="CD3E" sheet="1" objects="1" scenarios="1"/>
  <mergeCells count="6">
    <mergeCell ref="A19:A20"/>
    <mergeCell ref="A36:B36"/>
    <mergeCell ref="A37:B37"/>
    <mergeCell ref="A32:A34"/>
    <mergeCell ref="A23:A24"/>
    <mergeCell ref="A25:A2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REKOD PRESTASI MURID</vt:lpstr>
      <vt:lpstr>LAPORAN MURID (INDIVIDU)</vt:lpstr>
      <vt:lpstr>DATA PERNYATAAN TAHAP PGUASAAN </vt:lpstr>
      <vt:lpstr>GRAF PELAPORAN</vt:lpstr>
      <vt:lpstr>Sheet1</vt:lpstr>
      <vt:lpstr>'DATA PERNYATAAN TAHAP PGUASAAN '!Print_Area</vt:lpstr>
      <vt:lpstr>'LAPORAN MURID (INDIVIDU)'!Print_Area</vt:lpstr>
      <vt:lpstr>'REKOD PRESTASI MURID'!Print_Area</vt:lpstr>
      <vt:lpstr>'REKOD PRESTASI MURID'!Print_Titles</vt:lpstr>
    </vt:vector>
  </TitlesOfParts>
  <Company>Acer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Valued Acer Customer</dc:creator>
  <cp:lastModifiedBy>user</cp:lastModifiedBy>
  <cp:lastPrinted>2015-03-04T02:58:35Z</cp:lastPrinted>
  <dcterms:created xsi:type="dcterms:W3CDTF">2013-07-10T02:44:08Z</dcterms:created>
  <dcterms:modified xsi:type="dcterms:W3CDTF">2015-12-26T13:21:23Z</dcterms:modified>
</cp:coreProperties>
</file>