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06/relationships/ui/userCustomization" Target="userCustomization/customUI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105" windowWidth="10920" windowHeight="9240" tabRatio="791"/>
  </bookViews>
  <sheets>
    <sheet name="REKOD PRESTASI MURID" sheetId="21" r:id="rId1"/>
    <sheet name="LAPORAN MURID (INDIVIDU)" sheetId="22" r:id="rId2"/>
    <sheet name="GRAF PELAPORAN" sheetId="23" r:id="rId3"/>
    <sheet name="DATA PERNYATAAN TAHAP PGUASAAN " sheetId="5" r:id="rId4"/>
  </sheets>
  <definedNames>
    <definedName name="_xlnm.Print_Area" localSheetId="3">'DATA PERNYATAAN TAHAP PGUASAAN '!$A$1:$B$10</definedName>
    <definedName name="_xlnm.Print_Area" localSheetId="1">'LAPORAN MURID (INDIVIDU)'!$A$1:$G$40</definedName>
    <definedName name="_xlnm.Print_Area" localSheetId="0">'REKOD PRESTASI MURID'!$A$1:$O$84</definedName>
    <definedName name="_xlnm.Print_Titles" localSheetId="0">'REKOD PRESTASI MURID'!$11:$11</definedName>
  </definedNames>
  <calcPr calcId="144525"/>
</workbook>
</file>

<file path=xl/calcChain.xml><?xml version="1.0" encoding="utf-8"?>
<calcChain xmlns="http://schemas.openxmlformats.org/spreadsheetml/2006/main">
  <c r="A1" i="23" l="1"/>
  <c r="E29" i="22"/>
  <c r="F29" i="22" s="1"/>
  <c r="E28" i="22"/>
  <c r="F28" i="22" s="1"/>
  <c r="E27" i="22"/>
  <c r="F27" i="22" s="1"/>
  <c r="E26" i="22"/>
  <c r="F26" i="22" s="1"/>
  <c r="E25" i="22"/>
  <c r="F25" i="22" s="1"/>
  <c r="E24" i="22"/>
  <c r="F24" i="22" s="1"/>
  <c r="E15" i="22"/>
  <c r="H173" i="23"/>
  <c r="G173" i="23"/>
  <c r="F173" i="23"/>
  <c r="E173" i="23"/>
  <c r="D173" i="23"/>
  <c r="C173" i="23"/>
  <c r="G186" i="23" s="1"/>
  <c r="P155" i="23"/>
  <c r="O155" i="23"/>
  <c r="N155" i="23"/>
  <c r="M155" i="23"/>
  <c r="L155" i="23"/>
  <c r="K155" i="23"/>
  <c r="P137" i="23"/>
  <c r="O137" i="23"/>
  <c r="N137" i="23"/>
  <c r="M137" i="23"/>
  <c r="L137" i="23"/>
  <c r="K137" i="23"/>
  <c r="H137" i="23"/>
  <c r="G137" i="23"/>
  <c r="F137" i="23"/>
  <c r="E137" i="23"/>
  <c r="D137" i="23"/>
  <c r="C137" i="23"/>
  <c r="P119" i="23"/>
  <c r="O119" i="23"/>
  <c r="N119" i="23"/>
  <c r="M119" i="23"/>
  <c r="L119" i="23"/>
  <c r="K119" i="23"/>
  <c r="H119" i="23"/>
  <c r="G119" i="23"/>
  <c r="F119" i="23"/>
  <c r="E119" i="23"/>
  <c r="D119" i="23"/>
  <c r="C119" i="23"/>
  <c r="P101" i="23"/>
  <c r="O101" i="23"/>
  <c r="N101" i="23"/>
  <c r="M101" i="23"/>
  <c r="L101" i="23"/>
  <c r="K101" i="23"/>
  <c r="H101" i="23"/>
  <c r="G101" i="23"/>
  <c r="F101" i="23"/>
  <c r="E101" i="23"/>
  <c r="D101" i="23"/>
  <c r="C101" i="23"/>
  <c r="P83" i="23"/>
  <c r="O83" i="23"/>
  <c r="N83" i="23"/>
  <c r="M83" i="23"/>
  <c r="L83" i="23"/>
  <c r="K83" i="23"/>
  <c r="H83" i="23"/>
  <c r="G83" i="23"/>
  <c r="F83" i="23"/>
  <c r="E83" i="23"/>
  <c r="D83" i="23"/>
  <c r="C83" i="23"/>
  <c r="P65" i="23"/>
  <c r="O65" i="23"/>
  <c r="N65" i="23"/>
  <c r="M65" i="23"/>
  <c r="L65" i="23"/>
  <c r="K65" i="23"/>
  <c r="H65" i="23" l="1"/>
  <c r="G65" i="23"/>
  <c r="F65" i="23"/>
  <c r="E65" i="23"/>
  <c r="D65" i="23"/>
  <c r="C65" i="23"/>
  <c r="H155" i="23" l="1"/>
  <c r="G155" i="23"/>
  <c r="F155" i="23"/>
  <c r="E155" i="23"/>
  <c r="D155" i="23"/>
  <c r="C155" i="23"/>
  <c r="J153" i="23"/>
  <c r="B153" i="23"/>
  <c r="J135" i="23"/>
  <c r="B135" i="23"/>
  <c r="D29" i="22"/>
  <c r="D28" i="22"/>
  <c r="D27" i="22"/>
  <c r="D26" i="22"/>
  <c r="D25" i="22"/>
  <c r="D24" i="22"/>
  <c r="D23" i="22"/>
  <c r="D22" i="22"/>
  <c r="D21" i="22"/>
  <c r="D20" i="22"/>
  <c r="I14" i="22"/>
  <c r="J14" i="22" s="1"/>
  <c r="I15" i="22"/>
  <c r="J15" i="22" s="1"/>
  <c r="I16" i="22"/>
  <c r="J16" i="22" s="1"/>
  <c r="I17" i="22"/>
  <c r="J17" i="22" s="1"/>
  <c r="I18" i="22"/>
  <c r="J18" i="22" s="1"/>
  <c r="I19" i="22"/>
  <c r="J19" i="22" s="1"/>
  <c r="I20" i="22"/>
  <c r="J20" i="22" s="1"/>
  <c r="I21" i="22"/>
  <c r="J21" i="22" s="1"/>
  <c r="I22" i="22"/>
  <c r="J22" i="22" s="1"/>
  <c r="I23" i="22"/>
  <c r="J23" i="22" s="1"/>
  <c r="I24" i="22"/>
  <c r="J24" i="22" s="1"/>
  <c r="I25" i="22"/>
  <c r="J25" i="22" s="1"/>
  <c r="I26" i="22"/>
  <c r="J26" i="22" s="1"/>
  <c r="I27" i="22"/>
  <c r="J27" i="22" s="1"/>
  <c r="I28" i="22"/>
  <c r="J28" i="22" s="1"/>
  <c r="I29" i="22"/>
  <c r="J29" i="22" s="1"/>
  <c r="I30" i="22"/>
  <c r="J30" i="22" s="1"/>
  <c r="I31" i="22"/>
  <c r="J31" i="22" s="1"/>
  <c r="I32" i="22"/>
  <c r="J32" i="22" s="1"/>
  <c r="I33" i="22"/>
  <c r="J33" i="22" s="1"/>
  <c r="I34" i="22"/>
  <c r="J34" i="22" s="1"/>
  <c r="I35" i="22"/>
  <c r="J35" i="22" s="1"/>
  <c r="I36" i="22"/>
  <c r="J36" i="22" s="1"/>
  <c r="I37" i="22"/>
  <c r="J37" i="22" s="1"/>
  <c r="I38" i="22"/>
  <c r="J38" i="22" s="1"/>
  <c r="I39" i="22"/>
  <c r="J39" i="22" s="1"/>
  <c r="I40" i="22"/>
  <c r="J40" i="22" s="1"/>
  <c r="I41" i="22"/>
  <c r="J41" i="22" s="1"/>
  <c r="I42" i="22"/>
  <c r="J42" i="22" s="1"/>
  <c r="I43" i="22"/>
  <c r="J43" i="22" s="1"/>
  <c r="I44" i="22"/>
  <c r="J44" i="22" s="1"/>
  <c r="I45" i="22"/>
  <c r="J45" i="22" s="1"/>
  <c r="I46" i="22"/>
  <c r="J46" i="22" s="1"/>
  <c r="I47" i="22"/>
  <c r="J47" i="22" s="1"/>
  <c r="I48" i="22"/>
  <c r="J48" i="22" s="1"/>
  <c r="I49" i="22"/>
  <c r="J49" i="22" s="1"/>
  <c r="I50" i="22"/>
  <c r="J50" i="22" s="1"/>
  <c r="I51" i="22"/>
  <c r="J51" i="22" s="1"/>
  <c r="I52" i="22"/>
  <c r="J52" i="22" s="1"/>
  <c r="I53" i="22"/>
  <c r="J53" i="22" s="1"/>
  <c r="I54" i="22"/>
  <c r="J54" i="22" s="1"/>
  <c r="I55" i="22"/>
  <c r="J55" i="22" s="1"/>
  <c r="I56" i="22"/>
  <c r="J56" i="22" s="1"/>
  <c r="I57" i="22"/>
  <c r="J57" i="22" s="1"/>
  <c r="I58" i="22"/>
  <c r="J58" i="22" s="1"/>
  <c r="J117" i="23"/>
  <c r="B117" i="23"/>
  <c r="J99" i="23"/>
  <c r="B99" i="23"/>
  <c r="J81" i="23"/>
  <c r="B81" i="23"/>
  <c r="J63" i="23"/>
  <c r="B63" i="23"/>
  <c r="J45" i="23"/>
  <c r="B45" i="23"/>
  <c r="J27" i="23" l="1"/>
  <c r="B27" i="23"/>
  <c r="J8" i="23"/>
  <c r="B8" i="23"/>
  <c r="E17" i="22" l="1"/>
  <c r="B16" i="22" l="1"/>
  <c r="B4" i="22"/>
  <c r="D9" i="22" l="1"/>
  <c r="B36" i="22" l="1"/>
  <c r="P47" i="23" l="1"/>
  <c r="O47" i="23"/>
  <c r="N47" i="23"/>
  <c r="M47" i="23"/>
  <c r="L47" i="23"/>
  <c r="K47" i="23"/>
  <c r="H47" i="23"/>
  <c r="G47" i="23"/>
  <c r="F47" i="23"/>
  <c r="E47" i="23"/>
  <c r="D47" i="23"/>
  <c r="C47" i="23"/>
  <c r="P29" i="23"/>
  <c r="O29" i="23"/>
  <c r="N29" i="23"/>
  <c r="M29" i="23"/>
  <c r="L29" i="23"/>
  <c r="K29" i="23"/>
  <c r="H29" i="23"/>
  <c r="G29" i="23"/>
  <c r="F29" i="23"/>
  <c r="E29" i="23"/>
  <c r="D29" i="23"/>
  <c r="C29" i="23"/>
  <c r="P10" i="23"/>
  <c r="O10" i="23"/>
  <c r="N10" i="23"/>
  <c r="M10" i="23"/>
  <c r="L10" i="23"/>
  <c r="K10" i="23"/>
  <c r="H10" i="23"/>
  <c r="G10" i="23"/>
  <c r="F10" i="23"/>
  <c r="E10" i="23"/>
  <c r="D10" i="23"/>
  <c r="C10" i="23"/>
  <c r="G168" i="23" l="1"/>
  <c r="O150" i="23"/>
  <c r="O168" i="23"/>
  <c r="O132" i="23"/>
  <c r="G132" i="23"/>
  <c r="G150" i="23"/>
  <c r="O23" i="23"/>
  <c r="O114" i="23"/>
  <c r="O78" i="23"/>
  <c r="O96" i="23"/>
  <c r="G78" i="23"/>
  <c r="G96" i="23"/>
  <c r="G114" i="23"/>
  <c r="O60" i="23"/>
  <c r="G60" i="23"/>
  <c r="G42" i="23"/>
  <c r="O42" i="23"/>
  <c r="G23" i="23"/>
  <c r="F37" i="22"/>
  <c r="F36" i="22"/>
  <c r="E23" i="22"/>
  <c r="F23" i="22" s="1"/>
  <c r="E22" i="22"/>
  <c r="F22" i="22" s="1"/>
  <c r="E21" i="22"/>
  <c r="F21" i="22" s="1"/>
  <c r="E20" i="22"/>
  <c r="B78" i="21"/>
  <c r="F38" i="22" l="1"/>
  <c r="B38" i="22"/>
  <c r="B3" i="22" l="1"/>
  <c r="B2" i="22"/>
  <c r="B1" i="22" l="1"/>
  <c r="F20" i="22" l="1"/>
  <c r="D10" i="22"/>
  <c r="I7" i="22"/>
  <c r="J7" i="22" s="1"/>
  <c r="I8" i="22"/>
  <c r="I9" i="22"/>
  <c r="J9" i="22" s="1"/>
  <c r="I10" i="22"/>
  <c r="J10" i="22" s="1"/>
  <c r="I11" i="22"/>
  <c r="J11" i="22" s="1"/>
  <c r="I12" i="22"/>
  <c r="J12" i="22" s="1"/>
  <c r="I13" i="22"/>
  <c r="J13" i="22" s="1"/>
  <c r="J8" i="22" l="1"/>
  <c r="D8" i="22"/>
  <c r="D12" i="22"/>
  <c r="D11" i="22" l="1"/>
</calcChain>
</file>

<file path=xl/comments1.xml><?xml version="1.0" encoding="utf-8"?>
<comments xmlns="http://schemas.openxmlformats.org/spreadsheetml/2006/main">
  <authors>
    <author>Mohd Shazlan Shahudin</author>
  </authors>
  <commentList>
    <comment ref="B76" authorId="0">
      <text>
        <r>
          <rPr>
            <sz val="9"/>
            <color indexed="81"/>
            <rFont val="Tahoma"/>
            <family val="2"/>
          </rPr>
          <t>ISIKAN NAMA PENTADBIR</t>
        </r>
      </text>
    </comment>
    <comment ref="B77" authorId="0">
      <text>
        <r>
          <rPr>
            <sz val="9"/>
            <color indexed="81"/>
            <rFont val="Tahoma"/>
            <family val="2"/>
          </rPr>
          <t>ISIKAN JAWATAN PENTADBIR</t>
        </r>
      </text>
    </comment>
  </commentList>
</comments>
</file>

<file path=xl/comments2.xml><?xml version="1.0" encoding="utf-8"?>
<comments xmlns="http://schemas.openxmlformats.org/spreadsheetml/2006/main">
  <authors>
    <author>Mohd Shazlan Shahudin</author>
  </authors>
  <commentList>
    <comment ref="D13" authorId="0">
      <text>
        <r>
          <rPr>
            <sz val="9"/>
            <color indexed="81"/>
            <rFont val="Tahoma"/>
            <family val="2"/>
          </rPr>
          <t xml:space="preserve"> ISIKAN TARIKH PELAPORAN
</t>
        </r>
      </text>
    </comment>
  </commentList>
</comments>
</file>

<file path=xl/sharedStrings.xml><?xml version="1.0" encoding="utf-8"?>
<sst xmlns="http://schemas.openxmlformats.org/spreadsheetml/2006/main" count="389" uniqueCount="159">
  <si>
    <t>JANTINA</t>
  </si>
  <si>
    <t>:</t>
  </si>
  <si>
    <t>Nama Murid</t>
  </si>
  <si>
    <t>Jantina</t>
  </si>
  <si>
    <t>Kelas</t>
  </si>
  <si>
    <t>Tarikh Pelaporan</t>
  </si>
  <si>
    <t>TAFSIRAN</t>
  </si>
  <si>
    <t>BIL.</t>
  </si>
  <si>
    <t xml:space="preserve"> NAMA MURID</t>
  </si>
  <si>
    <t>L</t>
  </si>
  <si>
    <t>NAMA GURU MATA PELAJARAN:</t>
  </si>
  <si>
    <t>KELAS:</t>
  </si>
  <si>
    <t>GURU MATA PELAJARAN</t>
  </si>
  <si>
    <t>…………………………………………………………………………</t>
  </si>
  <si>
    <t>P</t>
  </si>
  <si>
    <t>…………………………………………………</t>
  </si>
  <si>
    <t>TAHAP PENGUASAAN</t>
  </si>
  <si>
    <t>SEKOLAH :</t>
  </si>
  <si>
    <t>ALAMAT :</t>
  </si>
  <si>
    <t>PENILAIAN :</t>
  </si>
  <si>
    <t>04  JANUARI 2013</t>
  </si>
  <si>
    <t>BIL. MURID</t>
  </si>
  <si>
    <t>TP 1</t>
  </si>
  <si>
    <t>TP 2</t>
  </si>
  <si>
    <t xml:space="preserve"> TP 3</t>
  </si>
  <si>
    <t>TP 4</t>
  </si>
  <si>
    <t>TP  5</t>
  </si>
  <si>
    <t>TP 6</t>
  </si>
  <si>
    <t>JUMLAH</t>
  </si>
  <si>
    <t>MURID</t>
  </si>
  <si>
    <t>GURU BESAR</t>
  </si>
  <si>
    <t>NO. MY KID / NO. KAD PENGENALAN</t>
  </si>
  <si>
    <t>NOTA : JANGAN PADAM DATA INI!</t>
  </si>
  <si>
    <t>KEMAHIRAN</t>
  </si>
  <si>
    <t>MATA PELAJARAN</t>
  </si>
  <si>
    <t>TAHAP PENGUASAAN KESELURUHAN</t>
  </si>
  <si>
    <t>Tahap Penguasaan Keseluruhan</t>
  </si>
  <si>
    <t>Nama Guru</t>
  </si>
  <si>
    <t>No. MY KID</t>
  </si>
  <si>
    <t>Berikut adalah pernyataan bagi 
Tahap Penguasaan keseluruhan</t>
  </si>
  <si>
    <t>TAHAP PENGUASAAN BAGI SETIAP STANDARD KANDUNGAN</t>
  </si>
  <si>
    <t>PEMBENTUKAN MALAYSIA</t>
  </si>
  <si>
    <t>NEGERI-NEGERI DI MALAYSIA</t>
  </si>
  <si>
    <t>RUKUN NEGARA</t>
  </si>
  <si>
    <t>KAUM DAN ETNIK DI MALAYSIA</t>
  </si>
  <si>
    <t>AGAMA DAN KEPERCAYAAN</t>
  </si>
  <si>
    <t>PERAYAAN MASYARAKAT MALAYSIA</t>
  </si>
  <si>
    <t>SUKAN KEBANGGAAN NEGARA</t>
  </si>
  <si>
    <t>KEMAJUAN EKONOMI</t>
  </si>
  <si>
    <t>PEMIMPIN NEGARA</t>
  </si>
  <si>
    <t>MALAYSIA DAN DUNIA</t>
  </si>
  <si>
    <t xml:space="preserve">KEMAKMURAN NEGARA KITA  </t>
  </si>
  <si>
    <t>KITA RAKYAT MALAYSIA</t>
  </si>
  <si>
    <t>PENCAPAIAN DAN KEBANGGAAN NEGARA</t>
  </si>
  <si>
    <t>Murid mengetahui tentang pembentukan  Malaysia.</t>
  </si>
  <si>
    <t>Murid memahami pembentukan  Malaysia.</t>
  </si>
  <si>
    <t>Murid boleh menerangkan pembentukan  Malaysia.</t>
  </si>
  <si>
    <t>Murid boleh menguasai maklumat tentang pembentukan Malaysia.</t>
  </si>
  <si>
    <t>Murid boleh membuat penilaian tentang pembentukan Malaysia.</t>
  </si>
  <si>
    <t xml:space="preserve">Murid boleh menzahirkan idea yang rasional tentang pembentukan Malaysia. </t>
  </si>
  <si>
    <t>Murid mengetahui negeri-negeri di Malaysia.</t>
  </si>
  <si>
    <t>Murid memahami negeri-negeri di Malaysia.</t>
  </si>
  <si>
    <t>Murid boleh menerangkan negeri-negeri di Malaysia.</t>
  </si>
  <si>
    <t>Murid boleh menguasai maklumat mengenai negeri-negeri di Malaysia.</t>
  </si>
  <si>
    <t>Murid boleh membuat penilaian tentang negeri-negeri di Malaysia.</t>
  </si>
  <si>
    <t>Murid boleh menzahirkan idea yang rasional tentang negeri-negeri di Malaysia.</t>
  </si>
  <si>
    <t>Murid mengetahui Rukun Negara.</t>
  </si>
  <si>
    <t>Murid memahami Rukun Negara.</t>
  </si>
  <si>
    <t xml:space="preserve">Murid boleh menerangkan mengenai Rukun Negara </t>
  </si>
  <si>
    <t>Murid boleh menguasai maklumat mengenai Rukun Negara.</t>
  </si>
  <si>
    <t>Murid boleh membuat penilaian tentang Rukun Negara.</t>
  </si>
  <si>
    <t xml:space="preserve">Murid boleh menzahirkan idea yang rasional tentang Rukun Negara.           </t>
  </si>
  <si>
    <t>Murid mengetahui kaum dan etnik di Malaysia.</t>
  </si>
  <si>
    <t>Murid memahami kaum dan etnik  di Malaysia.</t>
  </si>
  <si>
    <t>Murid boleh menerangkan tentang kaum dan etnik di Malaysia.</t>
  </si>
  <si>
    <t>Murid boleh menguasai maklumat mengenai kaum dan etnik di Malaysia.</t>
  </si>
  <si>
    <t>Murid boleh membuat penilaian tentang kaum dan etnik dia Malaysia.</t>
  </si>
  <si>
    <t>Murid boleh menzahirkan idea yang rasional tentang kaum dan etnik di Malaysia.</t>
  </si>
  <si>
    <t>Murid mengetahui tentang agama dan kepercayaan masyarakat  Malaysia.</t>
  </si>
  <si>
    <t>Murid memahami tentang agama dan kepercayaan masyarakat  Malaysia.</t>
  </si>
  <si>
    <t>Murid boleh menerangkan tentang agama dan kepercayaan masyarakat Malaysia.</t>
  </si>
  <si>
    <t xml:space="preserve">Murid boleh menguasai maklumat tentang agama dan kepercayaan masyarakat Malaysia. </t>
  </si>
  <si>
    <t>Murid boleh membuat penilaian tentang agama dan kepercayaan masyarakat Malaysia.</t>
  </si>
  <si>
    <t>Murid boleh menzahirkan idea yang rasional tentang agama dan kepercayaan masyarakat Malaysia.</t>
  </si>
  <si>
    <t>Murid mengetahui tentang perayaan masyarakat Malaysia.</t>
  </si>
  <si>
    <t>Murid memahami tentang perayaan masyarakat Malaysia.</t>
  </si>
  <si>
    <t>Murid boleh menerangkan tentang perayaan masyarakat Malaysia.</t>
  </si>
  <si>
    <t xml:space="preserve">Murid boleh menguasai maklumat tentang perayaan masyarakat Malaysia. </t>
  </si>
  <si>
    <t>Murid boleh membuat penilaian tentang perayaan masyarakat Malaysia.</t>
  </si>
  <si>
    <t>Murid boleh menzahirkan idea yang rasional tentang perayaan masyarakat Malaysia.</t>
  </si>
  <si>
    <t>Murid mengetahui tentang sukan kebanggaan negara.</t>
  </si>
  <si>
    <t>Murid memahami tentang sukan kebanggaan negara.</t>
  </si>
  <si>
    <t>Murid boleh menerangkan tentang  sukan kebanggaan negara.</t>
  </si>
  <si>
    <t>Murid boleh menguasai maklumat tentang sukan kebanggaan negara.</t>
  </si>
  <si>
    <t>Murid boleh membuat penilaian tentang sukan kebanggaan negara.</t>
  </si>
  <si>
    <t>Murid boleh menzahirkan idea yang rasional tentang sukan kebanggaan negara.</t>
  </si>
  <si>
    <t>Murid mengetahui tentang kemajuan ekonomi negara.</t>
  </si>
  <si>
    <t>Murid memahami tentang kemajuan ekonomi negara.</t>
  </si>
  <si>
    <t>Murid boleh menjelaskan tentang kemajuan ekonomi negara.</t>
  </si>
  <si>
    <t>Murid boleh menguasai maklumat tentang kemajuan ekonomi negara.</t>
  </si>
  <si>
    <t>Murid boleh membuat penilaian tentang kemajuan ekonomi negara.</t>
  </si>
  <si>
    <t>Murid boleh menzahirkan idea yang rasional tentang kemajuan ekonomi negara.</t>
  </si>
  <si>
    <t>Murid mengetahui  tentang  Perdana Menteri Malaysia.</t>
  </si>
  <si>
    <t>Murid memahami tantang Perdana Menteri  Malaysia.</t>
  </si>
  <si>
    <t>Murid boleh menerangkan tentang Perdana Menteri Malaysia.</t>
  </si>
  <si>
    <t>Murid boleh menguasai maklumat tentang Perdana Menter Malaysia.</t>
  </si>
  <si>
    <t>Murid boleh membuat penilaian tentang Perdana Menteri Malaysia.</t>
  </si>
  <si>
    <t>Murid boleh menzahirkan idea yang rasional tentang Perdana Menteri Malaysia.</t>
  </si>
  <si>
    <t xml:space="preserve">Murid mengetahui nama-nama pertubuhan yang dianggotai oleh Malaysia.  </t>
  </si>
  <si>
    <t xml:space="preserve">Murid memahami pertubuhan-pertubuhan  yang dianggotai oleh Malaysia.   </t>
  </si>
  <si>
    <t>Murid boleh menerangkan penglibatan Malaysia di peringkat serantau dandunia.</t>
  </si>
  <si>
    <t>Murid boleh menguasai maklumat tentang Malaysia di peringkat serantau dan dunia.</t>
  </si>
  <si>
    <t>Murid boleh membuat penilaian tentang penyertaan Malaysia di peringkat serantau dan dunia.</t>
  </si>
  <si>
    <t>Murid boleh menzahirkan idea yang rasional tentang Malaysia di peringkat serantau dan dunia</t>
  </si>
  <si>
    <t>SEJARAH</t>
  </si>
  <si>
    <t>DATA PERNYATAAN STANDARD PRESTASI SEJARAH</t>
  </si>
  <si>
    <t>JANUARI 2016</t>
  </si>
  <si>
    <t xml:space="preserve">ALLYTHEA NGO </t>
  </si>
  <si>
    <t>041124140744</t>
  </si>
  <si>
    <t>P</t>
    <phoneticPr fontId="0" type="noConversion"/>
  </si>
  <si>
    <t>CHONG ZHI ZHENG</t>
  </si>
  <si>
    <t>040828050419</t>
  </si>
  <si>
    <t>GAN XUE LING</t>
  </si>
  <si>
    <t>040301050316</t>
  </si>
  <si>
    <t>IVY YONG PEI ROU</t>
  </si>
  <si>
    <t>040516050292</t>
  </si>
  <si>
    <t>LAU YI TONG</t>
  </si>
  <si>
    <t>041213050222</t>
  </si>
  <si>
    <t>LAU ZHE EN</t>
  </si>
  <si>
    <t>040128050442</t>
  </si>
  <si>
    <t>LEE HON WEE</t>
  </si>
  <si>
    <t>040813050109</t>
  </si>
  <si>
    <t>LEE YONG HO</t>
  </si>
  <si>
    <t>LIM ZHENG YU</t>
  </si>
  <si>
    <t>040307146097</t>
  </si>
  <si>
    <t>LOO WEI HAN</t>
  </si>
  <si>
    <t>041026050155</t>
  </si>
  <si>
    <t xml:space="preserve">NALANIYAH </t>
  </si>
  <si>
    <t>040602102044</t>
  </si>
  <si>
    <t>SIEW JEN-SHAWN</t>
  </si>
  <si>
    <t>040112050229</t>
  </si>
  <si>
    <t>TEH YIN QI</t>
  </si>
  <si>
    <t>040814100892</t>
  </si>
  <si>
    <t>TING ZHI WEIN</t>
  </si>
  <si>
    <t>040331050050</t>
  </si>
  <si>
    <t>TOH JOVI</t>
    <phoneticPr fontId="0" type="noConversion"/>
  </si>
  <si>
    <t>04010205011</t>
  </si>
  <si>
    <t xml:space="preserve">VAISHNAVI </t>
  </si>
  <si>
    <t>040709050270</t>
  </si>
  <si>
    <t>YAP RUO XU</t>
  </si>
  <si>
    <t>040622050157</t>
  </si>
  <si>
    <t>L</t>
    <phoneticPr fontId="0" type="noConversion"/>
  </si>
  <si>
    <t>YU XIN NING</t>
  </si>
  <si>
    <t>040621050374</t>
  </si>
  <si>
    <t>Pn. Lim Chi Eu</t>
  </si>
  <si>
    <t>SJK (C ) KG. BARU SUNGAI NIPAH</t>
  </si>
  <si>
    <t>SJK ( C ) KG. BARU SUNGAI NIPAH</t>
  </si>
  <si>
    <t>71960 SEREMBAN, NEGERI SEMBILAN.</t>
  </si>
  <si>
    <t>Pn. Pua Poh Kek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</si>
</sst>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\-00\-000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b/>
      <sz val="11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name val="Arial Narrow"/>
      <family val="2"/>
    </font>
    <font>
      <b/>
      <sz val="11"/>
      <color theme="0"/>
      <name val="Arial"/>
      <family val="2"/>
    </font>
    <font>
      <sz val="11"/>
      <color theme="0"/>
      <name val="Arial Narrow"/>
      <family val="2"/>
    </font>
    <font>
      <b/>
      <u/>
      <sz val="11"/>
      <color theme="0"/>
      <name val="Arial Narrow"/>
      <family val="2"/>
    </font>
    <font>
      <b/>
      <sz val="14"/>
      <name val="Arial Narrow"/>
      <family val="2"/>
    </font>
    <font>
      <b/>
      <sz val="12"/>
      <color theme="3"/>
      <name val="Arial Narrow"/>
      <family val="2"/>
    </font>
    <font>
      <b/>
      <sz val="16"/>
      <color theme="1"/>
      <name val="Arial Narrow"/>
      <family val="2"/>
    </font>
    <font>
      <b/>
      <sz val="16"/>
      <name val="Arial Narrow"/>
      <family val="2"/>
    </font>
    <font>
      <b/>
      <sz val="16"/>
      <color theme="8" tint="-0.249977111117893"/>
      <name val="Arial Narrow"/>
      <family val="2"/>
    </font>
    <font>
      <sz val="11"/>
      <color theme="8" tint="-0.249977111117893"/>
      <name val="Arial Narrow"/>
      <family val="2"/>
    </font>
    <font>
      <b/>
      <sz val="11"/>
      <color theme="8" tint="-0.249977111117893"/>
      <name val="Arial Narrow"/>
      <family val="2"/>
    </font>
    <font>
      <b/>
      <sz val="11"/>
      <name val="Arial"/>
      <family val="2"/>
    </font>
    <font>
      <b/>
      <sz val="11"/>
      <color rgb="FFFF0000"/>
      <name val="Aharoni"/>
      <charset val="177"/>
    </font>
    <font>
      <b/>
      <sz val="20"/>
      <color theme="1"/>
      <name val="Arial Narrow"/>
      <family val="2"/>
    </font>
    <font>
      <b/>
      <sz val="14"/>
      <color rgb="FF000099"/>
      <name val="Arial Narrow"/>
      <family val="2"/>
    </font>
    <font>
      <b/>
      <sz val="12"/>
      <color rgb="FF000099"/>
      <name val="Arial Narrow"/>
      <family val="2"/>
    </font>
    <font>
      <sz val="18"/>
      <color theme="1"/>
      <name val="Arial Narrow"/>
      <family val="2"/>
    </font>
    <font>
      <sz val="18"/>
      <name val="Arial Narrow"/>
      <family val="2"/>
    </font>
    <font>
      <sz val="14"/>
      <name val="Arial Narrow"/>
      <family val="2"/>
    </font>
    <font>
      <sz val="26"/>
      <name val="Calibri"/>
      <family val="2"/>
      <scheme val="minor"/>
    </font>
    <font>
      <sz val="12"/>
      <color rgb="FF00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EFBC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3" fillId="0" borderId="0" xfId="0" applyFont="1"/>
    <xf numFmtId="0" fontId="4" fillId="0" borderId="0" xfId="0" applyFont="1" applyBorder="1" applyAlignment="1"/>
    <xf numFmtId="0" fontId="5" fillId="0" borderId="0" xfId="0" applyFont="1"/>
    <xf numFmtId="0" fontId="5" fillId="0" borderId="0" xfId="0" applyFont="1" applyBorder="1"/>
    <xf numFmtId="0" fontId="1" fillId="0" borderId="0" xfId="0" applyFont="1" applyAlignment="1">
      <alignment vertical="center"/>
    </xf>
    <xf numFmtId="0" fontId="5" fillId="3" borderId="0" xfId="0" applyFont="1" applyFill="1" applyBorder="1"/>
    <xf numFmtId="0" fontId="5" fillId="3" borderId="8" xfId="0" applyFont="1" applyFill="1" applyBorder="1"/>
    <xf numFmtId="0" fontId="5" fillId="3" borderId="6" xfId="0" applyFont="1" applyFill="1" applyBorder="1"/>
    <xf numFmtId="0" fontId="5" fillId="3" borderId="7" xfId="0" applyFont="1" applyFill="1" applyBorder="1"/>
    <xf numFmtId="0" fontId="5" fillId="3" borderId="9" xfId="0" applyFont="1" applyFill="1" applyBorder="1"/>
    <xf numFmtId="0" fontId="13" fillId="2" borderId="0" xfId="0" applyFont="1" applyFill="1" applyBorder="1" applyAlignment="1">
      <alignment horizontal="center"/>
    </xf>
    <xf numFmtId="0" fontId="9" fillId="2" borderId="0" xfId="0" applyFont="1" applyFill="1" applyBorder="1"/>
    <xf numFmtId="0" fontId="9" fillId="2" borderId="0" xfId="0" applyFont="1" applyFill="1" applyBorder="1" applyAlignment="1"/>
    <xf numFmtId="0" fontId="9" fillId="2" borderId="0" xfId="0" applyFont="1" applyFill="1" applyBorder="1" applyAlignment="1">
      <alignment horizontal="right"/>
    </xf>
    <xf numFmtId="0" fontId="9" fillId="2" borderId="0" xfId="0" applyFont="1" applyFill="1" applyBorder="1" applyAlignment="1">
      <alignment vertical="center"/>
    </xf>
    <xf numFmtId="0" fontId="13" fillId="2" borderId="0" xfId="0" applyFont="1" applyFill="1" applyBorder="1"/>
    <xf numFmtId="0" fontId="11" fillId="3" borderId="0" xfId="0" applyFont="1" applyFill="1"/>
    <xf numFmtId="0" fontId="14" fillId="6" borderId="1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1" fontId="7" fillId="9" borderId="1" xfId="0" applyNumberFormat="1" applyFont="1" applyFill="1" applyBorder="1" applyAlignment="1">
      <alignment horizontal="center" vertical="center"/>
    </xf>
    <xf numFmtId="1" fontId="7" fillId="9" borderId="4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9" fillId="10" borderId="6" xfId="0" applyFont="1" applyFill="1" applyBorder="1" applyAlignment="1">
      <alignment horizontal="left"/>
    </xf>
    <xf numFmtId="0" fontId="9" fillId="10" borderId="0" xfId="0" applyFont="1" applyFill="1" applyBorder="1" applyAlignment="1">
      <alignment horizontal="left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5" fillId="3" borderId="5" xfId="0" applyFont="1" applyFill="1" applyBorder="1"/>
    <xf numFmtId="0" fontId="1" fillId="7" borderId="1" xfId="0" applyFont="1" applyFill="1" applyBorder="1" applyAlignment="1">
      <alignment horizontal="center" vertical="center"/>
    </xf>
    <xf numFmtId="0" fontId="3" fillId="3" borderId="0" xfId="0" applyFont="1" applyFill="1"/>
    <xf numFmtId="0" fontId="3" fillId="0" borderId="0" xfId="0" applyFont="1" applyAlignment="1">
      <alignment horizontal="center" vertical="center"/>
    </xf>
    <xf numFmtId="0" fontId="3" fillId="6" borderId="0" xfId="0" applyFont="1" applyFill="1"/>
    <xf numFmtId="0" fontId="3" fillId="3" borderId="1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9" fillId="8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1" fillId="10" borderId="0" xfId="0" applyFont="1" applyFill="1"/>
    <xf numFmtId="0" fontId="10" fillId="10" borderId="0" xfId="0" applyFont="1" applyFill="1" applyAlignment="1" applyProtection="1">
      <protection locked="0"/>
    </xf>
    <xf numFmtId="0" fontId="18" fillId="10" borderId="0" xfId="0" applyFont="1" applyFill="1" applyAlignment="1">
      <alignment horizontal="right" vertical="center"/>
    </xf>
    <xf numFmtId="0" fontId="10" fillId="10" borderId="0" xfId="0" applyFont="1" applyFill="1"/>
    <xf numFmtId="0" fontId="19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3" fillId="2" borderId="0" xfId="0" applyFont="1" applyFill="1"/>
    <xf numFmtId="0" fontId="22" fillId="2" borderId="0" xfId="0" applyFont="1" applyFill="1" applyBorder="1"/>
    <xf numFmtId="0" fontId="22" fillId="2" borderId="0" xfId="0" applyFont="1" applyFill="1" applyBorder="1" applyAlignment="1">
      <alignment horizontal="center"/>
    </xf>
    <xf numFmtId="0" fontId="13" fillId="0" borderId="0" xfId="0" applyFont="1"/>
    <xf numFmtId="0" fontId="20" fillId="2" borderId="0" xfId="0" applyFont="1" applyFill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13" fillId="2" borderId="0" xfId="0" applyFont="1" applyFill="1"/>
    <xf numFmtId="0" fontId="17" fillId="2" borderId="0" xfId="0" applyFont="1" applyFill="1" applyBorder="1" applyAlignment="1">
      <alignment horizontal="left"/>
    </xf>
    <xf numFmtId="0" fontId="23" fillId="2" borderId="0" xfId="0" applyFont="1" applyFill="1" applyBorder="1" applyAlignment="1">
      <alignment horizontal="center"/>
    </xf>
    <xf numFmtId="0" fontId="23" fillId="2" borderId="0" xfId="0" applyFont="1" applyFill="1" applyBorder="1"/>
    <xf numFmtId="0" fontId="12" fillId="2" borderId="0" xfId="0" applyFont="1" applyFill="1" applyBorder="1"/>
    <xf numFmtId="0" fontId="3" fillId="2" borderId="0" xfId="0" applyFont="1" applyFill="1" applyAlignment="1">
      <alignment horizontal="center"/>
    </xf>
    <xf numFmtId="0" fontId="22" fillId="2" borderId="0" xfId="0" applyFont="1" applyFill="1" applyBorder="1" applyAlignment="1"/>
    <xf numFmtId="0" fontId="23" fillId="2" borderId="0" xfId="0" applyFont="1" applyFill="1" applyBorder="1" applyAlignment="1"/>
    <xf numFmtId="0" fontId="1" fillId="3" borderId="0" xfId="0" applyFont="1" applyFill="1" applyAlignment="1">
      <alignment vertical="center"/>
    </xf>
    <xf numFmtId="0" fontId="3" fillId="0" borderId="1" xfId="0" applyFont="1" applyBorder="1"/>
    <xf numFmtId="0" fontId="3" fillId="0" borderId="0" xfId="0" applyFont="1" applyBorder="1" applyAlignment="1"/>
    <xf numFmtId="0" fontId="3" fillId="0" borderId="0" xfId="0" applyFont="1" applyBorder="1"/>
    <xf numFmtId="0" fontId="3" fillId="0" borderId="1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vertical="center" wrapText="1"/>
      <protection hidden="1"/>
    </xf>
    <xf numFmtId="0" fontId="5" fillId="3" borderId="0" xfId="0" applyFont="1" applyFill="1" applyBorder="1" applyAlignment="1">
      <alignment horizontal="center"/>
    </xf>
    <xf numFmtId="0" fontId="5" fillId="3" borderId="0" xfId="0" applyFont="1" applyFill="1" applyBorder="1" applyAlignment="1" applyProtection="1">
      <alignment horizontal="center"/>
      <protection locked="0"/>
    </xf>
    <xf numFmtId="0" fontId="5" fillId="3" borderId="8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7" borderId="1" xfId="0" applyFont="1" applyFill="1" applyBorder="1" applyAlignment="1">
      <alignment horizontal="center" vertical="center"/>
    </xf>
    <xf numFmtId="0" fontId="5" fillId="3" borderId="0" xfId="0" applyFont="1" applyFill="1" applyBorder="1" applyAlignment="1" applyProtection="1">
      <protection locked="0"/>
    </xf>
    <xf numFmtId="0" fontId="5" fillId="3" borderId="0" xfId="0" applyFont="1" applyFill="1" applyBorder="1" applyAlignment="1"/>
    <xf numFmtId="0" fontId="3" fillId="0" borderId="0" xfId="0" applyFont="1" applyAlignment="1">
      <alignment vertical="center"/>
    </xf>
    <xf numFmtId="0" fontId="15" fillId="10" borderId="0" xfId="0" applyFont="1" applyFill="1" applyBorder="1" applyAlignment="1">
      <alignment horizontal="center" vertical="center"/>
    </xf>
    <xf numFmtId="0" fontId="16" fillId="10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left"/>
    </xf>
    <xf numFmtId="0" fontId="6" fillId="2" borderId="0" xfId="0" applyFont="1" applyFill="1" applyAlignment="1">
      <alignment horizontal="right" vertical="center"/>
    </xf>
    <xf numFmtId="0" fontId="29" fillId="2" borderId="0" xfId="0" applyFont="1" applyFill="1" applyAlignment="1">
      <alignment vertical="center"/>
    </xf>
    <xf numFmtId="0" fontId="8" fillId="0" borderId="0" xfId="0" applyFont="1" applyFill="1" applyBorder="1" applyAlignment="1" applyProtection="1">
      <protection locked="0"/>
    </xf>
    <xf numFmtId="0" fontId="5" fillId="2" borderId="0" xfId="0" applyFont="1" applyFill="1" applyAlignment="1">
      <alignment horizontal="center"/>
    </xf>
    <xf numFmtId="0" fontId="8" fillId="0" borderId="0" xfId="0" applyFont="1" applyFill="1" applyBorder="1" applyAlignment="1" applyProtection="1">
      <alignment horizontal="center"/>
      <protection locked="0"/>
    </xf>
    <xf numFmtId="0" fontId="5" fillId="3" borderId="9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0" fillId="10" borderId="0" xfId="0" applyFont="1" applyFill="1" applyAlignment="1" applyProtection="1">
      <alignment horizontal="center"/>
      <protection locked="0"/>
    </xf>
    <xf numFmtId="0" fontId="10" fillId="10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0" borderId="6" xfId="0" applyFont="1" applyBorder="1"/>
    <xf numFmtId="0" fontId="7" fillId="2" borderId="0" xfId="0" applyFont="1" applyFill="1" applyBorder="1" applyAlignment="1">
      <alignment vertical="top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164" fontId="9" fillId="3" borderId="3" xfId="0" applyNumberFormat="1" applyFont="1" applyFill="1" applyBorder="1" applyAlignment="1"/>
    <xf numFmtId="0" fontId="9" fillId="3" borderId="2" xfId="0" applyFont="1" applyFill="1" applyBorder="1" applyAlignment="1"/>
    <xf numFmtId="0" fontId="9" fillId="3" borderId="3" xfId="0" applyFont="1" applyFill="1" applyBorder="1" applyAlignment="1"/>
    <xf numFmtId="0" fontId="9" fillId="3" borderId="2" xfId="0" applyNumberFormat="1" applyFont="1" applyFill="1" applyBorder="1" applyAlignment="1"/>
    <xf numFmtId="0" fontId="9" fillId="3" borderId="3" xfId="0" applyNumberFormat="1" applyFont="1" applyFill="1" applyBorder="1" applyAlignment="1"/>
    <xf numFmtId="0" fontId="8" fillId="2" borderId="1" xfId="0" applyFont="1" applyFill="1" applyBorder="1" applyAlignment="1">
      <alignment horizontal="center" vertical="center"/>
    </xf>
    <xf numFmtId="0" fontId="6" fillId="10" borderId="0" xfId="0" applyFont="1" applyFill="1" applyBorder="1" applyAlignment="1" applyProtection="1">
      <alignment vertical="center"/>
      <protection locked="0"/>
    </xf>
    <xf numFmtId="164" fontId="9" fillId="3" borderId="2" xfId="0" applyNumberFormat="1" applyFont="1" applyFill="1" applyBorder="1" applyAlignment="1">
      <alignment horizontal="left"/>
    </xf>
    <xf numFmtId="0" fontId="30" fillId="10" borderId="5" xfId="0" applyFont="1" applyFill="1" applyBorder="1" applyAlignment="1">
      <alignment vertical="center"/>
    </xf>
    <xf numFmtId="0" fontId="30" fillId="10" borderId="11" xfId="0" applyFont="1" applyFill="1" applyBorder="1" applyAlignment="1">
      <alignment vertical="center"/>
    </xf>
    <xf numFmtId="0" fontId="30" fillId="10" borderId="6" xfId="0" applyFont="1" applyFill="1" applyBorder="1" applyAlignment="1">
      <alignment vertical="center"/>
    </xf>
    <xf numFmtId="0" fontId="30" fillId="10" borderId="12" xfId="0" applyFont="1" applyFill="1" applyBorder="1" applyAlignment="1">
      <alignment vertical="center"/>
    </xf>
    <xf numFmtId="0" fontId="6" fillId="10" borderId="6" xfId="0" applyFont="1" applyFill="1" applyBorder="1" applyAlignment="1">
      <alignment vertical="center"/>
    </xf>
    <xf numFmtId="0" fontId="6" fillId="10" borderId="12" xfId="0" applyFont="1" applyFill="1" applyBorder="1" applyAlignment="1">
      <alignment vertical="center"/>
    </xf>
    <xf numFmtId="0" fontId="6" fillId="10" borderId="7" xfId="0" applyFont="1" applyFill="1" applyBorder="1" applyAlignment="1">
      <alignment vertical="center"/>
    </xf>
    <xf numFmtId="0" fontId="6" fillId="10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0" fontId="3" fillId="14" borderId="0" xfId="0" applyFont="1" applyFill="1"/>
    <xf numFmtId="0" fontId="3" fillId="14" borderId="0" xfId="0" applyFont="1" applyFill="1" applyProtection="1">
      <protection locked="0"/>
    </xf>
    <xf numFmtId="0" fontId="31" fillId="12" borderId="0" xfId="0" applyFont="1" applyFill="1" applyBorder="1" applyAlignment="1">
      <alignment horizontal="left"/>
    </xf>
    <xf numFmtId="0" fontId="9" fillId="12" borderId="0" xfId="0" applyFont="1" applyFill="1" applyBorder="1"/>
    <xf numFmtId="0" fontId="13" fillId="12" borderId="0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3" fillId="7" borderId="16" xfId="0" applyFont="1" applyFill="1" applyBorder="1" applyAlignment="1">
      <alignment horizontal="justify" wrapText="1"/>
    </xf>
    <xf numFmtId="0" fontId="33" fillId="7" borderId="17" xfId="0" applyFont="1" applyFill="1" applyBorder="1" applyAlignment="1">
      <alignment horizontal="justify" wrapText="1"/>
    </xf>
    <xf numFmtId="0" fontId="33" fillId="7" borderId="18" xfId="0" applyFont="1" applyFill="1" applyBorder="1" applyAlignment="1">
      <alignment horizontal="justify" wrapText="1"/>
    </xf>
    <xf numFmtId="0" fontId="33" fillId="7" borderId="19" xfId="0" applyFont="1" applyFill="1" applyBorder="1" applyAlignment="1">
      <alignment horizontal="justify" wrapText="1"/>
    </xf>
    <xf numFmtId="0" fontId="33" fillId="7" borderId="19" xfId="0" applyFont="1" applyFill="1" applyBorder="1" applyAlignment="1">
      <alignment wrapText="1"/>
    </xf>
    <xf numFmtId="0" fontId="33" fillId="7" borderId="16" xfId="0" applyFont="1" applyFill="1" applyBorder="1" applyAlignment="1">
      <alignment wrapText="1"/>
    </xf>
    <xf numFmtId="0" fontId="33" fillId="7" borderId="17" xfId="0" applyFont="1" applyFill="1" applyBorder="1" applyAlignment="1">
      <alignment wrapText="1"/>
    </xf>
    <xf numFmtId="0" fontId="31" fillId="10" borderId="6" xfId="0" applyFont="1" applyFill="1" applyBorder="1" applyAlignment="1">
      <alignment horizontal="center" vertical="center"/>
    </xf>
    <xf numFmtId="0" fontId="7" fillId="10" borderId="0" xfId="0" applyFont="1" applyFill="1" applyBorder="1" applyAlignment="1" applyProtection="1">
      <alignment vertical="center"/>
      <protection locked="0"/>
    </xf>
    <xf numFmtId="0" fontId="8" fillId="3" borderId="0" xfId="0" applyFont="1" applyFill="1" applyBorder="1" applyAlignment="1" applyProtection="1">
      <protection locked="0"/>
    </xf>
    <xf numFmtId="0" fontId="34" fillId="0" borderId="2" xfId="0" applyFont="1" applyBorder="1" applyAlignment="1">
      <alignment vertical="center"/>
    </xf>
    <xf numFmtId="0" fontId="35" fillId="0" borderId="1" xfId="0" quotePrefix="1" applyFont="1" applyBorder="1" applyAlignment="1" applyProtection="1">
      <alignment horizontal="center" vertical="center"/>
      <protection locked="0"/>
    </xf>
    <xf numFmtId="0" fontId="36" fillId="0" borderId="3" xfId="0" applyFont="1" applyBorder="1" applyAlignment="1">
      <alignment horizontal="center" vertical="center"/>
    </xf>
    <xf numFmtId="0" fontId="34" fillId="0" borderId="6" xfId="0" applyFont="1" applyBorder="1" applyAlignment="1">
      <alignment vertical="center"/>
    </xf>
    <xf numFmtId="0" fontId="34" fillId="0" borderId="1" xfId="0" applyFont="1" applyBorder="1" applyAlignment="1">
      <alignment vertical="center"/>
    </xf>
    <xf numFmtId="0" fontId="36" fillId="0" borderId="13" xfId="0" applyFont="1" applyBorder="1" applyAlignment="1">
      <alignment horizontal="center" vertical="center"/>
    </xf>
    <xf numFmtId="0" fontId="5" fillId="3" borderId="0" xfId="0" applyFont="1" applyFill="1" applyBorder="1" applyAlignment="1" applyProtection="1">
      <alignment horizontal="center"/>
      <protection locked="0"/>
    </xf>
    <xf numFmtId="0" fontId="5" fillId="3" borderId="8" xfId="0" applyFont="1" applyFill="1" applyBorder="1" applyAlignment="1">
      <alignment horizontal="center"/>
    </xf>
    <xf numFmtId="0" fontId="10" fillId="13" borderId="2" xfId="0" applyFont="1" applyFill="1" applyBorder="1" applyAlignment="1">
      <alignment horizontal="center" vertical="center"/>
    </xf>
    <xf numFmtId="0" fontId="10" fillId="13" borderId="14" xfId="0" applyFont="1" applyFill="1" applyBorder="1" applyAlignment="1">
      <alignment horizontal="center" vertical="center"/>
    </xf>
    <xf numFmtId="0" fontId="10" fillId="13" borderId="2" xfId="0" applyFont="1" applyFill="1" applyBorder="1" applyAlignment="1">
      <alignment horizontal="center" vertical="center" wrapText="1"/>
    </xf>
    <xf numFmtId="0" fontId="12" fillId="13" borderId="14" xfId="0" applyFont="1" applyFill="1" applyBorder="1"/>
    <xf numFmtId="0" fontId="10" fillId="13" borderId="14" xfId="0" applyFont="1" applyFill="1" applyBorder="1" applyAlignment="1">
      <alignment horizontal="center" vertical="center" wrapText="1"/>
    </xf>
    <xf numFmtId="0" fontId="10" fillId="13" borderId="3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7" fillId="10" borderId="0" xfId="0" applyFont="1" applyFill="1" applyBorder="1" applyAlignment="1">
      <alignment horizontal="center" vertical="center"/>
    </xf>
    <xf numFmtId="0" fontId="28" fillId="10" borderId="0" xfId="0" applyFont="1" applyFill="1" applyBorder="1" applyAlignment="1">
      <alignment horizontal="center" vertical="center"/>
    </xf>
    <xf numFmtId="0" fontId="9" fillId="10" borderId="6" xfId="0" applyFont="1" applyFill="1" applyBorder="1" applyAlignment="1">
      <alignment horizontal="left"/>
    </xf>
    <xf numFmtId="0" fontId="9" fillId="10" borderId="0" xfId="0" applyFont="1" applyFill="1" applyBorder="1" applyAlignment="1">
      <alignment horizontal="left"/>
    </xf>
    <xf numFmtId="0" fontId="9" fillId="10" borderId="5" xfId="0" applyFont="1" applyFill="1" applyBorder="1" applyAlignment="1">
      <alignment horizontal="left"/>
    </xf>
    <xf numFmtId="0" fontId="9" fillId="10" borderId="8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 vertical="center" indent="1"/>
    </xf>
    <xf numFmtId="0" fontId="7" fillId="2" borderId="3" xfId="0" applyFont="1" applyFill="1" applyBorder="1" applyAlignment="1">
      <alignment horizontal="left" vertical="center" indent="1"/>
    </xf>
    <xf numFmtId="0" fontId="25" fillId="14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left" wrapText="1"/>
    </xf>
    <xf numFmtId="0" fontId="9" fillId="10" borderId="7" xfId="0" applyFont="1" applyFill="1" applyBorder="1" applyAlignment="1">
      <alignment horizontal="left"/>
    </xf>
    <xf numFmtId="0" fontId="9" fillId="10" borderId="9" xfId="0" applyFont="1" applyFill="1" applyBorder="1" applyAlignment="1">
      <alignment horizontal="left"/>
    </xf>
    <xf numFmtId="0" fontId="32" fillId="2" borderId="0" xfId="0" applyFont="1" applyFill="1" applyBorder="1" applyAlignment="1">
      <alignment horizontal="left" vertical="center" indent="1"/>
    </xf>
    <xf numFmtId="0" fontId="32" fillId="2" borderId="9" xfId="0" applyFont="1" applyFill="1" applyBorder="1" applyAlignment="1">
      <alignment horizontal="left" vertical="center" indent="1"/>
    </xf>
    <xf numFmtId="0" fontId="13" fillId="2" borderId="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vertical="center" wrapText="1"/>
    </xf>
    <xf numFmtId="0" fontId="26" fillId="10" borderId="0" xfId="0" applyFont="1" applyFill="1" applyAlignment="1">
      <alignment horizontal="center" vertical="center"/>
    </xf>
    <xf numFmtId="0" fontId="24" fillId="1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99"/>
      <color rgb="FFCC3399"/>
      <color rgb="FFFFFF66"/>
      <color rgb="FFFF9900"/>
      <color rgb="FF00FFFF"/>
      <color rgb="FFE45AD4"/>
      <color rgb="FF00CC99"/>
      <color rgb="FFFF3399"/>
      <color rgb="FF009900"/>
      <color rgb="FFC7D8F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MY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PELAPORAN'!$B$29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 PELAPORAN'!$C$28:$H$28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PELAPORAN'!$C$29:$H$29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5</c:v>
                </c:pt>
                <c:pt idx="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325696"/>
        <c:axId val="61327232"/>
      </c:barChart>
      <c:catAx>
        <c:axId val="613256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61327232"/>
        <c:crosses val="autoZero"/>
        <c:auto val="1"/>
        <c:lblAlgn val="ctr"/>
        <c:lblOffset val="100"/>
        <c:noMultiLvlLbl val="0"/>
      </c:catAx>
      <c:valAx>
        <c:axId val="61327232"/>
        <c:scaling>
          <c:orientation val="minMax"/>
          <c:max val="6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61325696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MY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PELAPORAN'!$B$101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cat>
            <c:multiLvlStrRef>
              <c:f>'GRAF PELAPORAN'!$C$100:$H$100</c:f>
            </c:multiLvlStrRef>
          </c:cat>
          <c:val>
            <c:numRef>
              <c:f>'GRAF PELAPORAN'!$C$101:$H$101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982464"/>
        <c:axId val="87984000"/>
      </c:barChart>
      <c:catAx>
        <c:axId val="8798246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7984000"/>
        <c:crosses val="autoZero"/>
        <c:auto val="1"/>
        <c:lblAlgn val="ctr"/>
        <c:lblOffset val="100"/>
        <c:noMultiLvlLbl val="0"/>
      </c:catAx>
      <c:valAx>
        <c:axId val="87984000"/>
        <c:scaling>
          <c:orientation val="minMax"/>
          <c:max val="6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7982464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MY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PELAPORAN'!$J$101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cat>
            <c:multiLvlStrRef>
              <c:f>'GRAF PELAPORAN'!$K$100:$P$100</c:f>
            </c:multiLvlStrRef>
          </c:cat>
          <c:val>
            <c:numRef>
              <c:f>'GRAF PELAPORAN'!$K$101:$P$101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995520"/>
        <c:axId val="87997056"/>
      </c:barChart>
      <c:catAx>
        <c:axId val="879955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7997056"/>
        <c:crosses val="autoZero"/>
        <c:auto val="1"/>
        <c:lblAlgn val="ctr"/>
        <c:lblOffset val="100"/>
        <c:noMultiLvlLbl val="0"/>
      </c:catAx>
      <c:valAx>
        <c:axId val="87997056"/>
        <c:scaling>
          <c:orientation val="minMax"/>
          <c:max val="6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7995520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MY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PELAPORAN'!$B$119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cat>
            <c:multiLvlStrRef>
              <c:f>'GRAF PELAPORAN'!$C$118:$H$118</c:f>
            </c:multiLvlStrRef>
          </c:cat>
          <c:val>
            <c:numRef>
              <c:f>'GRAF PELAPORAN'!$C$119:$H$119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211072"/>
        <c:axId val="92212608"/>
      </c:barChart>
      <c:catAx>
        <c:axId val="9221107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2212608"/>
        <c:crosses val="autoZero"/>
        <c:auto val="1"/>
        <c:lblAlgn val="ctr"/>
        <c:lblOffset val="100"/>
        <c:noMultiLvlLbl val="0"/>
      </c:catAx>
      <c:valAx>
        <c:axId val="92212608"/>
        <c:scaling>
          <c:orientation val="minMax"/>
          <c:max val="6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2211072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MY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PELAPORAN'!$J$119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cat>
            <c:multiLvlStrRef>
              <c:f>'GRAF PELAPORAN'!$K$118:$P$118</c:f>
            </c:multiLvlStrRef>
          </c:cat>
          <c:val>
            <c:numRef>
              <c:f>'GRAF PELAPORAN'!$K$119:$P$119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471104"/>
        <c:axId val="97476992"/>
      </c:barChart>
      <c:catAx>
        <c:axId val="974711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7476992"/>
        <c:crosses val="autoZero"/>
        <c:auto val="1"/>
        <c:lblAlgn val="ctr"/>
        <c:lblOffset val="100"/>
        <c:noMultiLvlLbl val="0"/>
      </c:catAx>
      <c:valAx>
        <c:axId val="97476992"/>
        <c:scaling>
          <c:orientation val="minMax"/>
          <c:max val="6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7471104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MY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PELAPORAN'!$B$137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cat>
            <c:multiLvlStrRef>
              <c:f>'GRAF PELAPORAN'!$C$136:$H$136</c:f>
            </c:multiLvlStrRef>
          </c:cat>
          <c:val>
            <c:numRef>
              <c:f>'GRAF PELAPORAN'!$C$137:$H$137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492352"/>
        <c:axId val="97752192"/>
      </c:barChart>
      <c:catAx>
        <c:axId val="974923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7752192"/>
        <c:crosses val="autoZero"/>
        <c:auto val="1"/>
        <c:lblAlgn val="ctr"/>
        <c:lblOffset val="100"/>
        <c:noMultiLvlLbl val="0"/>
      </c:catAx>
      <c:valAx>
        <c:axId val="97752192"/>
        <c:scaling>
          <c:orientation val="minMax"/>
          <c:max val="6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7492352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MY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PELAPORAN'!$J$137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cat>
            <c:multiLvlStrRef>
              <c:f>'GRAF PELAPORAN'!$K$136:$P$136</c:f>
            </c:multiLvlStrRef>
          </c:cat>
          <c:val>
            <c:numRef>
              <c:f>'GRAF PELAPORAN'!$K$137:$P$137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763712"/>
        <c:axId val="97765248"/>
      </c:barChart>
      <c:catAx>
        <c:axId val="977637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7765248"/>
        <c:crosses val="autoZero"/>
        <c:auto val="1"/>
        <c:lblAlgn val="ctr"/>
        <c:lblOffset val="100"/>
        <c:noMultiLvlLbl val="0"/>
      </c:catAx>
      <c:valAx>
        <c:axId val="97765248"/>
        <c:scaling>
          <c:orientation val="minMax"/>
          <c:max val="6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7763712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MY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PELAPORAN'!$B$155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cat>
            <c:multiLvlStrRef>
              <c:f>'GRAF PELAPORAN'!$C$154:$H$154</c:f>
            </c:multiLvlStrRef>
          </c:cat>
          <c:val>
            <c:numRef>
              <c:f>'GRAF PELAPORAN'!$C$155:$H$155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821824"/>
        <c:axId val="97823360"/>
      </c:barChart>
      <c:catAx>
        <c:axId val="978218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7823360"/>
        <c:crosses val="autoZero"/>
        <c:auto val="1"/>
        <c:lblAlgn val="ctr"/>
        <c:lblOffset val="100"/>
        <c:noMultiLvlLbl val="0"/>
      </c:catAx>
      <c:valAx>
        <c:axId val="97823360"/>
        <c:scaling>
          <c:orientation val="minMax"/>
          <c:max val="6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7821824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MY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PELAPORAN'!$J$155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cat>
            <c:multiLvlStrRef>
              <c:f>'GRAF PELAPORAN'!$K$154:$P$154</c:f>
            </c:multiLvlStrRef>
          </c:cat>
          <c:val>
            <c:numRef>
              <c:f>'GRAF PELAPORAN'!$K$155:$P$155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174848"/>
        <c:axId val="98176384"/>
      </c:barChart>
      <c:catAx>
        <c:axId val="9817484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8176384"/>
        <c:crosses val="autoZero"/>
        <c:auto val="1"/>
        <c:lblAlgn val="ctr"/>
        <c:lblOffset val="100"/>
        <c:noMultiLvlLbl val="0"/>
      </c:catAx>
      <c:valAx>
        <c:axId val="98176384"/>
        <c:scaling>
          <c:orientation val="minMax"/>
          <c:max val="60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8174848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MY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PELAPORAN'!$B$10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 PELAPORAN'!$C$9:$H$9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PELAPORAN'!$C$10:$H$10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421760"/>
        <c:axId val="98431744"/>
      </c:barChart>
      <c:catAx>
        <c:axId val="9842176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8431744"/>
        <c:crosses val="autoZero"/>
        <c:auto val="1"/>
        <c:lblAlgn val="ctr"/>
        <c:lblOffset val="100"/>
        <c:noMultiLvlLbl val="0"/>
      </c:catAx>
      <c:valAx>
        <c:axId val="98431744"/>
        <c:scaling>
          <c:orientation val="minMax"/>
          <c:max val="60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8421760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MY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65345966328954E-2"/>
          <c:y val="5.5842549966986822E-2"/>
          <c:w val="0.91299300779503634"/>
          <c:h val="0.800154685369349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PELAPORAN'!$B$173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cat>
            <c:multiLvlStrRef>
              <c:f>'GRAF PELAPORAN'!$C$172:$H$172</c:f>
            </c:multiLvlStrRef>
          </c:cat>
          <c:val>
            <c:numRef>
              <c:f>'GRAF PELAPORAN'!$C$173:$H$173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938880"/>
        <c:axId val="98940416"/>
      </c:barChart>
      <c:catAx>
        <c:axId val="9893888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8940416"/>
        <c:crosses val="autoZero"/>
        <c:auto val="1"/>
        <c:lblAlgn val="ctr"/>
        <c:lblOffset val="100"/>
        <c:noMultiLvlLbl val="0"/>
      </c:catAx>
      <c:valAx>
        <c:axId val="98940416"/>
        <c:scaling>
          <c:orientation val="minMax"/>
          <c:max val="60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98938880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MY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PELAPORAN'!$J$10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 PELAPORAN'!$K$9:$P$9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PELAPORAN'!$K$10:$P$10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5</c:v>
                </c:pt>
                <c:pt idx="4">
                  <c:v>3</c:v>
                </c:pt>
                <c:pt idx="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834752"/>
        <c:axId val="61836288"/>
      </c:barChart>
      <c:catAx>
        <c:axId val="6183475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61836288"/>
        <c:crosses val="autoZero"/>
        <c:auto val="1"/>
        <c:lblAlgn val="ctr"/>
        <c:lblOffset val="100"/>
        <c:noMultiLvlLbl val="0"/>
      </c:catAx>
      <c:valAx>
        <c:axId val="61836288"/>
        <c:scaling>
          <c:orientation val="minMax"/>
          <c:max val="6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61834752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MY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PELAPORAN'!$J$29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lang="en-US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 PELAPORAN'!$K$28:$P$28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PELAPORAN'!$K$29:$P$29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3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144448"/>
        <c:axId val="81150336"/>
      </c:barChart>
      <c:catAx>
        <c:axId val="811444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1150336"/>
        <c:crosses val="autoZero"/>
        <c:auto val="1"/>
        <c:lblAlgn val="ctr"/>
        <c:lblOffset val="100"/>
        <c:noMultiLvlLbl val="0"/>
      </c:catAx>
      <c:valAx>
        <c:axId val="81150336"/>
        <c:scaling>
          <c:orientation val="minMax"/>
          <c:max val="6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1144448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MY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PELAPORAN'!$B$47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cat>
            <c:strRef>
              <c:f>'GRAF PELAPORAN'!$C$46:$H$46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PELAPORAN'!$C$47:$H$47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3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157504"/>
        <c:axId val="83248256"/>
      </c:barChart>
      <c:catAx>
        <c:axId val="811575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3248256"/>
        <c:crosses val="autoZero"/>
        <c:auto val="1"/>
        <c:lblAlgn val="ctr"/>
        <c:lblOffset val="100"/>
        <c:noMultiLvlLbl val="0"/>
      </c:catAx>
      <c:valAx>
        <c:axId val="83248256"/>
        <c:scaling>
          <c:orientation val="minMax"/>
          <c:max val="6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en-MY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157504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MY"/>
  <c:roundedCorners val="0"/>
  <mc:AlternateContent xmlns:mc="http://schemas.openxmlformats.org/markup-compatibility/2006">
    <mc:Choice xmlns:c14="http://schemas.microsoft.com/office/drawing/2007/8/2/chart" Requires="c14">
      <c14:style val="127"/>
    </mc:Choice>
    <mc:Fallback>
      <c:style val="2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PELAPORAN'!$J$47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cat>
            <c:strRef>
              <c:f>'GRAF PELAPORAN'!$K$46:$P$46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PELAPORAN'!$K$47:$P$47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3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259776"/>
        <c:axId val="83261312"/>
      </c:barChart>
      <c:catAx>
        <c:axId val="832597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3261312"/>
        <c:crosses val="autoZero"/>
        <c:auto val="1"/>
        <c:lblAlgn val="ctr"/>
        <c:lblOffset val="100"/>
        <c:noMultiLvlLbl val="0"/>
      </c:catAx>
      <c:valAx>
        <c:axId val="83261312"/>
        <c:scaling>
          <c:orientation val="minMax"/>
          <c:max val="6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3259776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MY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PELAPORAN'!$B$65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cat>
            <c:strRef>
              <c:f>'GRAF PELAPORAN'!$C$64:$H$64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PELAPORAN'!$C$65:$H$65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3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293312"/>
        <c:axId val="83294848"/>
      </c:barChart>
      <c:catAx>
        <c:axId val="832933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3294848"/>
        <c:crosses val="autoZero"/>
        <c:auto val="1"/>
        <c:lblAlgn val="ctr"/>
        <c:lblOffset val="100"/>
        <c:noMultiLvlLbl val="0"/>
      </c:catAx>
      <c:valAx>
        <c:axId val="83294848"/>
        <c:scaling>
          <c:orientation val="minMax"/>
          <c:max val="6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3293312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MY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PELAPORAN'!$J$65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cat>
            <c:strRef>
              <c:f>'GRAF PELAPORAN'!$K$64:$P$64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PELAPORAN'!$K$65:$P$65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3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443904"/>
        <c:axId val="86445440"/>
      </c:barChart>
      <c:catAx>
        <c:axId val="864439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6445440"/>
        <c:crosses val="autoZero"/>
        <c:auto val="1"/>
        <c:lblAlgn val="ctr"/>
        <c:lblOffset val="100"/>
        <c:noMultiLvlLbl val="0"/>
      </c:catAx>
      <c:valAx>
        <c:axId val="86445440"/>
        <c:scaling>
          <c:orientation val="minMax"/>
          <c:max val="6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6443904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MY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PELAPORAN'!$B$83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cat>
            <c:strRef>
              <c:f>'GRAF PELAPORAN'!$C$82:$H$82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PELAPORAN'!$C$83:$H$83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3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456960"/>
        <c:axId val="86462848"/>
      </c:barChart>
      <c:catAx>
        <c:axId val="864569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6462848"/>
        <c:crosses val="autoZero"/>
        <c:auto val="1"/>
        <c:lblAlgn val="ctr"/>
        <c:lblOffset val="100"/>
        <c:noMultiLvlLbl val="0"/>
      </c:catAx>
      <c:valAx>
        <c:axId val="86462848"/>
        <c:scaling>
          <c:orientation val="minMax"/>
          <c:max val="6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6456960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MY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PELAPORAN'!$J$83</c:f>
              <c:strCache>
                <c:ptCount val="1"/>
                <c:pt idx="0">
                  <c:v>BIL. MURID</c:v>
                </c:pt>
              </c:strCache>
            </c:strRef>
          </c:tx>
          <c:invertIfNegative val="0"/>
          <c:cat>
            <c:strRef>
              <c:f>'GRAF PELAPORAN'!$K$82:$P$82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TP 4</c:v>
                </c:pt>
                <c:pt idx="4">
                  <c:v>TP  5</c:v>
                </c:pt>
                <c:pt idx="5">
                  <c:v>TP 6</c:v>
                </c:pt>
              </c:strCache>
            </c:strRef>
          </c:cat>
          <c:val>
            <c:numRef>
              <c:f>'GRAF PELAPORAN'!$K$83:$P$83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3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482304"/>
        <c:axId val="86484096"/>
      </c:barChart>
      <c:catAx>
        <c:axId val="864823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6484096"/>
        <c:crosses val="autoZero"/>
        <c:auto val="1"/>
        <c:lblAlgn val="ctr"/>
        <c:lblOffset val="100"/>
        <c:noMultiLvlLbl val="0"/>
      </c:catAx>
      <c:valAx>
        <c:axId val="86484096"/>
        <c:scaling>
          <c:orientation val="minMax"/>
          <c:max val="60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6482304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Style="combo" dx="16" fmlaLink="$I$6" fmlaRange="$J$7:$J$58" sel="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image" Target="../media/image3.png"/><Relationship Id="rId3" Type="http://schemas.openxmlformats.org/officeDocument/2006/relationships/chart" Target="../charts/chart3.xml"/><Relationship Id="rId21" Type="http://schemas.openxmlformats.org/officeDocument/2006/relationships/chart" Target="../charts/chart19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image" Target="../media/image4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148167</xdr:colOff>
      <xdr:row>0</xdr:row>
      <xdr:rowOff>88635</xdr:rowOff>
    </xdr:from>
    <xdr:to>
      <xdr:col>1</xdr:col>
      <xdr:colOff>2571750</xdr:colOff>
      <xdr:row>2</xdr:row>
      <xdr:rowOff>161453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7" y="88635"/>
          <a:ext cx="2764896" cy="713374"/>
        </a:xfrm>
        <a:prstGeom prst="rect">
          <a:avLst/>
        </a:prstGeom>
      </xdr:spPr>
    </xdr:pic>
    <xdr:clientData/>
  </xdr:twoCellAnchor>
  <xdr:twoCellAnchor editAs="oneCell">
    <xdr:from>
      <xdr:col>13</xdr:col>
      <xdr:colOff>102810</xdr:colOff>
      <xdr:row>0</xdr:row>
      <xdr:rowOff>193712</xdr:rowOff>
    </xdr:from>
    <xdr:to>
      <xdr:col>13</xdr:col>
      <xdr:colOff>728132</xdr:colOff>
      <xdr:row>2</xdr:row>
      <xdr:rowOff>201133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3489" y="193712"/>
          <a:ext cx="625322" cy="6605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2138363</xdr:colOff>
      <xdr:row>9</xdr:row>
      <xdr:rowOff>90486</xdr:rowOff>
    </xdr:from>
    <xdr:to>
      <xdr:col>5</xdr:col>
      <xdr:colOff>5072063</xdr:colOff>
      <xdr:row>13</xdr:row>
      <xdr:rowOff>2730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6" y="2233611"/>
          <a:ext cx="2933700" cy="769494"/>
        </a:xfrm>
        <a:prstGeom prst="rect">
          <a:avLst/>
        </a:prstGeom>
      </xdr:spPr>
    </xdr:pic>
    <xdr:clientData/>
  </xdr:twoCellAnchor>
  <xdr:twoCellAnchor editAs="oneCell">
    <xdr:from>
      <xdr:col>5</xdr:col>
      <xdr:colOff>5584530</xdr:colOff>
      <xdr:row>9</xdr:row>
      <xdr:rowOff>124618</xdr:rowOff>
    </xdr:from>
    <xdr:to>
      <xdr:col>5</xdr:col>
      <xdr:colOff>6266655</xdr:colOff>
      <xdr:row>13</xdr:row>
      <xdr:rowOff>4535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843" y="2267743"/>
          <a:ext cx="682125" cy="72696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2819400</xdr:colOff>
          <xdr:row>7</xdr:row>
          <xdr:rowOff>38100</xdr:rowOff>
        </xdr:from>
        <xdr:to>
          <xdr:col>5</xdr:col>
          <xdr:colOff>5762625</xdr:colOff>
          <xdr:row>8</xdr:row>
          <xdr:rowOff>123825</xdr:rowOff>
        </xdr:to>
        <xdr:sp macro="" textlink="">
          <xdr:nvSpPr>
            <xdr:cNvPr id="14337" name="Drop Down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0</xdr:rowOff>
    </xdr:from>
    <xdr:to>
      <xdr:col>8</xdr:col>
      <xdr:colOff>0</xdr:colOff>
      <xdr:row>40</xdr:row>
      <xdr:rowOff>161925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4762</xdr:colOff>
      <xdr:row>10</xdr:row>
      <xdr:rowOff>207168</xdr:rowOff>
    </xdr:from>
    <xdr:to>
      <xdr:col>16</xdr:col>
      <xdr:colOff>4762</xdr:colOff>
      <xdr:row>21</xdr:row>
      <xdr:rowOff>154781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19049</xdr:colOff>
      <xdr:row>30</xdr:row>
      <xdr:rowOff>33337</xdr:rowOff>
    </xdr:from>
    <xdr:to>
      <xdr:col>15</xdr:col>
      <xdr:colOff>581024</xdr:colOff>
      <xdr:row>40</xdr:row>
      <xdr:rowOff>152400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9525</xdr:colOff>
      <xdr:row>48</xdr:row>
      <xdr:rowOff>4762</xdr:rowOff>
    </xdr:from>
    <xdr:to>
      <xdr:col>8</xdr:col>
      <xdr:colOff>9525</xdr:colOff>
      <xdr:row>58</xdr:row>
      <xdr:rowOff>180975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609599</xdr:colOff>
      <xdr:row>48</xdr:row>
      <xdr:rowOff>4761</xdr:rowOff>
    </xdr:from>
    <xdr:to>
      <xdr:col>15</xdr:col>
      <xdr:colOff>600074</xdr:colOff>
      <xdr:row>58</xdr:row>
      <xdr:rowOff>180974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600074</xdr:colOff>
      <xdr:row>65</xdr:row>
      <xdr:rowOff>159543</xdr:rowOff>
    </xdr:from>
    <xdr:to>
      <xdr:col>8</xdr:col>
      <xdr:colOff>2380</xdr:colOff>
      <xdr:row>76</xdr:row>
      <xdr:rowOff>111919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30956</xdr:colOff>
      <xdr:row>65</xdr:row>
      <xdr:rowOff>171449</xdr:rowOff>
    </xdr:from>
    <xdr:to>
      <xdr:col>16</xdr:col>
      <xdr:colOff>4763</xdr:colOff>
      <xdr:row>76</xdr:row>
      <xdr:rowOff>166688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609599</xdr:colOff>
      <xdr:row>84</xdr:row>
      <xdr:rowOff>14287</xdr:rowOff>
    </xdr:from>
    <xdr:to>
      <xdr:col>7</xdr:col>
      <xdr:colOff>600074</xdr:colOff>
      <xdr:row>94</xdr:row>
      <xdr:rowOff>171450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19050</xdr:colOff>
      <xdr:row>84</xdr:row>
      <xdr:rowOff>4762</xdr:rowOff>
    </xdr:from>
    <xdr:to>
      <xdr:col>15</xdr:col>
      <xdr:colOff>600075</xdr:colOff>
      <xdr:row>94</xdr:row>
      <xdr:rowOff>180975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504825</xdr:colOff>
      <xdr:row>102</xdr:row>
      <xdr:rowOff>10203</xdr:rowOff>
    </xdr:from>
    <xdr:to>
      <xdr:col>7</xdr:col>
      <xdr:colOff>557893</xdr:colOff>
      <xdr:row>112</xdr:row>
      <xdr:rowOff>167366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19050</xdr:colOff>
      <xdr:row>102</xdr:row>
      <xdr:rowOff>14287</xdr:rowOff>
    </xdr:from>
    <xdr:to>
      <xdr:col>16</xdr:col>
      <xdr:colOff>0</xdr:colOff>
      <xdr:row>112</xdr:row>
      <xdr:rowOff>171450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553810</xdr:colOff>
      <xdr:row>120</xdr:row>
      <xdr:rowOff>10205</xdr:rowOff>
    </xdr:from>
    <xdr:to>
      <xdr:col>7</xdr:col>
      <xdr:colOff>585107</xdr:colOff>
      <xdr:row>130</xdr:row>
      <xdr:rowOff>167368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9526</xdr:colOff>
      <xdr:row>120</xdr:row>
      <xdr:rowOff>14287</xdr:rowOff>
    </xdr:from>
    <xdr:to>
      <xdr:col>15</xdr:col>
      <xdr:colOff>600076</xdr:colOff>
      <xdr:row>130</xdr:row>
      <xdr:rowOff>180975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19050</xdr:colOff>
      <xdr:row>137</xdr:row>
      <xdr:rowOff>185737</xdr:rowOff>
    </xdr:from>
    <xdr:to>
      <xdr:col>7</xdr:col>
      <xdr:colOff>600075</xdr:colOff>
      <xdr:row>148</xdr:row>
      <xdr:rowOff>161925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0</xdr:colOff>
      <xdr:row>138</xdr:row>
      <xdr:rowOff>14286</xdr:rowOff>
    </xdr:from>
    <xdr:to>
      <xdr:col>16</xdr:col>
      <xdr:colOff>0</xdr:colOff>
      <xdr:row>148</xdr:row>
      <xdr:rowOff>171450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33338</xdr:colOff>
      <xdr:row>155</xdr:row>
      <xdr:rowOff>138111</xdr:rowOff>
    </xdr:from>
    <xdr:to>
      <xdr:col>7</xdr:col>
      <xdr:colOff>604838</xdr:colOff>
      <xdr:row>166</xdr:row>
      <xdr:rowOff>166686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602456</xdr:colOff>
      <xdr:row>155</xdr:row>
      <xdr:rowOff>126205</xdr:rowOff>
    </xdr:from>
    <xdr:to>
      <xdr:col>15</xdr:col>
      <xdr:colOff>602456</xdr:colOff>
      <xdr:row>166</xdr:row>
      <xdr:rowOff>178593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1</xdr:col>
      <xdr:colOff>54768</xdr:colOff>
      <xdr:row>0</xdr:row>
      <xdr:rowOff>107155</xdr:rowOff>
    </xdr:from>
    <xdr:to>
      <xdr:col>3</xdr:col>
      <xdr:colOff>58183</xdr:colOff>
      <xdr:row>3</xdr:row>
      <xdr:rowOff>52386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987" y="107155"/>
          <a:ext cx="2158446" cy="552450"/>
        </a:xfrm>
        <a:prstGeom prst="rect">
          <a:avLst/>
        </a:prstGeom>
      </xdr:spPr>
    </xdr:pic>
    <xdr:clientData/>
  </xdr:twoCellAnchor>
  <xdr:twoCellAnchor editAs="oneCell">
    <xdr:from>
      <xdr:col>12</xdr:col>
      <xdr:colOff>69054</xdr:colOff>
      <xdr:row>0</xdr:row>
      <xdr:rowOff>111919</xdr:rowOff>
    </xdr:from>
    <xdr:to>
      <xdr:col>12</xdr:col>
      <xdr:colOff>604788</xdr:colOff>
      <xdr:row>3</xdr:row>
      <xdr:rowOff>53067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9625" y="111919"/>
          <a:ext cx="535734" cy="553469"/>
        </a:xfrm>
        <a:prstGeom prst="rect">
          <a:avLst/>
        </a:prstGeom>
      </xdr:spPr>
    </xdr:pic>
    <xdr:clientData/>
  </xdr:twoCellAnchor>
  <xdr:twoCellAnchor>
    <xdr:from>
      <xdr:col>1</xdr:col>
      <xdr:colOff>35718</xdr:colOff>
      <xdr:row>10</xdr:row>
      <xdr:rowOff>182166</xdr:rowOff>
    </xdr:from>
    <xdr:to>
      <xdr:col>8</xdr:col>
      <xdr:colOff>11905</xdr:colOff>
      <xdr:row>21</xdr:row>
      <xdr:rowOff>142875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602456</xdr:colOff>
      <xdr:row>173</xdr:row>
      <xdr:rowOff>126205</xdr:rowOff>
    </xdr:from>
    <xdr:to>
      <xdr:col>7</xdr:col>
      <xdr:colOff>602456</xdr:colOff>
      <xdr:row>184</xdr:row>
      <xdr:rowOff>178593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</xdr:col>
      <xdr:colOff>353785</xdr:colOff>
      <xdr:row>5</xdr:row>
      <xdr:rowOff>13607</xdr:rowOff>
    </xdr:from>
    <xdr:to>
      <xdr:col>6</xdr:col>
      <xdr:colOff>40820</xdr:colOff>
      <xdr:row>6</xdr:row>
      <xdr:rowOff>176893</xdr:rowOff>
    </xdr:to>
    <xdr:sp macro="" textlink="">
      <xdr:nvSpPr>
        <xdr:cNvPr id="2" name="Line Callout 1 1"/>
        <xdr:cNvSpPr/>
      </xdr:nvSpPr>
      <xdr:spPr>
        <a:xfrm>
          <a:off x="2476499" y="1034143"/>
          <a:ext cx="2299607" cy="367393"/>
        </a:xfrm>
        <a:prstGeom prst="borderCallout1">
          <a:avLst>
            <a:gd name="adj1" fmla="val 52083"/>
            <a:gd name="adj2" fmla="val 543"/>
            <a:gd name="adj3" fmla="val 127315"/>
            <a:gd name="adj4" fmla="val -32416"/>
          </a:avLst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400"/>
            <a:t>Tajuk graf adalah automatik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6267451</xdr:colOff>
      <xdr:row>0</xdr:row>
      <xdr:rowOff>40483</xdr:rowOff>
    </xdr:from>
    <xdr:to>
      <xdr:col>1</xdr:col>
      <xdr:colOff>6648451</xdr:colOff>
      <xdr:row>0</xdr:row>
      <xdr:rowOff>428743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376" y="40483"/>
          <a:ext cx="381000" cy="388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89"/>
  <sheetViews>
    <sheetView tabSelected="1" topLeftCell="A54" zoomScale="60" zoomScaleNormal="60" workbookViewId="0">
      <selection activeCell="B76" sqref="B76"/>
    </sheetView>
  </sheetViews>
  <sheetFormatPr defaultColWidth="0" defaultRowHeight="15.75" zeroHeight="1" x14ac:dyDescent="0.25"/>
  <cols>
    <col min="1" max="1" width="5" style="3" customWidth="1"/>
    <col min="2" max="2" width="51.7109375" style="3" customWidth="1"/>
    <col min="3" max="3" width="21.140625" style="3" customWidth="1"/>
    <col min="4" max="4" width="11.42578125" style="94" customWidth="1"/>
    <col min="5" max="5" width="16" style="3" bestFit="1" customWidth="1"/>
    <col min="6" max="6" width="18.85546875" style="3" bestFit="1" customWidth="1"/>
    <col min="7" max="7" width="12.28515625" style="3" customWidth="1"/>
    <col min="8" max="8" width="17.140625" style="3" customWidth="1"/>
    <col min="9" max="9" width="16.85546875" style="3" customWidth="1"/>
    <col min="10" max="10" width="20.5703125" style="3" customWidth="1"/>
    <col min="11" max="11" width="17.28515625" style="3" customWidth="1"/>
    <col min="12" max="12" width="14" style="3" customWidth="1"/>
    <col min="13" max="13" width="13.28515625" style="3" customWidth="1"/>
    <col min="14" max="14" width="15.28515625" style="3" bestFit="1" customWidth="1"/>
    <col min="15" max="15" width="18.140625" style="94" hidden="1" customWidth="1"/>
    <col min="16" max="16" width="27" style="3" hidden="1" customWidth="1"/>
    <col min="17" max="17" width="1.5703125" style="3" hidden="1" customWidth="1"/>
    <col min="18" max="18" width="2.5703125" style="3" hidden="1" customWidth="1"/>
    <col min="19" max="19" width="0" style="3" hidden="1" customWidth="1"/>
    <col min="20" max="16384" width="9.140625" style="3" hidden="1"/>
  </cols>
  <sheetData>
    <row r="1" spans="1:18" s="17" customFormat="1" ht="25.5" customHeight="1" x14ac:dyDescent="0.25">
      <c r="A1" s="43"/>
      <c r="B1" s="44"/>
      <c r="C1" s="45" t="s">
        <v>17</v>
      </c>
      <c r="D1" s="144" t="s">
        <v>155</v>
      </c>
      <c r="E1" s="116"/>
      <c r="F1" s="116"/>
      <c r="G1" s="116"/>
      <c r="H1" s="116"/>
      <c r="I1" s="116"/>
      <c r="J1" s="116"/>
      <c r="K1" s="44"/>
      <c r="L1" s="44"/>
      <c r="M1" s="43"/>
      <c r="N1" s="44"/>
      <c r="O1" s="95"/>
    </row>
    <row r="2" spans="1:18" s="17" customFormat="1" ht="25.5" customHeight="1" x14ac:dyDescent="0.25">
      <c r="A2" s="43"/>
      <c r="B2" s="44"/>
      <c r="C2" s="45" t="s">
        <v>18</v>
      </c>
      <c r="D2" s="144" t="s">
        <v>156</v>
      </c>
      <c r="E2" s="116"/>
      <c r="F2" s="116"/>
      <c r="G2" s="116"/>
      <c r="H2" s="116"/>
      <c r="I2" s="116"/>
      <c r="J2" s="116"/>
      <c r="K2" s="44"/>
      <c r="L2" s="44"/>
      <c r="M2" s="43"/>
      <c r="N2" s="44"/>
      <c r="O2" s="95"/>
    </row>
    <row r="3" spans="1:18" s="17" customFormat="1" ht="25.5" customHeight="1" x14ac:dyDescent="0.25">
      <c r="A3" s="43"/>
      <c r="B3" s="46"/>
      <c r="C3" s="45" t="s">
        <v>1</v>
      </c>
      <c r="D3" s="144" t="s">
        <v>157</v>
      </c>
      <c r="E3" s="116"/>
      <c r="F3" s="116"/>
      <c r="G3" s="116"/>
      <c r="H3" s="116"/>
      <c r="I3" s="116"/>
      <c r="J3" s="116"/>
      <c r="K3" s="46"/>
      <c r="L3" s="46"/>
      <c r="M3" s="43"/>
      <c r="N3" s="46"/>
      <c r="O3" s="96"/>
    </row>
    <row r="4" spans="1:18" s="17" customFormat="1" ht="25.5" customHeight="1" x14ac:dyDescent="0.25">
      <c r="A4" s="43"/>
      <c r="B4" s="44"/>
      <c r="C4" s="45" t="s">
        <v>19</v>
      </c>
      <c r="D4" s="144" t="s">
        <v>116</v>
      </c>
      <c r="E4" s="116"/>
      <c r="F4" s="116"/>
      <c r="G4" s="116"/>
      <c r="H4" s="116"/>
      <c r="I4" s="116"/>
      <c r="J4" s="116"/>
      <c r="K4" s="44"/>
      <c r="L4" s="44"/>
      <c r="M4" s="43"/>
      <c r="N4" s="44"/>
      <c r="O4" s="95"/>
    </row>
    <row r="5" spans="1:18" ht="15.95" customHeight="1" x14ac:dyDescent="0.25">
      <c r="A5" s="29"/>
      <c r="B5" s="29"/>
      <c r="C5" s="29"/>
      <c r="D5" s="91"/>
      <c r="E5" s="29"/>
      <c r="F5" s="29"/>
      <c r="G5" s="29"/>
      <c r="H5" s="29"/>
      <c r="I5" s="29"/>
      <c r="J5" s="29"/>
      <c r="K5" s="29"/>
      <c r="L5" s="29"/>
      <c r="M5" s="29"/>
      <c r="N5" s="29"/>
      <c r="O5" s="91"/>
    </row>
    <row r="6" spans="1:18" s="21" customFormat="1" ht="20.100000000000001" customHeight="1" x14ac:dyDescent="0.25">
      <c r="A6" s="31" t="s">
        <v>34</v>
      </c>
      <c r="B6" s="29"/>
      <c r="C6" s="88" t="s">
        <v>10</v>
      </c>
      <c r="D6" s="31" t="s">
        <v>154</v>
      </c>
      <c r="E6" s="29"/>
      <c r="F6" s="31"/>
      <c r="G6" s="31"/>
      <c r="H6" s="31"/>
      <c r="I6" s="31"/>
      <c r="J6" s="31"/>
      <c r="K6" s="31"/>
      <c r="L6" s="31"/>
      <c r="M6" s="31"/>
      <c r="N6" s="31"/>
      <c r="O6" s="97"/>
    </row>
    <row r="7" spans="1:18" s="21" customFormat="1" ht="20.100000000000001" customHeight="1" x14ac:dyDescent="0.25">
      <c r="A7" s="89" t="s">
        <v>114</v>
      </c>
      <c r="B7" s="31"/>
      <c r="C7" s="88" t="s">
        <v>11</v>
      </c>
      <c r="D7" s="31">
        <v>6</v>
      </c>
      <c r="E7" s="29"/>
      <c r="F7" s="31"/>
      <c r="G7" s="31"/>
      <c r="H7" s="31"/>
      <c r="I7" s="31"/>
      <c r="J7" s="31"/>
      <c r="K7" s="31"/>
      <c r="L7" s="31"/>
      <c r="M7" s="31"/>
      <c r="N7" s="31"/>
      <c r="O7" s="97"/>
    </row>
    <row r="8" spans="1:18" s="21" customFormat="1" ht="20.100000000000001" customHeight="1" x14ac:dyDescent="0.25">
      <c r="A8" s="30"/>
      <c r="B8" s="31"/>
      <c r="C8" s="30"/>
      <c r="D8" s="31"/>
      <c r="E8" s="30"/>
      <c r="F8" s="31"/>
      <c r="G8" s="30"/>
      <c r="H8" s="31"/>
      <c r="I8" s="30"/>
      <c r="J8" s="31"/>
      <c r="K8" s="30"/>
      <c r="L8" s="31"/>
      <c r="M8" s="30"/>
      <c r="N8" s="31"/>
      <c r="O8" s="30"/>
    </row>
    <row r="9" spans="1:18" s="21" customFormat="1" ht="27" customHeight="1" x14ac:dyDescent="0.25">
      <c r="A9" s="163" t="s">
        <v>7</v>
      </c>
      <c r="B9" s="163" t="s">
        <v>8</v>
      </c>
      <c r="C9" s="164" t="s">
        <v>31</v>
      </c>
      <c r="D9" s="163" t="s">
        <v>0</v>
      </c>
      <c r="E9" s="154" t="s">
        <v>40</v>
      </c>
      <c r="F9" s="155"/>
      <c r="G9" s="155"/>
      <c r="H9" s="155"/>
      <c r="I9" s="155"/>
      <c r="J9" s="155"/>
      <c r="K9" s="155"/>
      <c r="L9" s="155"/>
      <c r="M9" s="155"/>
      <c r="N9" s="155"/>
      <c r="O9" s="160" t="s">
        <v>35</v>
      </c>
    </row>
    <row r="10" spans="1:18" s="21" customFormat="1" ht="27" customHeight="1" x14ac:dyDescent="0.3">
      <c r="A10" s="163"/>
      <c r="B10" s="163"/>
      <c r="C10" s="164"/>
      <c r="D10" s="163"/>
      <c r="E10" s="156" t="s">
        <v>51</v>
      </c>
      <c r="F10" s="157"/>
      <c r="G10" s="157"/>
      <c r="H10" s="156" t="s">
        <v>52</v>
      </c>
      <c r="I10" s="158"/>
      <c r="J10" s="159"/>
      <c r="K10" s="156" t="s">
        <v>53</v>
      </c>
      <c r="L10" s="158"/>
      <c r="M10" s="158"/>
      <c r="N10" s="158"/>
      <c r="O10" s="161"/>
    </row>
    <row r="11" spans="1:18" ht="47.25" x14ac:dyDescent="0.25">
      <c r="A11" s="163"/>
      <c r="B11" s="163"/>
      <c r="C11" s="164"/>
      <c r="D11" s="163"/>
      <c r="E11" s="134" t="s">
        <v>41</v>
      </c>
      <c r="F11" s="134" t="s">
        <v>42</v>
      </c>
      <c r="G11" s="134" t="s">
        <v>43</v>
      </c>
      <c r="H11" s="134" t="s">
        <v>44</v>
      </c>
      <c r="I11" s="134" t="s">
        <v>45</v>
      </c>
      <c r="J11" s="134" t="s">
        <v>46</v>
      </c>
      <c r="K11" s="134" t="s">
        <v>47</v>
      </c>
      <c r="L11" s="134" t="s">
        <v>48</v>
      </c>
      <c r="M11" s="134" t="s">
        <v>49</v>
      </c>
      <c r="N11" s="134" t="s">
        <v>50</v>
      </c>
      <c r="O11" s="162"/>
      <c r="Q11" s="72">
        <v>0</v>
      </c>
      <c r="R11" s="72" t="s">
        <v>14</v>
      </c>
    </row>
    <row r="12" spans="1:18" s="21" customFormat="1" ht="24.95" customHeight="1" x14ac:dyDescent="0.25">
      <c r="A12" s="19">
        <v>1</v>
      </c>
      <c r="B12" s="146" t="s">
        <v>117</v>
      </c>
      <c r="C12" s="147" t="s">
        <v>118</v>
      </c>
      <c r="D12" s="148" t="s">
        <v>119</v>
      </c>
      <c r="E12" s="19">
        <v>4</v>
      </c>
      <c r="F12" s="19">
        <v>5</v>
      </c>
      <c r="G12" s="19">
        <v>4</v>
      </c>
      <c r="H12" s="19">
        <v>6</v>
      </c>
      <c r="I12" s="19">
        <v>6</v>
      </c>
      <c r="J12" s="19">
        <v>6</v>
      </c>
      <c r="K12" s="19">
        <v>6</v>
      </c>
      <c r="L12" s="19">
        <v>6</v>
      </c>
      <c r="M12" s="19">
        <v>6</v>
      </c>
      <c r="N12" s="19">
        <v>6</v>
      </c>
      <c r="O12" s="24">
        <v>4</v>
      </c>
      <c r="Q12" s="72"/>
      <c r="R12" s="72"/>
    </row>
    <row r="13" spans="1:18" s="21" customFormat="1" ht="24.95" customHeight="1" x14ac:dyDescent="0.25">
      <c r="A13" s="19">
        <v>2</v>
      </c>
      <c r="B13" s="146" t="s">
        <v>120</v>
      </c>
      <c r="C13" s="147" t="s">
        <v>121</v>
      </c>
      <c r="D13" s="148" t="s">
        <v>9</v>
      </c>
      <c r="E13" s="19">
        <v>5</v>
      </c>
      <c r="F13" s="19">
        <v>5</v>
      </c>
      <c r="G13" s="19">
        <v>3</v>
      </c>
      <c r="H13" s="19">
        <v>5</v>
      </c>
      <c r="I13" s="19">
        <v>5</v>
      </c>
      <c r="J13" s="19">
        <v>5</v>
      </c>
      <c r="K13" s="19">
        <v>5</v>
      </c>
      <c r="L13" s="19">
        <v>5</v>
      </c>
      <c r="M13" s="19">
        <v>5</v>
      </c>
      <c r="N13" s="19">
        <v>5</v>
      </c>
      <c r="O13" s="24">
        <v>4</v>
      </c>
      <c r="Q13" s="72"/>
      <c r="R13" s="72"/>
    </row>
    <row r="14" spans="1:18" s="21" customFormat="1" ht="24.95" customHeight="1" x14ac:dyDescent="0.25">
      <c r="A14" s="19">
        <v>3</v>
      </c>
      <c r="B14" s="149" t="s">
        <v>122</v>
      </c>
      <c r="C14" s="147" t="s">
        <v>123</v>
      </c>
      <c r="D14" s="148" t="s">
        <v>14</v>
      </c>
      <c r="E14" s="19">
        <v>6</v>
      </c>
      <c r="F14" s="19">
        <v>4</v>
      </c>
      <c r="G14" s="19">
        <v>5</v>
      </c>
      <c r="H14" s="19">
        <v>4</v>
      </c>
      <c r="I14" s="19">
        <v>4</v>
      </c>
      <c r="J14" s="19">
        <v>4</v>
      </c>
      <c r="K14" s="19">
        <v>4</v>
      </c>
      <c r="L14" s="19">
        <v>4</v>
      </c>
      <c r="M14" s="19">
        <v>4</v>
      </c>
      <c r="N14" s="19">
        <v>4</v>
      </c>
      <c r="O14" s="24">
        <v>4</v>
      </c>
      <c r="Q14" s="72">
        <v>1</v>
      </c>
      <c r="R14" s="72" t="s">
        <v>9</v>
      </c>
    </row>
    <row r="15" spans="1:18" s="21" customFormat="1" ht="24.95" customHeight="1" x14ac:dyDescent="0.25">
      <c r="A15" s="19">
        <v>4</v>
      </c>
      <c r="B15" s="146" t="s">
        <v>124</v>
      </c>
      <c r="C15" s="147" t="s">
        <v>125</v>
      </c>
      <c r="D15" s="148" t="s">
        <v>14</v>
      </c>
      <c r="E15" s="19">
        <v>6</v>
      </c>
      <c r="F15" s="19">
        <v>4</v>
      </c>
      <c r="G15" s="19">
        <v>5</v>
      </c>
      <c r="H15" s="19">
        <v>4</v>
      </c>
      <c r="I15" s="19">
        <v>4</v>
      </c>
      <c r="J15" s="19">
        <v>4</v>
      </c>
      <c r="K15" s="19">
        <v>4</v>
      </c>
      <c r="L15" s="19">
        <v>4</v>
      </c>
      <c r="M15" s="19">
        <v>4</v>
      </c>
      <c r="N15" s="19">
        <v>4</v>
      </c>
      <c r="O15" s="24">
        <v>4</v>
      </c>
      <c r="Q15" s="72">
        <v>2</v>
      </c>
      <c r="R15" s="72" t="s">
        <v>14</v>
      </c>
    </row>
    <row r="16" spans="1:18" s="21" customFormat="1" ht="24.95" customHeight="1" x14ac:dyDescent="0.25">
      <c r="A16" s="19">
        <v>5</v>
      </c>
      <c r="B16" s="149" t="s">
        <v>126</v>
      </c>
      <c r="C16" s="147" t="s">
        <v>127</v>
      </c>
      <c r="D16" s="148" t="s">
        <v>14</v>
      </c>
      <c r="E16" s="19">
        <v>6</v>
      </c>
      <c r="F16" s="19">
        <v>3</v>
      </c>
      <c r="G16" s="19">
        <v>5</v>
      </c>
      <c r="H16" s="19">
        <v>4</v>
      </c>
      <c r="I16" s="19">
        <v>4</v>
      </c>
      <c r="J16" s="19">
        <v>4</v>
      </c>
      <c r="K16" s="19">
        <v>4</v>
      </c>
      <c r="L16" s="19">
        <v>4</v>
      </c>
      <c r="M16" s="19">
        <v>4</v>
      </c>
      <c r="N16" s="19">
        <v>4</v>
      </c>
      <c r="O16" s="24">
        <v>4</v>
      </c>
      <c r="Q16" s="72">
        <v>3</v>
      </c>
      <c r="R16" s="72" t="s">
        <v>9</v>
      </c>
    </row>
    <row r="17" spans="1:18" s="21" customFormat="1" ht="24.95" customHeight="1" x14ac:dyDescent="0.25">
      <c r="A17" s="19">
        <v>6</v>
      </c>
      <c r="B17" s="146" t="s">
        <v>128</v>
      </c>
      <c r="C17" s="147" t="s">
        <v>129</v>
      </c>
      <c r="D17" s="148" t="s">
        <v>14</v>
      </c>
      <c r="E17" s="19">
        <v>6</v>
      </c>
      <c r="F17" s="19">
        <v>6</v>
      </c>
      <c r="G17" s="19">
        <v>6</v>
      </c>
      <c r="H17" s="19">
        <v>6</v>
      </c>
      <c r="I17" s="19">
        <v>6</v>
      </c>
      <c r="J17" s="19">
        <v>6</v>
      </c>
      <c r="K17" s="19">
        <v>6</v>
      </c>
      <c r="L17" s="19">
        <v>6</v>
      </c>
      <c r="M17" s="19">
        <v>6</v>
      </c>
      <c r="N17" s="19">
        <v>6</v>
      </c>
      <c r="O17" s="24">
        <v>6</v>
      </c>
      <c r="Q17" s="72">
        <v>4</v>
      </c>
      <c r="R17" s="72" t="s">
        <v>14</v>
      </c>
    </row>
    <row r="18" spans="1:18" s="21" customFormat="1" ht="24.95" customHeight="1" x14ac:dyDescent="0.25">
      <c r="A18" s="19">
        <v>7</v>
      </c>
      <c r="B18" s="146" t="s">
        <v>130</v>
      </c>
      <c r="C18" s="147" t="s">
        <v>131</v>
      </c>
      <c r="D18" s="148" t="s">
        <v>9</v>
      </c>
      <c r="E18" s="19">
        <v>6</v>
      </c>
      <c r="F18" s="19">
        <v>4</v>
      </c>
      <c r="G18" s="19">
        <v>4</v>
      </c>
      <c r="H18" s="19">
        <v>5</v>
      </c>
      <c r="I18" s="19">
        <v>5</v>
      </c>
      <c r="J18" s="19">
        <v>5</v>
      </c>
      <c r="K18" s="19">
        <v>5</v>
      </c>
      <c r="L18" s="19">
        <v>5</v>
      </c>
      <c r="M18" s="19">
        <v>5</v>
      </c>
      <c r="N18" s="19">
        <v>5</v>
      </c>
      <c r="O18" s="24">
        <v>4</v>
      </c>
      <c r="Q18" s="72">
        <v>5</v>
      </c>
      <c r="R18" s="72" t="s">
        <v>9</v>
      </c>
    </row>
    <row r="19" spans="1:18" s="21" customFormat="1" ht="24.95" customHeight="1" x14ac:dyDescent="0.25">
      <c r="A19" s="19">
        <v>8</v>
      </c>
      <c r="B19" s="150" t="s">
        <v>132</v>
      </c>
      <c r="C19" s="147"/>
      <c r="D19" s="148" t="s">
        <v>9</v>
      </c>
      <c r="E19" s="19">
        <v>5</v>
      </c>
      <c r="F19" s="19">
        <v>5</v>
      </c>
      <c r="G19" s="19">
        <v>3</v>
      </c>
      <c r="H19" s="19">
        <v>5</v>
      </c>
      <c r="I19" s="19">
        <v>5</v>
      </c>
      <c r="J19" s="19">
        <v>5</v>
      </c>
      <c r="K19" s="19">
        <v>5</v>
      </c>
      <c r="L19" s="19">
        <v>5</v>
      </c>
      <c r="M19" s="19">
        <v>5</v>
      </c>
      <c r="N19" s="19">
        <v>5</v>
      </c>
      <c r="O19" s="24">
        <v>4</v>
      </c>
      <c r="Q19" s="72">
        <v>6</v>
      </c>
      <c r="R19" s="72" t="s">
        <v>14</v>
      </c>
    </row>
    <row r="20" spans="1:18" s="21" customFormat="1" ht="24.95" customHeight="1" x14ac:dyDescent="0.25">
      <c r="A20" s="19">
        <v>9</v>
      </c>
      <c r="B20" s="149" t="s">
        <v>133</v>
      </c>
      <c r="C20" s="147" t="s">
        <v>134</v>
      </c>
      <c r="D20" s="148" t="s">
        <v>9</v>
      </c>
      <c r="E20" s="19">
        <v>6</v>
      </c>
      <c r="F20" s="19">
        <v>4</v>
      </c>
      <c r="G20" s="19">
        <v>5</v>
      </c>
      <c r="H20" s="19">
        <v>4</v>
      </c>
      <c r="I20" s="19">
        <v>4</v>
      </c>
      <c r="J20" s="19">
        <v>4</v>
      </c>
      <c r="K20" s="19">
        <v>4</v>
      </c>
      <c r="L20" s="19">
        <v>4</v>
      </c>
      <c r="M20" s="19">
        <v>4</v>
      </c>
      <c r="N20" s="19">
        <v>4</v>
      </c>
      <c r="O20" s="24">
        <v>4</v>
      </c>
      <c r="Q20" s="72">
        <v>7</v>
      </c>
      <c r="R20" s="72" t="s">
        <v>9</v>
      </c>
    </row>
    <row r="21" spans="1:18" s="21" customFormat="1" ht="24.95" customHeight="1" x14ac:dyDescent="0.25">
      <c r="A21" s="19">
        <v>10</v>
      </c>
      <c r="B21" s="146" t="s">
        <v>135</v>
      </c>
      <c r="C21" s="147" t="s">
        <v>136</v>
      </c>
      <c r="D21" s="148" t="s">
        <v>9</v>
      </c>
      <c r="E21" s="19">
        <v>6</v>
      </c>
      <c r="F21" s="19">
        <v>4</v>
      </c>
      <c r="G21" s="19">
        <v>5</v>
      </c>
      <c r="H21" s="19">
        <v>4</v>
      </c>
      <c r="I21" s="19">
        <v>4</v>
      </c>
      <c r="J21" s="19">
        <v>4</v>
      </c>
      <c r="K21" s="19">
        <v>4</v>
      </c>
      <c r="L21" s="19">
        <v>4</v>
      </c>
      <c r="M21" s="19">
        <v>4</v>
      </c>
      <c r="N21" s="19">
        <v>4</v>
      </c>
      <c r="O21" s="24">
        <v>4</v>
      </c>
      <c r="Q21" s="72">
        <v>8</v>
      </c>
      <c r="R21" s="72" t="s">
        <v>14</v>
      </c>
    </row>
    <row r="22" spans="1:18" s="21" customFormat="1" ht="24.95" customHeight="1" x14ac:dyDescent="0.25">
      <c r="A22" s="19">
        <v>11</v>
      </c>
      <c r="B22" s="146" t="s">
        <v>137</v>
      </c>
      <c r="C22" s="147" t="s">
        <v>138</v>
      </c>
      <c r="D22" s="148" t="s">
        <v>14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4">
        <v>4</v>
      </c>
      <c r="Q22" s="72">
        <v>9</v>
      </c>
      <c r="R22" s="72" t="s">
        <v>9</v>
      </c>
    </row>
    <row r="23" spans="1:18" s="21" customFormat="1" ht="24.95" customHeight="1" x14ac:dyDescent="0.25">
      <c r="A23" s="19">
        <v>12</v>
      </c>
      <c r="B23" s="146" t="s">
        <v>139</v>
      </c>
      <c r="C23" s="147" t="s">
        <v>140</v>
      </c>
      <c r="D23" s="148" t="s">
        <v>9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4">
        <v>6</v>
      </c>
    </row>
    <row r="24" spans="1:18" s="21" customFormat="1" ht="24.95" customHeight="1" x14ac:dyDescent="0.25">
      <c r="A24" s="19">
        <v>13</v>
      </c>
      <c r="B24" s="149" t="s">
        <v>141</v>
      </c>
      <c r="C24" s="147" t="s">
        <v>142</v>
      </c>
      <c r="D24" s="148" t="s">
        <v>119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4">
        <v>4</v>
      </c>
    </row>
    <row r="25" spans="1:18" s="21" customFormat="1" ht="24.95" customHeight="1" x14ac:dyDescent="0.25">
      <c r="A25" s="19">
        <v>14</v>
      </c>
      <c r="B25" s="146" t="s">
        <v>143</v>
      </c>
      <c r="C25" s="147" t="s">
        <v>144</v>
      </c>
      <c r="D25" s="148" t="s">
        <v>14</v>
      </c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24">
        <v>4</v>
      </c>
    </row>
    <row r="26" spans="1:18" s="21" customFormat="1" ht="24.95" customHeight="1" x14ac:dyDescent="0.25">
      <c r="A26" s="19">
        <v>15</v>
      </c>
      <c r="B26" s="146" t="s">
        <v>145</v>
      </c>
      <c r="C26" s="147" t="s">
        <v>146</v>
      </c>
      <c r="D26" s="151" t="s">
        <v>119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24">
        <v>4</v>
      </c>
    </row>
    <row r="27" spans="1:18" s="21" customFormat="1" ht="24.95" customHeight="1" x14ac:dyDescent="0.25">
      <c r="A27" s="19">
        <v>16</v>
      </c>
      <c r="B27" s="146" t="s">
        <v>147</v>
      </c>
      <c r="C27" s="147" t="s">
        <v>148</v>
      </c>
      <c r="D27" s="151" t="s">
        <v>119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24">
        <v>4</v>
      </c>
    </row>
    <row r="28" spans="1:18" s="21" customFormat="1" ht="24.95" customHeight="1" x14ac:dyDescent="0.25">
      <c r="A28" s="19">
        <v>17</v>
      </c>
      <c r="B28" s="146" t="s">
        <v>149</v>
      </c>
      <c r="C28" s="147" t="s">
        <v>150</v>
      </c>
      <c r="D28" s="151" t="s">
        <v>151</v>
      </c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24">
        <v>4</v>
      </c>
    </row>
    <row r="29" spans="1:18" s="21" customFormat="1" ht="24.95" customHeight="1" x14ac:dyDescent="0.25">
      <c r="A29" s="19">
        <v>18</v>
      </c>
      <c r="B29" s="146" t="s">
        <v>152</v>
      </c>
      <c r="C29" s="147" t="s">
        <v>153</v>
      </c>
      <c r="D29" s="148" t="s">
        <v>14</v>
      </c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24">
        <v>6</v>
      </c>
    </row>
    <row r="30" spans="1:18" s="21" customFormat="1" ht="24.95" customHeight="1" x14ac:dyDescent="0.25">
      <c r="A30" s="19">
        <v>19</v>
      </c>
      <c r="B30" s="20"/>
      <c r="C30" s="73"/>
      <c r="D30" s="74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4">
        <v>4</v>
      </c>
    </row>
    <row r="31" spans="1:18" s="21" customFormat="1" ht="24.95" customHeight="1" x14ac:dyDescent="0.25">
      <c r="A31" s="19">
        <v>20</v>
      </c>
      <c r="B31" s="20"/>
      <c r="C31" s="73"/>
      <c r="D31" s="74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4">
        <v>4</v>
      </c>
    </row>
    <row r="32" spans="1:18" s="21" customFormat="1" ht="24.95" customHeight="1" x14ac:dyDescent="0.25">
      <c r="A32" s="19">
        <v>21</v>
      </c>
      <c r="B32" s="20"/>
      <c r="C32" s="73"/>
      <c r="D32" s="74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24">
        <v>4</v>
      </c>
    </row>
    <row r="33" spans="1:15" s="21" customFormat="1" ht="24.95" customHeight="1" x14ac:dyDescent="0.25">
      <c r="A33" s="19">
        <v>22</v>
      </c>
      <c r="B33" s="20"/>
      <c r="C33" s="73"/>
      <c r="D33" s="74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24">
        <v>4</v>
      </c>
    </row>
    <row r="34" spans="1:15" s="21" customFormat="1" ht="24.95" customHeight="1" x14ac:dyDescent="0.25">
      <c r="A34" s="19">
        <v>23</v>
      </c>
      <c r="B34" s="20"/>
      <c r="C34" s="73"/>
      <c r="D34" s="74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24">
        <v>4</v>
      </c>
    </row>
    <row r="35" spans="1:15" s="21" customFormat="1" ht="24.95" customHeight="1" x14ac:dyDescent="0.25">
      <c r="A35" s="19">
        <v>24</v>
      </c>
      <c r="B35" s="20"/>
      <c r="C35" s="73"/>
      <c r="D35" s="74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24">
        <v>6</v>
      </c>
    </row>
    <row r="36" spans="1:15" s="21" customFormat="1" ht="24.95" customHeight="1" x14ac:dyDescent="0.25">
      <c r="A36" s="19">
        <v>25</v>
      </c>
      <c r="B36" s="20"/>
      <c r="C36" s="73"/>
      <c r="D36" s="74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24">
        <v>4</v>
      </c>
    </row>
    <row r="37" spans="1:15" s="21" customFormat="1" ht="24.95" customHeight="1" x14ac:dyDescent="0.25">
      <c r="A37" s="19">
        <v>26</v>
      </c>
      <c r="B37" s="20"/>
      <c r="C37" s="73"/>
      <c r="D37" s="74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24">
        <v>4</v>
      </c>
    </row>
    <row r="38" spans="1:15" s="21" customFormat="1" ht="24.95" customHeight="1" x14ac:dyDescent="0.25">
      <c r="A38" s="19">
        <v>27</v>
      </c>
      <c r="B38" s="20"/>
      <c r="C38" s="73"/>
      <c r="D38" s="74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24">
        <v>4</v>
      </c>
    </row>
    <row r="39" spans="1:15" s="21" customFormat="1" ht="24.95" customHeight="1" x14ac:dyDescent="0.25">
      <c r="A39" s="19">
        <v>28</v>
      </c>
      <c r="B39" s="20"/>
      <c r="C39" s="73"/>
      <c r="D39" s="74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24">
        <v>4</v>
      </c>
    </row>
    <row r="40" spans="1:15" s="21" customFormat="1" ht="24.95" customHeight="1" x14ac:dyDescent="0.25">
      <c r="A40" s="19">
        <v>29</v>
      </c>
      <c r="B40" s="20"/>
      <c r="C40" s="73"/>
      <c r="D40" s="74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24">
        <v>4</v>
      </c>
    </row>
    <row r="41" spans="1:15" s="21" customFormat="1" ht="24.95" customHeight="1" x14ac:dyDescent="0.25">
      <c r="A41" s="19">
        <v>30</v>
      </c>
      <c r="B41" s="20"/>
      <c r="C41" s="73"/>
      <c r="D41" s="74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24">
        <v>6</v>
      </c>
    </row>
    <row r="42" spans="1:15" s="21" customFormat="1" ht="24.95" customHeight="1" x14ac:dyDescent="0.25">
      <c r="A42" s="19">
        <v>31</v>
      </c>
      <c r="B42" s="20"/>
      <c r="C42" s="73"/>
      <c r="D42" s="74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24">
        <v>4</v>
      </c>
    </row>
    <row r="43" spans="1:15" s="21" customFormat="1" ht="24.95" customHeight="1" x14ac:dyDescent="0.25">
      <c r="A43" s="19">
        <v>32</v>
      </c>
      <c r="B43" s="20"/>
      <c r="C43" s="73"/>
      <c r="D43" s="74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24">
        <v>4</v>
      </c>
    </row>
    <row r="44" spans="1:15" s="21" customFormat="1" ht="24.95" customHeight="1" x14ac:dyDescent="0.25">
      <c r="A44" s="19">
        <v>33</v>
      </c>
      <c r="B44" s="20"/>
      <c r="C44" s="73"/>
      <c r="D44" s="74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24">
        <v>4</v>
      </c>
    </row>
    <row r="45" spans="1:15" s="21" customFormat="1" ht="24.95" customHeight="1" x14ac:dyDescent="0.25">
      <c r="A45" s="19">
        <v>34</v>
      </c>
      <c r="B45" s="20"/>
      <c r="C45" s="73"/>
      <c r="D45" s="74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24">
        <v>4</v>
      </c>
    </row>
    <row r="46" spans="1:15" s="21" customFormat="1" ht="24.95" customHeight="1" x14ac:dyDescent="0.25">
      <c r="A46" s="19">
        <v>35</v>
      </c>
      <c r="B46" s="20"/>
      <c r="C46" s="73"/>
      <c r="D46" s="74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24">
        <v>4</v>
      </c>
    </row>
    <row r="47" spans="1:15" s="21" customFormat="1" ht="24.95" customHeight="1" x14ac:dyDescent="0.25">
      <c r="A47" s="19">
        <v>36</v>
      </c>
      <c r="B47" s="20"/>
      <c r="C47" s="73"/>
      <c r="D47" s="74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24">
        <v>6</v>
      </c>
    </row>
    <row r="48" spans="1:15" s="21" customFormat="1" ht="24.95" customHeight="1" x14ac:dyDescent="0.25">
      <c r="A48" s="19">
        <v>37</v>
      </c>
      <c r="B48" s="20"/>
      <c r="C48" s="73"/>
      <c r="D48" s="74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24">
        <v>4</v>
      </c>
    </row>
    <row r="49" spans="1:15" s="21" customFormat="1" ht="24.95" customHeight="1" x14ac:dyDescent="0.25">
      <c r="A49" s="19">
        <v>38</v>
      </c>
      <c r="B49" s="20"/>
      <c r="C49" s="73"/>
      <c r="D49" s="74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24">
        <v>4</v>
      </c>
    </row>
    <row r="50" spans="1:15" s="21" customFormat="1" ht="24.95" customHeight="1" x14ac:dyDescent="0.25">
      <c r="A50" s="19">
        <v>39</v>
      </c>
      <c r="B50" s="20"/>
      <c r="C50" s="73"/>
      <c r="D50" s="74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24">
        <v>4</v>
      </c>
    </row>
    <row r="51" spans="1:15" s="21" customFormat="1" ht="24.95" customHeight="1" x14ac:dyDescent="0.25">
      <c r="A51" s="19">
        <v>40</v>
      </c>
      <c r="B51" s="20"/>
      <c r="C51" s="73"/>
      <c r="D51" s="74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24">
        <v>4</v>
      </c>
    </row>
    <row r="52" spans="1:15" s="21" customFormat="1" ht="24.95" customHeight="1" x14ac:dyDescent="0.25">
      <c r="A52" s="19">
        <v>41</v>
      </c>
      <c r="B52" s="20"/>
      <c r="C52" s="73"/>
      <c r="D52" s="74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24">
        <v>4</v>
      </c>
    </row>
    <row r="53" spans="1:15" s="21" customFormat="1" ht="24.95" customHeight="1" x14ac:dyDescent="0.25">
      <c r="A53" s="19">
        <v>42</v>
      </c>
      <c r="B53" s="20"/>
      <c r="C53" s="73"/>
      <c r="D53" s="74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24">
        <v>6</v>
      </c>
    </row>
    <row r="54" spans="1:15" s="21" customFormat="1" ht="24.95" customHeight="1" x14ac:dyDescent="0.25">
      <c r="A54" s="19">
        <v>43</v>
      </c>
      <c r="B54" s="20"/>
      <c r="C54" s="73"/>
      <c r="D54" s="74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24">
        <v>4</v>
      </c>
    </row>
    <row r="55" spans="1:15" s="21" customFormat="1" ht="24.95" customHeight="1" x14ac:dyDescent="0.25">
      <c r="A55" s="19">
        <v>44</v>
      </c>
      <c r="B55" s="20"/>
      <c r="C55" s="73"/>
      <c r="D55" s="74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24">
        <v>4</v>
      </c>
    </row>
    <row r="56" spans="1:15" s="21" customFormat="1" ht="24.95" customHeight="1" x14ac:dyDescent="0.25">
      <c r="A56" s="19">
        <v>45</v>
      </c>
      <c r="B56" s="20"/>
      <c r="C56" s="73"/>
      <c r="D56" s="74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24">
        <v>4</v>
      </c>
    </row>
    <row r="57" spans="1:15" s="21" customFormat="1" ht="24.95" customHeight="1" x14ac:dyDescent="0.25">
      <c r="A57" s="19">
        <v>46</v>
      </c>
      <c r="B57" s="20"/>
      <c r="C57" s="73"/>
      <c r="D57" s="74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24">
        <v>4</v>
      </c>
    </row>
    <row r="58" spans="1:15" s="21" customFormat="1" ht="24.95" customHeight="1" x14ac:dyDescent="0.25">
      <c r="A58" s="19">
        <v>47</v>
      </c>
      <c r="B58" s="20"/>
      <c r="C58" s="73"/>
      <c r="D58" s="74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24">
        <v>4</v>
      </c>
    </row>
    <row r="59" spans="1:15" s="21" customFormat="1" ht="24.95" customHeight="1" x14ac:dyDescent="0.25">
      <c r="A59" s="19">
        <v>48</v>
      </c>
      <c r="B59" s="20"/>
      <c r="C59" s="73"/>
      <c r="D59" s="74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24">
        <v>6</v>
      </c>
    </row>
    <row r="60" spans="1:15" s="21" customFormat="1" ht="24.95" customHeight="1" x14ac:dyDescent="0.25">
      <c r="A60" s="19">
        <v>49</v>
      </c>
      <c r="B60" s="20"/>
      <c r="C60" s="73"/>
      <c r="D60" s="74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24">
        <v>4</v>
      </c>
    </row>
    <row r="61" spans="1:15" s="21" customFormat="1" ht="24.95" customHeight="1" x14ac:dyDescent="0.25">
      <c r="A61" s="22">
        <v>50</v>
      </c>
      <c r="B61" s="23"/>
      <c r="C61" s="73"/>
      <c r="D61" s="74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24">
        <v>4</v>
      </c>
    </row>
    <row r="62" spans="1:15" ht="24.95" customHeight="1" x14ac:dyDescent="0.25">
      <c r="A62" s="22">
        <v>51</v>
      </c>
      <c r="B62" s="20"/>
      <c r="C62" s="73"/>
      <c r="D62" s="74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24">
        <v>4</v>
      </c>
    </row>
    <row r="63" spans="1:15" ht="24.95" customHeight="1" x14ac:dyDescent="0.25">
      <c r="A63" s="22">
        <v>52</v>
      </c>
      <c r="B63" s="20"/>
      <c r="C63" s="73"/>
      <c r="D63" s="74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24">
        <v>4</v>
      </c>
    </row>
    <row r="64" spans="1:15" ht="24.95" customHeight="1" x14ac:dyDescent="0.25">
      <c r="A64" s="22">
        <v>53</v>
      </c>
      <c r="B64" s="20"/>
      <c r="C64" s="73"/>
      <c r="D64" s="74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24">
        <v>4</v>
      </c>
    </row>
    <row r="65" spans="1:16" ht="24.95" customHeight="1" x14ac:dyDescent="0.25">
      <c r="A65" s="22">
        <v>54</v>
      </c>
      <c r="B65" s="20"/>
      <c r="C65" s="73"/>
      <c r="D65" s="74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24">
        <v>6</v>
      </c>
    </row>
    <row r="66" spans="1:16" ht="24.95" customHeight="1" x14ac:dyDescent="0.25">
      <c r="A66" s="22">
        <v>55</v>
      </c>
      <c r="B66" s="20"/>
      <c r="C66" s="73"/>
      <c r="D66" s="74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24">
        <v>4</v>
      </c>
    </row>
    <row r="67" spans="1:16" ht="24.95" customHeight="1" x14ac:dyDescent="0.25">
      <c r="A67" s="22">
        <v>56</v>
      </c>
      <c r="B67" s="71"/>
      <c r="C67" s="73"/>
      <c r="D67" s="74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24">
        <v>4</v>
      </c>
    </row>
    <row r="68" spans="1:16" ht="24.95" customHeight="1" x14ac:dyDescent="0.25">
      <c r="A68" s="22">
        <v>57</v>
      </c>
      <c r="B68" s="71"/>
      <c r="C68" s="73"/>
      <c r="D68" s="74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24">
        <v>4</v>
      </c>
      <c r="P68" s="4"/>
    </row>
    <row r="69" spans="1:16" ht="24.95" customHeight="1" x14ac:dyDescent="0.25">
      <c r="A69" s="22">
        <v>58</v>
      </c>
      <c r="B69" s="71"/>
      <c r="C69" s="73"/>
      <c r="D69" s="74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24">
        <v>4</v>
      </c>
      <c r="P69" s="4"/>
    </row>
    <row r="70" spans="1:16" ht="24.95" customHeight="1" x14ac:dyDescent="0.25">
      <c r="A70" s="22">
        <v>59</v>
      </c>
      <c r="B70" s="71"/>
      <c r="C70" s="73"/>
      <c r="D70" s="74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24">
        <v>4</v>
      </c>
      <c r="P70" s="4"/>
    </row>
    <row r="71" spans="1:16" ht="24.95" customHeight="1" x14ac:dyDescent="0.25">
      <c r="A71" s="22">
        <v>60</v>
      </c>
      <c r="B71" s="71"/>
      <c r="C71" s="73"/>
      <c r="D71" s="74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25">
        <v>6</v>
      </c>
      <c r="P71" s="4"/>
    </row>
    <row r="72" spans="1:16" x14ac:dyDescent="0.25">
      <c r="A72" s="32"/>
      <c r="B72" s="7"/>
      <c r="C72" s="7"/>
      <c r="D72" s="78"/>
      <c r="E72" s="7"/>
      <c r="F72" s="153"/>
      <c r="G72" s="153"/>
      <c r="H72" s="153"/>
      <c r="I72" s="153"/>
      <c r="J72" s="153"/>
      <c r="K72" s="7"/>
      <c r="L72" s="7"/>
      <c r="M72" s="7"/>
      <c r="N72" s="7"/>
      <c r="O72" s="98"/>
    </row>
    <row r="73" spans="1:16" ht="15.95" customHeight="1" x14ac:dyDescent="0.25">
      <c r="A73" s="8"/>
      <c r="B73" s="6"/>
      <c r="C73" s="6"/>
      <c r="D73" s="76"/>
      <c r="E73" s="6"/>
      <c r="F73" s="152"/>
      <c r="G73" s="152"/>
      <c r="H73" s="152"/>
      <c r="I73" s="152"/>
      <c r="J73" s="152"/>
      <c r="K73" s="6"/>
      <c r="L73" s="6"/>
      <c r="M73" s="6"/>
      <c r="N73" s="6"/>
      <c r="O73" s="99"/>
    </row>
    <row r="74" spans="1:16" ht="15.95" customHeight="1" x14ac:dyDescent="0.25">
      <c r="A74" s="8"/>
      <c r="B74" s="6"/>
      <c r="C74" s="6"/>
      <c r="D74" s="76"/>
      <c r="E74" s="6"/>
      <c r="F74" s="152"/>
      <c r="G74" s="152"/>
      <c r="H74" s="152"/>
      <c r="I74" s="152"/>
      <c r="J74" s="152"/>
      <c r="K74" s="6"/>
      <c r="L74" s="6"/>
      <c r="M74" s="6"/>
      <c r="N74" s="6"/>
      <c r="O74" s="99"/>
    </row>
    <row r="75" spans="1:16" ht="15.95" customHeight="1" x14ac:dyDescent="0.25">
      <c r="A75" s="101"/>
      <c r="B75" s="83" t="s">
        <v>15</v>
      </c>
      <c r="C75" s="83"/>
      <c r="D75" s="76"/>
      <c r="E75" s="83"/>
      <c r="F75" s="152"/>
      <c r="G75" s="152"/>
      <c r="H75" s="152"/>
      <c r="I75" s="152"/>
      <c r="J75" s="152"/>
      <c r="K75" s="6"/>
      <c r="L75" s="6"/>
      <c r="M75" s="6"/>
      <c r="N75" s="6"/>
      <c r="O75" s="99"/>
    </row>
    <row r="76" spans="1:16" x14ac:dyDescent="0.25">
      <c r="A76" s="4"/>
      <c r="B76" s="90" t="s">
        <v>158</v>
      </c>
      <c r="C76" s="90"/>
      <c r="D76" s="92"/>
      <c r="E76" s="90"/>
      <c r="F76" s="6"/>
      <c r="G76" s="6"/>
      <c r="H76" s="6"/>
      <c r="I76" s="6"/>
      <c r="J76" s="6"/>
      <c r="K76" s="6"/>
      <c r="L76" s="6"/>
      <c r="M76" s="6"/>
      <c r="N76" s="6"/>
      <c r="O76" s="99"/>
    </row>
    <row r="77" spans="1:16" x14ac:dyDescent="0.25">
      <c r="A77" s="4"/>
      <c r="B77" s="90" t="s">
        <v>30</v>
      </c>
      <c r="C77" s="90"/>
      <c r="D77" s="92"/>
      <c r="E77" s="90"/>
      <c r="F77" s="6"/>
      <c r="G77" s="6"/>
      <c r="H77" s="6"/>
      <c r="I77" s="6"/>
      <c r="J77" s="6"/>
      <c r="K77" s="6"/>
      <c r="L77" s="6"/>
      <c r="M77" s="6"/>
      <c r="N77" s="6"/>
      <c r="O77" s="99"/>
    </row>
    <row r="78" spans="1:16" x14ac:dyDescent="0.25">
      <c r="A78" s="101"/>
      <c r="B78" s="145" t="str">
        <f>$D$1</f>
        <v>SJK (C ) KG. BARU SUNGAI NIPAH</v>
      </c>
      <c r="C78" s="82"/>
      <c r="D78" s="77"/>
      <c r="E78" s="82"/>
      <c r="F78" s="6"/>
      <c r="G78" s="6"/>
      <c r="H78" s="6"/>
      <c r="I78" s="6"/>
      <c r="J78" s="6"/>
      <c r="K78" s="6"/>
      <c r="L78" s="6"/>
      <c r="M78" s="6"/>
      <c r="N78" s="6"/>
      <c r="O78" s="99"/>
    </row>
    <row r="79" spans="1:16" x14ac:dyDescent="0.25">
      <c r="A79" s="8"/>
      <c r="B79" s="6"/>
      <c r="C79" s="6"/>
      <c r="D79" s="76"/>
      <c r="E79" s="6"/>
      <c r="F79" s="6"/>
      <c r="G79" s="6"/>
      <c r="H79" s="6"/>
      <c r="I79" s="6"/>
      <c r="J79" s="6"/>
      <c r="K79" s="6"/>
      <c r="L79" s="6"/>
      <c r="M79" s="6"/>
      <c r="N79" s="6"/>
      <c r="O79" s="99"/>
    </row>
    <row r="80" spans="1:16" x14ac:dyDescent="0.25">
      <c r="A80" s="8"/>
      <c r="B80" s="6"/>
      <c r="C80" s="6"/>
      <c r="D80" s="76"/>
      <c r="E80" s="6"/>
      <c r="F80" s="6"/>
      <c r="G80" s="6"/>
      <c r="H80" s="6"/>
      <c r="I80" s="6"/>
      <c r="J80" s="6"/>
      <c r="K80" s="6"/>
      <c r="L80" s="6"/>
      <c r="M80" s="6"/>
      <c r="N80" s="6"/>
      <c r="O80" s="99"/>
    </row>
    <row r="81" spans="1:15" x14ac:dyDescent="0.25">
      <c r="A81" s="8"/>
      <c r="B81" s="6"/>
      <c r="C81" s="6"/>
      <c r="D81" s="76"/>
      <c r="E81" s="6"/>
      <c r="F81" s="6"/>
      <c r="G81" s="6"/>
      <c r="H81" s="6"/>
      <c r="I81" s="6"/>
      <c r="J81" s="6"/>
      <c r="K81" s="6"/>
      <c r="L81" s="6"/>
      <c r="M81" s="6"/>
      <c r="N81" s="6"/>
      <c r="O81" s="99"/>
    </row>
    <row r="82" spans="1:15" x14ac:dyDescent="0.25">
      <c r="A82" s="8"/>
      <c r="B82" s="6"/>
      <c r="C82" s="6"/>
      <c r="D82" s="76"/>
      <c r="E82" s="6"/>
      <c r="F82" s="6"/>
      <c r="G82" s="6"/>
      <c r="H82" s="6"/>
      <c r="I82" s="6"/>
      <c r="J82" s="6"/>
      <c r="K82" s="6"/>
      <c r="L82" s="6"/>
      <c r="M82" s="6"/>
      <c r="N82" s="6"/>
      <c r="O82" s="99"/>
    </row>
    <row r="83" spans="1:15" x14ac:dyDescent="0.25">
      <c r="A83" s="9"/>
      <c r="B83" s="10"/>
      <c r="C83" s="10"/>
      <c r="D83" s="93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0"/>
    </row>
    <row r="84" spans="1:15" hidden="1" x14ac:dyDescent="0.25"/>
    <row r="85" spans="1:15" hidden="1" x14ac:dyDescent="0.25"/>
    <row r="86" spans="1:15" hidden="1" x14ac:dyDescent="0.25"/>
    <row r="87" spans="1:15" hidden="1" x14ac:dyDescent="0.25"/>
    <row r="88" spans="1:15" hidden="1" x14ac:dyDescent="0.25"/>
    <row r="89" spans="1:15" hidden="1" x14ac:dyDescent="0.25"/>
  </sheetData>
  <sortState ref="A10:AB59">
    <sortCondition ref="B10:B59"/>
  </sortState>
  <mergeCells count="13">
    <mergeCell ref="O9:O11"/>
    <mergeCell ref="D9:D11"/>
    <mergeCell ref="C9:C11"/>
    <mergeCell ref="B9:B11"/>
    <mergeCell ref="A9:A11"/>
    <mergeCell ref="F74:J74"/>
    <mergeCell ref="F72:J72"/>
    <mergeCell ref="F75:J75"/>
    <mergeCell ref="F73:J73"/>
    <mergeCell ref="E9:N9"/>
    <mergeCell ref="E10:G10"/>
    <mergeCell ref="H10:J10"/>
    <mergeCell ref="K10:N10"/>
  </mergeCells>
  <dataValidations count="2">
    <dataValidation type="whole" allowBlank="1" showErrorMessage="1" errorTitle="TAHAP PENGUASAAN" error="SILA ISIKAN TAHAP PENGUASAAN YANG BETUL!" sqref="E12:N71">
      <formula1>1</formula1>
      <formula2>6</formula2>
    </dataValidation>
    <dataValidation type="textLength" operator="equal" allowBlank="1" showErrorMessage="1" errorTitle="NO. KAD PENGENALAN" error="Sila masukkan nombor kad pengenalan dengan tepat dan betul." sqref="C12:C71">
      <formula1>11</formula1>
    </dataValidation>
  </dataValidations>
  <pageMargins left="0.25" right="0.25" top="0.75" bottom="0.75" header="0.3" footer="0.3"/>
  <pageSetup paperSize="9" scale="57" fitToHeight="0" orientation="landscape" blackAndWhite="1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72"/>
  <sheetViews>
    <sheetView showGridLines="0" view="pageBreakPreview" zoomScaleNormal="80" zoomScaleSheetLayoutView="100" workbookViewId="0">
      <selection activeCell="D13" sqref="D13"/>
    </sheetView>
  </sheetViews>
  <sheetFormatPr defaultColWidth="9.140625" defaultRowHeight="16.5" zeroHeight="1" x14ac:dyDescent="0.3"/>
  <cols>
    <col min="1" max="1" width="2.140625" style="1" customWidth="1"/>
    <col min="2" max="2" width="19" style="65" customWidth="1"/>
    <col min="3" max="3" width="4.7109375" style="65" customWidth="1"/>
    <col min="4" max="4" width="24.85546875" style="65" customWidth="1"/>
    <col min="5" max="5" width="17.7109375" style="65" bestFit="1" customWidth="1"/>
    <col min="6" max="6" width="94.7109375" style="65" customWidth="1"/>
    <col min="7" max="7" width="4.140625" style="34" customWidth="1"/>
    <col min="8" max="8" width="3" style="35" hidden="1" customWidth="1"/>
    <col min="9" max="9" width="38.42578125" style="1" hidden="1" customWidth="1"/>
    <col min="10" max="10" width="41.42578125" style="1" hidden="1" customWidth="1"/>
    <col min="11" max="11" width="9.140625" style="1" customWidth="1"/>
    <col min="12" max="16384" width="9.140625" style="1"/>
  </cols>
  <sheetData>
    <row r="1" spans="1:11" s="84" customFormat="1" ht="21" customHeight="1" x14ac:dyDescent="0.25">
      <c r="A1" s="85"/>
      <c r="B1" s="168" t="str">
        <f>'REKOD PRESTASI MURID'!$D$1</f>
        <v>SJK (C ) KG. BARU SUNGAI NIPAH</v>
      </c>
      <c r="C1" s="168"/>
      <c r="D1" s="168"/>
      <c r="E1" s="168"/>
      <c r="F1" s="168"/>
      <c r="G1" s="85"/>
      <c r="H1" s="35"/>
    </row>
    <row r="2" spans="1:11" s="84" customFormat="1" ht="21" customHeight="1" x14ac:dyDescent="0.25">
      <c r="A2" s="85"/>
      <c r="B2" s="168" t="str">
        <f>'REKOD PRESTASI MURID'!$D$2</f>
        <v>SJK ( C ) KG. BARU SUNGAI NIPAH</v>
      </c>
      <c r="C2" s="168"/>
      <c r="D2" s="168"/>
      <c r="E2" s="168"/>
      <c r="F2" s="168"/>
      <c r="G2" s="85"/>
      <c r="H2" s="35"/>
    </row>
    <row r="3" spans="1:11" s="84" customFormat="1" ht="21" customHeight="1" x14ac:dyDescent="0.25">
      <c r="A3" s="85"/>
      <c r="B3" s="168" t="str">
        <f>'REKOD PRESTASI MURID'!$D$3</f>
        <v>71960 SEREMBAN, NEGERI SEMBILAN.</v>
      </c>
      <c r="C3" s="168"/>
      <c r="D3" s="168"/>
      <c r="E3" s="168"/>
      <c r="F3" s="168"/>
      <c r="G3" s="85"/>
      <c r="H3" s="35"/>
    </row>
    <row r="4" spans="1:11" s="84" customFormat="1" ht="21" customHeight="1" x14ac:dyDescent="0.25">
      <c r="A4" s="86"/>
      <c r="B4" s="169" t="str">
        <f>'REKOD PRESTASI MURID'!$D$4</f>
        <v>JANUARI 2016</v>
      </c>
      <c r="C4" s="169"/>
      <c r="D4" s="169"/>
      <c r="E4" s="169"/>
      <c r="F4" s="169"/>
      <c r="G4" s="86"/>
      <c r="H4" s="176" t="s">
        <v>32</v>
      </c>
      <c r="I4" s="176"/>
      <c r="J4" s="176"/>
    </row>
    <row r="5" spans="1:11" x14ac:dyDescent="0.3">
      <c r="A5" s="11"/>
      <c r="B5" s="11"/>
      <c r="C5" s="11"/>
      <c r="D5" s="11"/>
      <c r="E5" s="11"/>
      <c r="F5" s="11"/>
      <c r="G5" s="11"/>
      <c r="H5" s="127"/>
      <c r="I5" s="128"/>
      <c r="J5" s="128"/>
    </row>
    <row r="6" spans="1:11" ht="18.75" x14ac:dyDescent="0.3">
      <c r="A6" s="11"/>
      <c r="B6" s="87" t="s">
        <v>114</v>
      </c>
      <c r="C6" s="11"/>
      <c r="D6" s="11"/>
      <c r="E6" s="11"/>
      <c r="F6" s="11"/>
      <c r="G6" s="11"/>
      <c r="H6" s="127"/>
      <c r="I6" s="129">
        <v>2</v>
      </c>
      <c r="J6" s="128"/>
    </row>
    <row r="7" spans="1:11" x14ac:dyDescent="0.3">
      <c r="A7" s="11"/>
      <c r="B7" s="11"/>
      <c r="C7" s="11"/>
      <c r="D7" s="11"/>
      <c r="E7" s="11"/>
      <c r="F7" s="11"/>
      <c r="G7" s="11"/>
      <c r="H7" s="70">
        <v>1</v>
      </c>
      <c r="I7" s="70" t="str">
        <f>'REKOD PRESTASI MURID'!B12</f>
        <v xml:space="preserve">ALLYTHEA NGO </v>
      </c>
      <c r="J7" s="70" t="str">
        <f t="shared" ref="J7:J13" si="0">IF(I7=0,"",H7&amp;"  "&amp;I7)</f>
        <v xml:space="preserve">1  ALLYTHEA NGO </v>
      </c>
    </row>
    <row r="8" spans="1:11" x14ac:dyDescent="0.3">
      <c r="A8" s="11"/>
      <c r="B8" s="172" t="s">
        <v>2</v>
      </c>
      <c r="C8" s="173"/>
      <c r="D8" s="108" t="str">
        <f>VLOOKUP($I$6,H7:J55,2)</f>
        <v>CHONG ZHI ZHENG</v>
      </c>
      <c r="E8" s="109"/>
      <c r="F8" s="13"/>
      <c r="G8" s="11"/>
      <c r="H8" s="70">
        <v>2</v>
      </c>
      <c r="I8" s="70" t="str">
        <f>'REKOD PRESTASI MURID'!B13</f>
        <v>CHONG ZHI ZHENG</v>
      </c>
      <c r="J8" s="70" t="str">
        <f t="shared" si="0"/>
        <v>2  CHONG ZHI ZHENG</v>
      </c>
    </row>
    <row r="9" spans="1:11" x14ac:dyDescent="0.3">
      <c r="A9" s="11"/>
      <c r="B9" s="170" t="s">
        <v>38</v>
      </c>
      <c r="C9" s="171"/>
      <c r="D9" s="117" t="str">
        <f>VLOOKUP($I$6,'REKOD PRESTASI MURID'!$A$12:$D$71,3)</f>
        <v>040828050419</v>
      </c>
      <c r="E9" s="110"/>
      <c r="F9" s="13"/>
      <c r="G9" s="11"/>
      <c r="H9" s="70">
        <v>3</v>
      </c>
      <c r="I9" s="70" t="str">
        <f>'REKOD PRESTASI MURID'!B14</f>
        <v>GAN XUE LING</v>
      </c>
      <c r="J9" s="70" t="str">
        <f t="shared" si="0"/>
        <v>3  GAN XUE LING</v>
      </c>
    </row>
    <row r="10" spans="1:11" x14ac:dyDescent="0.3">
      <c r="A10" s="11"/>
      <c r="B10" s="170" t="s">
        <v>3</v>
      </c>
      <c r="C10" s="171"/>
      <c r="D10" s="111" t="str">
        <f>VLOOKUP($I$6,'REKOD PRESTASI MURID'!$A$12:$D$61,4)</f>
        <v>L</v>
      </c>
      <c r="E10" s="112"/>
      <c r="F10" s="13"/>
      <c r="G10" s="11"/>
      <c r="H10" s="70">
        <v>4</v>
      </c>
      <c r="I10" s="70" t="str">
        <f>'REKOD PRESTASI MURID'!B15</f>
        <v>IVY YONG PEI ROU</v>
      </c>
      <c r="J10" s="70" t="str">
        <f t="shared" si="0"/>
        <v>4  IVY YONG PEI ROU</v>
      </c>
    </row>
    <row r="11" spans="1:11" x14ac:dyDescent="0.3">
      <c r="A11" s="11"/>
      <c r="B11" s="170" t="s">
        <v>4</v>
      </c>
      <c r="C11" s="171"/>
      <c r="D11" s="111">
        <f>'REKOD PRESTASI MURID'!$D$7</f>
        <v>6</v>
      </c>
      <c r="E11" s="112"/>
      <c r="F11" s="13"/>
      <c r="G11" s="11"/>
      <c r="H11" s="70">
        <v>5</v>
      </c>
      <c r="I11" s="70" t="str">
        <f>'REKOD PRESTASI MURID'!B16</f>
        <v>LAU YI TONG</v>
      </c>
      <c r="J11" s="70" t="str">
        <f t="shared" si="0"/>
        <v>5  LAU YI TONG</v>
      </c>
    </row>
    <row r="12" spans="1:11" x14ac:dyDescent="0.3">
      <c r="A12" s="11"/>
      <c r="B12" s="27" t="s">
        <v>37</v>
      </c>
      <c r="C12" s="28"/>
      <c r="D12" s="111" t="str">
        <f>'REKOD PRESTASI MURID'!$D$6</f>
        <v>Pn. Lim Chi Eu</v>
      </c>
      <c r="E12" s="112"/>
      <c r="F12" s="13"/>
      <c r="G12" s="11"/>
      <c r="H12" s="70">
        <v>6</v>
      </c>
      <c r="I12" s="70" t="str">
        <f>'REKOD PRESTASI MURID'!B17</f>
        <v>LAU ZHE EN</v>
      </c>
      <c r="J12" s="70" t="str">
        <f t="shared" si="0"/>
        <v>6  LAU ZHE EN</v>
      </c>
      <c r="K12" s="2"/>
    </row>
    <row r="13" spans="1:11" x14ac:dyDescent="0.3">
      <c r="A13" s="11"/>
      <c r="B13" s="178" t="s">
        <v>5</v>
      </c>
      <c r="C13" s="179"/>
      <c r="D13" s="113" t="s">
        <v>20</v>
      </c>
      <c r="E13" s="114"/>
      <c r="F13" s="13"/>
      <c r="G13" s="11"/>
      <c r="H13" s="70">
        <v>7</v>
      </c>
      <c r="I13" s="70" t="str">
        <f>'REKOD PRESTASI MURID'!B18</f>
        <v>LEE HON WEE</v>
      </c>
      <c r="J13" s="70" t="str">
        <f t="shared" si="0"/>
        <v>7  LEE HON WEE</v>
      </c>
    </row>
    <row r="14" spans="1:11" x14ac:dyDescent="0.3">
      <c r="A14" s="11"/>
      <c r="B14" s="12"/>
      <c r="C14" s="12"/>
      <c r="D14" s="12"/>
      <c r="E14" s="14"/>
      <c r="F14" s="12"/>
      <c r="G14" s="11"/>
      <c r="H14" s="70">
        <v>8</v>
      </c>
      <c r="I14" s="70" t="str">
        <f>'REKOD PRESTASI MURID'!B19</f>
        <v>LEE YONG HO</v>
      </c>
      <c r="J14" s="70" t="str">
        <f t="shared" ref="J14:J58" si="1">IF(I14=0,"",H14&amp;"  "&amp;I14)</f>
        <v>8  LEE YONG HO</v>
      </c>
    </row>
    <row r="15" spans="1:11" ht="22.5" hidden="1" customHeight="1" x14ac:dyDescent="0.3">
      <c r="A15" s="11"/>
      <c r="B15" s="177" t="s">
        <v>36</v>
      </c>
      <c r="C15" s="177"/>
      <c r="D15" s="177"/>
      <c r="E15" s="180" t="e">
        <f>VLOOKUP($I$6,'REKOD PRESTASI MURID'!$A$12:$O$61,23)</f>
        <v>#REF!</v>
      </c>
      <c r="F15" s="13"/>
      <c r="G15" s="11"/>
      <c r="H15" s="70">
        <v>9</v>
      </c>
      <c r="I15" s="70" t="str">
        <f>'REKOD PRESTASI MURID'!B20</f>
        <v>LIM ZHENG YU</v>
      </c>
      <c r="J15" s="70" t="str">
        <f t="shared" si="1"/>
        <v>9  LIM ZHENG YU</v>
      </c>
    </row>
    <row r="16" spans="1:11" ht="22.5" hidden="1" customHeight="1" x14ac:dyDescent="0.3">
      <c r="A16" s="11"/>
      <c r="B16" s="102" t="str">
        <f>B6</f>
        <v>SEJARAH</v>
      </c>
      <c r="C16" s="15"/>
      <c r="D16" s="15"/>
      <c r="E16" s="181"/>
      <c r="F16" s="12"/>
      <c r="G16" s="11"/>
      <c r="H16" s="70">
        <v>10</v>
      </c>
      <c r="I16" s="70" t="str">
        <f>'REKOD PRESTASI MURID'!B21</f>
        <v>LOO WEI HAN</v>
      </c>
      <c r="J16" s="70" t="str">
        <f t="shared" si="1"/>
        <v>10  LOO WEI HAN</v>
      </c>
    </row>
    <row r="17" spans="1:10" ht="34.5" hidden="1" customHeight="1" x14ac:dyDescent="0.3">
      <c r="A17" s="11"/>
      <c r="B17" s="166" t="s">
        <v>39</v>
      </c>
      <c r="C17" s="166"/>
      <c r="D17" s="167"/>
      <c r="E17" s="174" t="e">
        <f>VLOOKUP(E15,'DATA PERNYATAAN TAHAP PGUASAAN '!A43:B48,2)</f>
        <v>#REF!</v>
      </c>
      <c r="F17" s="175"/>
      <c r="G17" s="11"/>
      <c r="H17" s="70">
        <v>11</v>
      </c>
      <c r="I17" s="70" t="str">
        <f>'REKOD PRESTASI MURID'!B22</f>
        <v xml:space="preserve">NALANIYAH </v>
      </c>
      <c r="J17" s="70" t="str">
        <f t="shared" si="1"/>
        <v xml:space="preserve">11  NALANIYAH </v>
      </c>
    </row>
    <row r="18" spans="1:10" x14ac:dyDescent="0.3">
      <c r="A18" s="11"/>
      <c r="B18" s="16"/>
      <c r="C18" s="16"/>
      <c r="D18" s="16"/>
      <c r="E18" s="16"/>
      <c r="F18" s="16"/>
      <c r="G18" s="11"/>
      <c r="H18" s="70">
        <v>12</v>
      </c>
      <c r="I18" s="70" t="str">
        <f>'REKOD PRESTASI MURID'!B23</f>
        <v>SIEW JEN-SHAWN</v>
      </c>
      <c r="J18" s="70" t="str">
        <f t="shared" si="1"/>
        <v>12  SIEW JEN-SHAWN</v>
      </c>
    </row>
    <row r="19" spans="1:10" ht="81" customHeight="1" x14ac:dyDescent="0.3">
      <c r="A19" s="11"/>
      <c r="B19" s="165" t="s">
        <v>34</v>
      </c>
      <c r="C19" s="165"/>
      <c r="D19" s="107" t="s">
        <v>33</v>
      </c>
      <c r="E19" s="106" t="s">
        <v>16</v>
      </c>
      <c r="F19" s="105" t="s">
        <v>6</v>
      </c>
      <c r="G19" s="11"/>
      <c r="H19" s="70">
        <v>13</v>
      </c>
      <c r="I19" s="70" t="str">
        <f>'REKOD PRESTASI MURID'!B24</f>
        <v>TEH YIN QI</v>
      </c>
      <c r="J19" s="70" t="str">
        <f t="shared" si="1"/>
        <v>13  TEH YIN QI</v>
      </c>
    </row>
    <row r="20" spans="1:10" ht="45" customHeight="1" x14ac:dyDescent="0.3">
      <c r="A20" s="11"/>
      <c r="B20" s="118"/>
      <c r="C20" s="119"/>
      <c r="D20" s="135" t="str">
        <f>'REKOD PRESTASI MURID'!E11</f>
        <v>PEMBENTUKAN MALAYSIA</v>
      </c>
      <c r="E20" s="115">
        <f>VLOOKUP($I$6,'REKOD PRESTASI MURID'!$A$12:$O$71,5)</f>
        <v>5</v>
      </c>
      <c r="F20" s="75" t="str">
        <f>VLOOKUP(E20,'DATA PERNYATAAN TAHAP PGUASAAN '!A4:B9,2)</f>
        <v>Murid boleh membuat penilaian tentang pembentukan Malaysia.</v>
      </c>
      <c r="G20" s="11"/>
      <c r="H20" s="70">
        <v>14</v>
      </c>
      <c r="I20" s="70" t="str">
        <f>'REKOD PRESTASI MURID'!B25</f>
        <v>TING ZHI WEIN</v>
      </c>
      <c r="J20" s="70" t="str">
        <f t="shared" si="1"/>
        <v>14  TING ZHI WEIN</v>
      </c>
    </row>
    <row r="21" spans="1:10" ht="45" customHeight="1" x14ac:dyDescent="0.3">
      <c r="A21" s="11"/>
      <c r="B21" s="143" t="s">
        <v>114</v>
      </c>
      <c r="C21" s="121"/>
      <c r="D21" s="135" t="str">
        <f>'REKOD PRESTASI MURID'!F$11</f>
        <v>NEGERI-NEGERI DI MALAYSIA</v>
      </c>
      <c r="E21" s="115">
        <f>VLOOKUP($I$6,'REKOD PRESTASI MURID'!$A$12:$O$71,6)</f>
        <v>5</v>
      </c>
      <c r="F21" s="75" t="str">
        <f>VLOOKUP(E21,'DATA PERNYATAAN TAHAP PGUASAAN '!A12:B17,2)</f>
        <v>Murid boleh membuat penilaian tentang negeri-negeri di Malaysia.</v>
      </c>
      <c r="G21" s="11"/>
      <c r="H21" s="70">
        <v>15</v>
      </c>
      <c r="I21" s="70" t="str">
        <f>'REKOD PRESTASI MURID'!B26</f>
        <v>TOH JOVI</v>
      </c>
      <c r="J21" s="70" t="str">
        <f t="shared" si="1"/>
        <v>15  TOH JOVI</v>
      </c>
    </row>
    <row r="22" spans="1:10" ht="45" customHeight="1" x14ac:dyDescent="0.3">
      <c r="A22" s="11"/>
      <c r="B22" s="120"/>
      <c r="C22" s="121"/>
      <c r="D22" s="126" t="str">
        <f>'REKOD PRESTASI MURID'!G$11</f>
        <v>RUKUN NEGARA</v>
      </c>
      <c r="E22" s="115">
        <f>VLOOKUP($I$6,'REKOD PRESTASI MURID'!$A$12:$O$71,7)</f>
        <v>3</v>
      </c>
      <c r="F22" s="75" t="str">
        <f>VLOOKUP(E22,'DATA PERNYATAAN TAHAP PGUASAAN '!A20:B25,2)</f>
        <v xml:space="preserve">Murid boleh menerangkan mengenai Rukun Negara </v>
      </c>
      <c r="G22" s="11"/>
      <c r="H22" s="70">
        <v>16</v>
      </c>
      <c r="I22" s="70" t="str">
        <f>'REKOD PRESTASI MURID'!B27</f>
        <v xml:space="preserve">VAISHNAVI </v>
      </c>
      <c r="J22" s="70" t="str">
        <f t="shared" si="1"/>
        <v xml:space="preserve">16  VAISHNAVI </v>
      </c>
    </row>
    <row r="23" spans="1:10" ht="45" customHeight="1" x14ac:dyDescent="0.3">
      <c r="A23" s="11"/>
      <c r="B23" s="120"/>
      <c r="C23" s="121"/>
      <c r="D23" s="135" t="str">
        <f>'REKOD PRESTASI MURID'!H$11</f>
        <v>KAUM DAN ETNIK DI MALAYSIA</v>
      </c>
      <c r="E23" s="115">
        <f>VLOOKUP($I$6,'REKOD PRESTASI MURID'!$A$12:$O$71,8)</f>
        <v>5</v>
      </c>
      <c r="F23" s="75" t="str">
        <f>VLOOKUP(E23,'DATA PERNYATAAN TAHAP PGUASAAN '!A28:B33,2)</f>
        <v>Murid boleh membuat penilaian tentang kaum dan etnik dia Malaysia.</v>
      </c>
      <c r="G23" s="11"/>
      <c r="H23" s="70">
        <v>17</v>
      </c>
      <c r="I23" s="70" t="str">
        <f>'REKOD PRESTASI MURID'!B28</f>
        <v>YAP RUO XU</v>
      </c>
      <c r="J23" s="70" t="str">
        <f t="shared" si="1"/>
        <v>17  YAP RUO XU</v>
      </c>
    </row>
    <row r="24" spans="1:10" ht="45" customHeight="1" x14ac:dyDescent="0.3">
      <c r="A24" s="11"/>
      <c r="B24" s="122"/>
      <c r="C24" s="123"/>
      <c r="D24" s="135" t="str">
        <f>'REKOD PRESTASI MURID'!I$11</f>
        <v>AGAMA DAN KEPERCAYAAN</v>
      </c>
      <c r="E24" s="115">
        <f>VLOOKUP($I$6,'REKOD PRESTASI MURID'!$A$12:$O$71,9)</f>
        <v>5</v>
      </c>
      <c r="F24" s="75" t="str">
        <f>VLOOKUP(E24,'DATA PERNYATAAN TAHAP PGUASAAN '!A28:B33,2)</f>
        <v>Murid boleh membuat penilaian tentang kaum dan etnik dia Malaysia.</v>
      </c>
      <c r="G24" s="11"/>
      <c r="H24" s="70">
        <v>18</v>
      </c>
      <c r="I24" s="70" t="str">
        <f>'REKOD PRESTASI MURID'!B29</f>
        <v>YU XIN NING</v>
      </c>
      <c r="J24" s="70" t="str">
        <f t="shared" si="1"/>
        <v>18  YU XIN NING</v>
      </c>
    </row>
    <row r="25" spans="1:10" ht="45" customHeight="1" x14ac:dyDescent="0.3">
      <c r="A25" s="11"/>
      <c r="B25" s="122"/>
      <c r="C25" s="123"/>
      <c r="D25" s="135" t="str">
        <f>'REKOD PRESTASI MURID'!J$11</f>
        <v>PERAYAAN MASYARAKAT MALAYSIA</v>
      </c>
      <c r="E25" s="115">
        <f>VLOOKUP($I$6,'REKOD PRESTASI MURID'!$A$12:$O$71,10)</f>
        <v>5</v>
      </c>
      <c r="F25" s="75" t="str">
        <f>VLOOKUP(E25,'DATA PERNYATAAN TAHAP PGUASAAN '!A36:B41,2)</f>
        <v>Murid boleh membuat penilaian tentang agama dan kepercayaan masyarakat Malaysia.</v>
      </c>
      <c r="G25" s="11"/>
      <c r="H25" s="70">
        <v>19</v>
      </c>
      <c r="I25" s="70">
        <f>'REKOD PRESTASI MURID'!B30</f>
        <v>0</v>
      </c>
      <c r="J25" s="70" t="str">
        <f t="shared" si="1"/>
        <v/>
      </c>
    </row>
    <row r="26" spans="1:10" ht="45" customHeight="1" x14ac:dyDescent="0.3">
      <c r="A26" s="11"/>
      <c r="B26" s="122"/>
      <c r="C26" s="123"/>
      <c r="D26" s="135" t="str">
        <f>'REKOD PRESTASI MURID'!K$11</f>
        <v>SUKAN KEBANGGAAN NEGARA</v>
      </c>
      <c r="E26" s="115">
        <f>VLOOKUP($I$6,'REKOD PRESTASI MURID'!$A$12:$O$71,11)</f>
        <v>5</v>
      </c>
      <c r="F26" s="75" t="str">
        <f>VLOOKUP(E26,'DATA PERNYATAAN TAHAP PGUASAAN '!A52:B57,2)</f>
        <v>Murid boleh membuat penilaian tentang sukan kebanggaan negara.</v>
      </c>
      <c r="G26" s="11"/>
      <c r="H26" s="70">
        <v>20</v>
      </c>
      <c r="I26" s="70">
        <f>'REKOD PRESTASI MURID'!B31</f>
        <v>0</v>
      </c>
      <c r="J26" s="70" t="str">
        <f t="shared" si="1"/>
        <v/>
      </c>
    </row>
    <row r="27" spans="1:10" ht="45" customHeight="1" x14ac:dyDescent="0.3">
      <c r="A27" s="11"/>
      <c r="B27" s="122"/>
      <c r="C27" s="123"/>
      <c r="D27" s="135" t="str">
        <f>'REKOD PRESTASI MURID'!L$11</f>
        <v>KEMAJUAN EKONOMI</v>
      </c>
      <c r="E27" s="115">
        <f>VLOOKUP($I$6,'REKOD PRESTASI MURID'!$A$12:$O$71,12)</f>
        <v>5</v>
      </c>
      <c r="F27" s="75" t="str">
        <f>VLOOKUP(E27,'DATA PERNYATAAN TAHAP PGUASAAN '!A60:B65,2)</f>
        <v>Murid boleh membuat penilaian tentang kemajuan ekonomi negara.</v>
      </c>
      <c r="G27" s="11"/>
      <c r="H27" s="70">
        <v>21</v>
      </c>
      <c r="I27" s="70">
        <f>'REKOD PRESTASI MURID'!B32</f>
        <v>0</v>
      </c>
      <c r="J27" s="70" t="str">
        <f t="shared" si="1"/>
        <v/>
      </c>
    </row>
    <row r="28" spans="1:10" ht="45" customHeight="1" x14ac:dyDescent="0.3">
      <c r="A28" s="11"/>
      <c r="B28" s="122"/>
      <c r="C28" s="123"/>
      <c r="D28" s="135" t="str">
        <f>'REKOD PRESTASI MURID'!M$11</f>
        <v>PEMIMPIN NEGARA</v>
      </c>
      <c r="E28" s="115">
        <f>VLOOKUP($I$6,'REKOD PRESTASI MURID'!$A$12:$O$71,13)</f>
        <v>5</v>
      </c>
      <c r="F28" s="75" t="str">
        <f>VLOOKUP(E28,'DATA PERNYATAAN TAHAP PGUASAAN '!A68:B73,2)</f>
        <v>Murid boleh membuat penilaian tentang Perdana Menteri Malaysia.</v>
      </c>
      <c r="G28" s="11"/>
      <c r="H28" s="70">
        <v>22</v>
      </c>
      <c r="I28" s="70">
        <f>'REKOD PRESTASI MURID'!B33</f>
        <v>0</v>
      </c>
      <c r="J28" s="70" t="str">
        <f t="shared" si="1"/>
        <v/>
      </c>
    </row>
    <row r="29" spans="1:10" ht="45" customHeight="1" x14ac:dyDescent="0.3">
      <c r="A29" s="11"/>
      <c r="B29" s="124"/>
      <c r="C29" s="125"/>
      <c r="D29" s="135" t="str">
        <f>'REKOD PRESTASI MURID'!N$11</f>
        <v>MALAYSIA DAN DUNIA</v>
      </c>
      <c r="E29" s="115">
        <f>VLOOKUP($I$6,'REKOD PRESTASI MURID'!$A$12:$O$71,14)</f>
        <v>5</v>
      </c>
      <c r="F29" s="75" t="str">
        <f>VLOOKUP(E29,'DATA PERNYATAAN TAHAP PGUASAAN '!A76:B81,2)</f>
        <v>Murid boleh membuat penilaian tentang penyertaan Malaysia di peringkat serantau dan dunia.</v>
      </c>
      <c r="G29" s="11"/>
      <c r="H29" s="70">
        <v>23</v>
      </c>
      <c r="I29" s="70">
        <f>'REKOD PRESTASI MURID'!B34</f>
        <v>0</v>
      </c>
      <c r="J29" s="70" t="str">
        <f t="shared" si="1"/>
        <v/>
      </c>
    </row>
    <row r="30" spans="1:10" x14ac:dyDescent="0.3">
      <c r="A30" s="11"/>
      <c r="B30" s="11"/>
      <c r="C30" s="11"/>
      <c r="D30" s="11"/>
      <c r="E30" s="11"/>
      <c r="F30" s="11"/>
      <c r="G30" s="11"/>
      <c r="H30" s="70">
        <v>32</v>
      </c>
      <c r="I30" s="70">
        <f>'REKOD PRESTASI MURID'!B43</f>
        <v>0</v>
      </c>
      <c r="J30" s="70" t="str">
        <f t="shared" si="1"/>
        <v/>
      </c>
    </row>
    <row r="31" spans="1:10" x14ac:dyDescent="0.3">
      <c r="B31" s="67"/>
      <c r="C31" s="67"/>
      <c r="D31" s="67"/>
      <c r="E31" s="67"/>
      <c r="F31" s="67"/>
      <c r="H31" s="70">
        <v>33</v>
      </c>
      <c r="I31" s="70">
        <f>'REKOD PRESTASI MURID'!B44</f>
        <v>0</v>
      </c>
      <c r="J31" s="70" t="str">
        <f t="shared" si="1"/>
        <v/>
      </c>
    </row>
    <row r="32" spans="1:10" x14ac:dyDescent="0.3">
      <c r="B32" s="67"/>
      <c r="C32" s="67"/>
      <c r="D32" s="67"/>
      <c r="E32" s="67"/>
      <c r="F32" s="67"/>
      <c r="H32" s="70">
        <v>34</v>
      </c>
      <c r="I32" s="70">
        <f>'REKOD PRESTASI MURID'!B45</f>
        <v>0</v>
      </c>
      <c r="J32" s="70" t="str">
        <f t="shared" si="1"/>
        <v/>
      </c>
    </row>
    <row r="33" spans="2:10" x14ac:dyDescent="0.3">
      <c r="B33" s="67"/>
      <c r="C33" s="67"/>
      <c r="D33" s="67"/>
      <c r="E33" s="67"/>
      <c r="F33" s="67"/>
      <c r="H33" s="70">
        <v>35</v>
      </c>
      <c r="I33" s="70">
        <f>'REKOD PRESTASI MURID'!B46</f>
        <v>0</v>
      </c>
      <c r="J33" s="70" t="str">
        <f t="shared" si="1"/>
        <v/>
      </c>
    </row>
    <row r="34" spans="2:10" x14ac:dyDescent="0.3">
      <c r="B34" s="66"/>
      <c r="C34" s="66"/>
      <c r="D34" s="66"/>
      <c r="E34" s="66"/>
      <c r="F34" s="66"/>
      <c r="H34" s="70">
        <v>36</v>
      </c>
      <c r="I34" s="70">
        <f>'REKOD PRESTASI MURID'!B47</f>
        <v>0</v>
      </c>
      <c r="J34" s="70" t="str">
        <f t="shared" si="1"/>
        <v/>
      </c>
    </row>
    <row r="35" spans="2:10" x14ac:dyDescent="0.3">
      <c r="B35" s="66" t="s">
        <v>13</v>
      </c>
      <c r="C35" s="66"/>
      <c r="D35" s="66"/>
      <c r="E35" s="66"/>
      <c r="F35" s="79" t="s">
        <v>13</v>
      </c>
      <c r="H35" s="70">
        <v>37</v>
      </c>
      <c r="I35" s="70">
        <f>'REKOD PRESTASI MURID'!B48</f>
        <v>0</v>
      </c>
      <c r="J35" s="70" t="str">
        <f t="shared" si="1"/>
        <v/>
      </c>
    </row>
    <row r="36" spans="2:10" x14ac:dyDescent="0.3">
      <c r="B36" s="2" t="str">
        <f>'REKOD PRESTASI MURID'!$D$6</f>
        <v>Pn. Lim Chi Eu</v>
      </c>
      <c r="C36" s="2"/>
      <c r="D36" s="2"/>
      <c r="E36" s="2"/>
      <c r="F36" s="80" t="str">
        <f>'REKOD PRESTASI MURID'!$B$76</f>
        <v>Pn. Pua Poh Kek</v>
      </c>
      <c r="H36" s="70">
        <v>38</v>
      </c>
      <c r="I36" s="70">
        <f>'REKOD PRESTASI MURID'!B49</f>
        <v>0</v>
      </c>
      <c r="J36" s="70" t="str">
        <f t="shared" si="1"/>
        <v/>
      </c>
    </row>
    <row r="37" spans="2:10" x14ac:dyDescent="0.3">
      <c r="B37" s="66" t="s">
        <v>12</v>
      </c>
      <c r="C37" s="66"/>
      <c r="D37" s="66"/>
      <c r="E37" s="66"/>
      <c r="F37" s="79" t="str">
        <f>'REKOD PRESTASI MURID'!$B$77</f>
        <v>GURU BESAR</v>
      </c>
      <c r="H37" s="70">
        <v>39</v>
      </c>
      <c r="I37" s="70">
        <f>'REKOD PRESTASI MURID'!B50</f>
        <v>0</v>
      </c>
      <c r="J37" s="70" t="str">
        <f t="shared" si="1"/>
        <v/>
      </c>
    </row>
    <row r="38" spans="2:10" x14ac:dyDescent="0.3">
      <c r="B38" s="66" t="str">
        <f>'REKOD PRESTASI MURID'!$B$78</f>
        <v>SJK (C ) KG. BARU SUNGAI NIPAH</v>
      </c>
      <c r="C38" s="66"/>
      <c r="D38" s="66"/>
      <c r="E38" s="66"/>
      <c r="F38" s="79" t="str">
        <f>'REKOD PRESTASI MURID'!$B$78</f>
        <v>SJK (C ) KG. BARU SUNGAI NIPAH</v>
      </c>
      <c r="H38" s="70">
        <v>40</v>
      </c>
      <c r="I38" s="70">
        <f>'REKOD PRESTASI MURID'!B51</f>
        <v>0</v>
      </c>
      <c r="J38" s="70" t="str">
        <f t="shared" si="1"/>
        <v/>
      </c>
    </row>
    <row r="39" spans="2:10" x14ac:dyDescent="0.3">
      <c r="B39" s="69"/>
      <c r="C39" s="69"/>
      <c r="D39" s="69"/>
      <c r="E39" s="69"/>
      <c r="F39" s="67"/>
      <c r="H39" s="70">
        <v>41</v>
      </c>
      <c r="I39" s="70">
        <f>'REKOD PRESTASI MURID'!B52</f>
        <v>0</v>
      </c>
      <c r="J39" s="70" t="str">
        <f t="shared" si="1"/>
        <v/>
      </c>
    </row>
    <row r="40" spans="2:10" x14ac:dyDescent="0.3">
      <c r="B40" s="67"/>
      <c r="C40" s="67"/>
      <c r="D40" s="67"/>
      <c r="E40" s="67"/>
      <c r="F40" s="67"/>
      <c r="H40" s="70">
        <v>42</v>
      </c>
      <c r="I40" s="70">
        <f>'REKOD PRESTASI MURID'!B53</f>
        <v>0</v>
      </c>
      <c r="J40" s="70" t="str">
        <f t="shared" si="1"/>
        <v/>
      </c>
    </row>
    <row r="41" spans="2:10" x14ac:dyDescent="0.3">
      <c r="B41" s="67"/>
      <c r="C41" s="67"/>
      <c r="D41" s="67"/>
      <c r="E41" s="67"/>
      <c r="F41" s="67"/>
      <c r="H41" s="70">
        <v>43</v>
      </c>
      <c r="I41" s="70">
        <f>'REKOD PRESTASI MURID'!B54</f>
        <v>0</v>
      </c>
      <c r="J41" s="70" t="str">
        <f t="shared" si="1"/>
        <v/>
      </c>
    </row>
    <row r="42" spans="2:10" x14ac:dyDescent="0.3">
      <c r="B42" s="67"/>
      <c r="C42" s="67"/>
      <c r="D42" s="67"/>
      <c r="E42" s="67"/>
      <c r="F42" s="67"/>
      <c r="H42" s="70">
        <v>44</v>
      </c>
      <c r="I42" s="70">
        <f>'REKOD PRESTASI MURID'!B55</f>
        <v>0</v>
      </c>
      <c r="J42" s="70" t="str">
        <f t="shared" si="1"/>
        <v/>
      </c>
    </row>
    <row r="43" spans="2:10" x14ac:dyDescent="0.3">
      <c r="B43" s="67"/>
      <c r="C43" s="67"/>
      <c r="D43" s="67"/>
      <c r="E43" s="67"/>
      <c r="F43" s="67"/>
      <c r="H43" s="70">
        <v>45</v>
      </c>
      <c r="I43" s="70">
        <f>'REKOD PRESTASI MURID'!B56</f>
        <v>0</v>
      </c>
      <c r="J43" s="70" t="str">
        <f t="shared" si="1"/>
        <v/>
      </c>
    </row>
    <row r="44" spans="2:10" x14ac:dyDescent="0.3">
      <c r="B44" s="67"/>
      <c r="C44" s="67"/>
      <c r="D44" s="67"/>
      <c r="E44" s="67"/>
      <c r="F44" s="67"/>
      <c r="H44" s="70">
        <v>46</v>
      </c>
      <c r="I44" s="70">
        <f>'REKOD PRESTASI MURID'!B57</f>
        <v>0</v>
      </c>
      <c r="J44" s="70" t="str">
        <f t="shared" si="1"/>
        <v/>
      </c>
    </row>
    <row r="45" spans="2:10" x14ac:dyDescent="0.3">
      <c r="B45" s="67"/>
      <c r="C45" s="66"/>
      <c r="D45" s="66"/>
      <c r="E45" s="66"/>
      <c r="F45" s="67"/>
      <c r="H45" s="70">
        <v>47</v>
      </c>
      <c r="I45" s="70">
        <f>'REKOD PRESTASI MURID'!B58</f>
        <v>0</v>
      </c>
      <c r="J45" s="70" t="str">
        <f t="shared" si="1"/>
        <v/>
      </c>
    </row>
    <row r="46" spans="2:10" x14ac:dyDescent="0.3">
      <c r="B46" s="67"/>
      <c r="C46" s="67"/>
      <c r="D46" s="2"/>
      <c r="E46" s="2"/>
      <c r="F46" s="67"/>
      <c r="H46" s="70">
        <v>48</v>
      </c>
      <c r="I46" s="70">
        <f>'REKOD PRESTASI MURID'!B59</f>
        <v>0</v>
      </c>
      <c r="J46" s="70" t="str">
        <f t="shared" si="1"/>
        <v/>
      </c>
    </row>
    <row r="47" spans="2:10" x14ac:dyDescent="0.3">
      <c r="B47" s="67"/>
      <c r="C47" s="67"/>
      <c r="D47" s="66"/>
      <c r="E47" s="66"/>
      <c r="F47" s="67"/>
      <c r="H47" s="70">
        <v>49</v>
      </c>
      <c r="I47" s="70">
        <f>'REKOD PRESTASI MURID'!B60</f>
        <v>0</v>
      </c>
      <c r="J47" s="70" t="str">
        <f t="shared" si="1"/>
        <v/>
      </c>
    </row>
    <row r="48" spans="2:10" x14ac:dyDescent="0.3">
      <c r="B48" s="67"/>
      <c r="C48" s="67"/>
      <c r="D48" s="66"/>
      <c r="E48" s="66"/>
      <c r="F48" s="67"/>
      <c r="H48" s="70">
        <v>50</v>
      </c>
      <c r="I48" s="70">
        <f>'REKOD PRESTASI MURID'!B61</f>
        <v>0</v>
      </c>
      <c r="J48" s="70" t="str">
        <f t="shared" si="1"/>
        <v/>
      </c>
    </row>
    <row r="49" spans="2:10" x14ac:dyDescent="0.3">
      <c r="B49" s="67"/>
      <c r="C49" s="67"/>
      <c r="D49" s="67"/>
      <c r="E49" s="67"/>
      <c r="F49" s="67"/>
      <c r="H49" s="70">
        <v>51</v>
      </c>
      <c r="I49" s="70">
        <f>'REKOD PRESTASI MURID'!B62</f>
        <v>0</v>
      </c>
      <c r="J49" s="70" t="str">
        <f t="shared" si="1"/>
        <v/>
      </c>
    </row>
    <row r="50" spans="2:10" x14ac:dyDescent="0.3">
      <c r="B50" s="67"/>
      <c r="C50" s="67"/>
      <c r="D50" s="67"/>
      <c r="E50" s="67"/>
      <c r="F50" s="67"/>
      <c r="H50" s="70">
        <v>52</v>
      </c>
      <c r="I50" s="70">
        <f>'REKOD PRESTASI MURID'!B63</f>
        <v>0</v>
      </c>
      <c r="J50" s="70" t="str">
        <f t="shared" si="1"/>
        <v/>
      </c>
    </row>
    <row r="51" spans="2:10" x14ac:dyDescent="0.3">
      <c r="B51" s="67"/>
      <c r="C51" s="67"/>
      <c r="D51" s="67"/>
      <c r="E51" s="67"/>
      <c r="F51" s="67"/>
      <c r="H51" s="70">
        <v>53</v>
      </c>
      <c r="I51" s="70">
        <f>'REKOD PRESTASI MURID'!B64</f>
        <v>0</v>
      </c>
      <c r="J51" s="70" t="str">
        <f t="shared" si="1"/>
        <v/>
      </c>
    </row>
    <row r="52" spans="2:10" x14ac:dyDescent="0.3">
      <c r="B52" s="67"/>
      <c r="C52" s="67"/>
      <c r="D52" s="67"/>
      <c r="E52" s="67"/>
      <c r="F52" s="67"/>
      <c r="H52" s="70">
        <v>54</v>
      </c>
      <c r="I52" s="70">
        <f>'REKOD PRESTASI MURID'!B65</f>
        <v>0</v>
      </c>
      <c r="J52" s="70" t="str">
        <f t="shared" si="1"/>
        <v/>
      </c>
    </row>
    <row r="53" spans="2:10" x14ac:dyDescent="0.3">
      <c r="B53" s="67"/>
      <c r="C53" s="67"/>
      <c r="D53" s="67"/>
      <c r="E53" s="67"/>
      <c r="F53" s="67"/>
      <c r="H53" s="70">
        <v>55</v>
      </c>
      <c r="I53" s="70">
        <f>'REKOD PRESTASI MURID'!B66</f>
        <v>0</v>
      </c>
      <c r="J53" s="70" t="str">
        <f t="shared" si="1"/>
        <v/>
      </c>
    </row>
    <row r="54" spans="2:10" x14ac:dyDescent="0.3">
      <c r="B54" s="67"/>
      <c r="C54" s="67"/>
      <c r="D54" s="67"/>
      <c r="E54" s="67"/>
      <c r="F54" s="67"/>
      <c r="H54" s="70">
        <v>56</v>
      </c>
      <c r="I54" s="70">
        <f>'REKOD PRESTASI MURID'!B67</f>
        <v>0</v>
      </c>
      <c r="J54" s="70" t="str">
        <f t="shared" si="1"/>
        <v/>
      </c>
    </row>
    <row r="55" spans="2:10" x14ac:dyDescent="0.3">
      <c r="B55" s="67"/>
      <c r="C55" s="67"/>
      <c r="D55" s="67"/>
      <c r="E55" s="67"/>
      <c r="F55" s="67"/>
      <c r="H55" s="70">
        <v>57</v>
      </c>
      <c r="I55" s="70">
        <f>'REKOD PRESTASI MURID'!B68</f>
        <v>0</v>
      </c>
      <c r="J55" s="70" t="str">
        <f t="shared" si="1"/>
        <v/>
      </c>
    </row>
    <row r="56" spans="2:10" x14ac:dyDescent="0.3">
      <c r="B56" s="67"/>
      <c r="C56" s="67"/>
      <c r="D56" s="67"/>
      <c r="E56" s="67"/>
      <c r="F56" s="67"/>
      <c r="H56" s="70">
        <v>58</v>
      </c>
      <c r="I56" s="70">
        <f>'REKOD PRESTASI MURID'!B69</f>
        <v>0</v>
      </c>
      <c r="J56" s="70" t="str">
        <f t="shared" si="1"/>
        <v/>
      </c>
    </row>
    <row r="57" spans="2:10" x14ac:dyDescent="0.3">
      <c r="B57" s="67"/>
      <c r="C57" s="67"/>
      <c r="D57" s="67"/>
      <c r="E57" s="67"/>
      <c r="F57" s="67"/>
      <c r="H57" s="70">
        <v>59</v>
      </c>
      <c r="I57" s="70">
        <f>'REKOD PRESTASI MURID'!B70</f>
        <v>0</v>
      </c>
      <c r="J57" s="70" t="str">
        <f t="shared" si="1"/>
        <v/>
      </c>
    </row>
    <row r="58" spans="2:10" x14ac:dyDescent="0.3">
      <c r="B58" s="67"/>
      <c r="C58" s="67"/>
      <c r="D58" s="67"/>
      <c r="E58" s="67"/>
      <c r="F58" s="67"/>
      <c r="H58" s="70">
        <v>60</v>
      </c>
      <c r="I58" s="70">
        <f>'REKOD PRESTASI MURID'!B71</f>
        <v>0</v>
      </c>
      <c r="J58" s="70" t="str">
        <f t="shared" si="1"/>
        <v/>
      </c>
    </row>
    <row r="59" spans="2:10" x14ac:dyDescent="0.3">
      <c r="B59" s="67"/>
      <c r="C59" s="67"/>
      <c r="D59" s="67"/>
      <c r="E59" s="67"/>
      <c r="F59" s="67"/>
      <c r="H59" s="70"/>
      <c r="I59" s="70"/>
      <c r="J59" s="70"/>
    </row>
    <row r="60" spans="2:10" x14ac:dyDescent="0.3">
      <c r="B60" s="67"/>
      <c r="C60" s="67"/>
      <c r="D60" s="67"/>
      <c r="E60" s="67"/>
      <c r="F60" s="67"/>
      <c r="H60" s="70"/>
      <c r="I60" s="70"/>
      <c r="J60" s="70"/>
    </row>
    <row r="61" spans="2:10" x14ac:dyDescent="0.3">
      <c r="B61" s="67"/>
      <c r="C61" s="67"/>
      <c r="D61" s="67"/>
      <c r="E61" s="67"/>
      <c r="F61" s="67"/>
    </row>
    <row r="62" spans="2:10" x14ac:dyDescent="0.3">
      <c r="B62" s="67"/>
      <c r="C62" s="67"/>
      <c r="D62" s="67"/>
      <c r="E62" s="67"/>
      <c r="F62" s="67"/>
    </row>
    <row r="63" spans="2:10" x14ac:dyDescent="0.3">
      <c r="B63" s="67"/>
      <c r="C63" s="67"/>
      <c r="D63" s="67"/>
      <c r="E63" s="67"/>
      <c r="F63" s="67"/>
    </row>
    <row r="64" spans="2:10" x14ac:dyDescent="0.3">
      <c r="B64" s="67"/>
      <c r="C64" s="67"/>
      <c r="D64" s="67"/>
      <c r="E64" s="67"/>
      <c r="F64" s="67"/>
    </row>
    <row r="65" spans="2:6" x14ac:dyDescent="0.3">
      <c r="B65" s="67"/>
      <c r="C65" s="67"/>
      <c r="D65" s="67"/>
      <c r="E65" s="67"/>
      <c r="F65" s="67"/>
    </row>
    <row r="66" spans="2:6" x14ac:dyDescent="0.3">
      <c r="B66" s="67"/>
      <c r="C66" s="67"/>
      <c r="D66" s="67"/>
      <c r="E66" s="67"/>
      <c r="F66" s="67"/>
    </row>
    <row r="67" spans="2:6" x14ac:dyDescent="0.3">
      <c r="B67" s="67"/>
      <c r="C67" s="67"/>
      <c r="D67" s="67"/>
      <c r="E67" s="67"/>
      <c r="F67" s="67"/>
    </row>
    <row r="68" spans="2:6" x14ac:dyDescent="0.3">
      <c r="B68" s="67"/>
      <c r="C68" s="67"/>
      <c r="D68" s="67"/>
      <c r="E68" s="67"/>
      <c r="F68" s="67"/>
    </row>
    <row r="69" spans="2:6" x14ac:dyDescent="0.3">
      <c r="B69" s="67"/>
      <c r="C69" s="67"/>
      <c r="D69" s="67"/>
      <c r="E69" s="67"/>
      <c r="F69" s="67"/>
    </row>
    <row r="70" spans="2:6" x14ac:dyDescent="0.3">
      <c r="B70" s="67"/>
      <c r="C70" s="67"/>
      <c r="D70" s="67"/>
      <c r="E70" s="67"/>
      <c r="F70" s="67"/>
    </row>
    <row r="71" spans="2:6" x14ac:dyDescent="0.3">
      <c r="B71" s="67"/>
      <c r="C71" s="67"/>
      <c r="D71" s="67"/>
      <c r="E71" s="67"/>
      <c r="F71" s="67"/>
    </row>
    <row r="72" spans="2:6" hidden="1" x14ac:dyDescent="0.3">
      <c r="B72" s="68"/>
      <c r="C72" s="68"/>
      <c r="D72" s="68"/>
      <c r="E72" s="68"/>
      <c r="F72" s="68"/>
    </row>
  </sheetData>
  <mergeCells count="15">
    <mergeCell ref="H4:J4"/>
    <mergeCell ref="B15:D15"/>
    <mergeCell ref="B13:C13"/>
    <mergeCell ref="B11:C11"/>
    <mergeCell ref="B10:C10"/>
    <mergeCell ref="E15:E16"/>
    <mergeCell ref="B19:C19"/>
    <mergeCell ref="B17:D17"/>
    <mergeCell ref="B1:F1"/>
    <mergeCell ref="B2:F2"/>
    <mergeCell ref="B4:F4"/>
    <mergeCell ref="B3:F3"/>
    <mergeCell ref="B9:C9"/>
    <mergeCell ref="B8:C8"/>
    <mergeCell ref="E17:F17"/>
  </mergeCells>
  <printOptions horizontalCentered="1"/>
  <pageMargins left="0.25" right="0.25" top="0.66" bottom="0.75" header="0.3" footer="0.3"/>
  <pageSetup paperSize="9" scale="59" fitToHeight="0" orientation="portrait" blackAndWhite="1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Drop Down 1">
              <controlPr defaultSize="0" print="0" autoLine="0" autoPict="0">
                <anchor moveWithCells="1">
                  <from>
                    <xdr:col>5</xdr:col>
                    <xdr:colOff>2819400</xdr:colOff>
                    <xdr:row>7</xdr:row>
                    <xdr:rowOff>38100</xdr:rowOff>
                  </from>
                  <to>
                    <xdr:col>5</xdr:col>
                    <xdr:colOff>5762625</xdr:colOff>
                    <xdr:row>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18"/>
  <sheetViews>
    <sheetView topLeftCell="A4" zoomScale="70" zoomScaleNormal="70" workbookViewId="0">
      <selection activeCell="I98" sqref="I98"/>
    </sheetView>
  </sheetViews>
  <sheetFormatPr defaultColWidth="0" defaultRowHeight="16.5" zeroHeight="1" x14ac:dyDescent="0.3"/>
  <cols>
    <col min="1" max="1" width="9.140625" style="1" customWidth="1"/>
    <col min="2" max="2" width="22.7109375" style="1" customWidth="1"/>
    <col min="3" max="8" width="9.7109375" style="1" customWidth="1"/>
    <col min="9" max="9" width="9.140625" style="1" customWidth="1"/>
    <col min="10" max="10" width="22.7109375" style="1" customWidth="1"/>
    <col min="11" max="16" width="9.7109375" style="1" customWidth="1"/>
    <col min="17" max="17" width="9.140625" style="1" customWidth="1"/>
    <col min="18" max="23" width="0" style="1" hidden="1" customWidth="1"/>
    <col min="24" max="16384" width="9.140625" style="1" hidden="1"/>
  </cols>
  <sheetData>
    <row r="1" spans="1:17" ht="15.95" customHeight="1" x14ac:dyDescent="0.3">
      <c r="A1" s="185" t="str">
        <f>'REKOD PRESTASI MURID'!A7</f>
        <v>SEJARAH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</row>
    <row r="2" spans="1:17" ht="15.95" customHeight="1" x14ac:dyDescent="0.3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</row>
    <row r="3" spans="1:17" ht="15.95" customHeight="1" x14ac:dyDescent="0.3">
      <c r="A3" s="185"/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</row>
    <row r="4" spans="1:17" ht="15.95" customHeight="1" x14ac:dyDescent="0.3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</row>
    <row r="5" spans="1:17" ht="15.95" customHeight="1" x14ac:dyDescent="0.3">
      <c r="A5" s="47"/>
      <c r="B5" s="47"/>
      <c r="C5" s="47"/>
      <c r="D5" s="47"/>
      <c r="E5" s="47"/>
      <c r="F5" s="47"/>
      <c r="G5" s="47"/>
      <c r="H5" s="48"/>
      <c r="I5" s="48"/>
      <c r="J5" s="47"/>
      <c r="K5" s="47"/>
      <c r="L5" s="47"/>
      <c r="M5" s="47"/>
      <c r="N5" s="47"/>
      <c r="O5" s="49"/>
      <c r="P5" s="49"/>
      <c r="Q5" s="49"/>
    </row>
    <row r="6" spans="1:17" ht="15.95" customHeight="1" x14ac:dyDescent="0.3">
      <c r="A6" s="54"/>
      <c r="B6" s="54"/>
      <c r="C6" s="54"/>
      <c r="D6" s="54"/>
      <c r="E6" s="54"/>
      <c r="F6" s="54"/>
      <c r="G6" s="54"/>
      <c r="H6" s="182"/>
      <c r="I6" s="54"/>
      <c r="J6" s="54"/>
      <c r="K6" s="54"/>
      <c r="L6" s="54"/>
      <c r="M6" s="54"/>
      <c r="N6" s="54"/>
      <c r="O6" s="55"/>
      <c r="P6" s="182"/>
      <c r="Q6" s="55"/>
    </row>
    <row r="7" spans="1:17" ht="15.95" customHeight="1" x14ac:dyDescent="0.3">
      <c r="A7" s="56"/>
      <c r="B7" s="56"/>
      <c r="C7" s="56"/>
      <c r="D7" s="56"/>
      <c r="E7" s="56"/>
      <c r="F7" s="56"/>
      <c r="G7" s="56"/>
      <c r="H7" s="182"/>
      <c r="I7" s="56"/>
      <c r="J7" s="56"/>
      <c r="K7" s="56"/>
      <c r="L7" s="56"/>
      <c r="M7" s="56"/>
      <c r="N7" s="56"/>
      <c r="O7" s="16"/>
      <c r="P7" s="182"/>
      <c r="Q7" s="16"/>
    </row>
    <row r="8" spans="1:17" ht="18.75" x14ac:dyDescent="0.3">
      <c r="A8" s="56"/>
      <c r="B8" s="57" t="str">
        <f>'REKOD PRESTASI MURID'!E11</f>
        <v>PEMBENTUKAN MALAYSIA</v>
      </c>
      <c r="C8" s="16"/>
      <c r="D8" s="16"/>
      <c r="E8" s="16"/>
      <c r="F8" s="16"/>
      <c r="G8" s="16"/>
      <c r="H8" s="11"/>
      <c r="I8" s="56"/>
      <c r="J8" s="57" t="str">
        <f>'REKOD PRESTASI MURID'!F11</f>
        <v>NEGERI-NEGERI DI MALAYSIA</v>
      </c>
      <c r="K8" s="16"/>
      <c r="L8" s="16"/>
      <c r="M8" s="16"/>
      <c r="N8" s="16"/>
      <c r="O8" s="16"/>
      <c r="P8" s="11"/>
      <c r="Q8" s="16"/>
    </row>
    <row r="9" spans="1:17" x14ac:dyDescent="0.3">
      <c r="A9" s="50"/>
      <c r="B9" s="40" t="s">
        <v>16</v>
      </c>
      <c r="C9" s="39" t="s">
        <v>22</v>
      </c>
      <c r="D9" s="39" t="s">
        <v>23</v>
      </c>
      <c r="E9" s="39" t="s">
        <v>24</v>
      </c>
      <c r="F9" s="39" t="s">
        <v>25</v>
      </c>
      <c r="G9" s="39" t="s">
        <v>26</v>
      </c>
      <c r="H9" s="39" t="s">
        <v>27</v>
      </c>
      <c r="I9" s="50"/>
      <c r="J9" s="40" t="s">
        <v>16</v>
      </c>
      <c r="K9" s="39" t="s">
        <v>22</v>
      </c>
      <c r="L9" s="39" t="s">
        <v>23</v>
      </c>
      <c r="M9" s="39" t="s">
        <v>24</v>
      </c>
      <c r="N9" s="39" t="s">
        <v>25</v>
      </c>
      <c r="O9" s="39" t="s">
        <v>26</v>
      </c>
      <c r="P9" s="39" t="s">
        <v>27</v>
      </c>
      <c r="Q9" s="50"/>
    </row>
    <row r="10" spans="1:17" x14ac:dyDescent="0.3">
      <c r="A10" s="50"/>
      <c r="B10" s="37" t="s">
        <v>21</v>
      </c>
      <c r="C10" s="37">
        <f>COUNTIF('REKOD PRESTASI MURID'!$E$12:$E$71,1)</f>
        <v>0</v>
      </c>
      <c r="D10" s="37">
        <f>COUNTIF('REKOD PRESTASI MURID'!$E$12:$E$71,2)</f>
        <v>0</v>
      </c>
      <c r="E10" s="37">
        <f>COUNTIF('REKOD PRESTASI MURID'!$E$12:$E$71,3)</f>
        <v>0</v>
      </c>
      <c r="F10" s="37">
        <f>COUNTIF('REKOD PRESTASI MURID'!$E$12:$E$71,4)</f>
        <v>1</v>
      </c>
      <c r="G10" s="37">
        <f>COUNTIF('REKOD PRESTASI MURID'!$E$12:$E$71,5)</f>
        <v>2</v>
      </c>
      <c r="H10" s="37">
        <f>COUNTIF('REKOD PRESTASI MURID'!$E$12:$E$71,6)</f>
        <v>7</v>
      </c>
      <c r="I10" s="50"/>
      <c r="J10" s="37" t="s">
        <v>21</v>
      </c>
      <c r="K10" s="37">
        <f>COUNTIF('REKOD PRESTASI MURID'!$F$12:$F$71,1)</f>
        <v>0</v>
      </c>
      <c r="L10" s="37">
        <f>COUNTIF('REKOD PRESTASI MURID'!$F$12:$F$71,2)</f>
        <v>0</v>
      </c>
      <c r="M10" s="37">
        <f>COUNTIF('REKOD PRESTASI MURID'!$F$12:$F$71,3)</f>
        <v>1</v>
      </c>
      <c r="N10" s="37">
        <f>COUNTIF('REKOD PRESTASI MURID'!$F$12:$F$71,4)</f>
        <v>5</v>
      </c>
      <c r="O10" s="37">
        <f>COUNTIF('REKOD PRESTASI MURID'!$F$12:$F$71,5)</f>
        <v>3</v>
      </c>
      <c r="P10" s="37">
        <f>COUNTIF('REKOD PRESTASI MURID'!$F$12:$F$71,6)</f>
        <v>1</v>
      </c>
      <c r="Q10" s="50"/>
    </row>
    <row r="11" spans="1:17" x14ac:dyDescent="0.3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</row>
    <row r="12" spans="1:17" x14ac:dyDescent="0.3">
      <c r="A12" s="50"/>
      <c r="B12" s="50"/>
      <c r="C12" s="50"/>
      <c r="D12" s="50"/>
      <c r="E12" s="50"/>
      <c r="F12" s="36"/>
      <c r="G12" s="36"/>
      <c r="H12" s="36"/>
      <c r="I12" s="50"/>
      <c r="J12" s="36"/>
      <c r="K12" s="36"/>
      <c r="L12" s="36"/>
      <c r="M12" s="36"/>
      <c r="N12" s="36"/>
      <c r="O12" s="36"/>
      <c r="P12" s="36"/>
      <c r="Q12" s="50"/>
    </row>
    <row r="13" spans="1:17" x14ac:dyDescent="0.3">
      <c r="A13" s="50"/>
      <c r="B13" s="50"/>
      <c r="C13" s="50"/>
      <c r="D13" s="50"/>
      <c r="E13" s="50"/>
      <c r="F13" s="36"/>
      <c r="G13" s="36"/>
      <c r="H13" s="36"/>
      <c r="I13" s="50"/>
      <c r="J13" s="36"/>
      <c r="K13" s="36"/>
      <c r="L13" s="36"/>
      <c r="M13" s="36"/>
      <c r="N13" s="36"/>
      <c r="O13" s="36"/>
      <c r="P13" s="36"/>
      <c r="Q13" s="50"/>
    </row>
    <row r="14" spans="1:17" x14ac:dyDescent="0.3">
      <c r="A14" s="50"/>
      <c r="B14" s="50"/>
      <c r="C14" s="50"/>
      <c r="D14" s="50"/>
      <c r="E14" s="50"/>
      <c r="F14" s="36"/>
      <c r="G14" s="36"/>
      <c r="H14" s="36"/>
      <c r="I14" s="50"/>
      <c r="J14" s="36"/>
      <c r="K14" s="36"/>
      <c r="L14" s="36"/>
      <c r="M14" s="36"/>
      <c r="N14" s="36"/>
      <c r="O14" s="36"/>
      <c r="P14" s="36"/>
      <c r="Q14" s="50"/>
    </row>
    <row r="15" spans="1:17" x14ac:dyDescent="0.3">
      <c r="A15" s="50"/>
      <c r="B15" s="50"/>
      <c r="C15" s="50"/>
      <c r="D15" s="50"/>
      <c r="E15" s="50"/>
      <c r="F15" s="36"/>
      <c r="G15" s="36"/>
      <c r="H15" s="36"/>
      <c r="I15" s="50"/>
      <c r="J15" s="36"/>
      <c r="K15" s="36"/>
      <c r="L15" s="36"/>
      <c r="M15" s="36"/>
      <c r="N15" s="36"/>
      <c r="O15" s="36"/>
      <c r="P15" s="36"/>
      <c r="Q15" s="50"/>
    </row>
    <row r="16" spans="1:17" x14ac:dyDescent="0.3">
      <c r="A16" s="50"/>
      <c r="B16" s="50"/>
      <c r="C16" s="50"/>
      <c r="D16" s="50"/>
      <c r="E16" s="50"/>
      <c r="F16" s="36"/>
      <c r="G16" s="36"/>
      <c r="H16" s="36"/>
      <c r="I16" s="50"/>
      <c r="J16" s="50"/>
      <c r="K16" s="50"/>
      <c r="L16" s="50"/>
      <c r="M16" s="50"/>
      <c r="N16" s="36"/>
      <c r="O16" s="36"/>
      <c r="P16" s="36"/>
      <c r="Q16" s="50"/>
    </row>
    <row r="17" spans="1:23" x14ac:dyDescent="0.3">
      <c r="A17" s="50"/>
      <c r="B17" s="50"/>
      <c r="C17" s="50"/>
      <c r="D17" s="50"/>
      <c r="E17" s="50"/>
      <c r="F17" s="36"/>
      <c r="G17" s="36"/>
      <c r="H17" s="36"/>
      <c r="I17" s="50"/>
      <c r="J17" s="50"/>
      <c r="K17" s="50"/>
      <c r="L17" s="50"/>
      <c r="M17" s="50"/>
      <c r="N17" s="36"/>
      <c r="O17" s="36"/>
      <c r="P17" s="36"/>
      <c r="Q17" s="50"/>
    </row>
    <row r="18" spans="1:23" x14ac:dyDescent="0.3">
      <c r="A18" s="50"/>
      <c r="B18" s="50"/>
      <c r="C18" s="50"/>
      <c r="D18" s="50"/>
      <c r="E18" s="50"/>
      <c r="F18" s="36"/>
      <c r="G18" s="36"/>
      <c r="H18" s="36"/>
      <c r="I18" s="50"/>
      <c r="J18" s="50"/>
      <c r="K18" s="50"/>
      <c r="L18" s="50"/>
      <c r="M18" s="50"/>
      <c r="N18" s="36"/>
      <c r="O18" s="36"/>
      <c r="P18" s="36"/>
      <c r="Q18" s="50"/>
      <c r="W18" s="53"/>
    </row>
    <row r="19" spans="1:23" x14ac:dyDescent="0.3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36"/>
      <c r="O19" s="36"/>
      <c r="P19" s="36"/>
      <c r="Q19" s="50"/>
    </row>
    <row r="20" spans="1:23" x14ac:dyDescent="0.3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</row>
    <row r="21" spans="1:23" x14ac:dyDescent="0.3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</row>
    <row r="22" spans="1:23" x14ac:dyDescent="0.3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</row>
    <row r="23" spans="1:23" x14ac:dyDescent="0.3">
      <c r="A23" s="50"/>
      <c r="B23" s="52"/>
      <c r="C23" s="58"/>
      <c r="D23" s="51"/>
      <c r="E23" s="51"/>
      <c r="F23" s="41" t="s">
        <v>28</v>
      </c>
      <c r="G23" s="42">
        <f>SUM(C10:H10)</f>
        <v>10</v>
      </c>
      <c r="H23" s="41" t="s">
        <v>29</v>
      </c>
      <c r="I23" s="50"/>
      <c r="J23" s="50"/>
      <c r="K23" s="50"/>
      <c r="L23" s="50"/>
      <c r="M23" s="50"/>
      <c r="N23" s="41" t="s">
        <v>28</v>
      </c>
      <c r="O23" s="42">
        <f>SUM(K10:P10)</f>
        <v>10</v>
      </c>
      <c r="P23" s="41" t="s">
        <v>29</v>
      </c>
      <c r="Q23" s="50"/>
    </row>
    <row r="24" spans="1:23" ht="15.95" customHeight="1" x14ac:dyDescent="0.3">
      <c r="A24" s="56"/>
      <c r="B24" s="16"/>
      <c r="C24" s="16"/>
      <c r="D24" s="16"/>
      <c r="E24" s="16"/>
      <c r="F24" s="56"/>
      <c r="G24" s="16"/>
      <c r="H24" s="16"/>
      <c r="I24" s="56"/>
      <c r="J24" s="56"/>
      <c r="K24" s="56"/>
      <c r="L24" s="56"/>
      <c r="M24" s="56"/>
      <c r="N24" s="56"/>
      <c r="O24" s="12"/>
      <c r="P24" s="16"/>
      <c r="Q24" s="16"/>
    </row>
    <row r="25" spans="1:23" ht="15.95" customHeight="1" x14ac:dyDescent="0.3">
      <c r="A25" s="56"/>
      <c r="B25" s="16"/>
      <c r="C25" s="16"/>
      <c r="D25" s="16"/>
      <c r="E25" s="16"/>
      <c r="F25" s="56"/>
      <c r="G25" s="16"/>
      <c r="H25" s="182"/>
      <c r="I25" s="56"/>
      <c r="J25" s="56"/>
      <c r="K25" s="56"/>
      <c r="L25" s="56"/>
      <c r="M25" s="56"/>
      <c r="N25" s="56"/>
      <c r="O25" s="16"/>
      <c r="P25" s="182"/>
      <c r="Q25" s="16"/>
    </row>
    <row r="26" spans="1:23" ht="15.95" customHeight="1" x14ac:dyDescent="0.3">
      <c r="A26" s="56"/>
      <c r="B26" s="56"/>
      <c r="C26" s="56"/>
      <c r="D26" s="56"/>
      <c r="E26" s="56"/>
      <c r="F26" s="56"/>
      <c r="G26" s="16"/>
      <c r="H26" s="182"/>
      <c r="I26" s="56"/>
      <c r="J26" s="56"/>
      <c r="K26" s="56"/>
      <c r="L26" s="56"/>
      <c r="M26" s="56"/>
      <c r="N26" s="56"/>
      <c r="O26" s="16"/>
      <c r="P26" s="182"/>
      <c r="Q26" s="16"/>
    </row>
    <row r="27" spans="1:23" ht="18.75" x14ac:dyDescent="0.3">
      <c r="A27" s="56"/>
      <c r="B27" s="57" t="str">
        <f>'REKOD PRESTASI MURID'!G11</f>
        <v>RUKUN NEGARA</v>
      </c>
      <c r="C27" s="12"/>
      <c r="D27" s="12"/>
      <c r="E27" s="12"/>
      <c r="F27" s="12"/>
      <c r="G27" s="12"/>
      <c r="H27" s="11"/>
      <c r="I27" s="56"/>
      <c r="J27" s="57" t="str">
        <f>'REKOD PRESTASI MURID'!H11</f>
        <v>KAUM DAN ETNIK DI MALAYSIA</v>
      </c>
      <c r="K27" s="12"/>
      <c r="L27" s="12"/>
      <c r="M27" s="12"/>
      <c r="N27" s="12"/>
      <c r="O27" s="12"/>
      <c r="P27" s="11"/>
      <c r="Q27" s="16"/>
    </row>
    <row r="28" spans="1:23" x14ac:dyDescent="0.3">
      <c r="A28" s="50"/>
      <c r="B28" s="40" t="s">
        <v>16</v>
      </c>
      <c r="C28" s="39" t="s">
        <v>22</v>
      </c>
      <c r="D28" s="39" t="s">
        <v>23</v>
      </c>
      <c r="E28" s="39" t="s">
        <v>24</v>
      </c>
      <c r="F28" s="39" t="s">
        <v>25</v>
      </c>
      <c r="G28" s="39" t="s">
        <v>26</v>
      </c>
      <c r="H28" s="39" t="s">
        <v>27</v>
      </c>
      <c r="I28" s="50"/>
      <c r="J28" s="40" t="s">
        <v>16</v>
      </c>
      <c r="K28" s="39" t="s">
        <v>22</v>
      </c>
      <c r="L28" s="39" t="s">
        <v>23</v>
      </c>
      <c r="M28" s="39" t="s">
        <v>24</v>
      </c>
      <c r="N28" s="39" t="s">
        <v>25</v>
      </c>
      <c r="O28" s="39" t="s">
        <v>26</v>
      </c>
      <c r="P28" s="39" t="s">
        <v>27</v>
      </c>
      <c r="Q28" s="50"/>
    </row>
    <row r="29" spans="1:23" x14ac:dyDescent="0.3">
      <c r="A29" s="50"/>
      <c r="B29" s="37" t="s">
        <v>21</v>
      </c>
      <c r="C29" s="37">
        <f>COUNTIF('REKOD PRESTASI MURID'!$G$12:$G$71,1)</f>
        <v>0</v>
      </c>
      <c r="D29" s="37">
        <f>COUNTIF('REKOD PRESTASI MURID'!$G$12:$G$71,2)</f>
        <v>0</v>
      </c>
      <c r="E29" s="37">
        <f>COUNTIF('REKOD PRESTASI MURID'!$G$12:$G$71,3)</f>
        <v>2</v>
      </c>
      <c r="F29" s="37">
        <f>COUNTIF('REKOD PRESTASI MURID'!$G$12:$G$71,4)</f>
        <v>2</v>
      </c>
      <c r="G29" s="37">
        <f>COUNTIF('REKOD PRESTASI MURID'!$G$12:$G$71,5)</f>
        <v>5</v>
      </c>
      <c r="H29" s="37">
        <f>COUNTIF('REKOD PRESTASI MURID'!$G$12:$G$71,6)</f>
        <v>1</v>
      </c>
      <c r="I29" s="50"/>
      <c r="J29" s="37" t="s">
        <v>21</v>
      </c>
      <c r="K29" s="37">
        <f>COUNTIF('REKOD PRESTASI MURID'!$H$12:$H$71,1)</f>
        <v>0</v>
      </c>
      <c r="L29" s="37">
        <f>COUNTIF('REKOD PRESTASI MURID'!$H$12:$H$71,2)</f>
        <v>0</v>
      </c>
      <c r="M29" s="37">
        <f>COUNTIF('REKOD PRESTASI MURID'!$H$12:$H$71,3)</f>
        <v>0</v>
      </c>
      <c r="N29" s="37">
        <f>COUNTIF('REKOD PRESTASI MURID'!$H$12:$H$71,4)</f>
        <v>5</v>
      </c>
      <c r="O29" s="37">
        <f>COUNTIF('REKOD PRESTASI MURID'!$H$12:$H$71,5)</f>
        <v>3</v>
      </c>
      <c r="P29" s="37">
        <f>COUNTIF('REKOD PRESTASI MURID'!$H$12:$H$71,6)</f>
        <v>2</v>
      </c>
      <c r="Q29" s="50"/>
    </row>
    <row r="30" spans="1:23" x14ac:dyDescent="0.3">
      <c r="A30" s="50"/>
      <c r="B30" s="61"/>
      <c r="C30" s="61"/>
      <c r="D30" s="61"/>
      <c r="E30" s="61"/>
      <c r="F30" s="61"/>
      <c r="G30" s="61"/>
      <c r="H30" s="61"/>
      <c r="I30" s="50"/>
      <c r="J30" s="61"/>
      <c r="K30" s="61"/>
      <c r="L30" s="61"/>
      <c r="M30" s="61"/>
      <c r="N30" s="61"/>
      <c r="O30" s="61"/>
      <c r="P30" s="61"/>
      <c r="Q30" s="50"/>
    </row>
    <row r="31" spans="1:23" x14ac:dyDescent="0.3">
      <c r="A31" s="50"/>
      <c r="B31" s="61"/>
      <c r="C31" s="61"/>
      <c r="D31" s="61"/>
      <c r="E31" s="61"/>
      <c r="F31" s="61"/>
      <c r="G31" s="61"/>
      <c r="H31" s="61"/>
      <c r="I31" s="50"/>
      <c r="J31" s="61"/>
      <c r="K31" s="61"/>
      <c r="L31" s="61"/>
      <c r="M31" s="61"/>
      <c r="N31" s="61"/>
      <c r="O31" s="61"/>
      <c r="P31" s="61"/>
      <c r="Q31" s="50"/>
    </row>
    <row r="32" spans="1:23" x14ac:dyDescent="0.3">
      <c r="A32" s="50"/>
      <c r="B32" s="61"/>
      <c r="C32" s="61"/>
      <c r="D32" s="61"/>
      <c r="E32" s="61"/>
      <c r="F32" s="61"/>
      <c r="G32" s="61"/>
      <c r="H32" s="61"/>
      <c r="I32" s="50"/>
      <c r="J32" s="61"/>
      <c r="K32" s="61"/>
      <c r="L32" s="61"/>
      <c r="M32" s="61"/>
      <c r="N32" s="61"/>
      <c r="O32" s="61"/>
      <c r="P32" s="61"/>
      <c r="Q32" s="50"/>
    </row>
    <row r="33" spans="1:17" x14ac:dyDescent="0.3">
      <c r="A33" s="50"/>
      <c r="B33" s="61"/>
      <c r="C33" s="61"/>
      <c r="D33" s="61"/>
      <c r="E33" s="61"/>
      <c r="F33" s="61"/>
      <c r="G33" s="61"/>
      <c r="H33" s="61"/>
      <c r="I33" s="50"/>
      <c r="J33" s="61"/>
      <c r="K33" s="61"/>
      <c r="L33" s="61"/>
      <c r="M33" s="61"/>
      <c r="N33" s="61"/>
      <c r="O33" s="61"/>
      <c r="P33" s="61"/>
      <c r="Q33" s="50"/>
    </row>
    <row r="34" spans="1:17" x14ac:dyDescent="0.3">
      <c r="A34" s="50"/>
      <c r="B34" s="61"/>
      <c r="C34" s="61"/>
      <c r="D34" s="61"/>
      <c r="E34" s="61"/>
      <c r="F34" s="61"/>
      <c r="G34" s="61"/>
      <c r="H34" s="61"/>
      <c r="I34" s="50"/>
      <c r="J34" s="61"/>
      <c r="K34" s="61"/>
      <c r="L34" s="61"/>
      <c r="M34" s="61"/>
      <c r="N34" s="61"/>
      <c r="O34" s="61"/>
      <c r="P34" s="61"/>
      <c r="Q34" s="50"/>
    </row>
    <row r="35" spans="1:17" x14ac:dyDescent="0.3">
      <c r="A35" s="50"/>
      <c r="B35" s="61"/>
      <c r="C35" s="61"/>
      <c r="D35" s="61"/>
      <c r="E35" s="61"/>
      <c r="F35" s="61"/>
      <c r="G35" s="61"/>
      <c r="H35" s="61"/>
      <c r="I35" s="50"/>
      <c r="J35" s="61"/>
      <c r="K35" s="61"/>
      <c r="L35" s="61"/>
      <c r="M35" s="61"/>
      <c r="N35" s="61"/>
      <c r="O35" s="61"/>
      <c r="P35" s="61"/>
      <c r="Q35" s="50"/>
    </row>
    <row r="36" spans="1:17" x14ac:dyDescent="0.3">
      <c r="A36" s="50"/>
      <c r="B36" s="61"/>
      <c r="C36" s="61"/>
      <c r="D36" s="61"/>
      <c r="E36" s="61"/>
      <c r="F36" s="61"/>
      <c r="G36" s="61"/>
      <c r="H36" s="61"/>
      <c r="I36" s="50"/>
      <c r="J36" s="61"/>
      <c r="K36" s="61"/>
      <c r="L36" s="61"/>
      <c r="M36" s="61"/>
      <c r="N36" s="61"/>
      <c r="O36" s="61"/>
      <c r="P36" s="61"/>
      <c r="Q36" s="50"/>
    </row>
    <row r="37" spans="1:17" x14ac:dyDescent="0.3">
      <c r="A37" s="50"/>
      <c r="B37" s="61"/>
      <c r="C37" s="61"/>
      <c r="D37" s="61"/>
      <c r="E37" s="61"/>
      <c r="F37" s="61"/>
      <c r="G37" s="61"/>
      <c r="H37" s="61"/>
      <c r="I37" s="50"/>
      <c r="J37" s="61"/>
      <c r="K37" s="61"/>
      <c r="L37" s="61"/>
      <c r="M37" s="61"/>
      <c r="N37" s="61"/>
      <c r="O37" s="61"/>
      <c r="P37" s="61"/>
      <c r="Q37" s="50"/>
    </row>
    <row r="38" spans="1:17" x14ac:dyDescent="0.3">
      <c r="A38" s="50"/>
      <c r="B38" s="61"/>
      <c r="C38" s="61"/>
      <c r="D38" s="61"/>
      <c r="E38" s="61"/>
      <c r="F38" s="61"/>
      <c r="G38" s="61"/>
      <c r="H38" s="61"/>
      <c r="I38" s="50"/>
      <c r="J38" s="61"/>
      <c r="K38" s="61"/>
      <c r="L38" s="61"/>
      <c r="M38" s="61"/>
      <c r="N38" s="61"/>
      <c r="O38" s="61"/>
      <c r="P38" s="61"/>
      <c r="Q38" s="50"/>
    </row>
    <row r="39" spans="1:17" x14ac:dyDescent="0.3">
      <c r="A39" s="50"/>
      <c r="B39" s="61"/>
      <c r="C39" s="61"/>
      <c r="D39" s="61"/>
      <c r="E39" s="61"/>
      <c r="F39" s="61"/>
      <c r="G39" s="61"/>
      <c r="H39" s="61"/>
      <c r="I39" s="50"/>
      <c r="J39" s="61"/>
      <c r="K39" s="61"/>
      <c r="L39" s="61"/>
      <c r="M39" s="61"/>
      <c r="N39" s="61"/>
      <c r="O39" s="61"/>
      <c r="P39" s="61"/>
      <c r="Q39" s="50"/>
    </row>
    <row r="40" spans="1:17" x14ac:dyDescent="0.3">
      <c r="A40" s="50"/>
      <c r="B40" s="61"/>
      <c r="C40" s="61"/>
      <c r="D40" s="61"/>
      <c r="E40" s="61"/>
      <c r="F40" s="61"/>
      <c r="G40" s="61"/>
      <c r="H40" s="61"/>
      <c r="I40" s="50"/>
      <c r="J40" s="61"/>
      <c r="K40" s="61"/>
      <c r="L40" s="61"/>
      <c r="M40" s="61"/>
      <c r="N40" s="61"/>
      <c r="O40" s="61"/>
      <c r="P40" s="61"/>
      <c r="Q40" s="50"/>
    </row>
    <row r="41" spans="1:17" x14ac:dyDescent="0.3">
      <c r="A41" s="50"/>
      <c r="B41" s="61"/>
      <c r="C41" s="61"/>
      <c r="D41" s="61"/>
      <c r="E41" s="61"/>
      <c r="F41" s="61"/>
      <c r="G41" s="61"/>
      <c r="H41" s="61"/>
      <c r="I41" s="50"/>
      <c r="J41" s="61"/>
      <c r="K41" s="61"/>
      <c r="L41" s="61"/>
      <c r="M41" s="61"/>
      <c r="N41" s="61"/>
      <c r="O41" s="61"/>
      <c r="P41" s="61"/>
      <c r="Q41" s="50"/>
    </row>
    <row r="42" spans="1:17" x14ac:dyDescent="0.3">
      <c r="A42" s="50"/>
      <c r="B42" s="61"/>
      <c r="C42" s="61"/>
      <c r="D42" s="61"/>
      <c r="E42" s="61"/>
      <c r="F42" s="41" t="s">
        <v>28</v>
      </c>
      <c r="G42" s="42">
        <f>SUM(C29:H29)</f>
        <v>10</v>
      </c>
      <c r="H42" s="41" t="s">
        <v>29</v>
      </c>
      <c r="I42" s="62"/>
      <c r="J42" s="61"/>
      <c r="K42" s="61"/>
      <c r="L42" s="61"/>
      <c r="M42" s="61"/>
      <c r="N42" s="41" t="s">
        <v>28</v>
      </c>
      <c r="O42" s="42">
        <f>SUM(K29:P29)</f>
        <v>10</v>
      </c>
      <c r="P42" s="41" t="s">
        <v>29</v>
      </c>
      <c r="Q42" s="50"/>
    </row>
    <row r="43" spans="1:17" ht="16.5" customHeight="1" x14ac:dyDescent="0.3">
      <c r="A43" s="50"/>
      <c r="B43" s="50"/>
      <c r="C43" s="50"/>
      <c r="D43" s="50"/>
      <c r="E43" s="50"/>
      <c r="F43" s="50"/>
      <c r="G43" s="62"/>
      <c r="H43" s="184"/>
      <c r="I43" s="62"/>
      <c r="J43" s="50"/>
      <c r="K43" s="50"/>
      <c r="L43" s="50"/>
      <c r="M43" s="50"/>
      <c r="N43" s="50"/>
      <c r="O43" s="51"/>
      <c r="P43" s="183"/>
      <c r="Q43" s="50"/>
    </row>
    <row r="44" spans="1:17" x14ac:dyDescent="0.3">
      <c r="A44" s="50"/>
      <c r="B44" s="50"/>
      <c r="C44" s="50"/>
      <c r="D44" s="50"/>
      <c r="E44" s="50"/>
      <c r="F44" s="50"/>
      <c r="G44" s="62"/>
      <c r="H44" s="184"/>
      <c r="I44" s="62"/>
      <c r="J44" s="50"/>
      <c r="K44" s="50"/>
      <c r="L44" s="50"/>
      <c r="M44" s="50"/>
      <c r="N44" s="50"/>
      <c r="O44" s="51"/>
      <c r="P44" s="183"/>
      <c r="Q44" s="50"/>
    </row>
    <row r="45" spans="1:17" ht="18.75" x14ac:dyDescent="0.3">
      <c r="A45" s="50"/>
      <c r="B45" s="57" t="str">
        <f>'REKOD PRESTASI MURID'!I11</f>
        <v>AGAMA DAN KEPERCAYAAN</v>
      </c>
      <c r="C45" s="12"/>
      <c r="D45" s="12"/>
      <c r="E45" s="12"/>
      <c r="F45" s="60"/>
      <c r="G45" s="63"/>
      <c r="H45" s="62"/>
      <c r="I45" s="62"/>
      <c r="J45" s="57" t="str">
        <f>'REKOD PRESTASI MURID'!J11</f>
        <v>PERAYAAN MASYARAKAT MALAYSIA</v>
      </c>
      <c r="K45" s="12"/>
      <c r="L45" s="12"/>
      <c r="M45" s="12"/>
      <c r="N45" s="60"/>
      <c r="O45" s="59"/>
      <c r="P45" s="52"/>
      <c r="Q45" s="50"/>
    </row>
    <row r="46" spans="1:17" x14ac:dyDescent="0.3">
      <c r="A46" s="50"/>
      <c r="B46" s="40" t="s">
        <v>16</v>
      </c>
      <c r="C46" s="39" t="s">
        <v>22</v>
      </c>
      <c r="D46" s="39" t="s">
        <v>23</v>
      </c>
      <c r="E46" s="39" t="s">
        <v>24</v>
      </c>
      <c r="F46" s="39" t="s">
        <v>25</v>
      </c>
      <c r="G46" s="39" t="s">
        <v>26</v>
      </c>
      <c r="H46" s="39" t="s">
        <v>27</v>
      </c>
      <c r="I46" s="50"/>
      <c r="J46" s="40" t="s">
        <v>16</v>
      </c>
      <c r="K46" s="39" t="s">
        <v>22</v>
      </c>
      <c r="L46" s="39" t="s">
        <v>23</v>
      </c>
      <c r="M46" s="39" t="s">
        <v>24</v>
      </c>
      <c r="N46" s="39" t="s">
        <v>25</v>
      </c>
      <c r="O46" s="39" t="s">
        <v>26</v>
      </c>
      <c r="P46" s="39" t="s">
        <v>27</v>
      </c>
      <c r="Q46" s="50"/>
    </row>
    <row r="47" spans="1:17" x14ac:dyDescent="0.3">
      <c r="A47" s="50"/>
      <c r="B47" s="37" t="s">
        <v>21</v>
      </c>
      <c r="C47" s="37">
        <f>COUNTIF('REKOD PRESTASI MURID'!$I$12:$I$71,1)</f>
        <v>0</v>
      </c>
      <c r="D47" s="37">
        <f>COUNTIF('REKOD PRESTASI MURID'!$I$12:$I$71,2)</f>
        <v>0</v>
      </c>
      <c r="E47" s="37">
        <f>COUNTIF('REKOD PRESTASI MURID'!$I$12:$I$71,3)</f>
        <v>0</v>
      </c>
      <c r="F47" s="37">
        <f>COUNTIF('REKOD PRESTASI MURID'!$I$12:$I$71,4)</f>
        <v>5</v>
      </c>
      <c r="G47" s="37">
        <f>COUNTIF('REKOD PRESTASI MURID'!$I$12:$I$71,5)</f>
        <v>3</v>
      </c>
      <c r="H47" s="37">
        <f>COUNTIF('REKOD PRESTASI MURID'!$I$12:$I$71,6)</f>
        <v>2</v>
      </c>
      <c r="I47" s="50"/>
      <c r="J47" s="37" t="s">
        <v>21</v>
      </c>
      <c r="K47" s="37">
        <f>COUNTIF('REKOD PRESTASI MURID'!$J$12:$J$71,1)</f>
        <v>0</v>
      </c>
      <c r="L47" s="37">
        <f>COUNTIF('REKOD PRESTASI MURID'!$J$12:$J$71,2)</f>
        <v>0</v>
      </c>
      <c r="M47" s="37">
        <f>COUNTIF('REKOD PRESTASI MURID'!$J$12:$J$71,3)</f>
        <v>0</v>
      </c>
      <c r="N47" s="37">
        <f>COUNTIF('REKOD PRESTASI MURID'!$J$12:$J$71,4)</f>
        <v>5</v>
      </c>
      <c r="O47" s="37">
        <f>COUNTIF('REKOD PRESTASI MURID'!$J$12:$J$71,5)</f>
        <v>3</v>
      </c>
      <c r="P47" s="37">
        <f>COUNTIF('REKOD PRESTASI MURID'!$J$12:$J$71,6)</f>
        <v>2</v>
      </c>
      <c r="Q47" s="50"/>
    </row>
    <row r="48" spans="1:17" x14ac:dyDescent="0.3">
      <c r="A48" s="50"/>
      <c r="B48" s="61"/>
      <c r="C48" s="61"/>
      <c r="D48" s="61"/>
      <c r="E48" s="61"/>
      <c r="F48" s="61"/>
      <c r="G48" s="61"/>
      <c r="H48" s="61"/>
      <c r="I48" s="50"/>
      <c r="J48" s="61"/>
      <c r="K48" s="61"/>
      <c r="L48" s="61"/>
      <c r="M48" s="61"/>
      <c r="N48" s="61"/>
      <c r="O48" s="61"/>
      <c r="P48" s="61"/>
      <c r="Q48" s="50"/>
    </row>
    <row r="49" spans="1:17" x14ac:dyDescent="0.3">
      <c r="A49" s="50"/>
      <c r="B49" s="61"/>
      <c r="C49" s="61"/>
      <c r="D49" s="61"/>
      <c r="E49" s="61"/>
      <c r="F49" s="61"/>
      <c r="G49" s="61"/>
      <c r="H49" s="61"/>
      <c r="I49" s="50"/>
      <c r="J49" s="61"/>
      <c r="K49" s="61"/>
      <c r="L49" s="61"/>
      <c r="M49" s="61"/>
      <c r="N49" s="61"/>
      <c r="O49" s="61"/>
      <c r="P49" s="61"/>
      <c r="Q49" s="50"/>
    </row>
    <row r="50" spans="1:17" x14ac:dyDescent="0.3">
      <c r="A50" s="50"/>
      <c r="B50" s="61"/>
      <c r="C50" s="61"/>
      <c r="D50" s="61"/>
      <c r="E50" s="61"/>
      <c r="F50" s="61"/>
      <c r="G50" s="61"/>
      <c r="H50" s="61"/>
      <c r="I50" s="50"/>
      <c r="J50" s="61"/>
      <c r="K50" s="61"/>
      <c r="L50" s="61"/>
      <c r="M50" s="61"/>
      <c r="N50" s="61"/>
      <c r="O50" s="61"/>
      <c r="P50" s="61"/>
      <c r="Q50" s="50"/>
    </row>
    <row r="51" spans="1:17" x14ac:dyDescent="0.3">
      <c r="A51" s="50"/>
      <c r="B51" s="61"/>
      <c r="C51" s="61"/>
      <c r="D51" s="61"/>
      <c r="E51" s="61"/>
      <c r="F51" s="61"/>
      <c r="G51" s="61"/>
      <c r="H51" s="61"/>
      <c r="I51" s="50"/>
      <c r="J51" s="61"/>
      <c r="K51" s="61"/>
      <c r="L51" s="61"/>
      <c r="M51" s="61"/>
      <c r="N51" s="61"/>
      <c r="O51" s="61"/>
      <c r="P51" s="61"/>
      <c r="Q51" s="50"/>
    </row>
    <row r="52" spans="1:17" x14ac:dyDescent="0.3">
      <c r="A52" s="50"/>
      <c r="B52" s="61"/>
      <c r="C52" s="61"/>
      <c r="D52" s="61"/>
      <c r="E52" s="61"/>
      <c r="F52" s="61"/>
      <c r="G52" s="61"/>
      <c r="H52" s="61"/>
      <c r="I52" s="50"/>
      <c r="J52" s="61"/>
      <c r="K52" s="61"/>
      <c r="L52" s="61"/>
      <c r="M52" s="61"/>
      <c r="N52" s="61"/>
      <c r="O52" s="61"/>
      <c r="P52" s="61"/>
      <c r="Q52" s="50"/>
    </row>
    <row r="53" spans="1:17" x14ac:dyDescent="0.3">
      <c r="A53" s="50"/>
      <c r="B53" s="61"/>
      <c r="C53" s="61"/>
      <c r="D53" s="61"/>
      <c r="E53" s="61"/>
      <c r="F53" s="61"/>
      <c r="G53" s="61"/>
      <c r="H53" s="61"/>
      <c r="I53" s="50"/>
      <c r="J53" s="61"/>
      <c r="K53" s="61"/>
      <c r="L53" s="61"/>
      <c r="M53" s="61"/>
      <c r="N53" s="61"/>
      <c r="O53" s="61"/>
      <c r="P53" s="61"/>
      <c r="Q53" s="50"/>
    </row>
    <row r="54" spans="1:17" x14ac:dyDescent="0.3">
      <c r="A54" s="50"/>
      <c r="B54" s="61"/>
      <c r="C54" s="61"/>
      <c r="D54" s="61"/>
      <c r="E54" s="61"/>
      <c r="F54" s="61"/>
      <c r="G54" s="61"/>
      <c r="H54" s="61"/>
      <c r="I54" s="50"/>
      <c r="J54" s="61"/>
      <c r="K54" s="61"/>
      <c r="L54" s="61"/>
      <c r="M54" s="61"/>
      <c r="N54" s="61"/>
      <c r="O54" s="61"/>
      <c r="P54" s="61"/>
      <c r="Q54" s="50"/>
    </row>
    <row r="55" spans="1:17" x14ac:dyDescent="0.3">
      <c r="A55" s="50"/>
      <c r="B55" s="61"/>
      <c r="C55" s="61"/>
      <c r="D55" s="61"/>
      <c r="E55" s="61"/>
      <c r="F55" s="61"/>
      <c r="G55" s="61"/>
      <c r="H55" s="61"/>
      <c r="I55" s="50"/>
      <c r="J55" s="61"/>
      <c r="K55" s="61"/>
      <c r="L55" s="61"/>
      <c r="M55" s="61"/>
      <c r="N55" s="61"/>
      <c r="O55" s="61"/>
      <c r="P55" s="61"/>
      <c r="Q55" s="50"/>
    </row>
    <row r="56" spans="1:17" x14ac:dyDescent="0.3">
      <c r="A56" s="50"/>
      <c r="B56" s="61"/>
      <c r="C56" s="61"/>
      <c r="D56" s="61"/>
      <c r="E56" s="61"/>
      <c r="F56" s="61"/>
      <c r="G56" s="61"/>
      <c r="H56" s="61"/>
      <c r="I56" s="50"/>
      <c r="J56" s="61"/>
      <c r="K56" s="61"/>
      <c r="L56" s="61"/>
      <c r="M56" s="61"/>
      <c r="N56" s="61"/>
      <c r="O56" s="61"/>
      <c r="P56" s="61"/>
      <c r="Q56" s="50"/>
    </row>
    <row r="57" spans="1:17" x14ac:dyDescent="0.3">
      <c r="A57" s="50"/>
      <c r="B57" s="61"/>
      <c r="C57" s="61"/>
      <c r="D57" s="61"/>
      <c r="E57" s="61"/>
      <c r="F57" s="61"/>
      <c r="G57" s="61"/>
      <c r="H57" s="61"/>
      <c r="I57" s="50"/>
      <c r="J57" s="61"/>
      <c r="K57" s="61"/>
      <c r="L57" s="61"/>
      <c r="M57" s="61"/>
      <c r="N57" s="61"/>
      <c r="O57" s="61"/>
      <c r="P57" s="61"/>
      <c r="Q57" s="50"/>
    </row>
    <row r="58" spans="1:17" x14ac:dyDescent="0.3">
      <c r="A58" s="50"/>
      <c r="B58" s="61"/>
      <c r="C58" s="61"/>
      <c r="D58" s="61"/>
      <c r="E58" s="61"/>
      <c r="F58" s="61"/>
      <c r="G58" s="61"/>
      <c r="H58" s="61"/>
      <c r="I58" s="50"/>
      <c r="J58" s="61"/>
      <c r="K58" s="61"/>
      <c r="L58" s="61"/>
      <c r="M58" s="61"/>
      <c r="N58" s="61"/>
      <c r="O58" s="61"/>
      <c r="P58" s="61"/>
      <c r="Q58" s="50"/>
    </row>
    <row r="59" spans="1:17" x14ac:dyDescent="0.3">
      <c r="A59" s="50"/>
      <c r="B59" s="61"/>
      <c r="C59" s="61"/>
      <c r="D59" s="61"/>
      <c r="E59" s="61"/>
      <c r="F59" s="61"/>
      <c r="G59" s="61"/>
      <c r="H59" s="61"/>
      <c r="I59" s="50"/>
      <c r="J59" s="61"/>
      <c r="K59" s="61"/>
      <c r="L59" s="61"/>
      <c r="M59" s="61"/>
      <c r="N59" s="61"/>
      <c r="O59" s="61"/>
      <c r="P59" s="61"/>
      <c r="Q59" s="50"/>
    </row>
    <row r="60" spans="1:17" x14ac:dyDescent="0.3">
      <c r="A60" s="50"/>
      <c r="B60" s="61"/>
      <c r="C60" s="61"/>
      <c r="D60" s="61"/>
      <c r="E60" s="61"/>
      <c r="F60" s="41" t="s">
        <v>28</v>
      </c>
      <c r="G60" s="42">
        <f>SUM(C47:H47)</f>
        <v>10</v>
      </c>
      <c r="H60" s="41" t="s">
        <v>29</v>
      </c>
      <c r="I60" s="51"/>
      <c r="J60" s="61"/>
      <c r="K60" s="61"/>
      <c r="L60" s="61"/>
      <c r="M60" s="61"/>
      <c r="N60" s="41" t="s">
        <v>28</v>
      </c>
      <c r="O60" s="42">
        <f>SUM(K47:P47)</f>
        <v>10</v>
      </c>
      <c r="P60" s="41" t="s">
        <v>29</v>
      </c>
      <c r="Q60" s="51"/>
    </row>
    <row r="61" spans="1:17" x14ac:dyDescent="0.3">
      <c r="A61" s="50"/>
      <c r="B61" s="50"/>
      <c r="C61" s="50"/>
      <c r="D61" s="50"/>
      <c r="E61" s="50"/>
      <c r="F61" s="50"/>
      <c r="G61" s="51"/>
      <c r="H61" s="183"/>
      <c r="I61" s="51"/>
      <c r="J61" s="50"/>
      <c r="K61" s="50"/>
      <c r="L61" s="50"/>
      <c r="M61" s="50"/>
      <c r="N61" s="50"/>
      <c r="O61" s="51"/>
      <c r="P61" s="183"/>
      <c r="Q61" s="51"/>
    </row>
    <row r="62" spans="1:17" x14ac:dyDescent="0.3">
      <c r="A62" s="50"/>
      <c r="B62" s="56"/>
      <c r="C62" s="56"/>
      <c r="D62" s="56"/>
      <c r="E62" s="56"/>
      <c r="F62" s="56"/>
      <c r="G62" s="16"/>
      <c r="H62" s="183"/>
      <c r="I62" s="51"/>
      <c r="J62" s="50"/>
      <c r="K62" s="50"/>
      <c r="L62" s="50"/>
      <c r="M62" s="50"/>
      <c r="N62" s="50"/>
      <c r="O62" s="51"/>
      <c r="P62" s="183"/>
      <c r="Q62" s="51"/>
    </row>
    <row r="63" spans="1:17" ht="18.75" x14ac:dyDescent="0.3">
      <c r="A63" s="50"/>
      <c r="B63" s="57" t="str">
        <f>'REKOD PRESTASI MURID'!K11</f>
        <v>SUKAN KEBANGGAAN NEGARA</v>
      </c>
      <c r="C63" s="12"/>
      <c r="D63" s="12"/>
      <c r="E63" s="12"/>
      <c r="F63" s="12"/>
      <c r="G63" s="12"/>
      <c r="H63" s="52"/>
      <c r="I63" s="51"/>
      <c r="J63" s="57" t="str">
        <f>'REKOD PRESTASI MURID'!L11</f>
        <v>KEMAJUAN EKONOMI</v>
      </c>
      <c r="K63" s="12"/>
      <c r="L63" s="12"/>
      <c r="M63" s="12"/>
      <c r="N63" s="12"/>
      <c r="O63" s="12"/>
      <c r="P63" s="11"/>
      <c r="Q63" s="51"/>
    </row>
    <row r="64" spans="1:17" x14ac:dyDescent="0.3">
      <c r="A64" s="50"/>
      <c r="B64" s="40" t="s">
        <v>16</v>
      </c>
      <c r="C64" s="39" t="s">
        <v>22</v>
      </c>
      <c r="D64" s="39" t="s">
        <v>23</v>
      </c>
      <c r="E64" s="39" t="s">
        <v>24</v>
      </c>
      <c r="F64" s="39" t="s">
        <v>25</v>
      </c>
      <c r="G64" s="39" t="s">
        <v>26</v>
      </c>
      <c r="H64" s="39" t="s">
        <v>27</v>
      </c>
      <c r="I64" s="50"/>
      <c r="J64" s="40" t="s">
        <v>16</v>
      </c>
      <c r="K64" s="39" t="s">
        <v>22</v>
      </c>
      <c r="L64" s="39" t="s">
        <v>23</v>
      </c>
      <c r="M64" s="39" t="s">
        <v>24</v>
      </c>
      <c r="N64" s="39" t="s">
        <v>25</v>
      </c>
      <c r="O64" s="39" t="s">
        <v>26</v>
      </c>
      <c r="P64" s="39" t="s">
        <v>27</v>
      </c>
      <c r="Q64" s="50"/>
    </row>
    <row r="65" spans="1:17" x14ac:dyDescent="0.3">
      <c r="A65" s="50"/>
      <c r="B65" s="37" t="s">
        <v>21</v>
      </c>
      <c r="C65" s="37">
        <f>COUNTIF('REKOD PRESTASI MURID'!$K$12:$K$71,1)</f>
        <v>0</v>
      </c>
      <c r="D65" s="37">
        <f>COUNTIF('REKOD PRESTASI MURID'!$K$12:$K$71,2)</f>
        <v>0</v>
      </c>
      <c r="E65" s="37">
        <f>COUNTIF('REKOD PRESTASI MURID'!$K$12:$K$71,3)</f>
        <v>0</v>
      </c>
      <c r="F65" s="37">
        <f>COUNTIF('REKOD PRESTASI MURID'!$K$12:$K$71,4)</f>
        <v>5</v>
      </c>
      <c r="G65" s="37">
        <f>COUNTIF('REKOD PRESTASI MURID'!$K$12:$K$71,5)</f>
        <v>3</v>
      </c>
      <c r="H65" s="37">
        <f>COUNTIF('REKOD PRESTASI MURID'!$K$12:$K$71,6)</f>
        <v>2</v>
      </c>
      <c r="I65" s="50"/>
      <c r="J65" s="37" t="s">
        <v>21</v>
      </c>
      <c r="K65" s="37">
        <f>COUNTIF('REKOD PRESTASI MURID'!$L$12:$L$71,1)</f>
        <v>0</v>
      </c>
      <c r="L65" s="37">
        <f>COUNTIF('REKOD PRESTASI MURID'!$L$12:$L$71,2)</f>
        <v>0</v>
      </c>
      <c r="M65" s="37">
        <f>COUNTIF('REKOD PRESTASI MURID'!$L$12:$L$71,3)</f>
        <v>0</v>
      </c>
      <c r="N65" s="37">
        <f>COUNTIF('REKOD PRESTASI MURID'!$L$12:$L$71,4)</f>
        <v>5</v>
      </c>
      <c r="O65" s="37">
        <f>COUNTIF('REKOD PRESTASI MURID'!$L$12:$L$71,5)</f>
        <v>3</v>
      </c>
      <c r="P65" s="37">
        <f>COUNTIF('REKOD PRESTASI MURID'!$L$12:$L$71,6)</f>
        <v>2</v>
      </c>
      <c r="Q65" s="50"/>
    </row>
    <row r="66" spans="1:17" x14ac:dyDescent="0.3">
      <c r="A66" s="50"/>
      <c r="B66" s="61"/>
      <c r="C66" s="61"/>
      <c r="D66" s="61"/>
      <c r="E66" s="61"/>
      <c r="F66" s="61"/>
      <c r="G66" s="61"/>
      <c r="H66" s="61"/>
      <c r="I66" s="50"/>
      <c r="J66" s="61"/>
      <c r="K66" s="61"/>
      <c r="L66" s="61"/>
      <c r="M66" s="61"/>
      <c r="N66" s="61"/>
      <c r="O66" s="61"/>
      <c r="P66" s="61"/>
      <c r="Q66" s="50"/>
    </row>
    <row r="67" spans="1:17" x14ac:dyDescent="0.3">
      <c r="A67" s="50"/>
      <c r="B67" s="61"/>
      <c r="C67" s="61"/>
      <c r="D67" s="61"/>
      <c r="E67" s="61"/>
      <c r="F67" s="61"/>
      <c r="G67" s="61"/>
      <c r="H67" s="61"/>
      <c r="I67" s="50"/>
      <c r="J67" s="61"/>
      <c r="K67" s="61"/>
      <c r="L67" s="61"/>
      <c r="M67" s="61"/>
      <c r="N67" s="38"/>
      <c r="O67" s="38"/>
      <c r="P67" s="38"/>
      <c r="Q67" s="50"/>
    </row>
    <row r="68" spans="1:17" x14ac:dyDescent="0.3">
      <c r="A68" s="50"/>
      <c r="B68" s="61"/>
      <c r="C68" s="61"/>
      <c r="D68" s="61"/>
      <c r="E68" s="61"/>
      <c r="F68" s="61"/>
      <c r="G68" s="61"/>
      <c r="H68" s="61"/>
      <c r="I68" s="50"/>
      <c r="J68" s="61"/>
      <c r="K68" s="61"/>
      <c r="L68" s="61"/>
      <c r="M68" s="61"/>
      <c r="N68" s="38"/>
      <c r="O68" s="38"/>
      <c r="P68" s="38"/>
      <c r="Q68" s="50"/>
    </row>
    <row r="69" spans="1:17" x14ac:dyDescent="0.3">
      <c r="A69" s="50"/>
      <c r="B69" s="61"/>
      <c r="C69" s="61"/>
      <c r="D69" s="61"/>
      <c r="E69" s="61"/>
      <c r="F69" s="61"/>
      <c r="G69" s="61"/>
      <c r="H69" s="61"/>
      <c r="I69" s="50"/>
      <c r="J69" s="61"/>
      <c r="K69" s="61"/>
      <c r="L69" s="61"/>
      <c r="M69" s="61"/>
      <c r="N69" s="38"/>
      <c r="O69" s="38"/>
      <c r="P69" s="38"/>
      <c r="Q69" s="50"/>
    </row>
    <row r="70" spans="1:17" x14ac:dyDescent="0.3">
      <c r="A70" s="50"/>
      <c r="B70" s="61"/>
      <c r="C70" s="61"/>
      <c r="D70" s="61"/>
      <c r="E70" s="61"/>
      <c r="F70" s="61"/>
      <c r="G70" s="61"/>
      <c r="H70" s="61"/>
      <c r="I70" s="50"/>
      <c r="J70" s="61"/>
      <c r="K70" s="61"/>
      <c r="L70" s="61"/>
      <c r="M70" s="61"/>
      <c r="N70" s="38"/>
      <c r="O70" s="38"/>
      <c r="P70" s="38"/>
      <c r="Q70" s="50"/>
    </row>
    <row r="71" spans="1:17" x14ac:dyDescent="0.3">
      <c r="A71" s="50"/>
      <c r="B71" s="61"/>
      <c r="C71" s="61"/>
      <c r="D71" s="61"/>
      <c r="E71" s="61"/>
      <c r="F71" s="61"/>
      <c r="G71" s="61"/>
      <c r="H71" s="61"/>
      <c r="I71" s="50"/>
      <c r="J71" s="61"/>
      <c r="K71" s="61"/>
      <c r="L71" s="61"/>
      <c r="M71" s="61"/>
      <c r="N71" s="38"/>
      <c r="O71" s="38"/>
      <c r="P71" s="38"/>
      <c r="Q71" s="50"/>
    </row>
    <row r="72" spans="1:17" x14ac:dyDescent="0.3">
      <c r="A72" s="50"/>
      <c r="B72" s="61"/>
      <c r="C72" s="61"/>
      <c r="D72" s="61"/>
      <c r="E72" s="61"/>
      <c r="F72" s="61"/>
      <c r="G72" s="61"/>
      <c r="H72" s="61"/>
      <c r="I72" s="50"/>
      <c r="J72" s="61"/>
      <c r="K72" s="61"/>
      <c r="L72" s="61"/>
      <c r="M72" s="61"/>
      <c r="N72" s="38"/>
      <c r="O72" s="38"/>
      <c r="P72" s="38"/>
      <c r="Q72" s="50"/>
    </row>
    <row r="73" spans="1:17" x14ac:dyDescent="0.3">
      <c r="A73" s="50"/>
      <c r="B73" s="61"/>
      <c r="C73" s="61"/>
      <c r="D73" s="61"/>
      <c r="E73" s="61"/>
      <c r="F73" s="61"/>
      <c r="G73" s="61"/>
      <c r="H73" s="61"/>
      <c r="I73" s="50"/>
      <c r="J73" s="61"/>
      <c r="K73" s="61"/>
      <c r="L73" s="61"/>
      <c r="M73" s="61"/>
      <c r="N73" s="38"/>
      <c r="O73" s="38"/>
      <c r="P73" s="38"/>
      <c r="Q73" s="50"/>
    </row>
    <row r="74" spans="1:17" x14ac:dyDescent="0.3">
      <c r="A74" s="50"/>
      <c r="B74" s="61"/>
      <c r="C74" s="61"/>
      <c r="D74" s="61"/>
      <c r="E74" s="61"/>
      <c r="F74" s="61"/>
      <c r="G74" s="61"/>
      <c r="H74" s="61"/>
      <c r="I74" s="50"/>
      <c r="J74" s="61"/>
      <c r="K74" s="61"/>
      <c r="L74" s="61"/>
      <c r="M74" s="61"/>
      <c r="N74" s="38"/>
      <c r="O74" s="38"/>
      <c r="P74" s="38"/>
      <c r="Q74" s="50"/>
    </row>
    <row r="75" spans="1:17" x14ac:dyDescent="0.3">
      <c r="A75" s="50"/>
      <c r="B75" s="61"/>
      <c r="C75" s="61"/>
      <c r="D75" s="61"/>
      <c r="E75" s="61"/>
      <c r="F75" s="61"/>
      <c r="G75" s="61"/>
      <c r="H75" s="61"/>
      <c r="I75" s="50"/>
      <c r="J75" s="61"/>
      <c r="K75" s="61"/>
      <c r="L75" s="61"/>
      <c r="M75" s="61"/>
      <c r="N75" s="61"/>
      <c r="O75" s="61"/>
      <c r="P75" s="61"/>
      <c r="Q75" s="50"/>
    </row>
    <row r="76" spans="1:17" x14ac:dyDescent="0.3">
      <c r="A76" s="50"/>
      <c r="B76" s="61"/>
      <c r="C76" s="61"/>
      <c r="D76" s="61"/>
      <c r="E76" s="61"/>
      <c r="F76" s="61"/>
      <c r="G76" s="61"/>
      <c r="H76" s="61"/>
      <c r="I76" s="50"/>
      <c r="J76" s="61"/>
      <c r="K76" s="61"/>
      <c r="L76" s="61"/>
      <c r="M76" s="61"/>
      <c r="N76" s="61"/>
      <c r="O76" s="61"/>
      <c r="P76" s="61"/>
      <c r="Q76" s="50"/>
    </row>
    <row r="77" spans="1:17" x14ac:dyDescent="0.3">
      <c r="A77" s="50"/>
      <c r="B77" s="61"/>
      <c r="C77" s="61"/>
      <c r="D77" s="61"/>
      <c r="E77" s="61"/>
      <c r="F77" s="61"/>
      <c r="G77" s="61"/>
      <c r="H77" s="61"/>
      <c r="I77" s="50"/>
      <c r="J77" s="61"/>
      <c r="K77" s="61"/>
      <c r="L77" s="61"/>
      <c r="M77" s="61"/>
      <c r="N77" s="61"/>
      <c r="O77" s="61"/>
      <c r="P77" s="61"/>
      <c r="Q77" s="50"/>
    </row>
    <row r="78" spans="1:17" x14ac:dyDescent="0.3">
      <c r="A78" s="50"/>
      <c r="B78" s="61"/>
      <c r="C78" s="61"/>
      <c r="D78" s="61"/>
      <c r="E78" s="61"/>
      <c r="F78" s="41" t="s">
        <v>28</v>
      </c>
      <c r="G78" s="42">
        <f>SUM(C65:H65)</f>
        <v>10</v>
      </c>
      <c r="H78" s="41" t="s">
        <v>29</v>
      </c>
      <c r="I78" s="51"/>
      <c r="J78" s="61"/>
      <c r="K78" s="61"/>
      <c r="L78" s="61"/>
      <c r="M78" s="61"/>
      <c r="N78" s="41" t="s">
        <v>28</v>
      </c>
      <c r="O78" s="42">
        <f>SUM(K65:P65)</f>
        <v>10</v>
      </c>
      <c r="P78" s="41" t="s">
        <v>29</v>
      </c>
      <c r="Q78" s="50"/>
    </row>
    <row r="79" spans="1:17" x14ac:dyDescent="0.3">
      <c r="A79" s="56"/>
      <c r="B79" s="56"/>
      <c r="C79" s="56"/>
      <c r="D79" s="56"/>
      <c r="E79" s="56"/>
      <c r="F79" s="56"/>
      <c r="G79" s="16"/>
      <c r="H79" s="182"/>
      <c r="I79" s="16"/>
      <c r="J79" s="56"/>
      <c r="K79" s="56"/>
      <c r="L79" s="56"/>
      <c r="M79" s="56"/>
      <c r="N79" s="56"/>
      <c r="O79" s="16"/>
      <c r="P79" s="182"/>
      <c r="Q79" s="56"/>
    </row>
    <row r="80" spans="1:17" x14ac:dyDescent="0.3">
      <c r="A80" s="56"/>
      <c r="B80" s="56"/>
      <c r="C80" s="56"/>
      <c r="D80" s="56"/>
      <c r="E80" s="56"/>
      <c r="F80" s="56"/>
      <c r="G80" s="16"/>
      <c r="H80" s="182"/>
      <c r="I80" s="16"/>
      <c r="J80" s="56"/>
      <c r="K80" s="56"/>
      <c r="L80" s="56"/>
      <c r="M80" s="56"/>
      <c r="N80" s="56"/>
      <c r="O80" s="16"/>
      <c r="P80" s="182"/>
      <c r="Q80" s="56"/>
    </row>
    <row r="81" spans="1:17" ht="18.75" x14ac:dyDescent="0.3">
      <c r="A81" s="56"/>
      <c r="B81" s="57" t="str">
        <f>'REKOD PRESTASI MURID'!M11</f>
        <v>PEMIMPIN NEGARA</v>
      </c>
      <c r="C81" s="12"/>
      <c r="D81" s="12"/>
      <c r="E81" s="12"/>
      <c r="F81" s="12"/>
      <c r="G81" s="12"/>
      <c r="H81" s="11"/>
      <c r="I81" s="16"/>
      <c r="J81" s="57" t="str">
        <f>'REKOD PRESTASI MURID'!N11</f>
        <v>MALAYSIA DAN DUNIA</v>
      </c>
      <c r="K81" s="12"/>
      <c r="L81" s="12"/>
      <c r="M81" s="12"/>
      <c r="N81" s="12"/>
      <c r="O81" s="12"/>
      <c r="P81" s="26"/>
      <c r="Q81" s="56"/>
    </row>
    <row r="82" spans="1:17" x14ac:dyDescent="0.3">
      <c r="A82" s="50"/>
      <c r="B82" s="40" t="s">
        <v>16</v>
      </c>
      <c r="C82" s="39" t="s">
        <v>22</v>
      </c>
      <c r="D82" s="39" t="s">
        <v>23</v>
      </c>
      <c r="E82" s="39" t="s">
        <v>24</v>
      </c>
      <c r="F82" s="39" t="s">
        <v>25</v>
      </c>
      <c r="G82" s="39" t="s">
        <v>26</v>
      </c>
      <c r="H82" s="39" t="s">
        <v>27</v>
      </c>
      <c r="I82" s="50"/>
      <c r="J82" s="40" t="s">
        <v>16</v>
      </c>
      <c r="K82" s="39" t="s">
        <v>22</v>
      </c>
      <c r="L82" s="39" t="s">
        <v>23</v>
      </c>
      <c r="M82" s="39" t="s">
        <v>24</v>
      </c>
      <c r="N82" s="39" t="s">
        <v>25</v>
      </c>
      <c r="O82" s="39" t="s">
        <v>26</v>
      </c>
      <c r="P82" s="39" t="s">
        <v>27</v>
      </c>
      <c r="Q82" s="50"/>
    </row>
    <row r="83" spans="1:17" x14ac:dyDescent="0.3">
      <c r="A83" s="50"/>
      <c r="B83" s="37" t="s">
        <v>21</v>
      </c>
      <c r="C83" s="37">
        <f>COUNTIF('REKOD PRESTASI MURID'!$M$12:$M$71,1)</f>
        <v>0</v>
      </c>
      <c r="D83" s="37">
        <f>COUNTIF('REKOD PRESTASI MURID'!$M$12:$M$71,2)</f>
        <v>0</v>
      </c>
      <c r="E83" s="37">
        <f>COUNTIF('REKOD PRESTASI MURID'!$M$12:$M$71,3)</f>
        <v>0</v>
      </c>
      <c r="F83" s="37">
        <f>COUNTIF('REKOD PRESTASI MURID'!$M$12:$M$71,4)</f>
        <v>5</v>
      </c>
      <c r="G83" s="37">
        <f>COUNTIF('REKOD PRESTASI MURID'!$M$12:$M$71,5)</f>
        <v>3</v>
      </c>
      <c r="H83" s="37">
        <f>COUNTIF('REKOD PRESTASI MURID'!$M$12:$M$71,6)</f>
        <v>2</v>
      </c>
      <c r="I83" s="50"/>
      <c r="J83" s="37" t="s">
        <v>21</v>
      </c>
      <c r="K83" s="37">
        <f>COUNTIF('REKOD PRESTASI MURID'!$N$12:$N$71,1)</f>
        <v>0</v>
      </c>
      <c r="L83" s="37">
        <f>COUNTIF('REKOD PRESTASI MURID'!$N$12:$N$71,2)</f>
        <v>0</v>
      </c>
      <c r="M83" s="37">
        <f>COUNTIF('REKOD PRESTASI MURID'!$N$12:$N$71,3)</f>
        <v>0</v>
      </c>
      <c r="N83" s="37">
        <f>COUNTIF('REKOD PRESTASI MURID'!$N$12:$N$71,4)</f>
        <v>5</v>
      </c>
      <c r="O83" s="37">
        <f>COUNTIF('REKOD PRESTASI MURID'!$N$12:$N$71,5)</f>
        <v>3</v>
      </c>
      <c r="P83" s="37">
        <f>COUNTIF('REKOD PRESTASI MURID'!$N$12:$N$71,6)</f>
        <v>2</v>
      </c>
      <c r="Q83" s="50"/>
    </row>
    <row r="84" spans="1:17" x14ac:dyDescent="0.3">
      <c r="A84" s="50"/>
      <c r="B84" s="61"/>
      <c r="C84" s="61"/>
      <c r="D84" s="61"/>
      <c r="E84" s="61"/>
      <c r="F84" s="61"/>
      <c r="G84" s="61"/>
      <c r="H84" s="61"/>
      <c r="I84" s="50"/>
      <c r="J84" s="61"/>
      <c r="K84" s="61"/>
      <c r="L84" s="61"/>
      <c r="M84" s="61"/>
      <c r="N84" s="61"/>
      <c r="O84" s="61"/>
      <c r="P84" s="61"/>
      <c r="Q84" s="50"/>
    </row>
    <row r="85" spans="1:17" x14ac:dyDescent="0.3">
      <c r="A85" s="50"/>
      <c r="B85" s="61"/>
      <c r="C85" s="61"/>
      <c r="D85" s="61"/>
      <c r="E85" s="61"/>
      <c r="F85" s="61"/>
      <c r="G85" s="61"/>
      <c r="H85" s="61"/>
      <c r="I85" s="50"/>
      <c r="J85" s="61"/>
      <c r="K85" s="61"/>
      <c r="L85" s="61"/>
      <c r="M85" s="61"/>
      <c r="N85" s="61"/>
      <c r="O85" s="61"/>
      <c r="P85" s="61"/>
      <c r="Q85" s="50"/>
    </row>
    <row r="86" spans="1:17" x14ac:dyDescent="0.3">
      <c r="A86" s="50"/>
      <c r="B86" s="61"/>
      <c r="C86" s="61"/>
      <c r="D86" s="61"/>
      <c r="E86" s="61"/>
      <c r="F86" s="61"/>
      <c r="G86" s="61"/>
      <c r="H86" s="61"/>
      <c r="I86" s="50"/>
      <c r="J86" s="61"/>
      <c r="K86" s="61"/>
      <c r="L86" s="61"/>
      <c r="M86" s="61"/>
      <c r="N86" s="61"/>
      <c r="O86" s="61"/>
      <c r="P86" s="61"/>
      <c r="Q86" s="50"/>
    </row>
    <row r="87" spans="1:17" x14ac:dyDescent="0.3">
      <c r="A87" s="50"/>
      <c r="B87" s="61"/>
      <c r="C87" s="61"/>
      <c r="D87" s="61"/>
      <c r="E87" s="61"/>
      <c r="F87" s="61"/>
      <c r="G87" s="61"/>
      <c r="H87" s="61"/>
      <c r="I87" s="50"/>
      <c r="J87" s="61"/>
      <c r="K87" s="61"/>
      <c r="L87" s="61"/>
      <c r="M87" s="61"/>
      <c r="N87" s="61"/>
      <c r="O87" s="61"/>
      <c r="P87" s="61"/>
      <c r="Q87" s="50"/>
    </row>
    <row r="88" spans="1:17" x14ac:dyDescent="0.3">
      <c r="A88" s="50"/>
      <c r="B88" s="61"/>
      <c r="C88" s="61"/>
      <c r="D88" s="61"/>
      <c r="E88" s="61"/>
      <c r="F88" s="61"/>
      <c r="G88" s="61"/>
      <c r="H88" s="61"/>
      <c r="I88" s="50"/>
      <c r="J88" s="61"/>
      <c r="K88" s="61"/>
      <c r="L88" s="61"/>
      <c r="M88" s="61"/>
      <c r="N88" s="61"/>
      <c r="O88" s="61"/>
      <c r="P88" s="61"/>
      <c r="Q88" s="50"/>
    </row>
    <row r="89" spans="1:17" x14ac:dyDescent="0.3">
      <c r="A89" s="50"/>
      <c r="B89" s="61"/>
      <c r="C89" s="61"/>
      <c r="D89" s="61"/>
      <c r="E89" s="61"/>
      <c r="F89" s="61"/>
      <c r="G89" s="61"/>
      <c r="H89" s="61"/>
      <c r="I89" s="50"/>
      <c r="J89" s="61"/>
      <c r="K89" s="61"/>
      <c r="L89" s="61"/>
      <c r="M89" s="61"/>
      <c r="N89" s="61"/>
      <c r="O89" s="61"/>
      <c r="P89" s="61"/>
      <c r="Q89" s="50"/>
    </row>
    <row r="90" spans="1:17" x14ac:dyDescent="0.3">
      <c r="A90" s="50"/>
      <c r="B90" s="61"/>
      <c r="C90" s="61"/>
      <c r="D90" s="61"/>
      <c r="E90" s="61"/>
      <c r="F90" s="61"/>
      <c r="G90" s="61"/>
      <c r="H90" s="61"/>
      <c r="I90" s="50"/>
      <c r="J90" s="61"/>
      <c r="K90" s="61"/>
      <c r="L90" s="61"/>
      <c r="M90" s="61"/>
      <c r="N90" s="61"/>
      <c r="O90" s="61"/>
      <c r="P90" s="61"/>
      <c r="Q90" s="50"/>
    </row>
    <row r="91" spans="1:17" x14ac:dyDescent="0.3">
      <c r="A91" s="50"/>
      <c r="B91" s="61"/>
      <c r="C91" s="61"/>
      <c r="D91" s="61"/>
      <c r="E91" s="61"/>
      <c r="F91" s="61"/>
      <c r="G91" s="61"/>
      <c r="H91" s="61"/>
      <c r="I91" s="50"/>
      <c r="J91" s="61"/>
      <c r="K91" s="61"/>
      <c r="L91" s="61"/>
      <c r="M91" s="61"/>
      <c r="N91" s="61"/>
      <c r="O91" s="61"/>
      <c r="P91" s="61"/>
      <c r="Q91" s="50"/>
    </row>
    <row r="92" spans="1:17" x14ac:dyDescent="0.3">
      <c r="A92" s="50"/>
      <c r="B92" s="61"/>
      <c r="C92" s="61"/>
      <c r="D92" s="61"/>
      <c r="E92" s="61"/>
      <c r="F92" s="61"/>
      <c r="G92" s="61"/>
      <c r="H92" s="61"/>
      <c r="I92" s="50"/>
      <c r="J92" s="61"/>
      <c r="K92" s="61"/>
      <c r="L92" s="61"/>
      <c r="M92" s="61"/>
      <c r="N92" s="61"/>
      <c r="O92" s="61"/>
      <c r="P92" s="61"/>
      <c r="Q92" s="50"/>
    </row>
    <row r="93" spans="1:17" x14ac:dyDescent="0.3">
      <c r="A93" s="50"/>
      <c r="B93" s="61"/>
      <c r="C93" s="61"/>
      <c r="D93" s="61"/>
      <c r="E93" s="61"/>
      <c r="F93" s="61"/>
      <c r="G93" s="61"/>
      <c r="H93" s="61"/>
      <c r="I93" s="50"/>
      <c r="J93" s="61"/>
      <c r="K93" s="61"/>
      <c r="L93" s="61"/>
      <c r="M93" s="61"/>
      <c r="N93" s="61"/>
      <c r="O93" s="61"/>
      <c r="P93" s="61"/>
      <c r="Q93" s="50"/>
    </row>
    <row r="94" spans="1:17" x14ac:dyDescent="0.3">
      <c r="A94" s="50"/>
      <c r="B94" s="61"/>
      <c r="C94" s="61"/>
      <c r="D94" s="61"/>
      <c r="E94" s="61"/>
      <c r="F94" s="61"/>
      <c r="G94" s="61"/>
      <c r="H94" s="61"/>
      <c r="I94" s="50"/>
      <c r="J94" s="61"/>
      <c r="K94" s="61"/>
      <c r="L94" s="61"/>
      <c r="M94" s="61"/>
      <c r="N94" s="61"/>
      <c r="O94" s="61"/>
      <c r="P94" s="61"/>
      <c r="Q94" s="50"/>
    </row>
    <row r="95" spans="1:17" x14ac:dyDescent="0.3">
      <c r="A95" s="50"/>
      <c r="B95" s="61"/>
      <c r="C95" s="61"/>
      <c r="D95" s="61"/>
      <c r="E95" s="61"/>
      <c r="F95" s="61"/>
      <c r="G95" s="61"/>
      <c r="H95" s="61"/>
      <c r="I95" s="50"/>
      <c r="J95" s="61"/>
      <c r="K95" s="61"/>
      <c r="L95" s="61"/>
      <c r="M95" s="61"/>
      <c r="N95" s="61"/>
      <c r="O95" s="61"/>
      <c r="P95" s="61"/>
      <c r="Q95" s="50"/>
    </row>
    <row r="96" spans="1:17" x14ac:dyDescent="0.3">
      <c r="A96" s="50"/>
      <c r="B96" s="61"/>
      <c r="C96" s="61"/>
      <c r="D96" s="61"/>
      <c r="E96" s="61"/>
      <c r="F96" s="41" t="s">
        <v>28</v>
      </c>
      <c r="G96" s="42">
        <f>SUM(C83:H83)</f>
        <v>10</v>
      </c>
      <c r="H96" s="41" t="s">
        <v>29</v>
      </c>
      <c r="I96" s="51"/>
      <c r="J96" s="61"/>
      <c r="K96" s="61"/>
      <c r="L96" s="61"/>
      <c r="M96" s="61"/>
      <c r="N96" s="41" t="s">
        <v>28</v>
      </c>
      <c r="O96" s="42">
        <f>SUM(K83:P83)</f>
        <v>10</v>
      </c>
      <c r="P96" s="41" t="s">
        <v>29</v>
      </c>
      <c r="Q96" s="50"/>
    </row>
    <row r="97" spans="1:17" x14ac:dyDescent="0.3">
      <c r="A97" s="56"/>
      <c r="B97" s="56"/>
      <c r="C97" s="56"/>
      <c r="D97" s="56"/>
      <c r="E97" s="56"/>
      <c r="F97" s="56"/>
      <c r="G97" s="16"/>
      <c r="H97" s="182"/>
      <c r="I97" s="16"/>
      <c r="J97" s="56"/>
      <c r="K97" s="56"/>
      <c r="L97" s="56"/>
      <c r="M97" s="56"/>
      <c r="N97" s="56"/>
      <c r="O97" s="56"/>
      <c r="P97" s="182"/>
      <c r="Q97" s="56"/>
    </row>
    <row r="98" spans="1:17" x14ac:dyDescent="0.3">
      <c r="A98" s="56"/>
      <c r="B98" s="56"/>
      <c r="C98" s="56"/>
      <c r="D98" s="56"/>
      <c r="E98" s="56"/>
      <c r="F98" s="56"/>
      <c r="G98" s="16"/>
      <c r="H98" s="182"/>
      <c r="I98" s="16"/>
      <c r="J98" s="56"/>
      <c r="K98" s="56"/>
      <c r="L98" s="56"/>
      <c r="M98" s="56"/>
      <c r="N98" s="56"/>
      <c r="O98" s="56"/>
      <c r="P98" s="182"/>
      <c r="Q98" s="56"/>
    </row>
    <row r="99" spans="1:17" ht="18.75" hidden="1" x14ac:dyDescent="0.3">
      <c r="A99" s="56"/>
      <c r="B99" s="57" t="e">
        <f>'REKOD PRESTASI MURID'!#REF!</f>
        <v>#REF!</v>
      </c>
      <c r="C99" s="12"/>
      <c r="D99" s="12"/>
      <c r="E99" s="12"/>
      <c r="F99" s="12"/>
      <c r="G99" s="12"/>
      <c r="H99" s="11"/>
      <c r="I99" s="16"/>
      <c r="J99" s="57" t="e">
        <f>'REKOD PRESTASI MURID'!#REF!</f>
        <v>#REF!</v>
      </c>
      <c r="K99" s="12"/>
      <c r="L99" s="12"/>
      <c r="M99" s="12"/>
      <c r="N99" s="12"/>
      <c r="O99" s="12"/>
      <c r="P99" s="11"/>
      <c r="Q99" s="56"/>
    </row>
    <row r="100" spans="1:17" hidden="1" x14ac:dyDescent="0.3">
      <c r="A100" s="50"/>
      <c r="B100" s="40" t="s">
        <v>16</v>
      </c>
      <c r="C100" s="39" t="s">
        <v>22</v>
      </c>
      <c r="D100" s="39" t="s">
        <v>23</v>
      </c>
      <c r="E100" s="39" t="s">
        <v>24</v>
      </c>
      <c r="F100" s="39" t="s">
        <v>25</v>
      </c>
      <c r="G100" s="39" t="s">
        <v>26</v>
      </c>
      <c r="H100" s="39" t="s">
        <v>27</v>
      </c>
      <c r="I100" s="50"/>
      <c r="J100" s="40" t="s">
        <v>16</v>
      </c>
      <c r="K100" s="39" t="s">
        <v>22</v>
      </c>
      <c r="L100" s="39" t="s">
        <v>23</v>
      </c>
      <c r="M100" s="39" t="s">
        <v>24</v>
      </c>
      <c r="N100" s="39" t="s">
        <v>25</v>
      </c>
      <c r="O100" s="39" t="s">
        <v>26</v>
      </c>
      <c r="P100" s="39" t="s">
        <v>27</v>
      </c>
      <c r="Q100" s="50"/>
    </row>
    <row r="101" spans="1:17" hidden="1" x14ac:dyDescent="0.3">
      <c r="A101" s="50"/>
      <c r="B101" s="37" t="s">
        <v>21</v>
      </c>
      <c r="C101" s="37" t="e">
        <f>COUNTIF('REKOD PRESTASI MURID'!#REF!,1)</f>
        <v>#REF!</v>
      </c>
      <c r="D101" s="37" t="e">
        <f>COUNTIF('REKOD PRESTASI MURID'!#REF!,2)</f>
        <v>#REF!</v>
      </c>
      <c r="E101" s="37" t="e">
        <f>COUNTIF('REKOD PRESTASI MURID'!#REF!,3)</f>
        <v>#REF!</v>
      </c>
      <c r="F101" s="37" t="e">
        <f>COUNTIF('REKOD PRESTASI MURID'!#REF!,4)</f>
        <v>#REF!</v>
      </c>
      <c r="G101" s="37" t="e">
        <f>COUNTIF('REKOD PRESTASI MURID'!#REF!,5)</f>
        <v>#REF!</v>
      </c>
      <c r="H101" s="37" t="e">
        <f>COUNTIF('REKOD PRESTASI MURID'!#REF!,6)</f>
        <v>#REF!</v>
      </c>
      <c r="I101" s="50"/>
      <c r="J101" s="37" t="s">
        <v>21</v>
      </c>
      <c r="K101" s="37" t="e">
        <f>COUNTIF('REKOD PRESTASI MURID'!#REF!,1)</f>
        <v>#REF!</v>
      </c>
      <c r="L101" s="37" t="e">
        <f>COUNTIF('REKOD PRESTASI MURID'!#REF!,2)</f>
        <v>#REF!</v>
      </c>
      <c r="M101" s="37" t="e">
        <f>COUNTIF('REKOD PRESTASI MURID'!#REF!,3)</f>
        <v>#REF!</v>
      </c>
      <c r="N101" s="37" t="e">
        <f>COUNTIF('REKOD PRESTASI MURID'!#REF!,4)</f>
        <v>#REF!</v>
      </c>
      <c r="O101" s="37" t="e">
        <f>COUNTIF('REKOD PRESTASI MURID'!#REF!,5)</f>
        <v>#REF!</v>
      </c>
      <c r="P101" s="37" t="e">
        <f>COUNTIF('REKOD PRESTASI MURID'!#REF!,6)</f>
        <v>#REF!</v>
      </c>
      <c r="Q101" s="50"/>
    </row>
    <row r="102" spans="1:17" hidden="1" x14ac:dyDescent="0.3">
      <c r="A102" s="50"/>
      <c r="B102" s="61"/>
      <c r="C102" s="61"/>
      <c r="D102" s="61"/>
      <c r="E102" s="61"/>
      <c r="F102" s="61"/>
      <c r="G102" s="61"/>
      <c r="H102" s="61"/>
      <c r="I102" s="50"/>
      <c r="J102" s="61"/>
      <c r="K102" s="61"/>
      <c r="L102" s="61"/>
      <c r="M102" s="61"/>
      <c r="N102" s="61"/>
      <c r="O102" s="61"/>
      <c r="P102" s="61"/>
      <c r="Q102" s="50"/>
    </row>
    <row r="103" spans="1:17" hidden="1" x14ac:dyDescent="0.3">
      <c r="A103" s="50"/>
      <c r="B103" s="61"/>
      <c r="C103" s="61"/>
      <c r="D103" s="61"/>
      <c r="E103" s="61"/>
      <c r="F103" s="61"/>
      <c r="G103" s="61"/>
      <c r="H103" s="61"/>
      <c r="I103" s="50"/>
      <c r="J103" s="61"/>
      <c r="K103" s="61"/>
      <c r="L103" s="61"/>
      <c r="M103" s="61"/>
      <c r="N103" s="61"/>
      <c r="O103" s="61"/>
      <c r="P103" s="61"/>
      <c r="Q103" s="50"/>
    </row>
    <row r="104" spans="1:17" hidden="1" x14ac:dyDescent="0.3">
      <c r="A104" s="50"/>
      <c r="B104" s="61"/>
      <c r="C104" s="61"/>
      <c r="D104" s="61"/>
      <c r="E104" s="61"/>
      <c r="F104" s="61"/>
      <c r="G104" s="61"/>
      <c r="H104" s="61"/>
      <c r="I104" s="50"/>
      <c r="J104" s="61"/>
      <c r="K104" s="61"/>
      <c r="L104" s="61"/>
      <c r="M104" s="61"/>
      <c r="N104" s="61"/>
      <c r="O104" s="61"/>
      <c r="P104" s="61"/>
      <c r="Q104" s="50"/>
    </row>
    <row r="105" spans="1:17" hidden="1" x14ac:dyDescent="0.3">
      <c r="A105" s="50"/>
      <c r="B105" s="61"/>
      <c r="C105" s="61"/>
      <c r="D105" s="61"/>
      <c r="E105" s="61"/>
      <c r="F105" s="61"/>
      <c r="G105" s="61"/>
      <c r="H105" s="61"/>
      <c r="I105" s="50"/>
      <c r="J105" s="61"/>
      <c r="K105" s="61"/>
      <c r="L105" s="61"/>
      <c r="M105" s="61"/>
      <c r="N105" s="61"/>
      <c r="O105" s="61"/>
      <c r="P105" s="61"/>
      <c r="Q105" s="50"/>
    </row>
    <row r="106" spans="1:17" hidden="1" x14ac:dyDescent="0.3">
      <c r="A106" s="50"/>
      <c r="B106" s="61"/>
      <c r="C106" s="61"/>
      <c r="D106" s="61"/>
      <c r="E106" s="61"/>
      <c r="F106" s="61"/>
      <c r="G106" s="61"/>
      <c r="H106" s="61"/>
      <c r="I106" s="50"/>
      <c r="J106" s="61"/>
      <c r="K106" s="61"/>
      <c r="L106" s="61"/>
      <c r="M106" s="61"/>
      <c r="N106" s="61"/>
      <c r="O106" s="61"/>
      <c r="P106" s="61"/>
      <c r="Q106" s="50"/>
    </row>
    <row r="107" spans="1:17" hidden="1" x14ac:dyDescent="0.3">
      <c r="A107" s="50"/>
      <c r="B107" s="61"/>
      <c r="C107" s="61"/>
      <c r="D107" s="61"/>
      <c r="E107" s="61"/>
      <c r="F107" s="61"/>
      <c r="G107" s="61"/>
      <c r="H107" s="61"/>
      <c r="I107" s="50"/>
      <c r="J107" s="61"/>
      <c r="K107" s="61"/>
      <c r="L107" s="61"/>
      <c r="M107" s="61"/>
      <c r="N107" s="61"/>
      <c r="O107" s="61"/>
      <c r="P107" s="61"/>
      <c r="Q107" s="50"/>
    </row>
    <row r="108" spans="1:17" hidden="1" x14ac:dyDescent="0.3">
      <c r="A108" s="50"/>
      <c r="B108" s="61"/>
      <c r="C108" s="61"/>
      <c r="D108" s="61"/>
      <c r="E108" s="61"/>
      <c r="F108" s="61"/>
      <c r="G108" s="61"/>
      <c r="H108" s="61"/>
      <c r="I108" s="50"/>
      <c r="J108" s="61"/>
      <c r="K108" s="61"/>
      <c r="L108" s="61"/>
      <c r="M108" s="61"/>
      <c r="N108" s="61"/>
      <c r="O108" s="61"/>
      <c r="P108" s="61"/>
      <c r="Q108" s="50"/>
    </row>
    <row r="109" spans="1:17" hidden="1" x14ac:dyDescent="0.3">
      <c r="A109" s="50"/>
      <c r="B109" s="61"/>
      <c r="C109" s="61"/>
      <c r="D109" s="61"/>
      <c r="E109" s="61"/>
      <c r="F109" s="61"/>
      <c r="G109" s="61"/>
      <c r="H109" s="61"/>
      <c r="I109" s="50"/>
      <c r="J109" s="61"/>
      <c r="K109" s="61"/>
      <c r="L109" s="61"/>
      <c r="M109" s="61"/>
      <c r="N109" s="61"/>
      <c r="O109" s="61"/>
      <c r="P109" s="61"/>
      <c r="Q109" s="50"/>
    </row>
    <row r="110" spans="1:17" hidden="1" x14ac:dyDescent="0.3">
      <c r="A110" s="50"/>
      <c r="B110" s="61"/>
      <c r="C110" s="61"/>
      <c r="D110" s="61"/>
      <c r="E110" s="61"/>
      <c r="F110" s="61"/>
      <c r="G110" s="61"/>
      <c r="H110" s="61"/>
      <c r="I110" s="50"/>
      <c r="J110" s="61"/>
      <c r="K110" s="61"/>
      <c r="L110" s="61"/>
      <c r="M110" s="61"/>
      <c r="N110" s="61"/>
      <c r="O110" s="61"/>
      <c r="P110" s="61"/>
      <c r="Q110" s="50"/>
    </row>
    <row r="111" spans="1:17" hidden="1" x14ac:dyDescent="0.3">
      <c r="A111" s="50"/>
      <c r="B111" s="61"/>
      <c r="C111" s="61"/>
      <c r="D111" s="61"/>
      <c r="E111" s="61"/>
      <c r="F111" s="61"/>
      <c r="G111" s="61"/>
      <c r="H111" s="61"/>
      <c r="I111" s="50"/>
      <c r="J111" s="61"/>
      <c r="K111" s="61"/>
      <c r="L111" s="61"/>
      <c r="M111" s="61"/>
      <c r="N111" s="61"/>
      <c r="O111" s="61"/>
      <c r="P111" s="61"/>
      <c r="Q111" s="50"/>
    </row>
    <row r="112" spans="1:17" hidden="1" x14ac:dyDescent="0.3">
      <c r="A112" s="50"/>
      <c r="B112" s="61"/>
      <c r="C112" s="61"/>
      <c r="D112" s="61"/>
      <c r="E112" s="61"/>
      <c r="F112" s="61"/>
      <c r="G112" s="61"/>
      <c r="H112" s="61"/>
      <c r="I112" s="50"/>
      <c r="J112" s="61"/>
      <c r="K112" s="61"/>
      <c r="L112" s="61"/>
      <c r="M112" s="61"/>
      <c r="N112" s="61"/>
      <c r="O112" s="61"/>
      <c r="P112" s="61"/>
      <c r="Q112" s="50"/>
    </row>
    <row r="113" spans="1:17" hidden="1" x14ac:dyDescent="0.3">
      <c r="A113" s="50"/>
      <c r="B113" s="61"/>
      <c r="C113" s="61"/>
      <c r="D113" s="61"/>
      <c r="E113" s="61"/>
      <c r="F113" s="61"/>
      <c r="G113" s="61"/>
      <c r="H113" s="61"/>
      <c r="I113" s="50"/>
      <c r="J113" s="61"/>
      <c r="K113" s="61"/>
      <c r="L113" s="61"/>
      <c r="M113" s="61"/>
      <c r="N113" s="61"/>
      <c r="O113" s="61"/>
      <c r="P113" s="61"/>
      <c r="Q113" s="50"/>
    </row>
    <row r="114" spans="1:17" hidden="1" x14ac:dyDescent="0.3">
      <c r="A114" s="50"/>
      <c r="B114" s="61"/>
      <c r="C114" s="61"/>
      <c r="D114" s="61"/>
      <c r="E114" s="61"/>
      <c r="F114" s="41" t="s">
        <v>28</v>
      </c>
      <c r="G114" s="42" t="e">
        <f>SUM(C101:H101)</f>
        <v>#REF!</v>
      </c>
      <c r="H114" s="41" t="s">
        <v>29</v>
      </c>
      <c r="I114" s="50"/>
      <c r="J114" s="61"/>
      <c r="K114" s="61"/>
      <c r="L114" s="61"/>
      <c r="M114" s="61"/>
      <c r="N114" s="41" t="s">
        <v>28</v>
      </c>
      <c r="O114" s="42" t="e">
        <f>SUM(K101:P101)</f>
        <v>#REF!</v>
      </c>
      <c r="P114" s="41" t="s">
        <v>29</v>
      </c>
      <c r="Q114" s="51"/>
    </row>
    <row r="115" spans="1:17" hidden="1" x14ac:dyDescent="0.3">
      <c r="A115" s="56"/>
      <c r="B115" s="56"/>
      <c r="C115" s="56"/>
      <c r="D115" s="56"/>
      <c r="E115" s="56"/>
      <c r="F115" s="56"/>
      <c r="G115" s="56"/>
      <c r="H115" s="182"/>
      <c r="I115" s="56"/>
      <c r="J115" s="56"/>
      <c r="K115" s="56"/>
      <c r="L115" s="56"/>
      <c r="M115" s="56"/>
      <c r="N115" s="56"/>
      <c r="O115" s="16"/>
      <c r="P115" s="182"/>
      <c r="Q115" s="16"/>
    </row>
    <row r="116" spans="1:17" hidden="1" x14ac:dyDescent="0.3">
      <c r="A116" s="56"/>
      <c r="B116" s="56"/>
      <c r="C116" s="56"/>
      <c r="D116" s="56"/>
      <c r="E116" s="56"/>
      <c r="F116" s="56"/>
      <c r="G116" s="56"/>
      <c r="H116" s="182"/>
      <c r="I116" s="56"/>
      <c r="J116" s="56"/>
      <c r="K116" s="56"/>
      <c r="L116" s="56"/>
      <c r="M116" s="56"/>
      <c r="N116" s="56"/>
      <c r="O116" s="16"/>
      <c r="P116" s="182"/>
      <c r="Q116" s="16"/>
    </row>
    <row r="117" spans="1:17" ht="18.75" hidden="1" x14ac:dyDescent="0.3">
      <c r="A117" s="56"/>
      <c r="B117" s="57" t="e">
        <f>'REKOD PRESTASI MURID'!#REF!</f>
        <v>#REF!</v>
      </c>
      <c r="C117" s="12"/>
      <c r="D117" s="12"/>
      <c r="E117" s="12"/>
      <c r="F117" s="12"/>
      <c r="G117" s="12"/>
      <c r="H117" s="11"/>
      <c r="I117" s="56"/>
      <c r="J117" s="57" t="e">
        <f>'REKOD PRESTASI MURID'!#REF!</f>
        <v>#REF!</v>
      </c>
      <c r="K117" s="12"/>
      <c r="L117" s="12"/>
      <c r="M117" s="12"/>
      <c r="N117" s="12"/>
      <c r="O117" s="12"/>
      <c r="P117" s="11"/>
      <c r="Q117" s="16"/>
    </row>
    <row r="118" spans="1:17" hidden="1" x14ac:dyDescent="0.3">
      <c r="A118" s="50"/>
      <c r="B118" s="40" t="s">
        <v>16</v>
      </c>
      <c r="C118" s="39" t="s">
        <v>22</v>
      </c>
      <c r="D118" s="39" t="s">
        <v>23</v>
      </c>
      <c r="E118" s="39" t="s">
        <v>24</v>
      </c>
      <c r="F118" s="39" t="s">
        <v>25</v>
      </c>
      <c r="G118" s="39" t="s">
        <v>26</v>
      </c>
      <c r="H118" s="39" t="s">
        <v>27</v>
      </c>
      <c r="I118" s="50"/>
      <c r="J118" s="40" t="s">
        <v>16</v>
      </c>
      <c r="K118" s="39" t="s">
        <v>22</v>
      </c>
      <c r="L118" s="39" t="s">
        <v>23</v>
      </c>
      <c r="M118" s="39" t="s">
        <v>24</v>
      </c>
      <c r="N118" s="39" t="s">
        <v>25</v>
      </c>
      <c r="O118" s="39" t="s">
        <v>26</v>
      </c>
      <c r="P118" s="39" t="s">
        <v>27</v>
      </c>
      <c r="Q118" s="50"/>
    </row>
    <row r="119" spans="1:17" hidden="1" x14ac:dyDescent="0.3">
      <c r="A119" s="50"/>
      <c r="B119" s="37" t="s">
        <v>21</v>
      </c>
      <c r="C119" s="37" t="e">
        <f>COUNTIF('REKOD PRESTASI MURID'!#REF!,1)</f>
        <v>#REF!</v>
      </c>
      <c r="D119" s="37" t="e">
        <f>COUNTIF('REKOD PRESTASI MURID'!#REF!,2)</f>
        <v>#REF!</v>
      </c>
      <c r="E119" s="37" t="e">
        <f>COUNTIF('REKOD PRESTASI MURID'!#REF!,3)</f>
        <v>#REF!</v>
      </c>
      <c r="F119" s="37" t="e">
        <f>COUNTIF('REKOD PRESTASI MURID'!#REF!,4)</f>
        <v>#REF!</v>
      </c>
      <c r="G119" s="37" t="e">
        <f>COUNTIF('REKOD PRESTASI MURID'!#REF!,5)</f>
        <v>#REF!</v>
      </c>
      <c r="H119" s="37" t="e">
        <f>COUNTIF('REKOD PRESTASI MURID'!#REF!,6)</f>
        <v>#REF!</v>
      </c>
      <c r="I119" s="50"/>
      <c r="J119" s="37" t="s">
        <v>21</v>
      </c>
      <c r="K119" s="37" t="e">
        <f>COUNTIF('REKOD PRESTASI MURID'!#REF!,1)</f>
        <v>#REF!</v>
      </c>
      <c r="L119" s="37" t="e">
        <f>COUNTIF('REKOD PRESTASI MURID'!#REF!,2)</f>
        <v>#REF!</v>
      </c>
      <c r="M119" s="37" t="e">
        <f>COUNTIF('REKOD PRESTASI MURID'!#REF!,3)</f>
        <v>#REF!</v>
      </c>
      <c r="N119" s="37" t="e">
        <f>COUNTIF('REKOD PRESTASI MURID'!#REF!,4)</f>
        <v>#REF!</v>
      </c>
      <c r="O119" s="37" t="e">
        <f>COUNTIF('REKOD PRESTASI MURID'!#REF!,5)</f>
        <v>#REF!</v>
      </c>
      <c r="P119" s="37" t="e">
        <f>COUNTIF('REKOD PRESTASI MURID'!#REF!,6)</f>
        <v>#REF!</v>
      </c>
      <c r="Q119" s="50"/>
    </row>
    <row r="120" spans="1:17" hidden="1" x14ac:dyDescent="0.3">
      <c r="A120" s="50"/>
      <c r="B120" s="61"/>
      <c r="C120" s="61"/>
      <c r="D120" s="61"/>
      <c r="E120" s="61"/>
      <c r="F120" s="61"/>
      <c r="G120" s="61"/>
      <c r="H120" s="61"/>
      <c r="I120" s="50"/>
      <c r="J120" s="61"/>
      <c r="K120" s="61"/>
      <c r="L120" s="61"/>
      <c r="M120" s="61"/>
      <c r="N120" s="61"/>
      <c r="O120" s="61"/>
      <c r="P120" s="61"/>
      <c r="Q120" s="50"/>
    </row>
    <row r="121" spans="1:17" hidden="1" x14ac:dyDescent="0.3">
      <c r="A121" s="50"/>
      <c r="B121" s="38"/>
      <c r="C121" s="38"/>
      <c r="D121" s="38"/>
      <c r="E121" s="38"/>
      <c r="F121" s="38"/>
      <c r="G121" s="38"/>
      <c r="H121" s="38"/>
      <c r="I121" s="50"/>
      <c r="J121" s="61"/>
      <c r="K121" s="61"/>
      <c r="L121" s="61"/>
      <c r="M121" s="61"/>
      <c r="N121" s="61"/>
      <c r="O121" s="61"/>
      <c r="P121" s="61"/>
      <c r="Q121" s="50"/>
    </row>
    <row r="122" spans="1:17" hidden="1" x14ac:dyDescent="0.3">
      <c r="A122" s="50"/>
      <c r="B122" s="61"/>
      <c r="C122" s="61"/>
      <c r="D122" s="61"/>
      <c r="E122" s="61"/>
      <c r="F122" s="61"/>
      <c r="G122" s="61"/>
      <c r="H122" s="61"/>
      <c r="I122" s="50"/>
      <c r="J122" s="61"/>
      <c r="K122" s="61"/>
      <c r="L122" s="61"/>
      <c r="M122" s="61"/>
      <c r="N122" s="61"/>
      <c r="O122" s="61"/>
      <c r="P122" s="61"/>
      <c r="Q122" s="50"/>
    </row>
    <row r="123" spans="1:17" hidden="1" x14ac:dyDescent="0.3">
      <c r="A123" s="50"/>
      <c r="B123" s="61"/>
      <c r="C123" s="61"/>
      <c r="D123" s="61"/>
      <c r="E123" s="61"/>
      <c r="F123" s="61"/>
      <c r="G123" s="61"/>
      <c r="H123" s="61"/>
      <c r="I123" s="50"/>
      <c r="J123" s="61"/>
      <c r="K123" s="61"/>
      <c r="L123" s="61"/>
      <c r="M123" s="61"/>
      <c r="N123" s="61"/>
      <c r="O123" s="61"/>
      <c r="P123" s="61"/>
      <c r="Q123" s="50"/>
    </row>
    <row r="124" spans="1:17" hidden="1" x14ac:dyDescent="0.3">
      <c r="A124" s="50"/>
      <c r="B124" s="61"/>
      <c r="C124" s="61"/>
      <c r="D124" s="61"/>
      <c r="E124" s="61"/>
      <c r="F124" s="61"/>
      <c r="G124" s="61"/>
      <c r="H124" s="61"/>
      <c r="I124" s="50"/>
      <c r="J124" s="61"/>
      <c r="K124" s="61"/>
      <c r="L124" s="61"/>
      <c r="M124" s="61"/>
      <c r="N124" s="61"/>
      <c r="O124" s="61"/>
      <c r="P124" s="61"/>
      <c r="Q124" s="50"/>
    </row>
    <row r="125" spans="1:17" hidden="1" x14ac:dyDescent="0.3">
      <c r="A125" s="50"/>
      <c r="B125" s="61"/>
      <c r="C125" s="61"/>
      <c r="D125" s="61"/>
      <c r="E125" s="61"/>
      <c r="F125" s="61"/>
      <c r="G125" s="61"/>
      <c r="H125" s="61"/>
      <c r="I125" s="50"/>
      <c r="J125" s="61"/>
      <c r="K125" s="61"/>
      <c r="L125" s="61"/>
      <c r="M125" s="61"/>
      <c r="N125" s="61"/>
      <c r="O125" s="61"/>
      <c r="P125" s="61"/>
      <c r="Q125" s="50"/>
    </row>
    <row r="126" spans="1:17" hidden="1" x14ac:dyDescent="0.3">
      <c r="A126" s="50"/>
      <c r="B126" s="61"/>
      <c r="C126" s="61"/>
      <c r="D126" s="61"/>
      <c r="E126" s="61"/>
      <c r="F126" s="61"/>
      <c r="G126" s="61"/>
      <c r="H126" s="61"/>
      <c r="I126" s="50"/>
      <c r="J126" s="61"/>
      <c r="K126" s="61"/>
      <c r="L126" s="61"/>
      <c r="M126" s="61"/>
      <c r="N126" s="61"/>
      <c r="O126" s="61"/>
      <c r="P126" s="61"/>
      <c r="Q126" s="50"/>
    </row>
    <row r="127" spans="1:17" hidden="1" x14ac:dyDescent="0.3">
      <c r="A127" s="50"/>
      <c r="B127" s="61"/>
      <c r="C127" s="61"/>
      <c r="D127" s="61"/>
      <c r="E127" s="61"/>
      <c r="F127" s="61"/>
      <c r="G127" s="61"/>
      <c r="H127" s="61"/>
      <c r="I127" s="50"/>
      <c r="J127" s="61"/>
      <c r="K127" s="61"/>
      <c r="L127" s="61"/>
      <c r="M127" s="61"/>
      <c r="N127" s="61"/>
      <c r="O127" s="61"/>
      <c r="P127" s="61"/>
      <c r="Q127" s="50"/>
    </row>
    <row r="128" spans="1:17" hidden="1" x14ac:dyDescent="0.3">
      <c r="A128" s="50"/>
      <c r="B128" s="61"/>
      <c r="C128" s="61"/>
      <c r="D128" s="61"/>
      <c r="E128" s="61"/>
      <c r="F128" s="61"/>
      <c r="G128" s="61"/>
      <c r="H128" s="61"/>
      <c r="I128" s="50"/>
      <c r="J128" s="61"/>
      <c r="K128" s="61"/>
      <c r="L128" s="61"/>
      <c r="M128" s="61"/>
      <c r="N128" s="61"/>
      <c r="O128" s="61"/>
      <c r="P128" s="61"/>
      <c r="Q128" s="50"/>
    </row>
    <row r="129" spans="1:17" hidden="1" x14ac:dyDescent="0.3">
      <c r="A129" s="50"/>
      <c r="B129" s="61"/>
      <c r="C129" s="61"/>
      <c r="D129" s="61"/>
      <c r="E129" s="61"/>
      <c r="F129" s="61"/>
      <c r="G129" s="61"/>
      <c r="H129" s="61"/>
      <c r="I129" s="50"/>
      <c r="J129" s="61"/>
      <c r="K129" s="61"/>
      <c r="L129" s="61"/>
      <c r="M129" s="61"/>
      <c r="N129" s="61"/>
      <c r="O129" s="61"/>
      <c r="P129" s="61"/>
      <c r="Q129" s="50"/>
    </row>
    <row r="130" spans="1:17" hidden="1" x14ac:dyDescent="0.3">
      <c r="A130" s="50"/>
      <c r="B130" s="61"/>
      <c r="C130" s="61"/>
      <c r="D130" s="61"/>
      <c r="E130" s="61"/>
      <c r="F130" s="61"/>
      <c r="G130" s="61"/>
      <c r="H130" s="61"/>
      <c r="I130" s="50"/>
      <c r="J130" s="61"/>
      <c r="K130" s="61"/>
      <c r="L130" s="61"/>
      <c r="M130" s="61"/>
      <c r="N130" s="61"/>
      <c r="O130" s="61"/>
      <c r="P130" s="61"/>
      <c r="Q130" s="50"/>
    </row>
    <row r="131" spans="1:17" hidden="1" x14ac:dyDescent="0.3">
      <c r="A131" s="50"/>
      <c r="B131" s="61"/>
      <c r="C131" s="61"/>
      <c r="D131" s="61"/>
      <c r="E131" s="61"/>
      <c r="F131" s="61"/>
      <c r="G131" s="61"/>
      <c r="H131" s="61"/>
      <c r="I131" s="50"/>
      <c r="J131" s="61"/>
      <c r="K131" s="61"/>
      <c r="L131" s="61"/>
      <c r="M131" s="61"/>
      <c r="N131" s="61"/>
      <c r="O131" s="61"/>
      <c r="P131" s="61"/>
      <c r="Q131" s="50"/>
    </row>
    <row r="132" spans="1:17" hidden="1" x14ac:dyDescent="0.3">
      <c r="A132" s="50"/>
      <c r="B132" s="61"/>
      <c r="C132" s="61"/>
      <c r="D132" s="61"/>
      <c r="E132" s="61"/>
      <c r="F132" s="41" t="s">
        <v>28</v>
      </c>
      <c r="G132" s="42" t="e">
        <f>SUM(C119:H119)</f>
        <v>#REF!</v>
      </c>
      <c r="H132" s="41" t="s">
        <v>29</v>
      </c>
      <c r="I132" s="50"/>
      <c r="J132" s="61"/>
      <c r="K132" s="61"/>
      <c r="L132" s="61"/>
      <c r="M132" s="61"/>
      <c r="N132" s="41" t="s">
        <v>28</v>
      </c>
      <c r="O132" s="42" t="e">
        <f>SUM(K119:P119)</f>
        <v>#REF!</v>
      </c>
      <c r="P132" s="41" t="s">
        <v>29</v>
      </c>
      <c r="Q132" s="50"/>
    </row>
    <row r="133" spans="1:17" hidden="1" x14ac:dyDescent="0.3">
      <c r="A133" s="56"/>
      <c r="B133" s="56"/>
      <c r="C133" s="56"/>
      <c r="D133" s="56"/>
      <c r="E133" s="56"/>
      <c r="F133" s="56"/>
      <c r="G133" s="16"/>
      <c r="H133" s="182"/>
      <c r="I133" s="56"/>
      <c r="J133" s="56"/>
      <c r="K133" s="56"/>
      <c r="L133" s="56"/>
      <c r="M133" s="56"/>
      <c r="N133" s="56"/>
      <c r="O133" s="16"/>
      <c r="P133" s="182"/>
      <c r="Q133" s="56"/>
    </row>
    <row r="134" spans="1:17" hidden="1" x14ac:dyDescent="0.3">
      <c r="A134" s="56"/>
      <c r="B134" s="56"/>
      <c r="C134" s="56"/>
      <c r="D134" s="56"/>
      <c r="E134" s="56"/>
      <c r="F134" s="56"/>
      <c r="G134" s="16"/>
      <c r="H134" s="182"/>
      <c r="I134" s="56"/>
      <c r="J134" s="56"/>
      <c r="K134" s="56"/>
      <c r="L134" s="56"/>
      <c r="M134" s="56"/>
      <c r="N134" s="56"/>
      <c r="O134" s="16"/>
      <c r="P134" s="182"/>
      <c r="Q134" s="56"/>
    </row>
    <row r="135" spans="1:17" ht="18.75" hidden="1" x14ac:dyDescent="0.3">
      <c r="A135" s="56"/>
      <c r="B135" s="57" t="e">
        <f>'REKOD PRESTASI MURID'!#REF!</f>
        <v>#REF!</v>
      </c>
      <c r="C135" s="12"/>
      <c r="D135" s="12"/>
      <c r="E135" s="12"/>
      <c r="F135" s="12"/>
      <c r="G135" s="12"/>
      <c r="H135" s="11"/>
      <c r="I135" s="56"/>
      <c r="J135" s="57" t="e">
        <f>'REKOD PRESTASI MURID'!#REF!</f>
        <v>#REF!</v>
      </c>
      <c r="K135" s="12"/>
      <c r="L135" s="12"/>
      <c r="M135" s="12"/>
      <c r="N135" s="12"/>
      <c r="O135" s="12"/>
      <c r="P135" s="11"/>
      <c r="Q135" s="56"/>
    </row>
    <row r="136" spans="1:17" hidden="1" x14ac:dyDescent="0.3">
      <c r="A136" s="50"/>
      <c r="B136" s="40" t="s">
        <v>16</v>
      </c>
      <c r="C136" s="39" t="s">
        <v>22</v>
      </c>
      <c r="D136" s="39" t="s">
        <v>23</v>
      </c>
      <c r="E136" s="39" t="s">
        <v>24</v>
      </c>
      <c r="F136" s="39" t="s">
        <v>25</v>
      </c>
      <c r="G136" s="39" t="s">
        <v>26</v>
      </c>
      <c r="H136" s="39" t="s">
        <v>27</v>
      </c>
      <c r="I136" s="50"/>
      <c r="J136" s="40" t="s">
        <v>16</v>
      </c>
      <c r="K136" s="39" t="s">
        <v>22</v>
      </c>
      <c r="L136" s="39" t="s">
        <v>23</v>
      </c>
      <c r="M136" s="39" t="s">
        <v>24</v>
      </c>
      <c r="N136" s="39" t="s">
        <v>25</v>
      </c>
      <c r="O136" s="39" t="s">
        <v>26</v>
      </c>
      <c r="P136" s="39" t="s">
        <v>27</v>
      </c>
      <c r="Q136" s="50"/>
    </row>
    <row r="137" spans="1:17" hidden="1" x14ac:dyDescent="0.3">
      <c r="A137" s="50"/>
      <c r="B137" s="37" t="s">
        <v>21</v>
      </c>
      <c r="C137" s="37" t="e">
        <f>COUNTIF('REKOD PRESTASI MURID'!#REF!,1)</f>
        <v>#REF!</v>
      </c>
      <c r="D137" s="37" t="e">
        <f>COUNTIF('REKOD PRESTASI MURID'!#REF!,2)</f>
        <v>#REF!</v>
      </c>
      <c r="E137" s="37" t="e">
        <f>COUNTIF('REKOD PRESTASI MURID'!#REF!,3)</f>
        <v>#REF!</v>
      </c>
      <c r="F137" s="37" t="e">
        <f>COUNTIF('REKOD PRESTASI MURID'!#REF!,4)</f>
        <v>#REF!</v>
      </c>
      <c r="G137" s="37" t="e">
        <f>COUNTIF('REKOD PRESTASI MURID'!#REF!,5)</f>
        <v>#REF!</v>
      </c>
      <c r="H137" s="37" t="e">
        <f>COUNTIF('REKOD PRESTASI MURID'!#REF!,6)</f>
        <v>#REF!</v>
      </c>
      <c r="I137" s="50"/>
      <c r="J137" s="37" t="s">
        <v>21</v>
      </c>
      <c r="K137" s="37" t="e">
        <f>COUNTIF('REKOD PRESTASI MURID'!#REF!,1)</f>
        <v>#REF!</v>
      </c>
      <c r="L137" s="37" t="e">
        <f>COUNTIF('REKOD PRESTASI MURID'!#REF!,2)</f>
        <v>#REF!</v>
      </c>
      <c r="M137" s="37" t="e">
        <f>COUNTIF('REKOD PRESTASI MURID'!#REF!,3)</f>
        <v>#REF!</v>
      </c>
      <c r="N137" s="37" t="e">
        <f>COUNTIF('REKOD PRESTASI MURID'!#REF!,4)</f>
        <v>#REF!</v>
      </c>
      <c r="O137" s="37" t="e">
        <f>COUNTIF('REKOD PRESTASI MURID'!#REF!,5)</f>
        <v>#REF!</v>
      </c>
      <c r="P137" s="37" t="e">
        <f>COUNTIF('REKOD PRESTASI MURID'!#REF!,6)</f>
        <v>#REF!</v>
      </c>
      <c r="Q137" s="50"/>
    </row>
    <row r="138" spans="1:17" hidden="1" x14ac:dyDescent="0.3">
      <c r="A138" s="50"/>
      <c r="B138" s="61"/>
      <c r="C138" s="61"/>
      <c r="D138" s="61"/>
      <c r="E138" s="61"/>
      <c r="F138" s="61"/>
      <c r="G138" s="61"/>
      <c r="H138" s="61"/>
      <c r="I138" s="50"/>
      <c r="J138" s="61"/>
      <c r="K138" s="61"/>
      <c r="L138" s="61"/>
      <c r="M138" s="61"/>
      <c r="N138" s="61"/>
      <c r="O138" s="61"/>
      <c r="P138" s="61"/>
      <c r="Q138" s="50"/>
    </row>
    <row r="139" spans="1:17" hidden="1" x14ac:dyDescent="0.3">
      <c r="A139" s="50"/>
      <c r="B139" s="61"/>
      <c r="C139" s="61"/>
      <c r="D139" s="61"/>
      <c r="E139" s="61"/>
      <c r="F139" s="61"/>
      <c r="G139" s="61"/>
      <c r="H139" s="61"/>
      <c r="I139" s="50"/>
      <c r="J139" s="61"/>
      <c r="K139" s="61"/>
      <c r="L139" s="61"/>
      <c r="M139" s="61"/>
      <c r="N139" s="38"/>
      <c r="O139" s="38"/>
      <c r="P139" s="38"/>
      <c r="Q139" s="50"/>
    </row>
    <row r="140" spans="1:17" hidden="1" x14ac:dyDescent="0.3">
      <c r="A140" s="50"/>
      <c r="B140" s="61"/>
      <c r="C140" s="61"/>
      <c r="D140" s="61"/>
      <c r="E140" s="61"/>
      <c r="F140" s="61"/>
      <c r="G140" s="61"/>
      <c r="H140" s="61"/>
      <c r="I140" s="50"/>
      <c r="J140" s="61"/>
      <c r="K140" s="61"/>
      <c r="L140" s="61"/>
      <c r="M140" s="61"/>
      <c r="N140" s="38"/>
      <c r="O140" s="38"/>
      <c r="P140" s="38"/>
      <c r="Q140" s="50"/>
    </row>
    <row r="141" spans="1:17" hidden="1" x14ac:dyDescent="0.3">
      <c r="A141" s="50"/>
      <c r="B141" s="61"/>
      <c r="C141" s="61"/>
      <c r="D141" s="61"/>
      <c r="E141" s="61"/>
      <c r="F141" s="61"/>
      <c r="G141" s="61"/>
      <c r="H141" s="61"/>
      <c r="I141" s="50"/>
      <c r="J141" s="61"/>
      <c r="K141" s="61"/>
      <c r="L141" s="61"/>
      <c r="M141" s="61"/>
      <c r="N141" s="38"/>
      <c r="O141" s="38"/>
      <c r="P141" s="38"/>
      <c r="Q141" s="50"/>
    </row>
    <row r="142" spans="1:17" hidden="1" x14ac:dyDescent="0.3">
      <c r="A142" s="50"/>
      <c r="B142" s="61"/>
      <c r="C142" s="61"/>
      <c r="D142" s="61"/>
      <c r="E142" s="61"/>
      <c r="F142" s="61"/>
      <c r="G142" s="61"/>
      <c r="H142" s="61"/>
      <c r="I142" s="50"/>
      <c r="J142" s="61"/>
      <c r="K142" s="61"/>
      <c r="L142" s="61"/>
      <c r="M142" s="61"/>
      <c r="N142" s="38"/>
      <c r="O142" s="38"/>
      <c r="P142" s="38"/>
      <c r="Q142" s="50"/>
    </row>
    <row r="143" spans="1:17" hidden="1" x14ac:dyDescent="0.3">
      <c r="A143" s="50"/>
      <c r="B143" s="61"/>
      <c r="C143" s="61"/>
      <c r="D143" s="61"/>
      <c r="E143" s="61"/>
      <c r="F143" s="61"/>
      <c r="G143" s="61"/>
      <c r="H143" s="61"/>
      <c r="I143" s="50"/>
      <c r="J143" s="61"/>
      <c r="K143" s="61"/>
      <c r="L143" s="61"/>
      <c r="M143" s="61"/>
      <c r="N143" s="38"/>
      <c r="O143" s="38"/>
      <c r="P143" s="38"/>
      <c r="Q143" s="50"/>
    </row>
    <row r="144" spans="1:17" hidden="1" x14ac:dyDescent="0.3">
      <c r="A144" s="50"/>
      <c r="B144" s="61"/>
      <c r="C144" s="61"/>
      <c r="D144" s="61"/>
      <c r="E144" s="61"/>
      <c r="F144" s="61"/>
      <c r="G144" s="61"/>
      <c r="H144" s="61"/>
      <c r="I144" s="50"/>
      <c r="J144" s="61"/>
      <c r="K144" s="61"/>
      <c r="L144" s="61"/>
      <c r="M144" s="61"/>
      <c r="N144" s="38"/>
      <c r="O144" s="38"/>
      <c r="P144" s="38"/>
      <c r="Q144" s="50"/>
    </row>
    <row r="145" spans="1:17" hidden="1" x14ac:dyDescent="0.3">
      <c r="A145" s="50"/>
      <c r="B145" s="61"/>
      <c r="C145" s="61"/>
      <c r="D145" s="61"/>
      <c r="E145" s="61"/>
      <c r="F145" s="61"/>
      <c r="G145" s="61"/>
      <c r="H145" s="61"/>
      <c r="I145" s="50"/>
      <c r="J145" s="61"/>
      <c r="K145" s="61"/>
      <c r="L145" s="61"/>
      <c r="M145" s="61"/>
      <c r="N145" s="38"/>
      <c r="O145" s="38"/>
      <c r="P145" s="38"/>
      <c r="Q145" s="50"/>
    </row>
    <row r="146" spans="1:17" hidden="1" x14ac:dyDescent="0.3">
      <c r="A146" s="50"/>
      <c r="B146" s="61"/>
      <c r="C146" s="61"/>
      <c r="D146" s="61"/>
      <c r="E146" s="61"/>
      <c r="F146" s="61"/>
      <c r="G146" s="61"/>
      <c r="H146" s="61"/>
      <c r="I146" s="50"/>
      <c r="J146" s="61"/>
      <c r="K146" s="61"/>
      <c r="L146" s="61"/>
      <c r="M146" s="61"/>
      <c r="N146" s="38"/>
      <c r="O146" s="38"/>
      <c r="P146" s="38"/>
      <c r="Q146" s="50"/>
    </row>
    <row r="147" spans="1:17" hidden="1" x14ac:dyDescent="0.3">
      <c r="A147" s="50"/>
      <c r="B147" s="61"/>
      <c r="C147" s="61"/>
      <c r="D147" s="61"/>
      <c r="E147" s="61"/>
      <c r="F147" s="61"/>
      <c r="G147" s="61"/>
      <c r="H147" s="61"/>
      <c r="I147" s="50"/>
      <c r="J147" s="61"/>
      <c r="K147" s="61"/>
      <c r="L147" s="61"/>
      <c r="M147" s="61"/>
      <c r="N147" s="61"/>
      <c r="O147" s="61"/>
      <c r="P147" s="61"/>
      <c r="Q147" s="50"/>
    </row>
    <row r="148" spans="1:17" hidden="1" x14ac:dyDescent="0.3">
      <c r="A148" s="50"/>
      <c r="B148" s="61"/>
      <c r="C148" s="61"/>
      <c r="D148" s="61"/>
      <c r="E148" s="61"/>
      <c r="F148" s="61"/>
      <c r="G148" s="61"/>
      <c r="H148" s="61"/>
      <c r="I148" s="50"/>
      <c r="J148" s="61"/>
      <c r="K148" s="61"/>
      <c r="L148" s="61"/>
      <c r="M148" s="61"/>
      <c r="N148" s="61"/>
      <c r="O148" s="61"/>
      <c r="P148" s="61"/>
      <c r="Q148" s="50"/>
    </row>
    <row r="149" spans="1:17" hidden="1" x14ac:dyDescent="0.3">
      <c r="A149" s="50"/>
      <c r="B149" s="61"/>
      <c r="C149" s="61"/>
      <c r="D149" s="61"/>
      <c r="E149" s="61"/>
      <c r="F149" s="61"/>
      <c r="G149" s="61"/>
      <c r="H149" s="61"/>
      <c r="I149" s="50"/>
      <c r="J149" s="61"/>
      <c r="K149" s="61"/>
      <c r="L149" s="61"/>
      <c r="M149" s="61"/>
      <c r="N149" s="61"/>
      <c r="O149" s="61"/>
      <c r="P149" s="61"/>
      <c r="Q149" s="50"/>
    </row>
    <row r="150" spans="1:17" hidden="1" x14ac:dyDescent="0.3">
      <c r="A150" s="50"/>
      <c r="B150" s="61"/>
      <c r="C150" s="61"/>
      <c r="D150" s="61"/>
      <c r="E150" s="61"/>
      <c r="F150" s="41" t="s">
        <v>28</v>
      </c>
      <c r="G150" s="42" t="e">
        <f>SUM(C137:H137)</f>
        <v>#REF!</v>
      </c>
      <c r="H150" s="41" t="s">
        <v>29</v>
      </c>
      <c r="I150" s="51"/>
      <c r="J150" s="61"/>
      <c r="K150" s="61"/>
      <c r="L150" s="61"/>
      <c r="M150" s="61"/>
      <c r="N150" s="41" t="s">
        <v>28</v>
      </c>
      <c r="O150" s="42" t="e">
        <f>SUM(K137:P137)</f>
        <v>#REF!</v>
      </c>
      <c r="P150" s="41" t="s">
        <v>29</v>
      </c>
      <c r="Q150" s="50"/>
    </row>
    <row r="151" spans="1:17" hidden="1" x14ac:dyDescent="0.3">
      <c r="A151" s="50"/>
      <c r="B151" s="50"/>
      <c r="C151" s="50"/>
      <c r="D151" s="50"/>
      <c r="E151" s="50"/>
      <c r="F151" s="50"/>
      <c r="G151" s="51"/>
      <c r="H151" s="183"/>
      <c r="I151" s="51"/>
      <c r="J151" s="50"/>
      <c r="K151" s="50"/>
      <c r="L151" s="50"/>
      <c r="M151" s="50"/>
      <c r="N151" s="50"/>
      <c r="O151" s="51"/>
      <c r="P151" s="183"/>
      <c r="Q151" s="50"/>
    </row>
    <row r="152" spans="1:17" hidden="1" x14ac:dyDescent="0.3">
      <c r="A152" s="50"/>
      <c r="B152" s="50"/>
      <c r="C152" s="50"/>
      <c r="D152" s="50"/>
      <c r="E152" s="50"/>
      <c r="F152" s="50"/>
      <c r="G152" s="51"/>
      <c r="H152" s="183"/>
      <c r="I152" s="51"/>
      <c r="J152" s="50"/>
      <c r="K152" s="50"/>
      <c r="L152" s="50"/>
      <c r="M152" s="50"/>
      <c r="N152" s="50"/>
      <c r="O152" s="51"/>
      <c r="P152" s="183"/>
      <c r="Q152" s="50"/>
    </row>
    <row r="153" spans="1:17" ht="18.75" hidden="1" x14ac:dyDescent="0.3">
      <c r="A153" s="50"/>
      <c r="B153" s="57" t="e">
        <f>'REKOD PRESTASI MURID'!#REF!</f>
        <v>#REF!</v>
      </c>
      <c r="C153" s="12"/>
      <c r="D153" s="12"/>
      <c r="E153" s="12"/>
      <c r="F153" s="12"/>
      <c r="G153" s="12"/>
      <c r="H153" s="11"/>
      <c r="I153" s="16"/>
      <c r="J153" s="57" t="e">
        <f>'REKOD PRESTASI MURID'!#REF!</f>
        <v>#REF!</v>
      </c>
      <c r="K153" s="12"/>
      <c r="L153" s="12"/>
      <c r="M153" s="12"/>
      <c r="N153" s="12"/>
      <c r="O153" s="12"/>
      <c r="P153" s="11"/>
      <c r="Q153" s="56"/>
    </row>
    <row r="154" spans="1:17" hidden="1" x14ac:dyDescent="0.3">
      <c r="A154" s="50"/>
      <c r="B154" s="40" t="s">
        <v>16</v>
      </c>
      <c r="C154" s="39" t="s">
        <v>22</v>
      </c>
      <c r="D154" s="39" t="s">
        <v>23</v>
      </c>
      <c r="E154" s="39" t="s">
        <v>24</v>
      </c>
      <c r="F154" s="39" t="s">
        <v>25</v>
      </c>
      <c r="G154" s="39" t="s">
        <v>26</v>
      </c>
      <c r="H154" s="39" t="s">
        <v>27</v>
      </c>
      <c r="I154" s="50"/>
      <c r="J154" s="40" t="s">
        <v>16</v>
      </c>
      <c r="K154" s="39" t="s">
        <v>22</v>
      </c>
      <c r="L154" s="39" t="s">
        <v>23</v>
      </c>
      <c r="M154" s="39" t="s">
        <v>24</v>
      </c>
      <c r="N154" s="39" t="s">
        <v>25</v>
      </c>
      <c r="O154" s="39" t="s">
        <v>26</v>
      </c>
      <c r="P154" s="39" t="s">
        <v>27</v>
      </c>
      <c r="Q154" s="50"/>
    </row>
    <row r="155" spans="1:17" hidden="1" x14ac:dyDescent="0.3">
      <c r="A155" s="50"/>
      <c r="B155" s="37" t="s">
        <v>21</v>
      </c>
      <c r="C155" s="37" t="e">
        <f>COUNTIF('REKOD PRESTASI MURID'!#REF!,1)</f>
        <v>#REF!</v>
      </c>
      <c r="D155" s="37" t="e">
        <f>COUNTIF('REKOD PRESTASI MURID'!#REF!,2)</f>
        <v>#REF!</v>
      </c>
      <c r="E155" s="37" t="e">
        <f>COUNTIF('REKOD PRESTASI MURID'!#REF!,3)</f>
        <v>#REF!</v>
      </c>
      <c r="F155" s="37" t="e">
        <f>COUNTIF('REKOD PRESTASI MURID'!#REF!,4)</f>
        <v>#REF!</v>
      </c>
      <c r="G155" s="37" t="e">
        <f>COUNTIF('REKOD PRESTASI MURID'!#REF!,5)</f>
        <v>#REF!</v>
      </c>
      <c r="H155" s="37" t="e">
        <f>COUNTIF('REKOD PRESTASI MURID'!#REF!,6)</f>
        <v>#REF!</v>
      </c>
      <c r="I155" s="50"/>
      <c r="J155" s="37" t="s">
        <v>21</v>
      </c>
      <c r="K155" s="37" t="e">
        <f>COUNTIF('REKOD PRESTASI MURID'!#REF!,1)</f>
        <v>#REF!</v>
      </c>
      <c r="L155" s="37" t="e">
        <f>COUNTIF('REKOD PRESTASI MURID'!#REF!,2)</f>
        <v>#REF!</v>
      </c>
      <c r="M155" s="37" t="e">
        <f>COUNTIF('REKOD PRESTASI MURID'!#REF!,3)</f>
        <v>#REF!</v>
      </c>
      <c r="N155" s="37" t="e">
        <f>COUNTIF('REKOD PRESTASI MURID'!#REF!,4)</f>
        <v>#REF!</v>
      </c>
      <c r="O155" s="37" t="e">
        <f>COUNTIF('REKOD PRESTASI MURID'!#REF!,5)</f>
        <v>#REF!</v>
      </c>
      <c r="P155" s="37" t="e">
        <f>COUNTIF('REKOD PRESTASI MURID'!#REF!,6)</f>
        <v>#REF!</v>
      </c>
      <c r="Q155" s="50"/>
    </row>
    <row r="156" spans="1:17" hidden="1" x14ac:dyDescent="0.3">
      <c r="A156" s="50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</row>
    <row r="157" spans="1:17" hidden="1" x14ac:dyDescent="0.3">
      <c r="A157" s="50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</row>
    <row r="158" spans="1:17" hidden="1" x14ac:dyDescent="0.3">
      <c r="A158" s="50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</row>
    <row r="159" spans="1:17" hidden="1" x14ac:dyDescent="0.3">
      <c r="A159" s="50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</row>
    <row r="160" spans="1:17" hidden="1" x14ac:dyDescent="0.3">
      <c r="A160" s="50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</row>
    <row r="161" spans="1:17" hidden="1" x14ac:dyDescent="0.3">
      <c r="A161" s="50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</row>
    <row r="162" spans="1:17" hidden="1" x14ac:dyDescent="0.3">
      <c r="A162" s="50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</row>
    <row r="163" spans="1:17" hidden="1" x14ac:dyDescent="0.3">
      <c r="A163" s="50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</row>
    <row r="164" spans="1:17" hidden="1" x14ac:dyDescent="0.3">
      <c r="A164" s="50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</row>
    <row r="165" spans="1:17" hidden="1" x14ac:dyDescent="0.3">
      <c r="A165" s="50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</row>
    <row r="166" spans="1:17" hidden="1" x14ac:dyDescent="0.3">
      <c r="A166" s="50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</row>
    <row r="167" spans="1:17" hidden="1" x14ac:dyDescent="0.3">
      <c r="A167" s="50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</row>
    <row r="168" spans="1:17" hidden="1" x14ac:dyDescent="0.3">
      <c r="A168" s="50"/>
      <c r="B168" s="50"/>
      <c r="C168" s="50"/>
      <c r="D168" s="50"/>
      <c r="E168" s="50"/>
      <c r="F168" s="41" t="s">
        <v>28</v>
      </c>
      <c r="G168" s="42" t="e">
        <f>SUM(C155:H155)</f>
        <v>#REF!</v>
      </c>
      <c r="H168" s="41" t="s">
        <v>29</v>
      </c>
      <c r="I168" s="50"/>
      <c r="J168" s="50"/>
      <c r="K168" s="50"/>
      <c r="L168" s="50"/>
      <c r="M168" s="50"/>
      <c r="N168" s="41" t="s">
        <v>28</v>
      </c>
      <c r="O168" s="42" t="e">
        <f>SUM(K155:P155)</f>
        <v>#REF!</v>
      </c>
      <c r="P168" s="41" t="s">
        <v>29</v>
      </c>
      <c r="Q168" s="50"/>
    </row>
    <row r="169" spans="1:17" hidden="1" x14ac:dyDescent="0.3">
      <c r="A169" s="50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</row>
    <row r="170" spans="1:17" hidden="1" x14ac:dyDescent="0.3">
      <c r="A170" s="50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</row>
    <row r="171" spans="1:17" ht="18.75" hidden="1" customHeight="1" x14ac:dyDescent="0.3">
      <c r="A171" s="50"/>
      <c r="B171" s="130" t="s">
        <v>35</v>
      </c>
      <c r="C171" s="131"/>
      <c r="D171" s="131"/>
      <c r="E171" s="131"/>
      <c r="F171" s="131"/>
      <c r="G171" s="131"/>
      <c r="H171" s="132"/>
      <c r="I171" s="50"/>
      <c r="J171" s="50"/>
      <c r="K171" s="50"/>
      <c r="L171" s="50"/>
      <c r="M171" s="50"/>
      <c r="N171" s="50"/>
      <c r="O171" s="50"/>
      <c r="P171" s="50"/>
      <c r="Q171" s="50"/>
    </row>
    <row r="172" spans="1:17" ht="16.5" hidden="1" customHeight="1" x14ac:dyDescent="0.3">
      <c r="A172" s="50"/>
      <c r="B172" s="40" t="s">
        <v>16</v>
      </c>
      <c r="C172" s="39" t="s">
        <v>22</v>
      </c>
      <c r="D172" s="39" t="s">
        <v>23</v>
      </c>
      <c r="E172" s="39" t="s">
        <v>24</v>
      </c>
      <c r="F172" s="39" t="s">
        <v>25</v>
      </c>
      <c r="G172" s="39" t="s">
        <v>26</v>
      </c>
      <c r="H172" s="39" t="s">
        <v>27</v>
      </c>
      <c r="I172" s="50"/>
      <c r="J172" s="50"/>
      <c r="K172" s="50"/>
      <c r="L172" s="50"/>
      <c r="M172" s="50"/>
      <c r="N172" s="50"/>
      <c r="O172" s="50"/>
      <c r="P172" s="50"/>
      <c r="Q172" s="50"/>
    </row>
    <row r="173" spans="1:17" ht="16.5" hidden="1" customHeight="1" x14ac:dyDescent="0.3">
      <c r="A173" s="50"/>
      <c r="B173" s="37" t="s">
        <v>21</v>
      </c>
      <c r="C173" s="37" t="e">
        <f>COUNTIF('REKOD PRESTASI MURID'!#REF!,1)</f>
        <v>#REF!</v>
      </c>
      <c r="D173" s="37" t="e">
        <f>COUNTIF('REKOD PRESTASI MURID'!#REF!,2)</f>
        <v>#REF!</v>
      </c>
      <c r="E173" s="37" t="e">
        <f>COUNTIF('REKOD PRESTASI MURID'!#REF!,3)</f>
        <v>#REF!</v>
      </c>
      <c r="F173" s="37" t="e">
        <f>COUNTIF('REKOD PRESTASI MURID'!#REF!,4)</f>
        <v>#REF!</v>
      </c>
      <c r="G173" s="37" t="e">
        <f>COUNTIF('REKOD PRESTASI MURID'!#REF!,5)</f>
        <v>#REF!</v>
      </c>
      <c r="H173" s="37" t="e">
        <f>COUNTIF('REKOD PRESTASI MURID'!#REF!,6)</f>
        <v>#REF!</v>
      </c>
      <c r="I173" s="50"/>
      <c r="J173" s="50"/>
      <c r="K173" s="50"/>
      <c r="L173" s="50"/>
      <c r="M173" s="50"/>
      <c r="N173" s="50"/>
      <c r="O173" s="50"/>
      <c r="P173" s="50"/>
      <c r="Q173" s="50"/>
    </row>
    <row r="174" spans="1:17" ht="16.5" hidden="1" customHeight="1" x14ac:dyDescent="0.3">
      <c r="A174" s="50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</row>
    <row r="175" spans="1:17" ht="16.5" hidden="1" customHeight="1" x14ac:dyDescent="0.3">
      <c r="A175" s="50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</row>
    <row r="176" spans="1:17" ht="16.5" hidden="1" customHeight="1" x14ac:dyDescent="0.3">
      <c r="A176" s="50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</row>
    <row r="177" spans="1:17" ht="16.5" hidden="1" customHeight="1" x14ac:dyDescent="0.3">
      <c r="A177" s="50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</row>
    <row r="178" spans="1:17" ht="16.5" hidden="1" customHeight="1" x14ac:dyDescent="0.3">
      <c r="A178" s="50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</row>
    <row r="179" spans="1:17" ht="16.5" hidden="1" customHeight="1" x14ac:dyDescent="0.3">
      <c r="A179" s="50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</row>
    <row r="180" spans="1:17" ht="16.5" hidden="1" customHeight="1" x14ac:dyDescent="0.3">
      <c r="A180" s="50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</row>
    <row r="181" spans="1:17" ht="16.5" hidden="1" customHeight="1" x14ac:dyDescent="0.3">
      <c r="A181" s="50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</row>
    <row r="182" spans="1:17" ht="16.5" hidden="1" customHeight="1" x14ac:dyDescent="0.3">
      <c r="A182" s="50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</row>
    <row r="183" spans="1:17" ht="16.5" hidden="1" customHeight="1" x14ac:dyDescent="0.3">
      <c r="A183" s="50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</row>
    <row r="184" spans="1:17" ht="16.5" hidden="1" customHeight="1" x14ac:dyDescent="0.3">
      <c r="A184" s="50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</row>
    <row r="185" spans="1:17" ht="16.5" hidden="1" customHeight="1" x14ac:dyDescent="0.3">
      <c r="A185" s="50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</row>
    <row r="186" spans="1:17" ht="16.5" hidden="1" customHeight="1" x14ac:dyDescent="0.3">
      <c r="A186" s="50"/>
      <c r="B186" s="50"/>
      <c r="C186" s="50"/>
      <c r="D186" s="50"/>
      <c r="E186" s="50"/>
      <c r="F186" s="41" t="s">
        <v>28</v>
      </c>
      <c r="G186" s="42" t="e">
        <f>SUM(C173:H173)</f>
        <v>#REF!</v>
      </c>
      <c r="H186" s="41" t="s">
        <v>29</v>
      </c>
      <c r="I186" s="50"/>
      <c r="J186" s="50"/>
      <c r="K186" s="50"/>
      <c r="L186" s="50"/>
      <c r="M186" s="50"/>
      <c r="N186" s="50"/>
      <c r="O186" s="50"/>
      <c r="P186" s="50"/>
      <c r="Q186" s="50"/>
    </row>
    <row r="187" spans="1:17" x14ac:dyDescent="0.3">
      <c r="A187" s="50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</row>
    <row r="188" spans="1:17" ht="16.5" hidden="1" customHeight="1" x14ac:dyDescent="0.3">
      <c r="A188" s="50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</row>
    <row r="189" spans="1:17" ht="16.5" hidden="1" customHeight="1" x14ac:dyDescent="0.3">
      <c r="A189" s="50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</row>
    <row r="190" spans="1:17" ht="16.5" hidden="1" customHeight="1" x14ac:dyDescent="0.3">
      <c r="A190" s="50"/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</row>
    <row r="191" spans="1:17" ht="16.5" hidden="1" customHeight="1" x14ac:dyDescent="0.3">
      <c r="A191" s="50"/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</row>
    <row r="192" spans="1:17" ht="16.5" hidden="1" customHeight="1" x14ac:dyDescent="0.3">
      <c r="A192" s="50"/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</row>
    <row r="193" spans="1:17" ht="16.5" hidden="1" customHeight="1" x14ac:dyDescent="0.3">
      <c r="A193" s="50"/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</row>
    <row r="194" spans="1:17" ht="16.5" hidden="1" customHeight="1" x14ac:dyDescent="0.3">
      <c r="A194" s="50"/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</row>
    <row r="195" spans="1:17" ht="16.5" hidden="1" customHeight="1" x14ac:dyDescent="0.3">
      <c r="A195" s="50"/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</row>
    <row r="196" spans="1:17" ht="16.5" hidden="1" customHeight="1" x14ac:dyDescent="0.3">
      <c r="A196" s="50"/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</row>
    <row r="197" spans="1:17" ht="16.5" hidden="1" customHeight="1" x14ac:dyDescent="0.3">
      <c r="A197" s="50"/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</row>
    <row r="198" spans="1:17" ht="16.5" hidden="1" customHeight="1" x14ac:dyDescent="0.3">
      <c r="A198" s="50"/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</row>
    <row r="199" spans="1:17" ht="16.5" hidden="1" customHeight="1" x14ac:dyDescent="0.3">
      <c r="A199" s="50"/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</row>
    <row r="200" spans="1:17" ht="16.5" hidden="1" customHeight="1" x14ac:dyDescent="0.3">
      <c r="A200" s="50"/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</row>
    <row r="201" spans="1:17" ht="16.5" hidden="1" customHeight="1" x14ac:dyDescent="0.3">
      <c r="A201" s="50"/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</row>
    <row r="202" spans="1:17" ht="16.5" hidden="1" customHeight="1" x14ac:dyDescent="0.3">
      <c r="A202" s="50"/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</row>
    <row r="203" spans="1:17" ht="16.5" hidden="1" customHeight="1" x14ac:dyDescent="0.3">
      <c r="A203" s="50"/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</row>
    <row r="204" spans="1:17" ht="16.5" hidden="1" customHeight="1" x14ac:dyDescent="0.3">
      <c r="A204" s="50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</row>
    <row r="205" spans="1:17" ht="16.5" hidden="1" customHeight="1" x14ac:dyDescent="0.3">
      <c r="A205" s="50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</row>
    <row r="206" spans="1:17" ht="16.5" hidden="1" customHeight="1" x14ac:dyDescent="0.3">
      <c r="A206" s="50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</row>
    <row r="207" spans="1:17" ht="16.5" hidden="1" customHeight="1" x14ac:dyDescent="0.3">
      <c r="A207" s="50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</row>
    <row r="208" spans="1:17" ht="16.5" hidden="1" customHeight="1" x14ac:dyDescent="0.3">
      <c r="A208" s="50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</row>
    <row r="209" spans="1:17" ht="16.5" hidden="1" customHeight="1" x14ac:dyDescent="0.3">
      <c r="A209" s="50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</row>
    <row r="210" spans="1:17" ht="16.5" hidden="1" customHeight="1" x14ac:dyDescent="0.3">
      <c r="A210" s="50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</row>
    <row r="211" spans="1:17" ht="16.5" hidden="1" customHeight="1" x14ac:dyDescent="0.3">
      <c r="A211" s="50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</row>
    <row r="212" spans="1:17" ht="16.5" hidden="1" customHeight="1" x14ac:dyDescent="0.3">
      <c r="A212" s="50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</row>
    <row r="213" spans="1:17" ht="16.5" hidden="1" customHeight="1" x14ac:dyDescent="0.3">
      <c r="A213" s="50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</row>
    <row r="214" spans="1:17" ht="16.5" hidden="1" customHeight="1" x14ac:dyDescent="0.3">
      <c r="A214" s="50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</row>
    <row r="215" spans="1:17" ht="16.5" hidden="1" customHeight="1" x14ac:dyDescent="0.3">
      <c r="A215" s="50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</row>
    <row r="216" spans="1:17" ht="16.5" hidden="1" customHeight="1" x14ac:dyDescent="0.3">
      <c r="A216" s="50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</row>
    <row r="217" spans="1:17" ht="16.5" hidden="1" customHeight="1" x14ac:dyDescent="0.3">
      <c r="A217" s="50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</row>
    <row r="218" spans="1:17" ht="16.5" hidden="1" customHeight="1" x14ac:dyDescent="0.3">
      <c r="A218" s="50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</row>
  </sheetData>
  <mergeCells count="19">
    <mergeCell ref="H43:H44"/>
    <mergeCell ref="P43:P44"/>
    <mergeCell ref="H61:H62"/>
    <mergeCell ref="P61:P62"/>
    <mergeCell ref="A1:Q4"/>
    <mergeCell ref="H6:H7"/>
    <mergeCell ref="P6:P7"/>
    <mergeCell ref="H25:H26"/>
    <mergeCell ref="P25:P26"/>
    <mergeCell ref="H133:H134"/>
    <mergeCell ref="P133:P134"/>
    <mergeCell ref="H151:H152"/>
    <mergeCell ref="P151:P152"/>
    <mergeCell ref="H79:H80"/>
    <mergeCell ref="P79:P80"/>
    <mergeCell ref="H97:H98"/>
    <mergeCell ref="P97:P98"/>
    <mergeCell ref="H115:H116"/>
    <mergeCell ref="P115:P116"/>
  </mergeCells>
  <printOptions horizontalCentered="1"/>
  <pageMargins left="0.25" right="0.25" top="0.75" bottom="0.75" header="0.3" footer="0.3"/>
  <pageSetup paperSize="9" scale="46" fitToWidth="2" orientation="portrait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  <pageSetUpPr fitToPage="1"/>
  </sheetPr>
  <dimension ref="A1:B196"/>
  <sheetViews>
    <sheetView zoomScale="80" zoomScaleNormal="80" workbookViewId="0">
      <selection activeCell="B7" sqref="B7"/>
    </sheetView>
  </sheetViews>
  <sheetFormatPr defaultColWidth="9.140625" defaultRowHeight="14.25" zeroHeight="1" x14ac:dyDescent="0.25"/>
  <cols>
    <col min="1" max="1" width="25.28515625" style="5" customWidth="1"/>
    <col min="2" max="2" width="104.7109375" style="104" customWidth="1"/>
    <col min="3" max="4" width="9.140625" style="5" customWidth="1"/>
    <col min="5" max="16384" width="9.140625" style="5"/>
  </cols>
  <sheetData>
    <row r="1" spans="1:2" ht="39.75" customHeight="1" x14ac:dyDescent="0.25">
      <c r="A1" s="186" t="s">
        <v>115</v>
      </c>
      <c r="B1" s="186"/>
    </row>
    <row r="2" spans="1:2" x14ac:dyDescent="0.25">
      <c r="A2" s="64"/>
      <c r="B2" s="103"/>
    </row>
    <row r="3" spans="1:2" ht="16.5" thickBot="1" x14ac:dyDescent="0.3">
      <c r="A3" s="18" t="s">
        <v>16</v>
      </c>
      <c r="B3" s="133" t="s">
        <v>41</v>
      </c>
    </row>
    <row r="4" spans="1:2" ht="15.75" thickBot="1" x14ac:dyDescent="0.25">
      <c r="A4" s="33">
        <v>1</v>
      </c>
      <c r="B4" s="136" t="s">
        <v>54</v>
      </c>
    </row>
    <row r="5" spans="1:2" ht="15.75" thickBot="1" x14ac:dyDescent="0.25">
      <c r="A5" s="33">
        <v>2</v>
      </c>
      <c r="B5" s="137" t="s">
        <v>55</v>
      </c>
    </row>
    <row r="6" spans="1:2" ht="15.75" thickBot="1" x14ac:dyDescent="0.25">
      <c r="A6" s="33">
        <v>3</v>
      </c>
      <c r="B6" s="137" t="s">
        <v>56</v>
      </c>
    </row>
    <row r="7" spans="1:2" ht="15.75" thickBot="1" x14ac:dyDescent="0.25">
      <c r="A7" s="33">
        <v>4</v>
      </c>
      <c r="B7" s="137" t="s">
        <v>57</v>
      </c>
    </row>
    <row r="8" spans="1:2" ht="15.75" thickBot="1" x14ac:dyDescent="0.25">
      <c r="A8" s="33">
        <v>5</v>
      </c>
      <c r="B8" s="137" t="s">
        <v>58</v>
      </c>
    </row>
    <row r="9" spans="1:2" ht="15.75" thickBot="1" x14ac:dyDescent="0.25">
      <c r="A9" s="33">
        <v>6</v>
      </c>
      <c r="B9" s="137" t="s">
        <v>59</v>
      </c>
    </row>
    <row r="10" spans="1:2" s="64" customFormat="1" x14ac:dyDescent="0.25">
      <c r="B10" s="103"/>
    </row>
    <row r="11" spans="1:2" ht="16.5" thickBot="1" x14ac:dyDescent="0.3">
      <c r="A11" s="18" t="s">
        <v>16</v>
      </c>
      <c r="B11" s="133" t="s">
        <v>42</v>
      </c>
    </row>
    <row r="12" spans="1:2" ht="15.75" thickBot="1" x14ac:dyDescent="0.25">
      <c r="A12" s="81">
        <v>1</v>
      </c>
      <c r="B12" s="136" t="s">
        <v>60</v>
      </c>
    </row>
    <row r="13" spans="1:2" ht="15.75" thickBot="1" x14ac:dyDescent="0.25">
      <c r="A13" s="81">
        <v>2</v>
      </c>
      <c r="B13" s="137" t="s">
        <v>61</v>
      </c>
    </row>
    <row r="14" spans="1:2" ht="15.75" thickBot="1" x14ac:dyDescent="0.25">
      <c r="A14" s="81">
        <v>3</v>
      </c>
      <c r="B14" s="137" t="s">
        <v>62</v>
      </c>
    </row>
    <row r="15" spans="1:2" ht="15.75" thickBot="1" x14ac:dyDescent="0.25">
      <c r="A15" s="81">
        <v>4</v>
      </c>
      <c r="B15" s="137" t="s">
        <v>63</v>
      </c>
    </row>
    <row r="16" spans="1:2" ht="15.75" thickBot="1" x14ac:dyDescent="0.25">
      <c r="A16" s="81">
        <v>5</v>
      </c>
      <c r="B16" s="142" t="s">
        <v>64</v>
      </c>
    </row>
    <row r="17" spans="1:2" ht="15.75" thickBot="1" x14ac:dyDescent="0.25">
      <c r="A17" s="81">
        <v>6</v>
      </c>
      <c r="B17" s="142" t="s">
        <v>65</v>
      </c>
    </row>
    <row r="18" spans="1:2" x14ac:dyDescent="0.25"/>
    <row r="19" spans="1:2" ht="16.5" thickBot="1" x14ac:dyDescent="0.3">
      <c r="A19" s="18" t="s">
        <v>16</v>
      </c>
      <c r="B19" s="133" t="s">
        <v>43</v>
      </c>
    </row>
    <row r="20" spans="1:2" ht="15.75" thickBot="1" x14ac:dyDescent="0.25">
      <c r="A20" s="81">
        <v>1</v>
      </c>
      <c r="B20" s="136" t="s">
        <v>66</v>
      </c>
    </row>
    <row r="21" spans="1:2" ht="15.75" thickBot="1" x14ac:dyDescent="0.25">
      <c r="A21" s="81">
        <v>2</v>
      </c>
      <c r="B21" s="137" t="s">
        <v>67</v>
      </c>
    </row>
    <row r="22" spans="1:2" ht="15.75" thickBot="1" x14ac:dyDescent="0.25">
      <c r="A22" s="81">
        <v>3</v>
      </c>
      <c r="B22" s="137" t="s">
        <v>68</v>
      </c>
    </row>
    <row r="23" spans="1:2" ht="15.75" thickBot="1" x14ac:dyDescent="0.25">
      <c r="A23" s="81">
        <v>4</v>
      </c>
      <c r="B23" s="137" t="s">
        <v>69</v>
      </c>
    </row>
    <row r="24" spans="1:2" ht="15.75" thickBot="1" x14ac:dyDescent="0.25">
      <c r="A24" s="81">
        <v>5</v>
      </c>
      <c r="B24" s="137" t="s">
        <v>70</v>
      </c>
    </row>
    <row r="25" spans="1:2" ht="15.75" thickBot="1" x14ac:dyDescent="0.25">
      <c r="A25" s="81">
        <v>6</v>
      </c>
      <c r="B25" s="137" t="s">
        <v>71</v>
      </c>
    </row>
    <row r="26" spans="1:2" x14ac:dyDescent="0.25"/>
    <row r="27" spans="1:2" ht="16.5" thickBot="1" x14ac:dyDescent="0.3">
      <c r="A27" s="18" t="s">
        <v>16</v>
      </c>
      <c r="B27" s="133" t="s">
        <v>44</v>
      </c>
    </row>
    <row r="28" spans="1:2" ht="15.75" thickBot="1" x14ac:dyDescent="0.25">
      <c r="A28" s="81">
        <v>1</v>
      </c>
      <c r="B28" s="136" t="s">
        <v>72</v>
      </c>
    </row>
    <row r="29" spans="1:2" ht="15.75" thickBot="1" x14ac:dyDescent="0.25">
      <c r="A29" s="81">
        <v>2</v>
      </c>
      <c r="B29" s="137" t="s">
        <v>73</v>
      </c>
    </row>
    <row r="30" spans="1:2" ht="15.75" thickBot="1" x14ac:dyDescent="0.25">
      <c r="A30" s="81">
        <v>3</v>
      </c>
      <c r="B30" s="137" t="s">
        <v>74</v>
      </c>
    </row>
    <row r="31" spans="1:2" ht="15.75" thickBot="1" x14ac:dyDescent="0.25">
      <c r="A31" s="81">
        <v>4</v>
      </c>
      <c r="B31" s="137" t="s">
        <v>75</v>
      </c>
    </row>
    <row r="32" spans="1:2" ht="15.75" thickBot="1" x14ac:dyDescent="0.25">
      <c r="A32" s="81">
        <v>5</v>
      </c>
      <c r="B32" s="137" t="s">
        <v>76</v>
      </c>
    </row>
    <row r="33" spans="1:2" ht="15.75" thickBot="1" x14ac:dyDescent="0.25">
      <c r="A33" s="81">
        <v>6</v>
      </c>
      <c r="B33" s="137" t="s">
        <v>77</v>
      </c>
    </row>
    <row r="34" spans="1:2" x14ac:dyDescent="0.25"/>
    <row r="35" spans="1:2" ht="16.5" thickBot="1" x14ac:dyDescent="0.3">
      <c r="A35" s="18" t="s">
        <v>16</v>
      </c>
      <c r="B35" s="133" t="s">
        <v>45</v>
      </c>
    </row>
    <row r="36" spans="1:2" ht="15.75" customHeight="1" thickBot="1" x14ac:dyDescent="0.25">
      <c r="A36" s="81">
        <v>1</v>
      </c>
      <c r="B36" s="138" t="s">
        <v>78</v>
      </c>
    </row>
    <row r="37" spans="1:2" ht="15.75" customHeight="1" thickBot="1" x14ac:dyDescent="0.25">
      <c r="A37" s="81">
        <v>2</v>
      </c>
      <c r="B37" s="139" t="s">
        <v>79</v>
      </c>
    </row>
    <row r="38" spans="1:2" ht="15.75" customHeight="1" thickBot="1" x14ac:dyDescent="0.25">
      <c r="A38" s="81">
        <v>3</v>
      </c>
      <c r="B38" s="139" t="s">
        <v>80</v>
      </c>
    </row>
    <row r="39" spans="1:2" ht="15.75" customHeight="1" thickBot="1" x14ac:dyDescent="0.25">
      <c r="A39" s="81">
        <v>4</v>
      </c>
      <c r="B39" s="139" t="s">
        <v>81</v>
      </c>
    </row>
    <row r="40" spans="1:2" ht="15.75" customHeight="1" thickBot="1" x14ac:dyDescent="0.25">
      <c r="A40" s="81">
        <v>5</v>
      </c>
      <c r="B40" s="139" t="s">
        <v>82</v>
      </c>
    </row>
    <row r="41" spans="1:2" ht="15.75" customHeight="1" thickBot="1" x14ac:dyDescent="0.25">
      <c r="A41" s="81">
        <v>6</v>
      </c>
      <c r="B41" s="139" t="s">
        <v>83</v>
      </c>
    </row>
    <row r="42" spans="1:2" x14ac:dyDescent="0.25">
      <c r="A42" s="64"/>
      <c r="B42" s="103"/>
    </row>
    <row r="43" spans="1:2" ht="16.5" thickBot="1" x14ac:dyDescent="0.3">
      <c r="A43" s="18" t="s">
        <v>16</v>
      </c>
      <c r="B43" s="133" t="s">
        <v>46</v>
      </c>
    </row>
    <row r="44" spans="1:2" ht="15.75" thickBot="1" x14ac:dyDescent="0.25">
      <c r="A44" s="81">
        <v>1</v>
      </c>
      <c r="B44" s="136" t="s">
        <v>84</v>
      </c>
    </row>
    <row r="45" spans="1:2" ht="15.75" thickBot="1" x14ac:dyDescent="0.25">
      <c r="A45" s="81">
        <v>2</v>
      </c>
      <c r="B45" s="137" t="s">
        <v>85</v>
      </c>
    </row>
    <row r="46" spans="1:2" ht="15.75" thickBot="1" x14ac:dyDescent="0.25">
      <c r="A46" s="81">
        <v>3</v>
      </c>
      <c r="B46" s="137" t="s">
        <v>86</v>
      </c>
    </row>
    <row r="47" spans="1:2" ht="15.75" thickBot="1" x14ac:dyDescent="0.25">
      <c r="A47" s="81">
        <v>4</v>
      </c>
      <c r="B47" s="137" t="s">
        <v>87</v>
      </c>
    </row>
    <row r="48" spans="1:2" ht="15.75" thickBot="1" x14ac:dyDescent="0.25">
      <c r="A48" s="81">
        <v>5</v>
      </c>
      <c r="B48" s="137" t="s">
        <v>88</v>
      </c>
    </row>
    <row r="49" spans="1:2" ht="15.75" thickBot="1" x14ac:dyDescent="0.25">
      <c r="A49" s="81">
        <v>6</v>
      </c>
      <c r="B49" s="137" t="s">
        <v>89</v>
      </c>
    </row>
    <row r="50" spans="1:2" x14ac:dyDescent="0.25"/>
    <row r="51" spans="1:2" ht="16.5" thickBot="1" x14ac:dyDescent="0.3">
      <c r="A51" s="18" t="s">
        <v>16</v>
      </c>
      <c r="B51" s="133" t="s">
        <v>47</v>
      </c>
    </row>
    <row r="52" spans="1:2" ht="15.75" thickBot="1" x14ac:dyDescent="0.25">
      <c r="A52" s="81">
        <v>1</v>
      </c>
      <c r="B52" s="138" t="s">
        <v>90</v>
      </c>
    </row>
    <row r="53" spans="1:2" ht="15.75" thickBot="1" x14ac:dyDescent="0.25">
      <c r="A53" s="81">
        <v>2</v>
      </c>
      <c r="B53" s="139" t="s">
        <v>91</v>
      </c>
    </row>
    <row r="54" spans="1:2" ht="15.75" thickBot="1" x14ac:dyDescent="0.25">
      <c r="A54" s="81">
        <v>3</v>
      </c>
      <c r="B54" s="139" t="s">
        <v>92</v>
      </c>
    </row>
    <row r="55" spans="1:2" ht="15.75" thickBot="1" x14ac:dyDescent="0.25">
      <c r="A55" s="81">
        <v>4</v>
      </c>
      <c r="B55" s="139" t="s">
        <v>93</v>
      </c>
    </row>
    <row r="56" spans="1:2" ht="15.75" thickBot="1" x14ac:dyDescent="0.25">
      <c r="A56" s="81">
        <v>5</v>
      </c>
      <c r="B56" s="139" t="s">
        <v>94</v>
      </c>
    </row>
    <row r="57" spans="1:2" ht="15.75" thickBot="1" x14ac:dyDescent="0.25">
      <c r="A57" s="81">
        <v>6</v>
      </c>
      <c r="B57" s="139" t="s">
        <v>95</v>
      </c>
    </row>
    <row r="58" spans="1:2" x14ac:dyDescent="0.25"/>
    <row r="59" spans="1:2" ht="16.5" thickBot="1" x14ac:dyDescent="0.3">
      <c r="A59" s="18" t="s">
        <v>16</v>
      </c>
      <c r="B59" s="133" t="s">
        <v>48</v>
      </c>
    </row>
    <row r="60" spans="1:2" ht="15.75" thickBot="1" x14ac:dyDescent="0.25">
      <c r="A60" s="81">
        <v>1</v>
      </c>
      <c r="B60" s="136" t="s">
        <v>96</v>
      </c>
    </row>
    <row r="61" spans="1:2" ht="15.75" thickBot="1" x14ac:dyDescent="0.25">
      <c r="A61" s="81">
        <v>2</v>
      </c>
      <c r="B61" s="137" t="s">
        <v>97</v>
      </c>
    </row>
    <row r="62" spans="1:2" ht="15.75" thickBot="1" x14ac:dyDescent="0.25">
      <c r="A62" s="81">
        <v>3</v>
      </c>
      <c r="B62" s="137" t="s">
        <v>98</v>
      </c>
    </row>
    <row r="63" spans="1:2" ht="15.75" thickBot="1" x14ac:dyDescent="0.25">
      <c r="A63" s="81">
        <v>4</v>
      </c>
      <c r="B63" s="137" t="s">
        <v>99</v>
      </c>
    </row>
    <row r="64" spans="1:2" ht="15.75" thickBot="1" x14ac:dyDescent="0.25">
      <c r="A64" s="81">
        <v>5</v>
      </c>
      <c r="B64" s="137" t="s">
        <v>100</v>
      </c>
    </row>
    <row r="65" spans="1:2" ht="15.75" thickBot="1" x14ac:dyDescent="0.25">
      <c r="A65" s="81">
        <v>6</v>
      </c>
      <c r="B65" s="137" t="s">
        <v>101</v>
      </c>
    </row>
    <row r="66" spans="1:2" x14ac:dyDescent="0.25"/>
    <row r="67" spans="1:2" ht="16.5" thickBot="1" x14ac:dyDescent="0.3">
      <c r="A67" s="18" t="s">
        <v>16</v>
      </c>
      <c r="B67" s="133" t="s">
        <v>49</v>
      </c>
    </row>
    <row r="68" spans="1:2" ht="15.75" thickBot="1" x14ac:dyDescent="0.25">
      <c r="A68" s="81">
        <v>1</v>
      </c>
      <c r="B68" s="141" t="s">
        <v>102</v>
      </c>
    </row>
    <row r="69" spans="1:2" ht="15.75" thickBot="1" x14ac:dyDescent="0.25">
      <c r="A69" s="81">
        <v>2</v>
      </c>
      <c r="B69" s="137" t="s">
        <v>103</v>
      </c>
    </row>
    <row r="70" spans="1:2" ht="15.75" thickBot="1" x14ac:dyDescent="0.25">
      <c r="A70" s="81">
        <v>3</v>
      </c>
      <c r="B70" s="137" t="s">
        <v>104</v>
      </c>
    </row>
    <row r="71" spans="1:2" ht="15.75" thickBot="1" x14ac:dyDescent="0.25">
      <c r="A71" s="81">
        <v>4</v>
      </c>
      <c r="B71" s="137" t="s">
        <v>105</v>
      </c>
    </row>
    <row r="72" spans="1:2" ht="15.75" thickBot="1" x14ac:dyDescent="0.25">
      <c r="A72" s="81">
        <v>5</v>
      </c>
      <c r="B72" s="137" t="s">
        <v>106</v>
      </c>
    </row>
    <row r="73" spans="1:2" ht="15.75" thickBot="1" x14ac:dyDescent="0.25">
      <c r="A73" s="81">
        <v>6</v>
      </c>
      <c r="B73" s="137" t="s">
        <v>107</v>
      </c>
    </row>
    <row r="74" spans="1:2" x14ac:dyDescent="0.25"/>
    <row r="75" spans="1:2" ht="16.5" thickBot="1" x14ac:dyDescent="0.3">
      <c r="A75" s="18" t="s">
        <v>16</v>
      </c>
      <c r="B75" s="133" t="s">
        <v>50</v>
      </c>
    </row>
    <row r="76" spans="1:2" ht="15.75" thickBot="1" x14ac:dyDescent="0.25">
      <c r="A76" s="81">
        <v>1</v>
      </c>
      <c r="B76" s="138" t="s">
        <v>108</v>
      </c>
    </row>
    <row r="77" spans="1:2" ht="15.75" thickBot="1" x14ac:dyDescent="0.25">
      <c r="A77" s="81">
        <v>2</v>
      </c>
      <c r="B77" s="139" t="s">
        <v>109</v>
      </c>
    </row>
    <row r="78" spans="1:2" ht="15.75" thickBot="1" x14ac:dyDescent="0.25">
      <c r="A78" s="81">
        <v>3</v>
      </c>
      <c r="B78" s="139" t="s">
        <v>110</v>
      </c>
    </row>
    <row r="79" spans="1:2" ht="15.75" thickBot="1" x14ac:dyDescent="0.25">
      <c r="A79" s="81">
        <v>4</v>
      </c>
      <c r="B79" s="139" t="s">
        <v>111</v>
      </c>
    </row>
    <row r="80" spans="1:2" ht="15.75" thickBot="1" x14ac:dyDescent="0.25">
      <c r="A80" s="81">
        <v>5</v>
      </c>
      <c r="B80" s="140" t="s">
        <v>112</v>
      </c>
    </row>
    <row r="81" spans="1:2" ht="15.75" thickBot="1" x14ac:dyDescent="0.25">
      <c r="A81" s="81">
        <v>6</v>
      </c>
      <c r="B81" s="140" t="s">
        <v>113</v>
      </c>
    </row>
    <row r="82" spans="1:2" x14ac:dyDescent="0.25"/>
    <row r="83" spans="1:2" x14ac:dyDescent="0.25"/>
    <row r="84" spans="1:2" x14ac:dyDescent="0.25"/>
    <row r="85" spans="1:2" x14ac:dyDescent="0.25"/>
    <row r="86" spans="1:2" x14ac:dyDescent="0.25"/>
    <row r="87" spans="1:2" x14ac:dyDescent="0.25"/>
    <row r="88" spans="1:2" x14ac:dyDescent="0.25"/>
    <row r="89" spans="1:2" x14ac:dyDescent="0.25"/>
    <row r="90" spans="1:2" x14ac:dyDescent="0.25"/>
    <row r="91" spans="1:2" x14ac:dyDescent="0.25"/>
    <row r="92" spans="1:2" x14ac:dyDescent="0.25"/>
    <row r="93" spans="1:2" x14ac:dyDescent="0.25"/>
    <row r="94" spans="1:2" x14ac:dyDescent="0.25"/>
    <row r="95" spans="1:2" x14ac:dyDescent="0.25"/>
    <row r="96" spans="1:2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</sheetData>
  <sheetProtection password="CC5E" sheet="1" objects="1" scenarios="1"/>
  <mergeCells count="1">
    <mergeCell ref="A1:B1"/>
  </mergeCells>
  <printOptions horizontalCentered="1"/>
  <pageMargins left="0.25" right="0.25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REKOD PRESTASI MURID</vt:lpstr>
      <vt:lpstr>LAPORAN MURID (INDIVIDU)</vt:lpstr>
      <vt:lpstr>GRAF PELAPORAN</vt:lpstr>
      <vt:lpstr>DATA PERNYATAAN TAHAP PGUASAAN </vt:lpstr>
      <vt:lpstr>'DATA PERNYATAAN TAHAP PGUASAAN '!Print_Area</vt:lpstr>
      <vt:lpstr>'LAPORAN MURID (INDIVIDU)'!Print_Area</vt:lpstr>
      <vt:lpstr>'REKOD PRESTASI MURID'!Print_Area</vt:lpstr>
      <vt:lpstr>'REKOD PRESTASI MURID'!Print_Titles</vt:lpstr>
    </vt:vector>
  </TitlesOfParts>
  <Company>Acer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user</cp:lastModifiedBy>
  <cp:lastPrinted>2015-03-17T02:52:38Z</cp:lastPrinted>
  <dcterms:created xsi:type="dcterms:W3CDTF">2013-07-10T02:44:08Z</dcterms:created>
  <dcterms:modified xsi:type="dcterms:W3CDTF">2015-12-26T13:35:40Z</dcterms:modified>
</cp:coreProperties>
</file>

<file path=userCustomization/customUI.xml><?xml version="1.0" encoding="utf-8"?>
<mso:customUI xmlns:mso="http://schemas.microsoft.com/office/2006/01/customui">
  <mso:ribbon>
    <mso:qat>
      <mso:documentControls>
        <mso:control idQ="mso:FormControlComboBox" visible="true"/>
      </mso:documentControls>
    </mso:qat>
  </mso:ribbon>
</mso:customUI>
</file>