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5" windowWidth="15195" windowHeight="8190" tabRatio="712"/>
  </bookViews>
  <sheets>
    <sheet name="DATA MAKLUMAT MURID PK" sheetId="1" r:id="rId1"/>
    <sheet name="LAPORAN MURID INDIVIDU" sheetId="2" r:id="rId2"/>
    <sheet name="PERNYATAAN TAHAP PENGUASAAN" sheetId="3" r:id="rId3"/>
    <sheet name="GRAF" sheetId="4" r:id="rId4"/>
  </sheets>
  <definedNames>
    <definedName name="_xlnm.Print_Area" localSheetId="0">'DATA MAKLUMAT MURID PK'!$A$1:$T$71</definedName>
    <definedName name="_xlnm.Print_Area" localSheetId="1">'LAPORAN MURID INDIVIDU'!$A$1:$G$73</definedName>
    <definedName name="Z_380B102E_83CD_40BC_9DE5_F925EF146050_.wvu.Cols" localSheetId="0" hidden="1">'DATA MAKLUMAT MURID PK'!$M:$M,'DATA MAKLUMAT MURID PK'!$O:$O,'DATA MAKLUMAT MURID PK'!$Q:$S</definedName>
    <definedName name="Z_380B102E_83CD_40BC_9DE5_F925EF146050_.wvu.Cols" localSheetId="1" hidden="1">'LAPORAN MURID INDIVIDU'!$H:$XFD</definedName>
    <definedName name="Z_380B102E_83CD_40BC_9DE5_F925EF146050_.wvu.PrintArea" localSheetId="0" hidden="1">'DATA MAKLUMAT MURID PK'!$A$1:$T$71</definedName>
    <definedName name="Z_380B102E_83CD_40BC_9DE5_F925EF146050_.wvu.PrintArea" localSheetId="1" hidden="1">'LAPORAN MURID INDIVIDU'!$A$1:$G$73</definedName>
    <definedName name="Z_380B102E_83CD_40BC_9DE5_F925EF146050_.wvu.Rows" localSheetId="0" hidden="1">'DATA MAKLUMAT MURID PK'!$83:$253</definedName>
    <definedName name="Z_380B102E_83CD_40BC_9DE5_F925EF146050_.wvu.Rows" localSheetId="1" hidden="1">'LAPORAN MURID INDIVIDU'!$90:$1048576,'LAPORAN MURID INDIVIDU'!$16:$16</definedName>
  </definedNames>
  <calcPr calcId="124519"/>
  <customWorkbookViews>
    <customWorkbookView name="nurmuriza.musa - Personal View" guid="{380B102E-83CD-40BC-9DE5-F925EF146050}" mergeInterval="0" personalView="1" maximized="1" xWindow="1" yWindow="1" windowWidth="1024" windowHeight="547" tabRatio="712" activeSheetId="1"/>
  </customWorkbookViews>
</workbook>
</file>

<file path=xl/calcChain.xml><?xml version="1.0" encoding="utf-8"?>
<calcChain xmlns="http://schemas.openxmlformats.org/spreadsheetml/2006/main">
  <c r="D13" i="2"/>
  <c r="C13" i="4" l="1"/>
  <c r="D11" i="2"/>
  <c r="D4" i="4"/>
  <c r="C4"/>
  <c r="O12" i="1" l="1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11"/>
  <c r="N46" i="2"/>
  <c r="N43"/>
  <c r="N40"/>
  <c r="N37"/>
  <c r="N34"/>
  <c r="N31"/>
  <c r="N28"/>
  <c r="D12" l="1"/>
  <c r="A2"/>
  <c r="A1"/>
  <c r="N22"/>
  <c r="E46" i="4"/>
  <c r="C46"/>
  <c r="W64"/>
  <c r="U55"/>
  <c r="U61"/>
  <c r="H54"/>
  <c r="G54"/>
  <c r="F54"/>
  <c r="E54"/>
  <c r="D54"/>
  <c r="C54"/>
  <c r="H50"/>
  <c r="G50"/>
  <c r="F50"/>
  <c r="E50"/>
  <c r="D50"/>
  <c r="C50"/>
  <c r="H46"/>
  <c r="G46"/>
  <c r="F46"/>
  <c r="D46"/>
  <c r="C42"/>
  <c r="H42"/>
  <c r="G42"/>
  <c r="F42"/>
  <c r="E42"/>
  <c r="D42"/>
  <c r="H38"/>
  <c r="G38"/>
  <c r="F38"/>
  <c r="E38"/>
  <c r="D38"/>
  <c r="C38"/>
  <c r="F34"/>
  <c r="H30"/>
  <c r="G30"/>
  <c r="H26"/>
  <c r="G26"/>
  <c r="F26"/>
  <c r="E26"/>
  <c r="D26"/>
  <c r="C26"/>
  <c r="H34"/>
  <c r="E34"/>
  <c r="D34"/>
  <c r="C34"/>
  <c r="G34"/>
  <c r="F30"/>
  <c r="E30"/>
  <c r="D30"/>
  <c r="C30"/>
  <c r="H22"/>
  <c r="G22"/>
  <c r="F22"/>
  <c r="E22"/>
  <c r="D22"/>
  <c r="C22"/>
  <c r="H18"/>
  <c r="G18"/>
  <c r="F18"/>
  <c r="E18"/>
  <c r="D18"/>
  <c r="C18"/>
  <c r="D22" i="2" l="1"/>
  <c r="E22"/>
  <c r="F48" i="4"/>
  <c r="F40"/>
  <c r="F52"/>
  <c r="F44"/>
  <c r="F36"/>
  <c r="F24"/>
  <c r="F32"/>
  <c r="F28"/>
  <c r="F20"/>
  <c r="F16"/>
  <c r="A67" i="2"/>
  <c r="A68"/>
  <c r="A61"/>
  <c r="N49"/>
  <c r="N25"/>
  <c r="E25" s="1"/>
  <c r="D10"/>
  <c r="D9"/>
  <c r="D8"/>
  <c r="I7"/>
  <c r="J7" s="1"/>
  <c r="I8"/>
  <c r="I9"/>
  <c r="J9" s="1"/>
  <c r="I10"/>
  <c r="I11"/>
  <c r="J11" s="1"/>
  <c r="I12"/>
  <c r="I13"/>
  <c r="J13" s="1"/>
  <c r="I14"/>
  <c r="I15"/>
  <c r="J15" s="1"/>
  <c r="I16"/>
  <c r="I17"/>
  <c r="J17" s="1"/>
  <c r="I18"/>
  <c r="I19"/>
  <c r="J19" s="1"/>
  <c r="I20"/>
  <c r="I21"/>
  <c r="J21" s="1"/>
  <c r="I22"/>
  <c r="I23"/>
  <c r="J23" s="1"/>
  <c r="I24"/>
  <c r="I25"/>
  <c r="J25" s="1"/>
  <c r="I26"/>
  <c r="I27"/>
  <c r="J27" s="1"/>
  <c r="I28"/>
  <c r="I29"/>
  <c r="J29" s="1"/>
  <c r="I30"/>
  <c r="I31"/>
  <c r="J31" s="1"/>
  <c r="I32"/>
  <c r="I33"/>
  <c r="J33" s="1"/>
  <c r="I34"/>
  <c r="I35"/>
  <c r="J35" s="1"/>
  <c r="I36"/>
  <c r="I37"/>
  <c r="J37" s="1"/>
  <c r="I38"/>
  <c r="J38" s="1"/>
  <c r="I39"/>
  <c r="I40"/>
  <c r="I41"/>
  <c r="J41" s="1"/>
  <c r="I42"/>
  <c r="I43"/>
  <c r="J43" s="1"/>
  <c r="I44"/>
  <c r="I45"/>
  <c r="I46"/>
  <c r="J46" s="1"/>
  <c r="I47"/>
  <c r="J47" s="1"/>
  <c r="I48"/>
  <c r="I49"/>
  <c r="J49" s="1"/>
  <c r="I50"/>
  <c r="I51"/>
  <c r="I52"/>
  <c r="I53"/>
  <c r="J53" s="1"/>
  <c r="I54"/>
  <c r="I55"/>
  <c r="J55" s="1"/>
  <c r="I56"/>
  <c r="J56" s="1"/>
  <c r="I57"/>
  <c r="J57" s="1"/>
  <c r="I58"/>
  <c r="I59"/>
  <c r="J59" s="1"/>
  <c r="I60"/>
  <c r="I61"/>
  <c r="J61" s="1"/>
  <c r="I62"/>
  <c r="I63"/>
  <c r="J63" s="1"/>
  <c r="I64"/>
  <c r="J64" s="1"/>
  <c r="I65"/>
  <c r="J65" s="1"/>
  <c r="I66"/>
  <c r="Q12" i="1"/>
  <c r="Q13"/>
  <c r="R13" s="1"/>
  <c r="S13" s="1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Q11"/>
  <c r="J50" i="2"/>
  <c r="J44"/>
  <c r="J71"/>
  <c r="J70"/>
  <c r="J69"/>
  <c r="J68"/>
  <c r="J67"/>
  <c r="J66"/>
  <c r="J62"/>
  <c r="J60"/>
  <c r="J58"/>
  <c r="J54"/>
  <c r="J52"/>
  <c r="J40"/>
  <c r="J34"/>
  <c r="J32"/>
  <c r="J30"/>
  <c r="J28"/>
  <c r="J26"/>
  <c r="J24"/>
  <c r="J22"/>
  <c r="J20"/>
  <c r="J18"/>
  <c r="J16"/>
  <c r="J14"/>
  <c r="J12"/>
  <c r="J10"/>
  <c r="J8"/>
  <c r="D25" l="1"/>
  <c r="E31"/>
  <c r="D31"/>
  <c r="E37"/>
  <c r="D37"/>
  <c r="E43"/>
  <c r="D43"/>
  <c r="E49"/>
  <c r="D49"/>
  <c r="E28"/>
  <c r="D28"/>
  <c r="E34"/>
  <c r="D34"/>
  <c r="E40"/>
  <c r="D40"/>
  <c r="E46"/>
  <c r="D46"/>
  <c r="R69" i="1"/>
  <c r="S69" s="1"/>
  <c r="R65"/>
  <c r="S65" s="1"/>
  <c r="R61"/>
  <c r="S61" s="1"/>
  <c r="R57"/>
  <c r="S57" s="1"/>
  <c r="R53"/>
  <c r="S53" s="1"/>
  <c r="R49"/>
  <c r="S49" s="1"/>
  <c r="R45"/>
  <c r="S45" s="1"/>
  <c r="R41"/>
  <c r="S41" s="1"/>
  <c r="R37"/>
  <c r="S37" s="1"/>
  <c r="R33"/>
  <c r="S33" s="1"/>
  <c r="R29"/>
  <c r="S29" s="1"/>
  <c r="R25"/>
  <c r="S25" s="1"/>
  <c r="R21"/>
  <c r="S21" s="1"/>
  <c r="R17"/>
  <c r="S17" s="1"/>
  <c r="R67"/>
  <c r="S67" s="1"/>
  <c r="R63"/>
  <c r="S63" s="1"/>
  <c r="R59"/>
  <c r="S59" s="1"/>
  <c r="R55"/>
  <c r="S55" s="1"/>
  <c r="R51"/>
  <c r="S51" s="1"/>
  <c r="R47"/>
  <c r="S47" s="1"/>
  <c r="R43"/>
  <c r="S43" s="1"/>
  <c r="R39"/>
  <c r="S39" s="1"/>
  <c r="R35"/>
  <c r="S35" s="1"/>
  <c r="R31"/>
  <c r="S31" s="1"/>
  <c r="R27"/>
  <c r="S27" s="1"/>
  <c r="R23"/>
  <c r="S23" s="1"/>
  <c r="R19"/>
  <c r="S19" s="1"/>
  <c r="R15"/>
  <c r="S15" s="1"/>
  <c r="R70"/>
  <c r="S70" s="1"/>
  <c r="R66"/>
  <c r="S66" s="1"/>
  <c r="R62"/>
  <c r="S62" s="1"/>
  <c r="R58"/>
  <c r="S58" s="1"/>
  <c r="R54"/>
  <c r="S54" s="1"/>
  <c r="R50"/>
  <c r="S50" s="1"/>
  <c r="R46"/>
  <c r="S46" s="1"/>
  <c r="R42"/>
  <c r="S42" s="1"/>
  <c r="R38"/>
  <c r="S38" s="1"/>
  <c r="R34"/>
  <c r="S34" s="1"/>
  <c r="R30"/>
  <c r="S30" s="1"/>
  <c r="R26"/>
  <c r="S26" s="1"/>
  <c r="R22"/>
  <c r="S22" s="1"/>
  <c r="R18"/>
  <c r="S18" s="1"/>
  <c r="R14"/>
  <c r="S14" s="1"/>
  <c r="R68"/>
  <c r="S68" s="1"/>
  <c r="R64"/>
  <c r="S64" s="1"/>
  <c r="R60"/>
  <c r="S60" s="1"/>
  <c r="R56"/>
  <c r="S56" s="1"/>
  <c r="R52"/>
  <c r="S52" s="1"/>
  <c r="R48"/>
  <c r="S48" s="1"/>
  <c r="R44"/>
  <c r="S44" s="1"/>
  <c r="R40"/>
  <c r="S40" s="1"/>
  <c r="R36"/>
  <c r="S36" s="1"/>
  <c r="R32"/>
  <c r="S32" s="1"/>
  <c r="R28"/>
  <c r="S28" s="1"/>
  <c r="R24"/>
  <c r="S24" s="1"/>
  <c r="R20"/>
  <c r="S20" s="1"/>
  <c r="R16"/>
  <c r="S16" s="1"/>
  <c r="R12"/>
  <c r="S12" s="1"/>
  <c r="R11"/>
  <c r="S11" s="1"/>
  <c r="H8" i="2" l="1"/>
  <c r="F16" s="1"/>
  <c r="G4" i="4"/>
  <c r="E4"/>
  <c r="F4"/>
  <c r="H4"/>
  <c r="F2" l="1"/>
</calcChain>
</file>

<file path=xl/comments1.xml><?xml version="1.0" encoding="utf-8"?>
<comments xmlns="http://schemas.openxmlformats.org/spreadsheetml/2006/main">
  <authors>
    <author>Valued Acer Customer</author>
    <author>User</author>
  </authors>
  <commentList>
    <comment ref="A1" authorId="0">
      <text>
        <r>
          <rPr>
            <b/>
            <sz val="14"/>
            <color indexed="81"/>
            <rFont val="Arial"/>
            <family val="2"/>
          </rPr>
          <t>Isikan NAMA SEKOLAH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" authorId="0">
      <text>
        <r>
          <rPr>
            <b/>
            <sz val="14"/>
            <color indexed="81"/>
            <rFont val="Arial"/>
            <family val="2"/>
          </rPr>
          <t>Isikan ALAMAT SEKOLAH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C6" authorId="1">
      <text>
        <r>
          <rPr>
            <b/>
            <sz val="10"/>
            <color indexed="81"/>
            <rFont val="Tahoma"/>
            <family val="2"/>
          </rPr>
          <t>Isikan NAMA PENUH GURU MENGIKUT KAD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PENGENALAN</t>
        </r>
      </text>
    </comment>
    <comment ref="P6" authorId="1">
      <text>
        <r>
          <rPr>
            <b/>
            <sz val="11"/>
            <color indexed="81"/>
            <rFont val="Tahoma"/>
            <family val="2"/>
          </rPr>
          <t>Isikan NAMA KELAS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" authorId="1">
      <text>
        <r>
          <rPr>
            <b/>
            <sz val="9"/>
            <color indexed="81"/>
            <rFont val="Tahoma"/>
            <family val="2"/>
          </rPr>
          <t>Isi mengikut MYKID atau SURAT BERANAK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1">
      <text>
        <r>
          <rPr>
            <b/>
            <sz val="9"/>
            <color indexed="81"/>
            <rFont val="Tahoma"/>
            <family val="2"/>
          </rPr>
          <t>Isikan salah satu  NO MY KID seperti contoh (040330-10-5110) atau NO SURAT BERANAK MURID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" authorId="1">
      <text>
        <r>
          <rPr>
            <b/>
            <sz val="9"/>
            <color indexed="81"/>
            <rFont val="Tahoma"/>
            <family val="2"/>
          </rPr>
          <t>Isikan LELAKI atau PEREMPUAN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1">
      <text>
        <r>
          <rPr>
            <b/>
            <sz val="9"/>
            <color indexed="81"/>
            <rFont val="Tahoma"/>
            <family val="2"/>
          </rPr>
          <t>1.1 Mengetahui dan memahami pertumbuhan serta perkembangan fizikal yang sihat.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" authorId="1">
      <text>
        <r>
          <rPr>
            <b/>
            <sz val="9"/>
            <color indexed="81"/>
            <rFont val="Tahoma"/>
            <family val="2"/>
          </rPr>
          <t>1.2 Mendemonstrasi keupayaan dan kemahiran untuk menangani pengaruh dalaman serta luaran yang mempengaruhi kesihatan diri dan reproduktif.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0" authorId="1">
      <text>
        <r>
          <rPr>
            <b/>
            <sz val="9"/>
            <color indexed="81"/>
            <rFont val="Tahoma"/>
            <family val="2"/>
          </rPr>
          <t>1.4 Mengetahui jenis dan kesan penyalahgunaan bahan serta berkemahiran menangani situasi berisiko terhadap diri, keluarga dan masyarakat.</t>
        </r>
      </text>
    </comment>
    <comment ref="H10" authorId="1">
      <text>
        <r>
          <rPr>
            <b/>
            <sz val="9"/>
            <color indexed="81"/>
            <rFont val="Tahoma"/>
            <family val="2"/>
          </rPr>
          <t xml:space="preserve">2.1 Mengetahui 
      pelbagai jenis 
      emosi, kepentingan 
      dan cara mengurus 
      emosi untuk 
      meningkatkan 
      kesihatan mental      
      dalam kehidupan 
      harian.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" authorId="1">
      <text>
        <r>
          <rPr>
            <b/>
            <sz val="9"/>
            <color indexed="81"/>
            <rFont val="Tahoma"/>
            <family val="2"/>
          </rPr>
          <t>2.2 Mengetahui peranan diri 
       sendiri dan ahli keluarga 
       serta kepentingan institusi 
       kekeluargaan dalam aspek 
       kesihatan keluarga.</t>
        </r>
      </text>
    </comment>
    <comment ref="J10" authorId="1">
      <text>
        <r>
          <rPr>
            <b/>
            <sz val="9"/>
            <color indexed="81"/>
            <rFont val="Tahoma"/>
            <family val="2"/>
          </rPr>
          <t xml:space="preserve">2.3 Mengetahui dan 
      mengaplikasi    
      kemahiran 
      interpersonal serta 
      komunikasi berkesan    
      dalam kehidupan 
      harian.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0" authorId="1">
      <text>
        <r>
          <rPr>
            <b/>
            <sz val="9"/>
            <color indexed="81"/>
            <rFont val="Tahoma"/>
            <family val="2"/>
          </rPr>
          <t xml:space="preserve">3.1  Mengetahui jenis 
       penyakit dan cara   
       mencegah serta 
       mengelak risiko 
       penyakit dalam
       kehidupan harian.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" authorId="1">
      <text>
        <r>
          <rPr>
            <b/>
            <sz val="9"/>
            <color indexed="81"/>
            <rFont val="Tahoma"/>
            <family val="2"/>
          </rPr>
          <t xml:space="preserve">3.2  Mengetahui 
       kepentingan menjaga 
       keselamatan diri dan 
       mendemonstrasi kemahiran 
       kecekapan psikososial dalam 
       kehidupan harian.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0" authorId="1">
      <text>
        <r>
          <rPr>
            <b/>
            <sz val="9"/>
            <color indexed="81"/>
            <rFont val="Tahoma"/>
            <family val="2"/>
          </rPr>
          <t>1.3 Mengetahui dan 
       mengamalkan   
       makanan yang sihat 
       serta selamat.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0" authorId="1">
      <text>
        <r>
          <rPr>
            <b/>
            <sz val="9"/>
            <color indexed="81"/>
            <rFont val="Tahoma"/>
            <family val="2"/>
          </rPr>
          <t xml:space="preserve">3.3  Mengetahui asas 
       pertolongan cemas dan 
       kepentingan  bertindak 
       dengan bijak mengikut 
       situasi.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<sst xmlns="http://schemas.openxmlformats.org/spreadsheetml/2006/main" count="199" uniqueCount="154">
  <si>
    <t>BIL</t>
  </si>
  <si>
    <t>JANTINA</t>
  </si>
  <si>
    <t>NAMA MURID</t>
  </si>
  <si>
    <t>:</t>
  </si>
  <si>
    <t>Nama Murid</t>
  </si>
  <si>
    <t>Jantina</t>
  </si>
  <si>
    <t>Kelas</t>
  </si>
  <si>
    <t>Tarikh Pelaporan</t>
  </si>
  <si>
    <t>NAMA GURU MATA PELAJARAN :</t>
  </si>
  <si>
    <t>………………………………..…............</t>
  </si>
  <si>
    <t>………………………………………..</t>
  </si>
  <si>
    <t xml:space="preserve">NO. MYKID/
NO. SURAT
 BERANAK
</t>
  </si>
  <si>
    <r>
      <rPr>
        <b/>
        <sz val="12"/>
        <color theme="1"/>
        <rFont val="Arial"/>
        <family val="2"/>
      </rPr>
      <t>Kelas</t>
    </r>
    <r>
      <rPr>
        <sz val="12"/>
        <color theme="1"/>
        <rFont val="Arial"/>
        <family val="2"/>
      </rPr>
      <t xml:space="preserve"> :</t>
    </r>
  </si>
  <si>
    <t>BAND
 KESELURUHAN</t>
  </si>
  <si>
    <t>No. My Kid/No. Surat Beranak</t>
  </si>
  <si>
    <t>1.3 PEMAKANAN</t>
  </si>
  <si>
    <t>1.4 PENYALAHGUNAAN BAHAN</t>
  </si>
  <si>
    <t>2.1 PENGURUSAN MENTAL DAN EMOSI</t>
  </si>
  <si>
    <t>2.2 KEKELUARGAAN</t>
  </si>
  <si>
    <t>2.3 PERHUBUNGAN</t>
  </si>
  <si>
    <t>3.1 PENYAKIT</t>
  </si>
  <si>
    <t>3.2 KESELAMATAN</t>
  </si>
  <si>
    <t>3.3 PERTOLONGAN CEMAS</t>
  </si>
  <si>
    <t>Nama Guru Pendidikan Kesihatan</t>
  </si>
  <si>
    <t xml:space="preserve">
PEMAKANAN 
(15%)
</t>
  </si>
  <si>
    <t>BAND 
KESELURUHAN 
PEERS                       (75%)</t>
  </si>
  <si>
    <t>KESIHATAN DIRI DAN REPRODUKTIF</t>
  </si>
  <si>
    <t>KESELAMATAN</t>
  </si>
  <si>
    <t>PENYAKIT</t>
  </si>
  <si>
    <t>PERHUBUNGAN</t>
  </si>
  <si>
    <t>KEKELUARGAAN</t>
  </si>
  <si>
    <t xml:space="preserve">PENGURUSAN MENTAL DAN EMOSI
</t>
  </si>
  <si>
    <t>PENYALAHGUNAAN BAHAN</t>
  </si>
  <si>
    <t>Keseluruhan Prestasi Pendidikan Kesihatan Tahun 4 :</t>
  </si>
  <si>
    <t>1.1 KESIHATAN DIRI DAN REPRODUKTIF</t>
  </si>
  <si>
    <t>1.2 KESIHATAN DIRI DAN REPRODUKTIF</t>
  </si>
  <si>
    <t>( GURU BESAR)</t>
  </si>
  <si>
    <t>SK 1.1</t>
  </si>
  <si>
    <t>SK 1.2</t>
  </si>
  <si>
    <t>SK 1.4</t>
  </si>
  <si>
    <t>SK 2.1</t>
  </si>
  <si>
    <t>SK 2.2</t>
  </si>
  <si>
    <t>SK 2.3</t>
  </si>
  <si>
    <t>SK 3.1</t>
  </si>
  <si>
    <t>SK 3.2</t>
  </si>
  <si>
    <t>SK 1.3</t>
  </si>
  <si>
    <t>SK 3.3</t>
  </si>
  <si>
    <t>STANDARD KANDUNGAN</t>
  </si>
  <si>
    <t>Berikut adalah pernyataan bagi Standard Kandungan yang telah dikuasai:</t>
  </si>
  <si>
    <t xml:space="preserve">PENDIDIKAN KESIHATAN REPRODUKTIF DAN SOSIAL (PEERS)
(75%)
</t>
  </si>
  <si>
    <t>Graf Keseluruhan</t>
  </si>
  <si>
    <t>Bil</t>
  </si>
  <si>
    <t>Bilangan Data</t>
  </si>
  <si>
    <t>S.K. 1.1</t>
  </si>
  <si>
    <t>S.K.1.2</t>
  </si>
  <si>
    <t>S.K. 1.3</t>
  </si>
  <si>
    <t>S.K. 1.4</t>
  </si>
  <si>
    <t>S.K. 2.1</t>
  </si>
  <si>
    <t>S.K. 2.2</t>
  </si>
  <si>
    <t>S.K. 2.3</t>
  </si>
  <si>
    <t>S.K. 3.1</t>
  </si>
  <si>
    <t>S.K.3.2</t>
  </si>
  <si>
    <t>S.K. 3.3</t>
  </si>
  <si>
    <t>Nama Guru Besar</t>
  </si>
  <si>
    <t>Tarikh Pelaporan:</t>
  </si>
  <si>
    <t xml:space="preserve">
PERTOLONGAN 
CEMAS
( 10%)
</t>
  </si>
  <si>
    <t xml:space="preserve">TAHAP PENGUASAAN </t>
  </si>
  <si>
    <t xml:space="preserve"> PERNYATAAN TAHAP PENGUASAAN PENDIDIKAN KESIHATAN</t>
  </si>
  <si>
    <t>TAHAP PENGUASAAN</t>
  </si>
  <si>
    <t xml:space="preserve">Nama Guru </t>
  </si>
  <si>
    <t>PENTAKSIRAN MATA PELAJARAN PENDIDIKAN KESIHATAN TAHUN 5</t>
  </si>
  <si>
    <t>Menerangkan fungsi organ dalam sistem  reproduktif lelaki dan perempuan.</t>
  </si>
  <si>
    <t>Menghubungkaitkan fungsi organ reproduktif  perempuan dengan kitaran haid.</t>
  </si>
  <si>
    <t>Merumuskan kaitan antara kitaran haid dengan persenyawaan dalam asas kejadian manusia.</t>
  </si>
  <si>
    <t xml:space="preserve">Menyampaikan maklumat kepada orang lain tentang kitaran haid dan persenyawaan dalam asas kejadian manusia.
</t>
  </si>
  <si>
    <t>Menjelaskan cara menghormati anggota seksual orang lain.</t>
  </si>
  <si>
    <t xml:space="preserve">Menjelaskan dengan contoh cara menjaga kebersihan, keselamatan dan kesihatan  anggota seksual diri sendiri.
</t>
  </si>
  <si>
    <t xml:space="preserve">Membincangkan cara menghargai dan menghormati anggota seksual diri sendiri dengan menjaga kebersihan, keselamatan dan kesihatan.
</t>
  </si>
  <si>
    <t>Menyatakan kepentingan mengambil pelbagai  jenis makanan.</t>
  </si>
  <si>
    <t xml:space="preserve">Membincangkan menu makanan seimbang.                                          </t>
  </si>
  <si>
    <t xml:space="preserve">Menunjuk cara penyediaan makanan seimbang.   
</t>
  </si>
  <si>
    <t xml:space="preserve">Memberi komen tentang hidangan dalam pemilihan makanan. 
</t>
  </si>
  <si>
    <t xml:space="preserve">Mencipta dan menghasilkan  hidangan yang seimbang dan berkhasiat. 
</t>
  </si>
  <si>
    <t>Menyatakan pelbagai jenis bahan inhalan.</t>
  </si>
  <si>
    <t xml:space="preserve">Menjelaskan kesan jangka pendek dan jangka panjang akibat penyalahgunaan bahan inhalan. 
</t>
  </si>
  <si>
    <t xml:space="preserve">Menjelaskan dengan contoh cara berkata TIDAK kepada penyalahgunaan bahan inhalan. 
</t>
  </si>
  <si>
    <t xml:space="preserve">Mendemonstrasi cara berkata TIDAK kepada penyalahgunaan bahan inhalan. 
</t>
  </si>
  <si>
    <t xml:space="preserve">Mencadangkan cara mengelak pengambilan bahan inhalan. 
</t>
  </si>
  <si>
    <t xml:space="preserve">Menyebarkan maklumat berkaitan kesan pengambilan bahan inhalan kepada ahli keluarga dan rakan sebaya.
</t>
  </si>
  <si>
    <t>Memberi contoh konflik dan stres dalam keluarga serta rakan sebaya.</t>
  </si>
  <si>
    <t>Menerangkan kesan konflik dan stres dalam keluarga serta rakan sebaya.</t>
  </si>
  <si>
    <t>Menjelaskan melalui contoh kepentingan menangani konflik dan stres yang berlaku dalam keluarga serta rakan sebaya.</t>
  </si>
  <si>
    <t>Mengenal pasti harapan ahli keluarga.</t>
  </si>
  <si>
    <t xml:space="preserve">Menyatakan tanggungjawab ahli keluarga dalam aspek mental, emosi dan sosial.    
</t>
  </si>
  <si>
    <t>Menjelaskan dengan contoh tanggungjawab ahli keluarga dalam membina keluarga yang harmoni.</t>
  </si>
  <si>
    <t>Membuat kajian keperluan dan kehendak ahli keluarga dalam aspek mental, emosi dan sosial.</t>
  </si>
  <si>
    <t xml:space="preserve">Menjelaskan maksud remaja.    </t>
  </si>
  <si>
    <t>Menerangkan peranan remaja dalam masyarakat.</t>
  </si>
  <si>
    <t>Memberi contoh etika perhubungan maya dan bukan maya secara sihat.</t>
  </si>
  <si>
    <t xml:space="preserve">Membezakan cabaran yang dialami oleh remaja dalam hubungan maya dan bukan maya.    </t>
  </si>
  <si>
    <t xml:space="preserve">Membahaskan cara menangani cabaran perhubungan maya dan bukan maya.   </t>
  </si>
  <si>
    <t xml:space="preserve">Mencipta cara perhubungan yang sihat.  </t>
  </si>
  <si>
    <t xml:space="preserve">Menyatakan jenis penyakit berjangkit yang boleh dicegah melalui vaksin.
</t>
  </si>
  <si>
    <t>Menerangkan fungsi vaksin dalam mencegah penyakit.</t>
  </si>
  <si>
    <t>Menjelaskan dengan contoh bagaimana penyakit berjangkit merebak.</t>
  </si>
  <si>
    <t>Membezakan gejala dan tanda penyakit berjangkit iaitu campak, rubella, cacar serta beguk.</t>
  </si>
  <si>
    <t xml:space="preserve">Mentafsir maklumat di dalam buku rekod kesihatan murid untuk menghasilkan karya mengenai kebaikan pengambilan vaksin.
</t>
  </si>
  <si>
    <t>Menyebar luas maklumat penyakit berjangkit yang boleh dicegah melalui imunisasi kepada orang lain.</t>
  </si>
  <si>
    <t xml:space="preserve">Menyatakan maksud perhubungan maya dan bukan maya dengan rakan lain.
</t>
  </si>
  <si>
    <t xml:space="preserve">Menerangkan pengaruh positif dan negatif dalam perhubungan maya dan bukan maya.
</t>
  </si>
  <si>
    <t>Membuat kajian impak berkaitan perhubungan maya dan bukan maya terhadap diri sendiri dan rakan lain.</t>
  </si>
  <si>
    <t>Membahaskan kebaikan dan keburukan perhubungan maya dan bukan maya.</t>
  </si>
  <si>
    <t>Menyampaikan maklumat tentang cara yang selamat dalam menjalin perhubungan maya dan bukan maya.</t>
  </si>
  <si>
    <t>Menjelaskan melalui contoh kepentingan memberi  bantu mula untuk kecederaan ringan.</t>
  </si>
  <si>
    <t>Menilai cara memberi bantu mula mengikut tatacara yang betul mengikut jenis kecederaan.</t>
  </si>
  <si>
    <t xml:space="preserve">Menyatakan organ dalam sistem reproduktif  lelaki dan perempuan.
</t>
  </si>
  <si>
    <t xml:space="preserve">Menyatakan penerimaan diri dan bersyukur dilahirkan sebagai lelaki atau perempuan.
</t>
  </si>
  <si>
    <t xml:space="preserve">Membanding beza antara makanan yang berkhasiat dengan makanan yang tidak berkhasiat.
</t>
  </si>
  <si>
    <t>Memilih cara mengurus konflik dan stres  dalam keluarga serta rakan sebaya.</t>
  </si>
  <si>
    <t>Meramalkan akibat sekiranya keperluan dan  kehendak ahli  keluarga  tidak dipenuhi.</t>
  </si>
  <si>
    <t>LELAKI</t>
  </si>
  <si>
    <t xml:space="preserve">Menjelaskan dengan contoh fungsi organ reproduktif manusia dalam proses persenyawaan.
</t>
  </si>
  <si>
    <t xml:space="preserve">Membuat pertimbangan dan keputusan tentang batas sentuhan pada anggota  seksual dalam aspek menjaga kebersihan, keselamatan dan kesihatan diri sendiri serta orang lain.
</t>
  </si>
  <si>
    <t xml:space="preserve">Menyampaikan maklumat kepada orang lain tentang cara menghargai dan menghormati anggota seksual serta batas sentuhan pada anggota seksual diri sendiri dan orang lain.
</t>
  </si>
  <si>
    <t>Menjelaskan dengan contoh bagaimana menangani pengaruh negatif  dalam perhubungan maya dan bukan maya.</t>
  </si>
  <si>
    <t xml:space="preserve">Menyatakan agensi yang boleh memberi perkhidmatan kesihatan dan keselamatan mengikut situasi.           
</t>
  </si>
  <si>
    <t xml:space="preserve">Menyebar luas maklumat agensi yang boleh memberi perkhidmatan kesihatan dan keselamatan. </t>
  </si>
  <si>
    <t>SK 1.1  KESIHATAN DIRI DAN REPRODUKTIF</t>
  </si>
  <si>
    <t>SK 1.2  KESIHATAN DIRI DAN REPRODUKTIF</t>
  </si>
  <si>
    <t>SK 1.3  PEMAKANAN</t>
  </si>
  <si>
    <t>SK 1.4  PENYALAHGUNAAN BAHAN</t>
  </si>
  <si>
    <t>SK 2.1  PENGURUSAN MENTAL DAN EMOSI</t>
  </si>
  <si>
    <t>SK 2.2  KEKELUARGAAN</t>
  </si>
  <si>
    <t>SK 2.3  PERHUBUNGAN</t>
  </si>
  <si>
    <t>SK 3.1  PENYAKIT</t>
  </si>
  <si>
    <t>SK 3.2  KESELAMATAN</t>
  </si>
  <si>
    <t>SK 3.3  PERTOLONGAN CEMAS</t>
  </si>
  <si>
    <t>Menyatakan punca konflik dan stres dalam keluarga serta rakan sebaya.</t>
  </si>
  <si>
    <t>TAHAP PENGUASAAN MURID</t>
  </si>
  <si>
    <t>KELAS:</t>
  </si>
  <si>
    <t>GRAF TAHAP PENGUASAAN MURID</t>
  </si>
  <si>
    <t xml:space="preserve"> Menjelaskan hubung kait kesan konflik dan stres terhadap diri, keluarga serta rakan sebaya, dan sebaliknya.</t>
  </si>
  <si>
    <t xml:space="preserve">Memberi contoh situasi yang boleh menyebabkan kecederaan ringan iaitu melecet, dan melecur.
</t>
  </si>
  <si>
    <t xml:space="preserve">Mendemonstrasi langkah-langkah memberi bantu mula untuk kecederaan ringan iaitu melecet, dan melecur.
</t>
  </si>
  <si>
    <t xml:space="preserve">Merancang keperluan dan kehendak ahli keluarga dalam aspek mental, emosi dan sosial.                                </t>
  </si>
  <si>
    <t>040406-14-5213</t>
  </si>
  <si>
    <t>SJK(C) LOK KHOON</t>
  </si>
  <si>
    <t>KAMPUNG AYER JERNEH, KEMASIK, KEMAMAN, TERENGGANU</t>
  </si>
  <si>
    <t>5 MERAH</t>
  </si>
  <si>
    <t>LIM SI SEAN</t>
  </si>
  <si>
    <t>SAW JIN CHENG</t>
  </si>
  <si>
    <t>THAM JIA LE</t>
  </si>
  <si>
    <t>LEE YEN NIE</t>
  </si>
  <si>
    <t>PN. TAN SWEE YING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</si>
</sst>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color indexed="81"/>
      <name val="Tahoma"/>
      <family val="2"/>
    </font>
    <font>
      <b/>
      <sz val="14"/>
      <color indexed="8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indexed="81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00"/>
      <name val="Bernard MT Condensed"/>
      <family val="1"/>
    </font>
    <font>
      <sz val="9"/>
      <color theme="1"/>
      <name val="Calibri"/>
      <family val="2"/>
      <scheme val="minor"/>
    </font>
    <font>
      <sz val="11"/>
      <name val="Arial"/>
      <family val="2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sz val="10"/>
      <color indexed="81"/>
      <name val="Tahoma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Font="1"/>
    <xf numFmtId="0" fontId="1" fillId="0" borderId="0" xfId="0" applyFont="1" applyBorder="1"/>
    <xf numFmtId="0" fontId="0" fillId="0" borderId="1" xfId="0" applyBorder="1"/>
    <xf numFmtId="0" fontId="9" fillId="0" borderId="0" xfId="0" applyFont="1"/>
    <xf numFmtId="0" fontId="9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left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4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15" fontId="9" fillId="0" borderId="0" xfId="0" applyNumberFormat="1" applyFont="1"/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1" xfId="0" applyFont="1" applyBorder="1"/>
    <xf numFmtId="0" fontId="22" fillId="0" borderId="1" xfId="0" applyFont="1" applyBorder="1" applyAlignment="1">
      <alignment horizontal="center"/>
    </xf>
    <xf numFmtId="0" fontId="23" fillId="0" borderId="0" xfId="0" applyFont="1"/>
    <xf numFmtId="0" fontId="2" fillId="6" borderId="0" xfId="0" applyFont="1" applyFill="1" applyAlignment="1" applyProtection="1">
      <alignment horizontal="center"/>
      <protection locked="0"/>
    </xf>
    <xf numFmtId="0" fontId="2" fillId="6" borderId="0" xfId="0" applyFont="1" applyFill="1"/>
    <xf numFmtId="0" fontId="2" fillId="6" borderId="0" xfId="0" applyFont="1" applyFill="1" applyProtection="1">
      <protection locked="0"/>
    </xf>
    <xf numFmtId="0" fontId="2" fillId="6" borderId="0" xfId="0" applyFont="1" applyFill="1" applyAlignment="1">
      <alignment horizontal="center"/>
    </xf>
    <xf numFmtId="0" fontId="2" fillId="6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right" vertical="center"/>
    </xf>
    <xf numFmtId="0" fontId="6" fillId="6" borderId="13" xfId="0" applyFont="1" applyFill="1" applyBorder="1" applyAlignment="1">
      <alignment vertical="center"/>
    </xf>
    <xf numFmtId="0" fontId="0" fillId="6" borderId="0" xfId="0" applyFill="1" applyAlignment="1">
      <alignment horizontal="center"/>
    </xf>
    <xf numFmtId="0" fontId="0" fillId="6" borderId="0" xfId="0" applyFill="1"/>
    <xf numFmtId="0" fontId="9" fillId="6" borderId="0" xfId="0" applyFont="1" applyFill="1"/>
    <xf numFmtId="0" fontId="9" fillId="6" borderId="0" xfId="0" applyFont="1" applyFill="1" applyAlignment="1">
      <alignment horizontal="center"/>
    </xf>
    <xf numFmtId="0" fontId="22" fillId="6" borderId="0" xfId="0" applyFont="1" applyFill="1" applyAlignment="1">
      <alignment horizontal="center" vertical="center"/>
    </xf>
    <xf numFmtId="0" fontId="23" fillId="6" borderId="0" xfId="0" applyFont="1" applyFill="1"/>
    <xf numFmtId="0" fontId="14" fillId="6" borderId="0" xfId="0" applyFont="1" applyFill="1" applyAlignment="1">
      <alignment horizontal="center"/>
    </xf>
    <xf numFmtId="0" fontId="14" fillId="6" borderId="0" xfId="0" applyFont="1" applyFill="1"/>
    <xf numFmtId="0" fontId="6" fillId="6" borderId="0" xfId="0" applyFont="1" applyFill="1" applyBorder="1" applyAlignment="1">
      <alignment horizontal="left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2" fillId="6" borderId="10" xfId="0" applyFont="1" applyFill="1" applyBorder="1"/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1" fillId="0" borderId="0" xfId="0" applyFont="1" applyBorder="1" applyProtection="1">
      <protection locked="0"/>
    </xf>
    <xf numFmtId="0" fontId="23" fillId="0" borderId="1" xfId="0" applyFont="1" applyBorder="1" applyAlignment="1" applyProtection="1">
      <alignment horizontal="center"/>
      <protection locked="0"/>
    </xf>
    <xf numFmtId="0" fontId="23" fillId="0" borderId="1" xfId="0" applyFont="1" applyBorder="1" applyProtection="1">
      <protection locked="0"/>
    </xf>
    <xf numFmtId="0" fontId="15" fillId="6" borderId="0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6" fillId="0" borderId="0" xfId="0" applyFont="1" applyBorder="1" applyAlignment="1">
      <alignment horizontal="left"/>
    </xf>
    <xf numFmtId="0" fontId="9" fillId="0" borderId="0" xfId="0" applyFont="1" applyAlignment="1">
      <alignment horizontal="left" vertical="top"/>
    </xf>
    <xf numFmtId="0" fontId="23" fillId="0" borderId="1" xfId="0" applyFont="1" applyBorder="1" applyProtection="1"/>
    <xf numFmtId="0" fontId="22" fillId="0" borderId="1" xfId="0" applyFont="1" applyBorder="1" applyAlignment="1" applyProtection="1">
      <alignment horizontal="center"/>
    </xf>
    <xf numFmtId="0" fontId="26" fillId="0" borderId="0" xfId="0" applyFont="1"/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left" vertical="center"/>
    </xf>
    <xf numFmtId="0" fontId="6" fillId="6" borderId="21" xfId="0" applyFont="1" applyFill="1" applyBorder="1" applyAlignment="1">
      <alignment horizontal="left" vertical="center"/>
    </xf>
    <xf numFmtId="0" fontId="2" fillId="6" borderId="0" xfId="0" applyFont="1" applyFill="1" applyBorder="1" applyAlignment="1" applyProtection="1">
      <alignment horizontal="left" vertical="center"/>
    </xf>
    <xf numFmtId="0" fontId="6" fillId="6" borderId="35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25" fillId="6" borderId="0" xfId="0" applyFont="1" applyFill="1" applyAlignment="1" applyProtection="1">
      <alignment horizontal="center" vertical="center"/>
      <protection locked="0"/>
    </xf>
    <xf numFmtId="0" fontId="6" fillId="6" borderId="14" xfId="0" applyFont="1" applyFill="1" applyBorder="1" applyAlignment="1" applyProtection="1">
      <alignment horizontal="left" vertical="center"/>
      <protection locked="0"/>
    </xf>
    <xf numFmtId="0" fontId="2" fillId="6" borderId="15" xfId="0" applyFont="1" applyFill="1" applyBorder="1" applyAlignment="1" applyProtection="1">
      <alignment horizontal="left" vertical="center"/>
      <protection locked="0"/>
    </xf>
    <xf numFmtId="0" fontId="2" fillId="6" borderId="16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center" vertical="top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center"/>
    </xf>
    <xf numFmtId="0" fontId="0" fillId="0" borderId="26" xfId="0" applyBorder="1"/>
    <xf numFmtId="0" fontId="1" fillId="0" borderId="27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center" vertical="top"/>
    </xf>
    <xf numFmtId="0" fontId="1" fillId="0" borderId="26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5" fontId="6" fillId="0" borderId="13" xfId="0" applyNumberFormat="1" applyFont="1" applyBorder="1" applyAlignment="1" applyProtection="1">
      <alignment horizontal="left"/>
      <protection locked="0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0" fillId="0" borderId="32" xfId="0" applyBorder="1" applyAlignment="1">
      <alignment horizontal="left" vertical="top" wrapText="1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9" fillId="4" borderId="37" xfId="0" applyFont="1" applyFill="1" applyBorder="1" applyAlignment="1">
      <alignment horizontal="center" vertical="top"/>
    </xf>
    <xf numFmtId="0" fontId="9" fillId="4" borderId="35" xfId="0" applyFont="1" applyFill="1" applyBorder="1" applyAlignment="1">
      <alignment horizontal="center" vertical="top"/>
    </xf>
    <xf numFmtId="0" fontId="9" fillId="4" borderId="36" xfId="0" applyFont="1" applyFill="1" applyBorder="1" applyAlignment="1">
      <alignment horizontal="center" vertical="top"/>
    </xf>
    <xf numFmtId="0" fontId="10" fillId="0" borderId="10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4" borderId="2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center" vertical="top"/>
    </xf>
    <xf numFmtId="0" fontId="9" fillId="4" borderId="3" xfId="0" applyFont="1" applyFill="1" applyBorder="1" applyAlignment="1">
      <alignment horizontal="center" vertical="top"/>
    </xf>
    <xf numFmtId="0" fontId="15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style val="22"/>
  <c:chart>
    <c:title>
      <c:tx>
        <c:rich>
          <a:bodyPr/>
          <a:lstStyle/>
          <a:p>
            <a:pPr>
              <a:defRPr lang="en-US"/>
            </a:pPr>
            <a:r>
              <a:rPr lang="en-US"/>
              <a:t>Graf Tahap</a:t>
            </a:r>
            <a:r>
              <a:rPr lang="en-US" baseline="0"/>
              <a:t> Pencapaian </a:t>
            </a:r>
            <a:r>
              <a:rPr lang="en-US"/>
              <a:t>Keseluruhan</a:t>
            </a:r>
          </a:p>
          <a:p>
            <a:pPr>
              <a:defRPr lang="en-US"/>
            </a:pPr>
            <a:r>
              <a:rPr lang="en-US"/>
              <a:t> Pendidikan</a:t>
            </a:r>
            <a:r>
              <a:rPr lang="en-US" baseline="0"/>
              <a:t> </a:t>
            </a:r>
            <a:r>
              <a:rPr lang="en-US"/>
              <a:t>Kesihatan</a:t>
            </a:r>
          </a:p>
        </c:rich>
      </c:tx>
    </c:title>
    <c:plotArea>
      <c:layout>
        <c:manualLayout>
          <c:layoutTarget val="inner"/>
          <c:xMode val="edge"/>
          <c:yMode val="edge"/>
          <c:x val="3.5634780127036872E-2"/>
          <c:y val="0.14429186351706091"/>
          <c:w val="0.93888888888889011"/>
          <c:h val="0.65529673374161568"/>
        </c:manualLayout>
      </c:layout>
      <c:barChart>
        <c:barDir val="col"/>
        <c:grouping val="clustered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GRAF!$C$3:$H$3</c:f>
            </c:multiLvlStrRef>
          </c:cat>
          <c:val>
            <c:numRef>
              <c:f>GRAF!$C$4:$H$4</c:f>
            </c:numRef>
          </c:val>
        </c:ser>
        <c:dLbls>
          <c:showVal val="1"/>
        </c:dLbls>
        <c:axId val="70990080"/>
        <c:axId val="70991872"/>
      </c:barChart>
      <c:catAx>
        <c:axId val="7099008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ms-MY"/>
          </a:p>
        </c:txPr>
        <c:crossAx val="70991872"/>
        <c:crosses val="autoZero"/>
        <c:auto val="1"/>
        <c:lblAlgn val="ctr"/>
        <c:lblOffset val="100"/>
      </c:catAx>
      <c:valAx>
        <c:axId val="70991872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70990080"/>
        <c:crosses val="autoZero"/>
        <c:crossBetween val="between"/>
      </c:valAx>
    </c:plotArea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style val="22"/>
  <c:chart>
    <c:title>
      <c:tx>
        <c:rich>
          <a:bodyPr/>
          <a:lstStyle/>
          <a:p>
            <a:pPr>
              <a:defRPr lang="en-US"/>
            </a:pPr>
            <a:r>
              <a:rPr lang="en-US"/>
              <a:t>S.K. 3.2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GRAF!$B$50</c:f>
              <c:strCache>
                <c:ptCount val="1"/>
                <c:pt idx="0">
                  <c:v>Bil</c:v>
                </c:pt>
              </c:strCache>
            </c:strRef>
          </c:tx>
          <c:cat>
            <c:multiLvlStrRef>
              <c:f>GRAF!$C$48:$H$49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</c:lvl>
                <c:lvl>
                  <c:pt idx="1">
                    <c:v>Bilangan Data</c:v>
                  </c:pt>
                  <c:pt idx="3">
                    <c:v>1</c:v>
                  </c:pt>
                </c:lvl>
              </c:multiLvlStrCache>
            </c:multiLvlStrRef>
          </c:cat>
          <c:val>
            <c:numRef>
              <c:f>GRAF!$C$50:$H$50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</c:ser>
        <c:dLbls/>
        <c:axId val="72323456"/>
        <c:axId val="72324992"/>
      </c:barChart>
      <c:catAx>
        <c:axId val="72323456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/>
            </a:pPr>
            <a:endParaRPr lang="ms-MY"/>
          </a:p>
        </c:txPr>
        <c:crossAx val="72324992"/>
        <c:crosses val="autoZero"/>
        <c:auto val="1"/>
        <c:lblAlgn val="ctr"/>
        <c:lblOffset val="100"/>
      </c:catAx>
      <c:valAx>
        <c:axId val="7232499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ms-MY"/>
          </a:p>
        </c:txPr>
        <c:crossAx val="72323456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n-US"/>
          </a:pPr>
          <a:endParaRPr lang="ms-MY"/>
        </a:p>
      </c:txPr>
    </c:legend>
    <c:plotVisOnly val="1"/>
    <c:dispBlanksAs val="gap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style val="22"/>
  <c:chart>
    <c:title>
      <c:tx>
        <c:rich>
          <a:bodyPr/>
          <a:lstStyle/>
          <a:p>
            <a:pPr>
              <a:defRPr lang="en-US"/>
            </a:pPr>
            <a:r>
              <a:rPr lang="en-US"/>
              <a:t>S.K. 3.3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GRAF!$B$54</c:f>
              <c:strCache>
                <c:ptCount val="1"/>
                <c:pt idx="0">
                  <c:v>Bil</c:v>
                </c:pt>
              </c:strCache>
            </c:strRef>
          </c:tx>
          <c:cat>
            <c:multiLvlStrRef>
              <c:f>GRAF!$C$52:$H$53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</c:lvl>
                <c:lvl>
                  <c:pt idx="1">
                    <c:v>Bilangan Data</c:v>
                  </c:pt>
                  <c:pt idx="3">
                    <c:v>1</c:v>
                  </c:pt>
                </c:lvl>
              </c:multiLvlStrCache>
            </c:multiLvlStrRef>
          </c:cat>
          <c:val>
            <c:numRef>
              <c:f>GRAF!$C$54:$H$54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/>
        <c:axId val="72345472"/>
        <c:axId val="72347008"/>
      </c:barChart>
      <c:catAx>
        <c:axId val="72345472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/>
            </a:pPr>
            <a:endParaRPr lang="ms-MY"/>
          </a:p>
        </c:txPr>
        <c:crossAx val="72347008"/>
        <c:crosses val="autoZero"/>
        <c:auto val="1"/>
        <c:lblAlgn val="ctr"/>
        <c:lblOffset val="100"/>
      </c:catAx>
      <c:valAx>
        <c:axId val="72347008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ms-MY"/>
          </a:p>
        </c:txPr>
        <c:crossAx val="72345472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n-US"/>
          </a:pPr>
          <a:endParaRPr lang="ms-MY"/>
        </a:p>
      </c:txPr>
    </c:legend>
    <c:plotVisOnly val="1"/>
    <c:dispBlanksAs val="gap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style val="22"/>
  <c:chart>
    <c:title>
      <c:tx>
        <c:rich>
          <a:bodyPr/>
          <a:lstStyle/>
          <a:p>
            <a:pPr>
              <a:defRPr lang="en-US"/>
            </a:pPr>
            <a:r>
              <a:rPr lang="en-US"/>
              <a:t>S.K. 1.1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GRAF!$B$18</c:f>
              <c:strCache>
                <c:ptCount val="1"/>
                <c:pt idx="0">
                  <c:v>Bil</c:v>
                </c:pt>
              </c:strCache>
            </c:strRef>
          </c:tx>
          <c:cat>
            <c:multiLvlStrRef>
              <c:f>GRAF!$C$16:$H$17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</c:lvl>
                <c:lvl>
                  <c:pt idx="1">
                    <c:v>Bilangan Data</c:v>
                  </c:pt>
                  <c:pt idx="3">
                    <c:v>1</c:v>
                  </c:pt>
                </c:lvl>
              </c:multiLvlStrCache>
            </c:multiLvlStrRef>
          </c:cat>
          <c:val>
            <c:numRef>
              <c:f>GRAF!$C$18:$H$18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/>
        <c:axId val="71011712"/>
        <c:axId val="71025792"/>
      </c:barChart>
      <c:catAx>
        <c:axId val="71011712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/>
            </a:pPr>
            <a:endParaRPr lang="ms-MY"/>
          </a:p>
        </c:txPr>
        <c:crossAx val="71025792"/>
        <c:crosses val="autoZero"/>
        <c:auto val="1"/>
        <c:lblAlgn val="ctr"/>
        <c:lblOffset val="100"/>
      </c:catAx>
      <c:valAx>
        <c:axId val="7102579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ms-MY"/>
          </a:p>
        </c:txPr>
        <c:crossAx val="71011712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n-US"/>
          </a:pPr>
          <a:endParaRPr lang="ms-MY"/>
        </a:p>
      </c:txPr>
    </c:legend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style val="22"/>
  <c:chart>
    <c:title>
      <c:tx>
        <c:rich>
          <a:bodyPr/>
          <a:lstStyle/>
          <a:p>
            <a:pPr>
              <a:defRPr lang="en-US"/>
            </a:pPr>
            <a:r>
              <a:rPr lang="en-US"/>
              <a:t>S.K. 1.2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GRAF!$B$22</c:f>
              <c:strCache>
                <c:ptCount val="1"/>
                <c:pt idx="0">
                  <c:v>Bil</c:v>
                </c:pt>
              </c:strCache>
            </c:strRef>
          </c:tx>
          <c:cat>
            <c:multiLvlStrRef>
              <c:f>GRAF!$C$20:$H$21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</c:lvl>
                <c:lvl>
                  <c:pt idx="1">
                    <c:v>Bilangan Data</c:v>
                  </c:pt>
                  <c:pt idx="3">
                    <c:v>1</c:v>
                  </c:pt>
                </c:lvl>
              </c:multiLvlStrCache>
            </c:multiLvlStrRef>
          </c:cat>
          <c:val>
            <c:numRef>
              <c:f>GRAF!$C$22:$H$22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</c:ser>
        <c:dLbls/>
        <c:axId val="72119424"/>
        <c:axId val="72120960"/>
      </c:barChart>
      <c:catAx>
        <c:axId val="72119424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/>
            </a:pPr>
            <a:endParaRPr lang="ms-MY"/>
          </a:p>
        </c:txPr>
        <c:crossAx val="72120960"/>
        <c:crosses val="autoZero"/>
        <c:auto val="1"/>
        <c:lblAlgn val="ctr"/>
        <c:lblOffset val="100"/>
      </c:catAx>
      <c:valAx>
        <c:axId val="72120960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ms-MY"/>
          </a:p>
        </c:txPr>
        <c:crossAx val="7211942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n-US"/>
          </a:pPr>
          <a:endParaRPr lang="ms-MY"/>
        </a:p>
      </c:txPr>
    </c:legend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style val="22"/>
  <c:chart>
    <c:title>
      <c:tx>
        <c:rich>
          <a:bodyPr/>
          <a:lstStyle/>
          <a:p>
            <a:pPr>
              <a:defRPr lang="en-US"/>
            </a:pPr>
            <a:r>
              <a:rPr lang="en-US"/>
              <a:t>S.K. 1.3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GRAF!$B$26</c:f>
              <c:strCache>
                <c:ptCount val="1"/>
                <c:pt idx="0">
                  <c:v>Bil</c:v>
                </c:pt>
              </c:strCache>
            </c:strRef>
          </c:tx>
          <c:cat>
            <c:multiLvlStrRef>
              <c:f>GRAF!$C$24:$H$25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</c:lvl>
                <c:lvl>
                  <c:pt idx="1">
                    <c:v>Bilangan Data</c:v>
                  </c:pt>
                  <c:pt idx="3">
                    <c:v>1</c:v>
                  </c:pt>
                </c:lvl>
              </c:multiLvlStrCache>
            </c:multiLvlStrRef>
          </c:cat>
          <c:val>
            <c:numRef>
              <c:f>GRAF!$C$26:$H$26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</c:ser>
        <c:dLbls/>
        <c:axId val="72137344"/>
        <c:axId val="72147328"/>
      </c:barChart>
      <c:catAx>
        <c:axId val="72137344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/>
            </a:pPr>
            <a:endParaRPr lang="ms-MY"/>
          </a:p>
        </c:txPr>
        <c:crossAx val="72147328"/>
        <c:crosses val="autoZero"/>
        <c:auto val="1"/>
        <c:lblAlgn val="ctr"/>
        <c:lblOffset val="100"/>
      </c:catAx>
      <c:valAx>
        <c:axId val="72147328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ms-MY"/>
          </a:p>
        </c:txPr>
        <c:crossAx val="7213734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n-US"/>
          </a:pPr>
          <a:endParaRPr lang="ms-MY"/>
        </a:p>
      </c:txPr>
    </c:legend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style val="22"/>
  <c:chart>
    <c:title>
      <c:tx>
        <c:rich>
          <a:bodyPr/>
          <a:lstStyle/>
          <a:p>
            <a:pPr>
              <a:defRPr lang="en-US"/>
            </a:pPr>
            <a:r>
              <a:rPr lang="en-US"/>
              <a:t>S.K. 1.4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GRAF!$B$30</c:f>
              <c:strCache>
                <c:ptCount val="1"/>
                <c:pt idx="0">
                  <c:v>Bil</c:v>
                </c:pt>
              </c:strCache>
            </c:strRef>
          </c:tx>
          <c:cat>
            <c:multiLvlStrRef>
              <c:f>GRAF!$C$28:$H$29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</c:lvl>
                <c:lvl>
                  <c:pt idx="1">
                    <c:v>Bilangan Data</c:v>
                  </c:pt>
                  <c:pt idx="3">
                    <c:v>1</c:v>
                  </c:pt>
                </c:lvl>
              </c:multiLvlStrCache>
            </c:multiLvlStrRef>
          </c:cat>
          <c:val>
            <c:numRef>
              <c:f>GRAF!$C$30:$H$30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</c:ser>
        <c:dLbls/>
        <c:axId val="72176000"/>
        <c:axId val="72177536"/>
      </c:barChart>
      <c:catAx>
        <c:axId val="72176000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/>
            </a:pPr>
            <a:endParaRPr lang="ms-MY"/>
          </a:p>
        </c:txPr>
        <c:crossAx val="72177536"/>
        <c:crosses val="autoZero"/>
        <c:auto val="1"/>
        <c:lblAlgn val="ctr"/>
        <c:lblOffset val="100"/>
      </c:catAx>
      <c:valAx>
        <c:axId val="72177536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ms-MY"/>
          </a:p>
        </c:txPr>
        <c:crossAx val="72176000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n-US"/>
          </a:pPr>
          <a:endParaRPr lang="ms-MY"/>
        </a:p>
      </c:txPr>
    </c:legend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style val="22"/>
  <c:chart>
    <c:title>
      <c:tx>
        <c:rich>
          <a:bodyPr/>
          <a:lstStyle/>
          <a:p>
            <a:pPr>
              <a:defRPr lang="en-US"/>
            </a:pPr>
            <a:r>
              <a:rPr lang="en-US"/>
              <a:t>S.K. 2.1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GRAF!$B$34</c:f>
              <c:strCache>
                <c:ptCount val="1"/>
                <c:pt idx="0">
                  <c:v>Bil</c:v>
                </c:pt>
              </c:strCache>
            </c:strRef>
          </c:tx>
          <c:cat>
            <c:multiLvlStrRef>
              <c:f>GRAF!$C$32:$H$33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</c:lvl>
                <c:lvl>
                  <c:pt idx="1">
                    <c:v>Bilangan Data</c:v>
                  </c:pt>
                  <c:pt idx="3">
                    <c:v>1</c:v>
                  </c:pt>
                </c:lvl>
              </c:multiLvlStrCache>
            </c:multiLvlStrRef>
          </c:cat>
          <c:val>
            <c:numRef>
              <c:f>GRAF!$C$34:$H$34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/>
        <c:axId val="72222592"/>
        <c:axId val="72224128"/>
      </c:barChart>
      <c:catAx>
        <c:axId val="72222592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/>
            </a:pPr>
            <a:endParaRPr lang="ms-MY"/>
          </a:p>
        </c:txPr>
        <c:crossAx val="72224128"/>
        <c:crosses val="autoZero"/>
        <c:auto val="1"/>
        <c:lblAlgn val="ctr"/>
        <c:lblOffset val="100"/>
      </c:catAx>
      <c:valAx>
        <c:axId val="72224128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ms-MY"/>
          </a:p>
        </c:txPr>
        <c:crossAx val="72222592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n-US"/>
          </a:pPr>
          <a:endParaRPr lang="ms-MY"/>
        </a:p>
      </c:txPr>
    </c:legend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style val="22"/>
  <c:chart>
    <c:title>
      <c:tx>
        <c:rich>
          <a:bodyPr/>
          <a:lstStyle/>
          <a:p>
            <a:pPr>
              <a:defRPr lang="en-US"/>
            </a:pPr>
            <a:r>
              <a:rPr lang="en-US"/>
              <a:t>S.K. 2.2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8.9167376505377718E-2"/>
          <c:y val="0.20174555452604676"/>
          <c:w val="0.75598833786937725"/>
          <c:h val="0.42113681912701545"/>
        </c:manualLayout>
      </c:layout>
      <c:barChart>
        <c:barDir val="col"/>
        <c:grouping val="clustered"/>
        <c:ser>
          <c:idx val="0"/>
          <c:order val="0"/>
          <c:tx>
            <c:strRef>
              <c:f>GRAF!$B$38</c:f>
              <c:strCache>
                <c:ptCount val="1"/>
                <c:pt idx="0">
                  <c:v>Bil</c:v>
                </c:pt>
              </c:strCache>
            </c:strRef>
          </c:tx>
          <c:cat>
            <c:multiLvlStrRef>
              <c:f>GRAF!$C$36:$H$37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</c:lvl>
                <c:lvl>
                  <c:pt idx="1">
                    <c:v>Bilangan Data</c:v>
                  </c:pt>
                  <c:pt idx="3">
                    <c:v>1</c:v>
                  </c:pt>
                </c:lvl>
              </c:multiLvlStrCache>
            </c:multiLvlStrRef>
          </c:cat>
          <c:val>
            <c:numRef>
              <c:f>GRAF!$C$38:$H$38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/>
        <c:axId val="72240512"/>
        <c:axId val="72254592"/>
      </c:barChart>
      <c:catAx>
        <c:axId val="72240512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/>
            </a:pPr>
            <a:endParaRPr lang="ms-MY"/>
          </a:p>
        </c:txPr>
        <c:crossAx val="72254592"/>
        <c:crosses val="autoZero"/>
        <c:auto val="1"/>
        <c:lblAlgn val="ctr"/>
        <c:lblOffset val="100"/>
      </c:catAx>
      <c:valAx>
        <c:axId val="7225459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ms-MY"/>
          </a:p>
        </c:txPr>
        <c:crossAx val="72240512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n-US"/>
          </a:pPr>
          <a:endParaRPr lang="ms-MY"/>
        </a:p>
      </c:txPr>
    </c:legend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style val="22"/>
  <c:chart>
    <c:title>
      <c:tx>
        <c:rich>
          <a:bodyPr/>
          <a:lstStyle/>
          <a:p>
            <a:pPr>
              <a:defRPr lang="en-US"/>
            </a:pPr>
            <a:r>
              <a:rPr lang="en-US"/>
              <a:t>S.K. 2.3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GRAF!$B$42</c:f>
              <c:strCache>
                <c:ptCount val="1"/>
                <c:pt idx="0">
                  <c:v>Bil</c:v>
                </c:pt>
              </c:strCache>
            </c:strRef>
          </c:tx>
          <c:cat>
            <c:multiLvlStrRef>
              <c:f>GRAF!$C$40:$H$41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</c:lvl>
                <c:lvl>
                  <c:pt idx="1">
                    <c:v>Bilangan Data</c:v>
                  </c:pt>
                  <c:pt idx="3">
                    <c:v>1</c:v>
                  </c:pt>
                </c:lvl>
              </c:multiLvlStrCache>
            </c:multiLvlStrRef>
          </c:cat>
          <c:val>
            <c:numRef>
              <c:f>GRAF!$C$42:$H$42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/>
        <c:axId val="72365184"/>
        <c:axId val="72366720"/>
      </c:barChart>
      <c:catAx>
        <c:axId val="72365184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/>
            </a:pPr>
            <a:endParaRPr lang="ms-MY"/>
          </a:p>
        </c:txPr>
        <c:crossAx val="72366720"/>
        <c:crosses val="autoZero"/>
        <c:auto val="1"/>
        <c:lblAlgn val="ctr"/>
        <c:lblOffset val="100"/>
      </c:catAx>
      <c:valAx>
        <c:axId val="72366720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ms-MY"/>
          </a:p>
        </c:txPr>
        <c:crossAx val="7236518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n-US"/>
          </a:pPr>
          <a:endParaRPr lang="ms-MY"/>
        </a:p>
      </c:txPr>
    </c:legend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style val="22"/>
  <c:chart>
    <c:title>
      <c:tx>
        <c:rich>
          <a:bodyPr/>
          <a:lstStyle/>
          <a:p>
            <a:pPr>
              <a:defRPr lang="en-US"/>
            </a:pPr>
            <a:r>
              <a:rPr lang="en-US"/>
              <a:t>S.K. 3.1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GRAF!$B$46</c:f>
              <c:strCache>
                <c:ptCount val="1"/>
                <c:pt idx="0">
                  <c:v>Bil</c:v>
                </c:pt>
              </c:strCache>
            </c:strRef>
          </c:tx>
          <c:cat>
            <c:multiLvlStrRef>
              <c:f>GRAF!$C$44:$H$45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</c:lvl>
                <c:lvl>
                  <c:pt idx="1">
                    <c:v>Bilangan Data</c:v>
                  </c:pt>
                  <c:pt idx="3">
                    <c:v>1</c:v>
                  </c:pt>
                </c:lvl>
              </c:multiLvlStrCache>
            </c:multiLvlStrRef>
          </c:cat>
          <c:val>
            <c:numRef>
              <c:f>GRAF!$C$46:$H$46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/>
        <c:axId val="72387200"/>
        <c:axId val="72409472"/>
      </c:barChart>
      <c:catAx>
        <c:axId val="72387200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/>
            </a:pPr>
            <a:endParaRPr lang="ms-MY"/>
          </a:p>
        </c:txPr>
        <c:crossAx val="72409472"/>
        <c:crosses val="autoZero"/>
        <c:auto val="1"/>
        <c:lblAlgn val="ctr"/>
        <c:lblOffset val="100"/>
      </c:catAx>
      <c:valAx>
        <c:axId val="7240947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ms-MY"/>
          </a:p>
        </c:txPr>
        <c:crossAx val="72387200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n-US"/>
          </a:pPr>
          <a:endParaRPr lang="ms-MY"/>
        </a:p>
      </c:txPr>
    </c:legend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Style="combo" dx="16" fmlaLink="$H$6" fmlaRange="$J$7:$J$64" val="0"/>
</file>

<file path=xl/ctrlProps/ctrlProp2.xml><?xml version="1.0" encoding="utf-8"?>
<formControlPr xmlns="http://schemas.microsoft.com/office/spreadsheetml/2009/9/main" objectType="Drop" dropStyle="combo" dx="16" fmlaLink="$H$6" fmlaRange="$J$7:$J$66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285750</xdr:colOff>
      <xdr:row>0</xdr:row>
      <xdr:rowOff>39460</xdr:rowOff>
    </xdr:from>
    <xdr:to>
      <xdr:col>24</xdr:col>
      <xdr:colOff>598715</xdr:colOff>
      <xdr:row>8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337458</xdr:colOff>
      <xdr:row>17</xdr:row>
      <xdr:rowOff>32655</xdr:rowOff>
    </xdr:from>
    <xdr:to>
      <xdr:col>16</xdr:col>
      <xdr:colOff>346982</xdr:colOff>
      <xdr:row>27</xdr:row>
      <xdr:rowOff>146956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381000</xdr:colOff>
      <xdr:row>29</xdr:row>
      <xdr:rowOff>17690</xdr:rowOff>
    </xdr:from>
    <xdr:to>
      <xdr:col>16</xdr:col>
      <xdr:colOff>323849</xdr:colOff>
      <xdr:row>40</xdr:row>
      <xdr:rowOff>46266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398690</xdr:colOff>
      <xdr:row>40</xdr:row>
      <xdr:rowOff>149678</xdr:rowOff>
    </xdr:from>
    <xdr:to>
      <xdr:col>16</xdr:col>
      <xdr:colOff>341539</xdr:colOff>
      <xdr:row>51</xdr:row>
      <xdr:rowOff>73479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406854</xdr:colOff>
      <xdr:row>51</xdr:row>
      <xdr:rowOff>161925</xdr:rowOff>
    </xdr:from>
    <xdr:to>
      <xdr:col>16</xdr:col>
      <xdr:colOff>359228</xdr:colOff>
      <xdr:row>62</xdr:row>
      <xdr:rowOff>85726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136072</xdr:colOff>
      <xdr:row>17</xdr:row>
      <xdr:rowOff>40822</xdr:rowOff>
    </xdr:from>
    <xdr:to>
      <xdr:col>23</xdr:col>
      <xdr:colOff>85725</xdr:colOff>
      <xdr:row>27</xdr:row>
      <xdr:rowOff>155123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156483</xdr:colOff>
      <xdr:row>29</xdr:row>
      <xdr:rowOff>39461</xdr:rowOff>
    </xdr:from>
    <xdr:to>
      <xdr:col>23</xdr:col>
      <xdr:colOff>108857</xdr:colOff>
      <xdr:row>39</xdr:row>
      <xdr:rowOff>153762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149679</xdr:colOff>
      <xdr:row>40</xdr:row>
      <xdr:rowOff>108857</xdr:rowOff>
    </xdr:from>
    <xdr:to>
      <xdr:col>23</xdr:col>
      <xdr:colOff>99332</xdr:colOff>
      <xdr:row>51</xdr:row>
      <xdr:rowOff>32658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503464</xdr:colOff>
      <xdr:row>17</xdr:row>
      <xdr:rowOff>40821</xdr:rowOff>
    </xdr:from>
    <xdr:to>
      <xdr:col>29</xdr:col>
      <xdr:colOff>453118</xdr:colOff>
      <xdr:row>27</xdr:row>
      <xdr:rowOff>155122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557893</xdr:colOff>
      <xdr:row>29</xdr:row>
      <xdr:rowOff>27214</xdr:rowOff>
    </xdr:from>
    <xdr:to>
      <xdr:col>29</xdr:col>
      <xdr:colOff>507547</xdr:colOff>
      <xdr:row>39</xdr:row>
      <xdr:rowOff>141515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23</xdr:col>
      <xdr:colOff>598714</xdr:colOff>
      <xdr:row>40</xdr:row>
      <xdr:rowOff>95250</xdr:rowOff>
    </xdr:from>
    <xdr:to>
      <xdr:col>29</xdr:col>
      <xdr:colOff>548368</xdr:colOff>
      <xdr:row>51</xdr:row>
      <xdr:rowOff>19051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X253"/>
  <sheetViews>
    <sheetView showGridLines="0" tabSelected="1" zoomScale="60" zoomScaleNormal="60" workbookViewId="0">
      <selection activeCell="C79" sqref="C79"/>
    </sheetView>
  </sheetViews>
  <sheetFormatPr defaultRowHeight="15"/>
  <cols>
    <col min="1" max="1" width="7" style="16" customWidth="1"/>
    <col min="2" max="2" width="48.28515625" bestFit="1" customWidth="1"/>
    <col min="3" max="3" width="31.140625" style="16" customWidth="1"/>
    <col min="4" max="4" width="24.140625" style="16" customWidth="1"/>
    <col min="5" max="9" width="24.42578125" style="16" customWidth="1"/>
    <col min="10" max="10" width="24.140625" style="16" customWidth="1"/>
    <col min="11" max="11" width="24.42578125" style="16" customWidth="1"/>
    <col min="12" max="12" width="15.85546875" style="16" bestFit="1" customWidth="1"/>
    <col min="13" max="13" width="30" style="16" hidden="1" customWidth="1"/>
    <col min="14" max="14" width="14.28515625" style="16" bestFit="1" customWidth="1"/>
    <col min="15" max="15" width="2.5703125" hidden="1" customWidth="1"/>
    <col min="16" max="16" width="16.140625" style="16" bestFit="1" customWidth="1"/>
    <col min="17" max="17" width="5" hidden="1" customWidth="1"/>
    <col min="18" max="18" width="7.42578125" hidden="1" customWidth="1"/>
    <col min="19" max="19" width="19.140625" style="16" hidden="1" customWidth="1"/>
    <col min="20" max="24" width="9.140625" style="41"/>
  </cols>
  <sheetData>
    <row r="1" spans="1:24" s="34" customFormat="1" ht="50.25" customHeight="1">
      <c r="A1" s="80" t="s">
        <v>146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24" s="34" customFormat="1" ht="57.75" customHeight="1">
      <c r="A2" s="80" t="s">
        <v>147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24" s="34" customFormat="1" ht="21.75" customHeight="1">
      <c r="A3" s="33"/>
      <c r="B3" s="35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5"/>
      <c r="P3" s="36"/>
      <c r="S3" s="36"/>
    </row>
    <row r="4" spans="1:24" s="1" customFormat="1" ht="36.75" customHeight="1">
      <c r="A4" s="84" t="s">
        <v>70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34"/>
      <c r="U4" s="34"/>
      <c r="V4" s="34"/>
      <c r="W4" s="34"/>
      <c r="X4" s="34"/>
    </row>
    <row r="5" spans="1:24" s="34" customFormat="1" ht="15.75" thickBot="1">
      <c r="A5" s="33"/>
      <c r="B5" s="35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5"/>
      <c r="P5" s="36"/>
      <c r="S5" s="36"/>
    </row>
    <row r="6" spans="1:24" s="34" customFormat="1" ht="24.95" customHeight="1" thickBot="1">
      <c r="A6" s="74" t="s">
        <v>8</v>
      </c>
      <c r="B6" s="75"/>
      <c r="C6" s="81"/>
      <c r="D6" s="82"/>
      <c r="E6" s="82"/>
      <c r="F6" s="82"/>
      <c r="G6" s="82"/>
      <c r="H6" s="83"/>
      <c r="I6" s="36"/>
      <c r="J6" s="36"/>
      <c r="K6" s="36"/>
      <c r="L6" s="36"/>
      <c r="M6" s="36"/>
      <c r="N6" s="37" t="s">
        <v>12</v>
      </c>
      <c r="O6" s="38"/>
      <c r="P6" s="81" t="s">
        <v>148</v>
      </c>
      <c r="Q6" s="95"/>
      <c r="R6" s="95"/>
      <c r="S6" s="95"/>
      <c r="T6" s="53"/>
    </row>
    <row r="7" spans="1:24" s="41" customFormat="1" ht="33.75" customHeight="1">
      <c r="A7" s="39"/>
      <c r="B7" s="39"/>
      <c r="C7" s="77"/>
      <c r="D7" s="77"/>
      <c r="E7" s="77"/>
      <c r="F7" s="77"/>
      <c r="G7" s="40"/>
      <c r="H7" s="40"/>
      <c r="I7" s="40"/>
      <c r="J7" s="40"/>
      <c r="K7" s="40"/>
      <c r="L7" s="40"/>
      <c r="M7" s="40"/>
      <c r="N7" s="40"/>
      <c r="P7" s="40"/>
      <c r="S7" s="40"/>
    </row>
    <row r="8" spans="1:24" s="4" customFormat="1" ht="45" customHeight="1">
      <c r="A8" s="86" t="s">
        <v>0</v>
      </c>
      <c r="B8" s="86" t="s">
        <v>2</v>
      </c>
      <c r="C8" s="87" t="s">
        <v>11</v>
      </c>
      <c r="D8" s="86" t="s">
        <v>1</v>
      </c>
      <c r="E8" s="88" t="s">
        <v>49</v>
      </c>
      <c r="F8" s="89"/>
      <c r="G8" s="89"/>
      <c r="H8" s="89"/>
      <c r="I8" s="89"/>
      <c r="J8" s="89"/>
      <c r="K8" s="89"/>
      <c r="L8" s="90"/>
      <c r="M8" s="71" t="s">
        <v>25</v>
      </c>
      <c r="N8" s="93" t="s">
        <v>24</v>
      </c>
      <c r="O8" s="14"/>
      <c r="P8" s="93" t="s">
        <v>65</v>
      </c>
      <c r="Q8" s="14"/>
      <c r="R8" s="14"/>
      <c r="S8" s="78" t="s">
        <v>13</v>
      </c>
      <c r="T8" s="41"/>
      <c r="U8" s="42"/>
      <c r="V8" s="42"/>
      <c r="W8" s="42"/>
      <c r="X8" s="42"/>
    </row>
    <row r="9" spans="1:24" s="5" customFormat="1" ht="66.75" customHeight="1">
      <c r="A9" s="86"/>
      <c r="B9" s="86"/>
      <c r="C9" s="87"/>
      <c r="D9" s="86"/>
      <c r="E9" s="91" t="s">
        <v>26</v>
      </c>
      <c r="F9" s="92"/>
      <c r="G9" s="27" t="s">
        <v>32</v>
      </c>
      <c r="H9" s="27" t="s">
        <v>31</v>
      </c>
      <c r="I9" s="27" t="s">
        <v>30</v>
      </c>
      <c r="J9" s="27" t="s">
        <v>29</v>
      </c>
      <c r="K9" s="27" t="s">
        <v>28</v>
      </c>
      <c r="L9" s="27" t="s">
        <v>27</v>
      </c>
      <c r="M9" s="72"/>
      <c r="N9" s="94"/>
      <c r="O9" s="15"/>
      <c r="P9" s="94"/>
      <c r="Q9" s="15"/>
      <c r="R9" s="15"/>
      <c r="S9" s="79"/>
      <c r="T9" s="43"/>
      <c r="U9" s="43"/>
      <c r="V9" s="43"/>
      <c r="W9" s="43"/>
      <c r="X9" s="43"/>
    </row>
    <row r="10" spans="1:24" s="29" customFormat="1" ht="28.5" customHeight="1">
      <c r="A10" s="86"/>
      <c r="B10" s="86"/>
      <c r="C10" s="87"/>
      <c r="D10" s="86"/>
      <c r="E10" s="28" t="s">
        <v>37</v>
      </c>
      <c r="F10" s="28" t="s">
        <v>38</v>
      </c>
      <c r="G10" s="28" t="s">
        <v>39</v>
      </c>
      <c r="H10" s="28" t="s">
        <v>40</v>
      </c>
      <c r="I10" s="28" t="s">
        <v>41</v>
      </c>
      <c r="J10" s="28" t="s">
        <v>42</v>
      </c>
      <c r="K10" s="28" t="s">
        <v>43</v>
      </c>
      <c r="L10" s="28" t="s">
        <v>44</v>
      </c>
      <c r="M10" s="73"/>
      <c r="N10" s="28" t="s">
        <v>45</v>
      </c>
      <c r="O10" s="28"/>
      <c r="P10" s="28" t="s">
        <v>46</v>
      </c>
      <c r="Q10" s="28"/>
      <c r="R10" s="28"/>
      <c r="S10" s="79"/>
      <c r="T10" s="44"/>
      <c r="U10" s="44"/>
      <c r="V10" s="44"/>
      <c r="W10" s="44"/>
      <c r="X10" s="44"/>
    </row>
    <row r="11" spans="1:24" s="32" customFormat="1" ht="15.75">
      <c r="A11" s="58">
        <v>1</v>
      </c>
      <c r="B11" s="59" t="s">
        <v>149</v>
      </c>
      <c r="C11" s="58" t="s">
        <v>145</v>
      </c>
      <c r="D11" s="58" t="s">
        <v>120</v>
      </c>
      <c r="E11" s="58">
        <v>4</v>
      </c>
      <c r="F11" s="58">
        <v>5</v>
      </c>
      <c r="G11" s="58">
        <v>6</v>
      </c>
      <c r="H11" s="58">
        <v>4</v>
      </c>
      <c r="I11" s="58">
        <v>1</v>
      </c>
      <c r="J11" s="58">
        <v>2</v>
      </c>
      <c r="K11" s="58">
        <v>3</v>
      </c>
      <c r="L11" s="58">
        <v>5</v>
      </c>
      <c r="M11" s="69">
        <f t="shared" ref="M11:M33" si="0">((SUM(E11:L11)/48*6*0.75))</f>
        <v>2.8125</v>
      </c>
      <c r="N11" s="58">
        <v>6</v>
      </c>
      <c r="O11" s="68">
        <f t="shared" ref="O11:O33" si="1">N11*0.15</f>
        <v>0.89999999999999991</v>
      </c>
      <c r="P11" s="58">
        <v>4</v>
      </c>
      <c r="Q11" s="30">
        <f>P11*0.1</f>
        <v>0.4</v>
      </c>
      <c r="R11" s="31">
        <f>Q11+O11+M11</f>
        <v>4.1124999999999998</v>
      </c>
      <c r="S11" s="31">
        <f>IF(R11=0,"",IF(R11&gt;6,6,ROUND(R11,0)))</f>
        <v>4</v>
      </c>
      <c r="T11" s="45"/>
      <c r="U11" s="45"/>
      <c r="V11" s="45"/>
      <c r="W11" s="45"/>
      <c r="X11" s="45"/>
    </row>
    <row r="12" spans="1:24" s="32" customFormat="1" ht="15.75">
      <c r="A12" s="58">
        <v>2</v>
      </c>
      <c r="B12" s="59" t="s">
        <v>150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69">
        <f t="shared" si="0"/>
        <v>0</v>
      </c>
      <c r="N12" s="58"/>
      <c r="O12" s="68">
        <f t="shared" si="1"/>
        <v>0</v>
      </c>
      <c r="P12" s="58"/>
      <c r="Q12" s="30">
        <f t="shared" ref="Q12:Q70" si="2">P12*0.1</f>
        <v>0</v>
      </c>
      <c r="R12" s="31">
        <f t="shared" ref="R12:R70" si="3">Q12+O12+M12</f>
        <v>0</v>
      </c>
      <c r="S12" s="31" t="str">
        <f t="shared" ref="S12:S70" si="4">IF(R12=0,"",IF(R12&gt;6,6,ROUND(R12,0)))</f>
        <v/>
      </c>
      <c r="T12" s="45"/>
      <c r="U12" s="45"/>
      <c r="V12" s="45"/>
      <c r="W12" s="45"/>
      <c r="X12" s="45"/>
    </row>
    <row r="13" spans="1:24" s="32" customFormat="1" ht="15.75">
      <c r="A13" s="58">
        <v>3</v>
      </c>
      <c r="B13" s="59" t="s">
        <v>151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69">
        <f t="shared" si="0"/>
        <v>0</v>
      </c>
      <c r="N13" s="58"/>
      <c r="O13" s="68">
        <f t="shared" si="1"/>
        <v>0</v>
      </c>
      <c r="P13" s="58"/>
      <c r="Q13" s="30">
        <f t="shared" si="2"/>
        <v>0</v>
      </c>
      <c r="R13" s="31">
        <f t="shared" si="3"/>
        <v>0</v>
      </c>
      <c r="S13" s="31" t="str">
        <f t="shared" si="4"/>
        <v/>
      </c>
      <c r="T13" s="45"/>
      <c r="U13" s="45"/>
      <c r="V13" s="45"/>
      <c r="W13" s="45"/>
      <c r="X13" s="45"/>
    </row>
    <row r="14" spans="1:24" s="32" customFormat="1" ht="15.75">
      <c r="A14" s="58">
        <v>4</v>
      </c>
      <c r="B14" s="59" t="s">
        <v>152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69">
        <f t="shared" si="0"/>
        <v>0</v>
      </c>
      <c r="N14" s="58"/>
      <c r="O14" s="68">
        <f t="shared" si="1"/>
        <v>0</v>
      </c>
      <c r="P14" s="58"/>
      <c r="Q14" s="30">
        <f t="shared" si="2"/>
        <v>0</v>
      </c>
      <c r="R14" s="31">
        <f t="shared" si="3"/>
        <v>0</v>
      </c>
      <c r="S14" s="31" t="str">
        <f t="shared" si="4"/>
        <v/>
      </c>
      <c r="T14" s="45"/>
      <c r="U14" s="45"/>
      <c r="V14" s="45"/>
      <c r="W14" s="45"/>
      <c r="X14" s="45"/>
    </row>
    <row r="15" spans="1:24" s="32" customFormat="1" ht="15.75">
      <c r="A15" s="58">
        <v>5</v>
      </c>
      <c r="B15" s="59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69">
        <f t="shared" si="0"/>
        <v>0</v>
      </c>
      <c r="N15" s="58"/>
      <c r="O15" s="68">
        <f t="shared" si="1"/>
        <v>0</v>
      </c>
      <c r="P15" s="58"/>
      <c r="Q15" s="30">
        <f t="shared" si="2"/>
        <v>0</v>
      </c>
      <c r="R15" s="31">
        <f t="shared" si="3"/>
        <v>0</v>
      </c>
      <c r="S15" s="31" t="str">
        <f t="shared" si="4"/>
        <v/>
      </c>
      <c r="T15" s="45"/>
      <c r="U15" s="45"/>
      <c r="V15" s="45"/>
      <c r="W15" s="45"/>
      <c r="X15" s="45"/>
    </row>
    <row r="16" spans="1:24" s="32" customFormat="1" ht="15.75">
      <c r="A16" s="58">
        <v>6</v>
      </c>
      <c r="B16" s="59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69">
        <f t="shared" si="0"/>
        <v>0</v>
      </c>
      <c r="N16" s="58"/>
      <c r="O16" s="68">
        <f t="shared" si="1"/>
        <v>0</v>
      </c>
      <c r="P16" s="58"/>
      <c r="Q16" s="30">
        <f t="shared" si="2"/>
        <v>0</v>
      </c>
      <c r="R16" s="31">
        <f t="shared" si="3"/>
        <v>0</v>
      </c>
      <c r="S16" s="31" t="str">
        <f t="shared" si="4"/>
        <v/>
      </c>
      <c r="T16" s="45"/>
      <c r="U16" s="45"/>
      <c r="V16" s="45"/>
      <c r="W16" s="45"/>
      <c r="X16" s="45"/>
    </row>
    <row r="17" spans="1:24" s="32" customFormat="1" ht="15.75">
      <c r="A17" s="58">
        <v>7</v>
      </c>
      <c r="B17" s="59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69">
        <f t="shared" si="0"/>
        <v>0</v>
      </c>
      <c r="N17" s="58"/>
      <c r="O17" s="68">
        <f t="shared" si="1"/>
        <v>0</v>
      </c>
      <c r="P17" s="58"/>
      <c r="Q17" s="30">
        <f t="shared" si="2"/>
        <v>0</v>
      </c>
      <c r="R17" s="31">
        <f t="shared" si="3"/>
        <v>0</v>
      </c>
      <c r="S17" s="31" t="str">
        <f t="shared" si="4"/>
        <v/>
      </c>
      <c r="T17" s="45"/>
      <c r="U17" s="45"/>
      <c r="V17" s="45"/>
      <c r="W17" s="45"/>
      <c r="X17" s="45"/>
    </row>
    <row r="18" spans="1:24" s="32" customFormat="1" ht="15.75">
      <c r="A18" s="58">
        <v>8</v>
      </c>
      <c r="B18" s="59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69">
        <f t="shared" si="0"/>
        <v>0</v>
      </c>
      <c r="N18" s="58"/>
      <c r="O18" s="68">
        <f t="shared" si="1"/>
        <v>0</v>
      </c>
      <c r="P18" s="58"/>
      <c r="Q18" s="30">
        <f t="shared" si="2"/>
        <v>0</v>
      </c>
      <c r="R18" s="31">
        <f t="shared" si="3"/>
        <v>0</v>
      </c>
      <c r="S18" s="31" t="str">
        <f t="shared" si="4"/>
        <v/>
      </c>
      <c r="T18" s="45"/>
      <c r="U18" s="45"/>
      <c r="V18" s="45"/>
      <c r="W18" s="45"/>
      <c r="X18" s="45"/>
    </row>
    <row r="19" spans="1:24" s="32" customFormat="1" ht="15.75">
      <c r="A19" s="58">
        <v>9</v>
      </c>
      <c r="B19" s="59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69">
        <f t="shared" si="0"/>
        <v>0</v>
      </c>
      <c r="N19" s="58"/>
      <c r="O19" s="68">
        <f t="shared" si="1"/>
        <v>0</v>
      </c>
      <c r="P19" s="58"/>
      <c r="Q19" s="30">
        <f t="shared" si="2"/>
        <v>0</v>
      </c>
      <c r="R19" s="31">
        <f t="shared" si="3"/>
        <v>0</v>
      </c>
      <c r="S19" s="31" t="str">
        <f t="shared" si="4"/>
        <v/>
      </c>
      <c r="T19" s="45"/>
      <c r="U19" s="45"/>
      <c r="V19" s="45"/>
      <c r="W19" s="45"/>
      <c r="X19" s="45"/>
    </row>
    <row r="20" spans="1:24" s="32" customFormat="1" ht="19.5" customHeight="1">
      <c r="A20" s="58">
        <v>10</v>
      </c>
      <c r="B20" s="59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69">
        <f t="shared" si="0"/>
        <v>0</v>
      </c>
      <c r="N20" s="58"/>
      <c r="O20" s="68">
        <f t="shared" si="1"/>
        <v>0</v>
      </c>
      <c r="P20" s="58"/>
      <c r="Q20" s="30">
        <f t="shared" si="2"/>
        <v>0</v>
      </c>
      <c r="R20" s="31">
        <f t="shared" si="3"/>
        <v>0</v>
      </c>
      <c r="S20" s="31" t="str">
        <f t="shared" si="4"/>
        <v/>
      </c>
      <c r="T20" s="45"/>
      <c r="U20" s="45"/>
      <c r="V20" s="45"/>
      <c r="W20" s="45"/>
      <c r="X20" s="45"/>
    </row>
    <row r="21" spans="1:24" s="32" customFormat="1" ht="19.5" customHeight="1">
      <c r="A21" s="58">
        <v>11</v>
      </c>
      <c r="B21" s="59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69">
        <f t="shared" si="0"/>
        <v>0</v>
      </c>
      <c r="N21" s="58"/>
      <c r="O21" s="68">
        <f t="shared" si="1"/>
        <v>0</v>
      </c>
      <c r="P21" s="58"/>
      <c r="Q21" s="30">
        <f t="shared" si="2"/>
        <v>0</v>
      </c>
      <c r="R21" s="31">
        <f t="shared" si="3"/>
        <v>0</v>
      </c>
      <c r="S21" s="31" t="str">
        <f t="shared" si="4"/>
        <v/>
      </c>
      <c r="T21" s="45"/>
      <c r="U21" s="45"/>
      <c r="V21" s="45"/>
      <c r="W21" s="45"/>
      <c r="X21" s="45"/>
    </row>
    <row r="22" spans="1:24" s="32" customFormat="1" ht="19.5" customHeight="1">
      <c r="A22" s="58">
        <v>12</v>
      </c>
      <c r="B22" s="59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69">
        <f t="shared" si="0"/>
        <v>0</v>
      </c>
      <c r="N22" s="58"/>
      <c r="O22" s="68">
        <f t="shared" si="1"/>
        <v>0</v>
      </c>
      <c r="P22" s="58"/>
      <c r="Q22" s="30">
        <f t="shared" si="2"/>
        <v>0</v>
      </c>
      <c r="R22" s="31">
        <f t="shared" si="3"/>
        <v>0</v>
      </c>
      <c r="S22" s="31" t="str">
        <f t="shared" si="4"/>
        <v/>
      </c>
      <c r="T22" s="45"/>
      <c r="U22" s="45"/>
      <c r="V22" s="45"/>
      <c r="W22" s="45"/>
      <c r="X22" s="45"/>
    </row>
    <row r="23" spans="1:24" s="32" customFormat="1" ht="19.5" customHeight="1">
      <c r="A23" s="58">
        <v>13</v>
      </c>
      <c r="B23" s="59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69">
        <f t="shared" si="0"/>
        <v>0</v>
      </c>
      <c r="N23" s="58"/>
      <c r="O23" s="68">
        <f t="shared" si="1"/>
        <v>0</v>
      </c>
      <c r="P23" s="58"/>
      <c r="Q23" s="30">
        <f t="shared" si="2"/>
        <v>0</v>
      </c>
      <c r="R23" s="31">
        <f t="shared" si="3"/>
        <v>0</v>
      </c>
      <c r="S23" s="31" t="str">
        <f t="shared" si="4"/>
        <v/>
      </c>
      <c r="T23" s="45"/>
      <c r="U23" s="45"/>
      <c r="V23" s="45"/>
      <c r="W23" s="45"/>
      <c r="X23" s="45"/>
    </row>
    <row r="24" spans="1:24" s="32" customFormat="1" ht="15.75">
      <c r="A24" s="58">
        <v>14</v>
      </c>
      <c r="B24" s="59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69">
        <f t="shared" si="0"/>
        <v>0</v>
      </c>
      <c r="N24" s="58"/>
      <c r="O24" s="68">
        <f t="shared" si="1"/>
        <v>0</v>
      </c>
      <c r="P24" s="58"/>
      <c r="Q24" s="30">
        <f t="shared" si="2"/>
        <v>0</v>
      </c>
      <c r="R24" s="31">
        <f t="shared" si="3"/>
        <v>0</v>
      </c>
      <c r="S24" s="31" t="str">
        <f t="shared" si="4"/>
        <v/>
      </c>
      <c r="T24" s="45"/>
      <c r="U24" s="45"/>
      <c r="V24" s="45"/>
      <c r="W24" s="45"/>
      <c r="X24" s="45"/>
    </row>
    <row r="25" spans="1:24" s="32" customFormat="1" ht="15.75">
      <c r="A25" s="58">
        <v>15</v>
      </c>
      <c r="B25" s="59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69">
        <f t="shared" si="0"/>
        <v>0</v>
      </c>
      <c r="N25" s="58"/>
      <c r="O25" s="68">
        <f t="shared" si="1"/>
        <v>0</v>
      </c>
      <c r="P25" s="58"/>
      <c r="Q25" s="30">
        <f t="shared" si="2"/>
        <v>0</v>
      </c>
      <c r="R25" s="31">
        <f t="shared" si="3"/>
        <v>0</v>
      </c>
      <c r="S25" s="31" t="str">
        <f t="shared" si="4"/>
        <v/>
      </c>
      <c r="T25" s="45"/>
      <c r="U25" s="45"/>
      <c r="V25" s="45"/>
      <c r="W25" s="45"/>
      <c r="X25" s="45"/>
    </row>
    <row r="26" spans="1:24" s="32" customFormat="1" ht="15.75">
      <c r="A26" s="58">
        <v>16</v>
      </c>
      <c r="B26" s="59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69">
        <f t="shared" si="0"/>
        <v>0</v>
      </c>
      <c r="N26" s="58"/>
      <c r="O26" s="68">
        <f t="shared" si="1"/>
        <v>0</v>
      </c>
      <c r="P26" s="58"/>
      <c r="Q26" s="30">
        <f t="shared" si="2"/>
        <v>0</v>
      </c>
      <c r="R26" s="31">
        <f t="shared" si="3"/>
        <v>0</v>
      </c>
      <c r="S26" s="31" t="str">
        <f t="shared" si="4"/>
        <v/>
      </c>
      <c r="T26" s="45"/>
      <c r="U26" s="45"/>
      <c r="V26" s="45"/>
      <c r="W26" s="45"/>
      <c r="X26" s="45"/>
    </row>
    <row r="27" spans="1:24" s="32" customFormat="1" ht="15.75">
      <c r="A27" s="58">
        <v>17</v>
      </c>
      <c r="B27" s="59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69">
        <f t="shared" si="0"/>
        <v>0</v>
      </c>
      <c r="N27" s="58"/>
      <c r="O27" s="68">
        <f t="shared" si="1"/>
        <v>0</v>
      </c>
      <c r="P27" s="58"/>
      <c r="Q27" s="30">
        <f t="shared" si="2"/>
        <v>0</v>
      </c>
      <c r="R27" s="31">
        <f t="shared" si="3"/>
        <v>0</v>
      </c>
      <c r="S27" s="31" t="str">
        <f t="shared" si="4"/>
        <v/>
      </c>
      <c r="T27" s="45"/>
      <c r="U27" s="45"/>
      <c r="V27" s="45"/>
      <c r="W27" s="45"/>
      <c r="X27" s="45"/>
    </row>
    <row r="28" spans="1:24" s="32" customFormat="1" ht="15.75">
      <c r="A28" s="58">
        <v>18</v>
      </c>
      <c r="B28" s="59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69">
        <f t="shared" si="0"/>
        <v>0</v>
      </c>
      <c r="N28" s="58"/>
      <c r="O28" s="68">
        <f t="shared" si="1"/>
        <v>0</v>
      </c>
      <c r="P28" s="58"/>
      <c r="Q28" s="30">
        <f t="shared" si="2"/>
        <v>0</v>
      </c>
      <c r="R28" s="31">
        <f t="shared" si="3"/>
        <v>0</v>
      </c>
      <c r="S28" s="31" t="str">
        <f t="shared" si="4"/>
        <v/>
      </c>
      <c r="T28" s="45"/>
      <c r="U28" s="45"/>
      <c r="V28" s="45"/>
      <c r="W28" s="45"/>
      <c r="X28" s="45"/>
    </row>
    <row r="29" spans="1:24" s="32" customFormat="1" ht="15.75">
      <c r="A29" s="58">
        <v>19</v>
      </c>
      <c r="B29" s="59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69">
        <f t="shared" si="0"/>
        <v>0</v>
      </c>
      <c r="N29" s="58"/>
      <c r="O29" s="68">
        <f t="shared" si="1"/>
        <v>0</v>
      </c>
      <c r="P29" s="58"/>
      <c r="Q29" s="30">
        <f t="shared" si="2"/>
        <v>0</v>
      </c>
      <c r="R29" s="31">
        <f t="shared" si="3"/>
        <v>0</v>
      </c>
      <c r="S29" s="31" t="str">
        <f t="shared" si="4"/>
        <v/>
      </c>
      <c r="T29" s="45"/>
      <c r="U29" s="45"/>
      <c r="V29" s="45"/>
      <c r="W29" s="45"/>
      <c r="X29" s="45"/>
    </row>
    <row r="30" spans="1:24" s="32" customFormat="1" ht="15.75">
      <c r="A30" s="58">
        <v>20</v>
      </c>
      <c r="B30" s="59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69">
        <f t="shared" si="0"/>
        <v>0</v>
      </c>
      <c r="N30" s="58"/>
      <c r="O30" s="68">
        <f t="shared" si="1"/>
        <v>0</v>
      </c>
      <c r="P30" s="58"/>
      <c r="Q30" s="30">
        <f t="shared" si="2"/>
        <v>0</v>
      </c>
      <c r="R30" s="31">
        <f t="shared" si="3"/>
        <v>0</v>
      </c>
      <c r="S30" s="31" t="str">
        <f t="shared" si="4"/>
        <v/>
      </c>
      <c r="T30" s="45"/>
      <c r="U30" s="45"/>
      <c r="V30" s="45"/>
      <c r="W30" s="45"/>
      <c r="X30" s="45"/>
    </row>
    <row r="31" spans="1:24" s="32" customFormat="1" ht="15.75">
      <c r="A31" s="58">
        <v>21</v>
      </c>
      <c r="B31" s="59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69">
        <f t="shared" si="0"/>
        <v>0</v>
      </c>
      <c r="N31" s="58"/>
      <c r="O31" s="68">
        <f t="shared" si="1"/>
        <v>0</v>
      </c>
      <c r="P31" s="58"/>
      <c r="Q31" s="30">
        <f t="shared" si="2"/>
        <v>0</v>
      </c>
      <c r="R31" s="31">
        <f t="shared" si="3"/>
        <v>0</v>
      </c>
      <c r="S31" s="31" t="str">
        <f t="shared" si="4"/>
        <v/>
      </c>
      <c r="T31" s="45"/>
      <c r="U31" s="45"/>
      <c r="V31" s="45"/>
      <c r="W31" s="45"/>
      <c r="X31" s="45"/>
    </row>
    <row r="32" spans="1:24" s="32" customFormat="1" ht="15.75">
      <c r="A32" s="58">
        <v>22</v>
      </c>
      <c r="B32" s="59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69">
        <f t="shared" si="0"/>
        <v>0</v>
      </c>
      <c r="N32" s="58"/>
      <c r="O32" s="68">
        <f t="shared" si="1"/>
        <v>0</v>
      </c>
      <c r="P32" s="58"/>
      <c r="Q32" s="30">
        <f t="shared" si="2"/>
        <v>0</v>
      </c>
      <c r="R32" s="31">
        <f t="shared" si="3"/>
        <v>0</v>
      </c>
      <c r="S32" s="31" t="str">
        <f t="shared" si="4"/>
        <v/>
      </c>
      <c r="T32" s="45"/>
      <c r="U32" s="45"/>
      <c r="V32" s="45"/>
      <c r="W32" s="45"/>
      <c r="X32" s="45"/>
    </row>
    <row r="33" spans="1:24" s="32" customFormat="1" ht="15.75">
      <c r="A33" s="58">
        <v>23</v>
      </c>
      <c r="B33" s="59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69">
        <f t="shared" si="0"/>
        <v>0</v>
      </c>
      <c r="N33" s="58"/>
      <c r="O33" s="68">
        <f t="shared" si="1"/>
        <v>0</v>
      </c>
      <c r="P33" s="58"/>
      <c r="Q33" s="30">
        <f t="shared" si="2"/>
        <v>0</v>
      </c>
      <c r="R33" s="31">
        <f t="shared" si="3"/>
        <v>0</v>
      </c>
      <c r="S33" s="31" t="str">
        <f t="shared" si="4"/>
        <v/>
      </c>
      <c r="T33" s="45"/>
      <c r="U33" s="45"/>
      <c r="V33" s="45"/>
      <c r="W33" s="45"/>
      <c r="X33" s="45"/>
    </row>
    <row r="34" spans="1:24" s="32" customFormat="1" ht="15.75">
      <c r="A34" s="58">
        <v>24</v>
      </c>
      <c r="B34" s="59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69">
        <f t="shared" ref="M34:M70" si="5">((SUM(E34:L34)/48*6*0.75))</f>
        <v>0</v>
      </c>
      <c r="N34" s="58"/>
      <c r="O34" s="68">
        <f t="shared" ref="O34:O70" si="6">N34*0.15</f>
        <v>0</v>
      </c>
      <c r="P34" s="58"/>
      <c r="Q34" s="30">
        <f t="shared" si="2"/>
        <v>0</v>
      </c>
      <c r="R34" s="31">
        <f t="shared" si="3"/>
        <v>0</v>
      </c>
      <c r="S34" s="31" t="str">
        <f t="shared" si="4"/>
        <v/>
      </c>
      <c r="T34" s="45"/>
      <c r="U34" s="45"/>
      <c r="V34" s="45"/>
      <c r="W34" s="45"/>
      <c r="X34" s="45"/>
    </row>
    <row r="35" spans="1:24" s="32" customFormat="1" ht="15.75">
      <c r="A35" s="58">
        <v>25</v>
      </c>
      <c r="B35" s="59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69">
        <f t="shared" si="5"/>
        <v>0</v>
      </c>
      <c r="N35" s="58"/>
      <c r="O35" s="68">
        <f t="shared" si="6"/>
        <v>0</v>
      </c>
      <c r="P35" s="58"/>
      <c r="Q35" s="30">
        <f t="shared" si="2"/>
        <v>0</v>
      </c>
      <c r="R35" s="31">
        <f t="shared" si="3"/>
        <v>0</v>
      </c>
      <c r="S35" s="31" t="str">
        <f t="shared" si="4"/>
        <v/>
      </c>
      <c r="T35" s="45"/>
      <c r="U35" s="45"/>
      <c r="V35" s="45"/>
      <c r="W35" s="45"/>
      <c r="X35" s="45"/>
    </row>
    <row r="36" spans="1:24" s="32" customFormat="1" ht="15.75">
      <c r="A36" s="58">
        <v>26</v>
      </c>
      <c r="B36" s="59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69">
        <f t="shared" si="5"/>
        <v>0</v>
      </c>
      <c r="N36" s="58"/>
      <c r="O36" s="68">
        <f t="shared" si="6"/>
        <v>0</v>
      </c>
      <c r="P36" s="58"/>
      <c r="Q36" s="30">
        <f t="shared" si="2"/>
        <v>0</v>
      </c>
      <c r="R36" s="31">
        <f t="shared" si="3"/>
        <v>0</v>
      </c>
      <c r="S36" s="31" t="str">
        <f t="shared" si="4"/>
        <v/>
      </c>
      <c r="T36" s="45"/>
      <c r="U36" s="45"/>
      <c r="V36" s="45"/>
      <c r="W36" s="45"/>
      <c r="X36" s="45"/>
    </row>
    <row r="37" spans="1:24" s="32" customFormat="1" ht="15.75">
      <c r="A37" s="58">
        <v>27</v>
      </c>
      <c r="B37" s="59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69">
        <f t="shared" si="5"/>
        <v>0</v>
      </c>
      <c r="N37" s="58"/>
      <c r="O37" s="68">
        <f t="shared" si="6"/>
        <v>0</v>
      </c>
      <c r="P37" s="58"/>
      <c r="Q37" s="30">
        <f t="shared" si="2"/>
        <v>0</v>
      </c>
      <c r="R37" s="31">
        <f t="shared" si="3"/>
        <v>0</v>
      </c>
      <c r="S37" s="31" t="str">
        <f t="shared" si="4"/>
        <v/>
      </c>
      <c r="T37" s="45"/>
      <c r="U37" s="45"/>
      <c r="V37" s="45"/>
      <c r="W37" s="45"/>
      <c r="X37" s="45"/>
    </row>
    <row r="38" spans="1:24" s="32" customFormat="1" ht="15.75">
      <c r="A38" s="58">
        <v>28</v>
      </c>
      <c r="B38" s="59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69">
        <f t="shared" si="5"/>
        <v>0</v>
      </c>
      <c r="N38" s="58"/>
      <c r="O38" s="68">
        <f t="shared" si="6"/>
        <v>0</v>
      </c>
      <c r="P38" s="58"/>
      <c r="Q38" s="30">
        <f t="shared" si="2"/>
        <v>0</v>
      </c>
      <c r="R38" s="31">
        <f t="shared" si="3"/>
        <v>0</v>
      </c>
      <c r="S38" s="31" t="str">
        <f t="shared" si="4"/>
        <v/>
      </c>
      <c r="T38" s="45"/>
      <c r="U38" s="45"/>
      <c r="V38" s="45"/>
      <c r="W38" s="45"/>
      <c r="X38" s="45"/>
    </row>
    <row r="39" spans="1:24" s="32" customFormat="1" ht="15.75">
      <c r="A39" s="58">
        <v>29</v>
      </c>
      <c r="B39" s="59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69">
        <f t="shared" si="5"/>
        <v>0</v>
      </c>
      <c r="N39" s="58"/>
      <c r="O39" s="68">
        <f t="shared" si="6"/>
        <v>0</v>
      </c>
      <c r="P39" s="58"/>
      <c r="Q39" s="30">
        <f t="shared" si="2"/>
        <v>0</v>
      </c>
      <c r="R39" s="31">
        <f t="shared" si="3"/>
        <v>0</v>
      </c>
      <c r="S39" s="31" t="str">
        <f t="shared" si="4"/>
        <v/>
      </c>
      <c r="T39" s="45"/>
      <c r="U39" s="45"/>
      <c r="V39" s="45"/>
      <c r="W39" s="45"/>
      <c r="X39" s="45"/>
    </row>
    <row r="40" spans="1:24" s="32" customFormat="1" ht="15.75">
      <c r="A40" s="58">
        <v>30</v>
      </c>
      <c r="B40" s="59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69">
        <f t="shared" si="5"/>
        <v>0</v>
      </c>
      <c r="N40" s="58"/>
      <c r="O40" s="68">
        <f t="shared" si="6"/>
        <v>0</v>
      </c>
      <c r="P40" s="58"/>
      <c r="Q40" s="30">
        <f t="shared" si="2"/>
        <v>0</v>
      </c>
      <c r="R40" s="31">
        <f t="shared" si="3"/>
        <v>0</v>
      </c>
      <c r="S40" s="31" t="str">
        <f t="shared" si="4"/>
        <v/>
      </c>
      <c r="T40" s="45"/>
      <c r="U40" s="45"/>
      <c r="V40" s="45"/>
      <c r="W40" s="45"/>
      <c r="X40" s="45"/>
    </row>
    <row r="41" spans="1:24" s="32" customFormat="1" ht="15.75">
      <c r="A41" s="58">
        <v>31</v>
      </c>
      <c r="B41" s="59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69">
        <f t="shared" si="5"/>
        <v>0</v>
      </c>
      <c r="N41" s="58"/>
      <c r="O41" s="68">
        <f t="shared" si="6"/>
        <v>0</v>
      </c>
      <c r="P41" s="58"/>
      <c r="Q41" s="30">
        <f t="shared" si="2"/>
        <v>0</v>
      </c>
      <c r="R41" s="31">
        <f t="shared" si="3"/>
        <v>0</v>
      </c>
      <c r="S41" s="31" t="str">
        <f t="shared" si="4"/>
        <v/>
      </c>
      <c r="T41" s="45"/>
      <c r="U41" s="45"/>
      <c r="V41" s="45"/>
      <c r="W41" s="45"/>
      <c r="X41" s="45"/>
    </row>
    <row r="42" spans="1:24" s="32" customFormat="1" ht="15.75">
      <c r="A42" s="58">
        <v>32</v>
      </c>
      <c r="B42" s="59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69">
        <f t="shared" si="5"/>
        <v>0</v>
      </c>
      <c r="N42" s="58"/>
      <c r="O42" s="68">
        <f t="shared" si="6"/>
        <v>0</v>
      </c>
      <c r="P42" s="58"/>
      <c r="Q42" s="30">
        <f t="shared" si="2"/>
        <v>0</v>
      </c>
      <c r="R42" s="31">
        <f t="shared" si="3"/>
        <v>0</v>
      </c>
      <c r="S42" s="31" t="str">
        <f t="shared" si="4"/>
        <v/>
      </c>
      <c r="T42" s="45"/>
      <c r="U42" s="45"/>
      <c r="V42" s="45"/>
      <c r="W42" s="45"/>
      <c r="X42" s="45"/>
    </row>
    <row r="43" spans="1:24" s="32" customFormat="1" ht="15.75">
      <c r="A43" s="58">
        <v>33</v>
      </c>
      <c r="B43" s="59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69">
        <f t="shared" si="5"/>
        <v>0</v>
      </c>
      <c r="N43" s="58"/>
      <c r="O43" s="68">
        <f t="shared" si="6"/>
        <v>0</v>
      </c>
      <c r="P43" s="58"/>
      <c r="Q43" s="30">
        <f t="shared" si="2"/>
        <v>0</v>
      </c>
      <c r="R43" s="31">
        <f t="shared" si="3"/>
        <v>0</v>
      </c>
      <c r="S43" s="31" t="str">
        <f t="shared" si="4"/>
        <v/>
      </c>
      <c r="T43" s="45"/>
      <c r="U43" s="45"/>
      <c r="V43" s="45"/>
      <c r="W43" s="45"/>
      <c r="X43" s="45"/>
    </row>
    <row r="44" spans="1:24" s="32" customFormat="1" ht="15.75">
      <c r="A44" s="58">
        <v>34</v>
      </c>
      <c r="B44" s="59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69">
        <f t="shared" si="5"/>
        <v>0</v>
      </c>
      <c r="N44" s="58"/>
      <c r="O44" s="68">
        <f t="shared" si="6"/>
        <v>0</v>
      </c>
      <c r="P44" s="58"/>
      <c r="Q44" s="30">
        <f t="shared" si="2"/>
        <v>0</v>
      </c>
      <c r="R44" s="31">
        <f t="shared" si="3"/>
        <v>0</v>
      </c>
      <c r="S44" s="31" t="str">
        <f t="shared" si="4"/>
        <v/>
      </c>
      <c r="T44" s="45"/>
      <c r="U44" s="45"/>
      <c r="V44" s="45"/>
      <c r="W44" s="45"/>
      <c r="X44" s="45"/>
    </row>
    <row r="45" spans="1:24" s="32" customFormat="1" ht="15.75">
      <c r="A45" s="58">
        <v>35</v>
      </c>
      <c r="B45" s="59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69">
        <f t="shared" si="5"/>
        <v>0</v>
      </c>
      <c r="N45" s="58"/>
      <c r="O45" s="68">
        <f t="shared" si="6"/>
        <v>0</v>
      </c>
      <c r="P45" s="58"/>
      <c r="Q45" s="30">
        <f t="shared" si="2"/>
        <v>0</v>
      </c>
      <c r="R45" s="31">
        <f t="shared" si="3"/>
        <v>0</v>
      </c>
      <c r="S45" s="31" t="str">
        <f t="shared" si="4"/>
        <v/>
      </c>
      <c r="T45" s="45"/>
      <c r="U45" s="45"/>
      <c r="V45" s="45"/>
      <c r="W45" s="45"/>
      <c r="X45" s="45"/>
    </row>
    <row r="46" spans="1:24" s="32" customFormat="1" ht="15.75">
      <c r="A46" s="58">
        <v>36</v>
      </c>
      <c r="B46" s="59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69">
        <f t="shared" si="5"/>
        <v>0</v>
      </c>
      <c r="N46" s="58"/>
      <c r="O46" s="68">
        <f t="shared" si="6"/>
        <v>0</v>
      </c>
      <c r="P46" s="58"/>
      <c r="Q46" s="30">
        <f t="shared" si="2"/>
        <v>0</v>
      </c>
      <c r="R46" s="31">
        <f t="shared" si="3"/>
        <v>0</v>
      </c>
      <c r="S46" s="31" t="str">
        <f t="shared" si="4"/>
        <v/>
      </c>
      <c r="T46" s="45"/>
      <c r="U46" s="45"/>
      <c r="V46" s="45"/>
      <c r="W46" s="45"/>
      <c r="X46" s="45"/>
    </row>
    <row r="47" spans="1:24" s="32" customFormat="1" ht="15.75">
      <c r="A47" s="58">
        <v>37</v>
      </c>
      <c r="B47" s="59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69">
        <f t="shared" si="5"/>
        <v>0</v>
      </c>
      <c r="N47" s="58"/>
      <c r="O47" s="68">
        <f t="shared" si="6"/>
        <v>0</v>
      </c>
      <c r="P47" s="58"/>
      <c r="Q47" s="30">
        <f t="shared" si="2"/>
        <v>0</v>
      </c>
      <c r="R47" s="31">
        <f t="shared" si="3"/>
        <v>0</v>
      </c>
      <c r="S47" s="31" t="str">
        <f t="shared" si="4"/>
        <v/>
      </c>
      <c r="T47" s="45"/>
      <c r="U47" s="45"/>
      <c r="V47" s="45"/>
      <c r="W47" s="45"/>
      <c r="X47" s="45"/>
    </row>
    <row r="48" spans="1:24" s="32" customFormat="1" ht="15.75">
      <c r="A48" s="58">
        <v>38</v>
      </c>
      <c r="B48" s="59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69">
        <f t="shared" si="5"/>
        <v>0</v>
      </c>
      <c r="N48" s="58"/>
      <c r="O48" s="68">
        <f t="shared" si="6"/>
        <v>0</v>
      </c>
      <c r="P48" s="58"/>
      <c r="Q48" s="30">
        <f t="shared" si="2"/>
        <v>0</v>
      </c>
      <c r="R48" s="31">
        <f t="shared" si="3"/>
        <v>0</v>
      </c>
      <c r="S48" s="31" t="str">
        <f t="shared" si="4"/>
        <v/>
      </c>
      <c r="T48" s="45"/>
      <c r="U48" s="45"/>
      <c r="V48" s="45"/>
      <c r="W48" s="45"/>
      <c r="X48" s="45"/>
    </row>
    <row r="49" spans="1:24" s="32" customFormat="1" ht="15.75">
      <c r="A49" s="58">
        <v>39</v>
      </c>
      <c r="B49" s="59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69">
        <f t="shared" si="5"/>
        <v>0</v>
      </c>
      <c r="N49" s="58"/>
      <c r="O49" s="68">
        <f t="shared" si="6"/>
        <v>0</v>
      </c>
      <c r="P49" s="58"/>
      <c r="Q49" s="30">
        <f t="shared" si="2"/>
        <v>0</v>
      </c>
      <c r="R49" s="31">
        <f t="shared" si="3"/>
        <v>0</v>
      </c>
      <c r="S49" s="31" t="str">
        <f t="shared" si="4"/>
        <v/>
      </c>
      <c r="T49" s="45"/>
      <c r="U49" s="45"/>
      <c r="V49" s="45"/>
      <c r="W49" s="45"/>
      <c r="X49" s="45"/>
    </row>
    <row r="50" spans="1:24" s="32" customFormat="1" ht="15.75">
      <c r="A50" s="58">
        <v>40</v>
      </c>
      <c r="B50" s="59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69">
        <f t="shared" si="5"/>
        <v>0</v>
      </c>
      <c r="N50" s="58"/>
      <c r="O50" s="68">
        <f t="shared" si="6"/>
        <v>0</v>
      </c>
      <c r="P50" s="58"/>
      <c r="Q50" s="30">
        <f t="shared" si="2"/>
        <v>0</v>
      </c>
      <c r="R50" s="31">
        <f t="shared" si="3"/>
        <v>0</v>
      </c>
      <c r="S50" s="31" t="str">
        <f t="shared" si="4"/>
        <v/>
      </c>
      <c r="T50" s="45"/>
      <c r="U50" s="45"/>
      <c r="V50" s="45"/>
      <c r="W50" s="45"/>
      <c r="X50" s="45"/>
    </row>
    <row r="51" spans="1:24" s="32" customFormat="1" ht="15.75">
      <c r="A51" s="58">
        <v>41</v>
      </c>
      <c r="B51" s="59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69">
        <f t="shared" si="5"/>
        <v>0</v>
      </c>
      <c r="N51" s="58"/>
      <c r="O51" s="68">
        <f t="shared" si="6"/>
        <v>0</v>
      </c>
      <c r="P51" s="58"/>
      <c r="Q51" s="30">
        <f t="shared" si="2"/>
        <v>0</v>
      </c>
      <c r="R51" s="31">
        <f t="shared" si="3"/>
        <v>0</v>
      </c>
      <c r="S51" s="31" t="str">
        <f t="shared" si="4"/>
        <v/>
      </c>
      <c r="T51" s="45"/>
      <c r="U51" s="45"/>
      <c r="V51" s="45"/>
      <c r="W51" s="45"/>
      <c r="X51" s="45"/>
    </row>
    <row r="52" spans="1:24" s="32" customFormat="1" ht="15.75">
      <c r="A52" s="58">
        <v>42</v>
      </c>
      <c r="B52" s="59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69">
        <f t="shared" si="5"/>
        <v>0</v>
      </c>
      <c r="N52" s="58"/>
      <c r="O52" s="68">
        <f t="shared" si="6"/>
        <v>0</v>
      </c>
      <c r="P52" s="58"/>
      <c r="Q52" s="30">
        <f t="shared" si="2"/>
        <v>0</v>
      </c>
      <c r="R52" s="31">
        <f t="shared" si="3"/>
        <v>0</v>
      </c>
      <c r="S52" s="31" t="str">
        <f t="shared" si="4"/>
        <v/>
      </c>
      <c r="T52" s="45"/>
      <c r="U52" s="45"/>
      <c r="V52" s="45"/>
      <c r="W52" s="45"/>
      <c r="X52" s="45"/>
    </row>
    <row r="53" spans="1:24" s="32" customFormat="1" ht="15.75">
      <c r="A53" s="58">
        <v>43</v>
      </c>
      <c r="B53" s="59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69">
        <f t="shared" si="5"/>
        <v>0</v>
      </c>
      <c r="N53" s="58"/>
      <c r="O53" s="68">
        <f t="shared" si="6"/>
        <v>0</v>
      </c>
      <c r="P53" s="58"/>
      <c r="Q53" s="30">
        <f t="shared" si="2"/>
        <v>0</v>
      </c>
      <c r="R53" s="31">
        <f t="shared" si="3"/>
        <v>0</v>
      </c>
      <c r="S53" s="31" t="str">
        <f t="shared" si="4"/>
        <v/>
      </c>
      <c r="T53" s="45"/>
      <c r="U53" s="45"/>
      <c r="V53" s="45"/>
      <c r="W53" s="45"/>
      <c r="X53" s="45"/>
    </row>
    <row r="54" spans="1:24" s="32" customFormat="1" ht="15.75">
      <c r="A54" s="58">
        <v>44</v>
      </c>
      <c r="B54" s="59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69">
        <f t="shared" si="5"/>
        <v>0</v>
      </c>
      <c r="N54" s="58"/>
      <c r="O54" s="68">
        <f t="shared" si="6"/>
        <v>0</v>
      </c>
      <c r="P54" s="58"/>
      <c r="Q54" s="30">
        <f t="shared" si="2"/>
        <v>0</v>
      </c>
      <c r="R54" s="31">
        <f t="shared" si="3"/>
        <v>0</v>
      </c>
      <c r="S54" s="31" t="str">
        <f t="shared" si="4"/>
        <v/>
      </c>
      <c r="T54" s="45"/>
      <c r="U54" s="45"/>
      <c r="V54" s="45"/>
      <c r="W54" s="45"/>
      <c r="X54" s="45"/>
    </row>
    <row r="55" spans="1:24" s="32" customFormat="1" ht="15.75">
      <c r="A55" s="58">
        <v>45</v>
      </c>
      <c r="B55" s="59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69">
        <f t="shared" si="5"/>
        <v>0</v>
      </c>
      <c r="N55" s="58"/>
      <c r="O55" s="68">
        <f t="shared" si="6"/>
        <v>0</v>
      </c>
      <c r="P55" s="58"/>
      <c r="Q55" s="30">
        <f t="shared" si="2"/>
        <v>0</v>
      </c>
      <c r="R55" s="31">
        <f t="shared" si="3"/>
        <v>0</v>
      </c>
      <c r="S55" s="31" t="str">
        <f t="shared" si="4"/>
        <v/>
      </c>
      <c r="T55" s="45"/>
      <c r="U55" s="45"/>
      <c r="V55" s="45"/>
      <c r="W55" s="45"/>
      <c r="X55" s="45"/>
    </row>
    <row r="56" spans="1:24" s="32" customFormat="1" ht="15.75">
      <c r="A56" s="58">
        <v>46</v>
      </c>
      <c r="B56" s="59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69">
        <f t="shared" si="5"/>
        <v>0</v>
      </c>
      <c r="N56" s="58"/>
      <c r="O56" s="68">
        <f t="shared" si="6"/>
        <v>0</v>
      </c>
      <c r="P56" s="58"/>
      <c r="Q56" s="30">
        <f t="shared" si="2"/>
        <v>0</v>
      </c>
      <c r="R56" s="31">
        <f t="shared" si="3"/>
        <v>0</v>
      </c>
      <c r="S56" s="31" t="str">
        <f t="shared" si="4"/>
        <v/>
      </c>
      <c r="T56" s="45"/>
      <c r="U56" s="45"/>
      <c r="V56" s="45"/>
      <c r="W56" s="45"/>
      <c r="X56" s="45"/>
    </row>
    <row r="57" spans="1:24" s="32" customFormat="1" ht="15.75">
      <c r="A57" s="58">
        <v>47</v>
      </c>
      <c r="B57" s="59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69">
        <f t="shared" si="5"/>
        <v>0</v>
      </c>
      <c r="N57" s="58"/>
      <c r="O57" s="68">
        <f t="shared" si="6"/>
        <v>0</v>
      </c>
      <c r="P57" s="58"/>
      <c r="Q57" s="30">
        <f t="shared" si="2"/>
        <v>0</v>
      </c>
      <c r="R57" s="31">
        <f t="shared" si="3"/>
        <v>0</v>
      </c>
      <c r="S57" s="31" t="str">
        <f t="shared" si="4"/>
        <v/>
      </c>
      <c r="T57" s="45"/>
      <c r="U57" s="45"/>
      <c r="V57" s="45"/>
      <c r="W57" s="45"/>
      <c r="X57" s="45"/>
    </row>
    <row r="58" spans="1:24" s="32" customFormat="1" ht="15.75">
      <c r="A58" s="58">
        <v>48</v>
      </c>
      <c r="B58" s="59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69">
        <f t="shared" si="5"/>
        <v>0</v>
      </c>
      <c r="N58" s="58"/>
      <c r="O58" s="68">
        <f t="shared" si="6"/>
        <v>0</v>
      </c>
      <c r="P58" s="58"/>
      <c r="Q58" s="30">
        <f t="shared" si="2"/>
        <v>0</v>
      </c>
      <c r="R58" s="31">
        <f t="shared" si="3"/>
        <v>0</v>
      </c>
      <c r="S58" s="31" t="str">
        <f t="shared" si="4"/>
        <v/>
      </c>
      <c r="T58" s="45"/>
      <c r="U58" s="45"/>
      <c r="V58" s="45"/>
      <c r="W58" s="45"/>
      <c r="X58" s="45"/>
    </row>
    <row r="59" spans="1:24" s="32" customFormat="1" ht="15.75">
      <c r="A59" s="58">
        <v>49</v>
      </c>
      <c r="B59" s="59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69">
        <f t="shared" si="5"/>
        <v>0</v>
      </c>
      <c r="N59" s="58"/>
      <c r="O59" s="68">
        <f t="shared" si="6"/>
        <v>0</v>
      </c>
      <c r="P59" s="58"/>
      <c r="Q59" s="30">
        <f t="shared" si="2"/>
        <v>0</v>
      </c>
      <c r="R59" s="31">
        <f t="shared" si="3"/>
        <v>0</v>
      </c>
      <c r="S59" s="31" t="str">
        <f t="shared" si="4"/>
        <v/>
      </c>
      <c r="T59" s="45"/>
      <c r="U59" s="45"/>
      <c r="V59" s="45"/>
      <c r="W59" s="45"/>
      <c r="X59" s="45"/>
    </row>
    <row r="60" spans="1:24" s="32" customFormat="1" ht="15.75">
      <c r="A60" s="58">
        <v>50</v>
      </c>
      <c r="B60" s="59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69">
        <f t="shared" si="5"/>
        <v>0</v>
      </c>
      <c r="N60" s="58"/>
      <c r="O60" s="68">
        <f t="shared" si="6"/>
        <v>0</v>
      </c>
      <c r="P60" s="58"/>
      <c r="Q60" s="30">
        <f t="shared" si="2"/>
        <v>0</v>
      </c>
      <c r="R60" s="31">
        <f t="shared" si="3"/>
        <v>0</v>
      </c>
      <c r="S60" s="31" t="str">
        <f t="shared" si="4"/>
        <v/>
      </c>
      <c r="T60" s="45"/>
      <c r="U60" s="45"/>
      <c r="V60" s="45"/>
      <c r="W60" s="45"/>
      <c r="X60" s="45"/>
    </row>
    <row r="61" spans="1:24" s="32" customFormat="1" ht="15.75">
      <c r="A61" s="58">
        <v>51</v>
      </c>
      <c r="B61" s="59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69">
        <f t="shared" si="5"/>
        <v>0</v>
      </c>
      <c r="N61" s="58"/>
      <c r="O61" s="68">
        <f t="shared" si="6"/>
        <v>0</v>
      </c>
      <c r="P61" s="58"/>
      <c r="Q61" s="30">
        <f t="shared" si="2"/>
        <v>0</v>
      </c>
      <c r="R61" s="31">
        <f t="shared" si="3"/>
        <v>0</v>
      </c>
      <c r="S61" s="31" t="str">
        <f t="shared" si="4"/>
        <v/>
      </c>
      <c r="T61" s="45"/>
      <c r="U61" s="45"/>
      <c r="V61" s="45"/>
      <c r="W61" s="45"/>
      <c r="X61" s="45"/>
    </row>
    <row r="62" spans="1:24" s="32" customFormat="1" ht="15.75">
      <c r="A62" s="58">
        <v>52</v>
      </c>
      <c r="B62" s="59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69">
        <f t="shared" si="5"/>
        <v>0</v>
      </c>
      <c r="N62" s="58"/>
      <c r="O62" s="68">
        <f t="shared" si="6"/>
        <v>0</v>
      </c>
      <c r="P62" s="58"/>
      <c r="Q62" s="30">
        <f t="shared" si="2"/>
        <v>0</v>
      </c>
      <c r="R62" s="31">
        <f t="shared" si="3"/>
        <v>0</v>
      </c>
      <c r="S62" s="31" t="str">
        <f t="shared" si="4"/>
        <v/>
      </c>
      <c r="T62" s="45"/>
      <c r="U62" s="45"/>
      <c r="V62" s="45"/>
      <c r="W62" s="45"/>
      <c r="X62" s="45"/>
    </row>
    <row r="63" spans="1:24" s="32" customFormat="1" ht="15.75">
      <c r="A63" s="58">
        <v>53</v>
      </c>
      <c r="B63" s="59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69">
        <f t="shared" si="5"/>
        <v>0</v>
      </c>
      <c r="N63" s="58"/>
      <c r="O63" s="68">
        <f t="shared" si="6"/>
        <v>0</v>
      </c>
      <c r="P63" s="58"/>
      <c r="Q63" s="30">
        <f t="shared" si="2"/>
        <v>0</v>
      </c>
      <c r="R63" s="31">
        <f t="shared" si="3"/>
        <v>0</v>
      </c>
      <c r="S63" s="31" t="str">
        <f t="shared" si="4"/>
        <v/>
      </c>
      <c r="T63" s="45"/>
      <c r="U63" s="45"/>
      <c r="V63" s="45"/>
      <c r="W63" s="45"/>
      <c r="X63" s="45"/>
    </row>
    <row r="64" spans="1:24" s="32" customFormat="1" ht="15.75">
      <c r="A64" s="58">
        <v>54</v>
      </c>
      <c r="B64" s="59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69">
        <f t="shared" si="5"/>
        <v>0</v>
      </c>
      <c r="N64" s="58"/>
      <c r="O64" s="68">
        <f t="shared" si="6"/>
        <v>0</v>
      </c>
      <c r="P64" s="58"/>
      <c r="Q64" s="30">
        <f t="shared" si="2"/>
        <v>0</v>
      </c>
      <c r="R64" s="31">
        <f t="shared" si="3"/>
        <v>0</v>
      </c>
      <c r="S64" s="31" t="str">
        <f t="shared" si="4"/>
        <v/>
      </c>
      <c r="T64" s="45"/>
      <c r="U64" s="45"/>
      <c r="V64" s="45"/>
      <c r="W64" s="45"/>
      <c r="X64" s="45"/>
    </row>
    <row r="65" spans="1:24" s="32" customFormat="1" ht="15.75">
      <c r="A65" s="58">
        <v>55</v>
      </c>
      <c r="B65" s="59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69">
        <f t="shared" si="5"/>
        <v>0</v>
      </c>
      <c r="N65" s="58"/>
      <c r="O65" s="68">
        <f t="shared" si="6"/>
        <v>0</v>
      </c>
      <c r="P65" s="58"/>
      <c r="Q65" s="30">
        <f t="shared" si="2"/>
        <v>0</v>
      </c>
      <c r="R65" s="31">
        <f t="shared" si="3"/>
        <v>0</v>
      </c>
      <c r="S65" s="31" t="str">
        <f t="shared" si="4"/>
        <v/>
      </c>
      <c r="T65" s="45"/>
      <c r="U65" s="45"/>
      <c r="V65" s="45"/>
      <c r="W65" s="45"/>
      <c r="X65" s="45"/>
    </row>
    <row r="66" spans="1:24" s="32" customFormat="1" ht="15.75">
      <c r="A66" s="58">
        <v>56</v>
      </c>
      <c r="B66" s="59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69">
        <f t="shared" si="5"/>
        <v>0</v>
      </c>
      <c r="N66" s="58"/>
      <c r="O66" s="68">
        <f t="shared" si="6"/>
        <v>0</v>
      </c>
      <c r="P66" s="58"/>
      <c r="Q66" s="30">
        <f t="shared" si="2"/>
        <v>0</v>
      </c>
      <c r="R66" s="31">
        <f t="shared" si="3"/>
        <v>0</v>
      </c>
      <c r="S66" s="31" t="str">
        <f t="shared" si="4"/>
        <v/>
      </c>
      <c r="T66" s="45"/>
      <c r="U66" s="45"/>
      <c r="V66" s="45"/>
      <c r="W66" s="45"/>
      <c r="X66" s="45"/>
    </row>
    <row r="67" spans="1:24" s="32" customFormat="1" ht="15.75">
      <c r="A67" s="58">
        <v>57</v>
      </c>
      <c r="B67" s="59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69">
        <f t="shared" si="5"/>
        <v>0</v>
      </c>
      <c r="N67" s="58"/>
      <c r="O67" s="68">
        <f t="shared" si="6"/>
        <v>0</v>
      </c>
      <c r="P67" s="58"/>
      <c r="Q67" s="30">
        <f t="shared" si="2"/>
        <v>0</v>
      </c>
      <c r="R67" s="31">
        <f t="shared" si="3"/>
        <v>0</v>
      </c>
      <c r="S67" s="31" t="str">
        <f t="shared" si="4"/>
        <v/>
      </c>
      <c r="T67" s="45"/>
      <c r="U67" s="45"/>
      <c r="V67" s="45"/>
      <c r="W67" s="45"/>
      <c r="X67" s="45"/>
    </row>
    <row r="68" spans="1:24" s="32" customFormat="1" ht="15.75">
      <c r="A68" s="58">
        <v>58</v>
      </c>
      <c r="B68" s="59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69">
        <f t="shared" si="5"/>
        <v>0</v>
      </c>
      <c r="N68" s="58"/>
      <c r="O68" s="68">
        <f t="shared" si="6"/>
        <v>0</v>
      </c>
      <c r="P68" s="58"/>
      <c r="Q68" s="30">
        <f t="shared" si="2"/>
        <v>0</v>
      </c>
      <c r="R68" s="31">
        <f t="shared" si="3"/>
        <v>0</v>
      </c>
      <c r="S68" s="31" t="str">
        <f t="shared" si="4"/>
        <v/>
      </c>
      <c r="T68" s="45"/>
      <c r="U68" s="45"/>
      <c r="V68" s="45"/>
      <c r="W68" s="45"/>
      <c r="X68" s="45"/>
    </row>
    <row r="69" spans="1:24" s="32" customFormat="1" ht="15.75">
      <c r="A69" s="58">
        <v>59</v>
      </c>
      <c r="B69" s="59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69">
        <f t="shared" si="5"/>
        <v>0</v>
      </c>
      <c r="N69" s="58"/>
      <c r="O69" s="68">
        <f t="shared" si="6"/>
        <v>0</v>
      </c>
      <c r="P69" s="58"/>
      <c r="Q69" s="30">
        <f t="shared" si="2"/>
        <v>0</v>
      </c>
      <c r="R69" s="31">
        <f t="shared" si="3"/>
        <v>0</v>
      </c>
      <c r="S69" s="31" t="str">
        <f t="shared" si="4"/>
        <v/>
      </c>
      <c r="T69" s="45"/>
      <c r="U69" s="45"/>
      <c r="V69" s="45"/>
      <c r="W69" s="45"/>
      <c r="X69" s="45"/>
    </row>
    <row r="70" spans="1:24" s="32" customFormat="1" ht="15.75">
      <c r="A70" s="58">
        <v>60</v>
      </c>
      <c r="B70" s="59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69">
        <f t="shared" si="5"/>
        <v>0</v>
      </c>
      <c r="N70" s="58"/>
      <c r="O70" s="68">
        <f t="shared" si="6"/>
        <v>0</v>
      </c>
      <c r="P70" s="58"/>
      <c r="Q70" s="30">
        <f t="shared" si="2"/>
        <v>0</v>
      </c>
      <c r="R70" s="31">
        <f t="shared" si="3"/>
        <v>0</v>
      </c>
      <c r="S70" s="31" t="str">
        <f t="shared" si="4"/>
        <v/>
      </c>
      <c r="T70" s="45"/>
      <c r="U70" s="45"/>
      <c r="V70" s="45"/>
      <c r="W70" s="45"/>
      <c r="X70" s="45"/>
    </row>
    <row r="71" spans="1:24" s="41" customFormat="1">
      <c r="A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P71" s="40"/>
      <c r="S71" s="40"/>
    </row>
    <row r="72" spans="1:24" s="41" customFormat="1">
      <c r="A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P72" s="40"/>
      <c r="S72" s="40"/>
    </row>
    <row r="73" spans="1:24" s="41" customFormat="1">
      <c r="A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P73" s="40"/>
      <c r="S73" s="40"/>
    </row>
    <row r="74" spans="1:24" s="41" customFormat="1">
      <c r="A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P74" s="40"/>
      <c r="S74" s="40"/>
    </row>
    <row r="75" spans="1:24" s="41" customFormat="1">
      <c r="A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P75" s="40"/>
      <c r="S75" s="40"/>
    </row>
    <row r="76" spans="1:24" s="41" customFormat="1">
      <c r="A76" s="46"/>
      <c r="B76" s="47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P76" s="40"/>
      <c r="S76" s="40"/>
    </row>
    <row r="77" spans="1:24" s="41" customFormat="1" ht="15.75">
      <c r="A77" s="48"/>
      <c r="B77" s="60" t="s">
        <v>153</v>
      </c>
      <c r="C77" s="76"/>
      <c r="D77" s="76"/>
      <c r="E77" s="76"/>
      <c r="F77" s="76"/>
      <c r="G77" s="76"/>
      <c r="H77" s="76"/>
      <c r="I77" s="36"/>
      <c r="J77" s="40"/>
      <c r="K77" s="40"/>
      <c r="L77" s="40"/>
      <c r="M77" s="40"/>
      <c r="N77" s="40"/>
      <c r="P77" s="40"/>
      <c r="S77" s="40"/>
    </row>
    <row r="78" spans="1:24" s="41" customFormat="1">
      <c r="A78" s="40"/>
      <c r="B78" s="41" t="s">
        <v>36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P78" s="40"/>
      <c r="S78" s="40"/>
    </row>
    <row r="79" spans="1:24" s="41" customFormat="1">
      <c r="A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P79" s="40"/>
      <c r="S79" s="40"/>
    </row>
    <row r="80" spans="1:24" s="41" customFormat="1">
      <c r="A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P80" s="40"/>
      <c r="S80" s="40"/>
    </row>
    <row r="81" spans="1:19" s="41" customFormat="1" ht="15" customHeight="1">
      <c r="A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P81" s="40"/>
      <c r="S81" s="40"/>
    </row>
    <row r="82" spans="1:19" s="41" customFormat="1">
      <c r="A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P82" s="40"/>
      <c r="S82" s="40"/>
    </row>
    <row r="83" spans="1:19" ht="15" hidden="1" customHeight="1"/>
    <row r="84" spans="1:19" hidden="1"/>
    <row r="85" spans="1:19" hidden="1"/>
    <row r="86" spans="1:19" hidden="1"/>
    <row r="87" spans="1:19" hidden="1"/>
    <row r="88" spans="1:19" hidden="1"/>
    <row r="89" spans="1:19" hidden="1"/>
    <row r="90" spans="1:19" hidden="1"/>
    <row r="91" spans="1:19" hidden="1"/>
    <row r="92" spans="1:19" hidden="1"/>
    <row r="93" spans="1:19" hidden="1"/>
    <row r="94" spans="1:19" hidden="1"/>
    <row r="95" spans="1:19" hidden="1"/>
    <row r="96" spans="1:19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</sheetData>
  <sheetProtection password="D283" sheet="1" objects="1" scenarios="1"/>
  <customSheetViews>
    <customSheetView guid="{380B102E-83CD-40BC-9DE5-F925EF146050}" hiddenRows="1" hiddenColumns="1">
      <selection activeCell="C7" sqref="C7:F7"/>
      <pageMargins left="0.7" right="0.7" top="0.75" bottom="0.75" header="0.3" footer="0.3"/>
      <pageSetup paperSize="9" orientation="portrait" horizontalDpi="4294967293" verticalDpi="300" r:id="rId1"/>
    </customSheetView>
  </customSheetViews>
  <mergeCells count="18">
    <mergeCell ref="A1:S1"/>
    <mergeCell ref="A2:S2"/>
    <mergeCell ref="C6:H6"/>
    <mergeCell ref="A4:S4"/>
    <mergeCell ref="D8:D10"/>
    <mergeCell ref="C8:C10"/>
    <mergeCell ref="B8:B10"/>
    <mergeCell ref="A8:A10"/>
    <mergeCell ref="E8:L8"/>
    <mergeCell ref="E9:F9"/>
    <mergeCell ref="N8:N9"/>
    <mergeCell ref="P8:P9"/>
    <mergeCell ref="P6:S6"/>
    <mergeCell ref="M8:M10"/>
    <mergeCell ref="A6:B6"/>
    <mergeCell ref="C77:H77"/>
    <mergeCell ref="C7:F7"/>
    <mergeCell ref="S8:S10"/>
  </mergeCells>
  <dataValidations count="1">
    <dataValidation type="whole" operator="lessThan" allowBlank="1" showErrorMessage="1" errorTitle="Tahap Penguasaan" error="Sila pastikan nilai tidak melebihi 6 sahaja." sqref="E11:L70 N11:N70 P11:P70">
      <formula1>7</formula1>
    </dataValidation>
  </dataValidations>
  <pageMargins left="0" right="0" top="0" bottom="0" header="0" footer="0"/>
  <pageSetup paperSize="9" scale="38" orientation="landscape" horizontalDpi="4294967293" verticalDpi="3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89"/>
  <sheetViews>
    <sheetView showGridLines="0" showRowColHeaders="0" topLeftCell="A37" zoomScale="80" zoomScaleNormal="80" zoomScaleSheetLayoutView="70" workbookViewId="0">
      <selection activeCell="A61" sqref="A61:D61"/>
    </sheetView>
  </sheetViews>
  <sheetFormatPr defaultColWidth="0" defaultRowHeight="0" customHeight="1" zeroHeight="1"/>
  <cols>
    <col min="1" max="1" width="27.5703125" style="2" customWidth="1"/>
    <col min="2" max="2" width="5.42578125" style="2" customWidth="1"/>
    <col min="3" max="3" width="11.5703125" style="2" customWidth="1"/>
    <col min="4" max="4" width="18.42578125" style="2" bestFit="1" customWidth="1"/>
    <col min="5" max="5" width="5.7109375" style="2" customWidth="1"/>
    <col min="6" max="6" width="89.42578125" style="2" customWidth="1"/>
    <col min="7" max="7" width="9.5703125" style="2" customWidth="1"/>
    <col min="8" max="8" width="2.5703125" style="2" hidden="1" customWidth="1"/>
    <col min="9" max="10" width="7.85546875" style="2" hidden="1" customWidth="1"/>
    <col min="11" max="13" width="9.5703125" style="2" hidden="1" customWidth="1"/>
    <col min="14" max="14" width="2.42578125" style="2" hidden="1" customWidth="1"/>
    <col min="15" max="15" width="0" style="2" hidden="1" customWidth="1"/>
    <col min="16" max="16384" width="9.140625" style="2" hidden="1"/>
  </cols>
  <sheetData>
    <row r="1" spans="1:10" ht="38.25" customHeight="1">
      <c r="A1" s="130" t="str">
        <f>'DATA MAKLUMAT MURID PK'!A1:S1</f>
        <v>SJK(C) LOK KHOON</v>
      </c>
      <c r="B1" s="130"/>
      <c r="C1" s="130"/>
      <c r="D1" s="130"/>
      <c r="E1" s="130"/>
      <c r="F1" s="130"/>
    </row>
    <row r="2" spans="1:10" ht="40.5" customHeight="1">
      <c r="A2" s="130" t="str">
        <f>'DATA MAKLUMAT MURID PK'!A2:S2</f>
        <v>KAMPUNG AYER JERNEH, KEMASIK, KEMAMAN, TERENGGANU</v>
      </c>
      <c r="B2" s="130"/>
      <c r="C2" s="130"/>
      <c r="D2" s="130"/>
      <c r="E2" s="130"/>
      <c r="F2" s="130"/>
    </row>
    <row r="3" spans="1:10" ht="14.25">
      <c r="A3" s="6"/>
      <c r="B3" s="6"/>
      <c r="C3" s="6"/>
      <c r="D3" s="6"/>
      <c r="E3" s="6"/>
      <c r="F3" s="6"/>
    </row>
    <row r="4" spans="1:10" ht="14.25">
      <c r="A4" s="131"/>
      <c r="B4" s="131"/>
      <c r="C4" s="131"/>
      <c r="D4" s="131"/>
      <c r="E4" s="131"/>
      <c r="F4" s="131"/>
    </row>
    <row r="5" spans="1:10" ht="15">
      <c r="A5" s="7"/>
      <c r="B5" s="7"/>
      <c r="C5" s="7"/>
    </row>
    <row r="6" spans="1:10" ht="15">
      <c r="B6" s="7"/>
      <c r="C6" s="7"/>
      <c r="E6" s="7"/>
      <c r="H6" s="57">
        <v>1</v>
      </c>
    </row>
    <row r="7" spans="1:10" ht="14.25">
      <c r="I7" s="2" t="str">
        <f>'DATA MAKLUMAT MURID PK'!B11</f>
        <v>LIM SI SEAN</v>
      </c>
      <c r="J7" s="2" t="str">
        <f>IF(I7=0,"",I7)</f>
        <v>LIM SI SEAN</v>
      </c>
    </row>
    <row r="8" spans="1:10" s="54" customFormat="1" ht="15.75">
      <c r="A8" s="54" t="s">
        <v>4</v>
      </c>
      <c r="C8" s="54" t="s">
        <v>3</v>
      </c>
      <c r="D8" s="132" t="str">
        <f>VLOOKUP($H$6,'DATA MAKLUMAT MURID PK'!$A$11:$S$70,2)</f>
        <v>LIM SI SEAN</v>
      </c>
      <c r="E8" s="132"/>
      <c r="F8" s="132"/>
      <c r="H8" s="55">
        <f>VLOOKUP(H6,'DATA MAKLUMAT MURID PK'!A11:S70,19)</f>
        <v>4</v>
      </c>
      <c r="I8" s="54" t="str">
        <f>'DATA MAKLUMAT MURID PK'!B12</f>
        <v>SAW JIN CHENG</v>
      </c>
      <c r="J8" s="54" t="str">
        <f t="shared" ref="J8:J71" si="0">IF(I8=0,"",I8)</f>
        <v>SAW JIN CHENG</v>
      </c>
    </row>
    <row r="9" spans="1:10" s="54" customFormat="1" ht="15.75">
      <c r="A9" s="54" t="s">
        <v>14</v>
      </c>
      <c r="C9" s="54" t="s">
        <v>3</v>
      </c>
      <c r="D9" s="132" t="str">
        <f>VLOOKUP($H$6,'DATA MAKLUMAT MURID PK'!$A$11:$S$70,3)</f>
        <v>040406-14-5213</v>
      </c>
      <c r="E9" s="132"/>
      <c r="F9" s="132"/>
      <c r="I9" s="54" t="str">
        <f>'DATA MAKLUMAT MURID PK'!B13</f>
        <v>THAM JIA LE</v>
      </c>
      <c r="J9" s="54" t="str">
        <f t="shared" si="0"/>
        <v>THAM JIA LE</v>
      </c>
    </row>
    <row r="10" spans="1:10" s="54" customFormat="1" ht="15.75">
      <c r="A10" s="54" t="s">
        <v>5</v>
      </c>
      <c r="C10" s="54" t="s">
        <v>3</v>
      </c>
      <c r="D10" s="132" t="str">
        <f>VLOOKUP($H$6,'DATA MAKLUMAT MURID PK'!$A$11:$S$70,4)</f>
        <v>LELAKI</v>
      </c>
      <c r="E10" s="132"/>
      <c r="F10" s="132"/>
      <c r="I10" s="54" t="str">
        <f>'DATA MAKLUMAT MURID PK'!B14</f>
        <v>LEE YEN NIE</v>
      </c>
      <c r="J10" s="54" t="str">
        <f t="shared" si="0"/>
        <v>LEE YEN NIE</v>
      </c>
    </row>
    <row r="11" spans="1:10" s="54" customFormat="1" ht="15.75">
      <c r="A11" s="54" t="s">
        <v>6</v>
      </c>
      <c r="C11" s="54" t="s">
        <v>3</v>
      </c>
      <c r="D11" s="132" t="str">
        <f>'DATA MAKLUMAT MURID PK'!P6</f>
        <v>5 MERAH</v>
      </c>
      <c r="E11" s="132"/>
      <c r="F11" s="132"/>
      <c r="I11" s="54">
        <f>'DATA MAKLUMAT MURID PK'!B15</f>
        <v>0</v>
      </c>
      <c r="J11" s="54" t="str">
        <f t="shared" si="0"/>
        <v/>
      </c>
    </row>
    <row r="12" spans="1:10" s="54" customFormat="1" ht="15.75">
      <c r="A12" s="54" t="s">
        <v>69</v>
      </c>
      <c r="C12" s="54" t="s">
        <v>3</v>
      </c>
      <c r="D12" s="132">
        <f>'DATA MAKLUMAT MURID PK'!$C$6</f>
        <v>0</v>
      </c>
      <c r="E12" s="132"/>
      <c r="F12" s="132"/>
      <c r="I12" s="54">
        <f>'DATA MAKLUMAT MURID PK'!B16</f>
        <v>0</v>
      </c>
      <c r="J12" s="54" t="str">
        <f t="shared" si="0"/>
        <v/>
      </c>
    </row>
    <row r="13" spans="1:10" s="54" customFormat="1" ht="15.75">
      <c r="A13" s="54" t="s">
        <v>7</v>
      </c>
      <c r="C13" s="54" t="s">
        <v>3</v>
      </c>
      <c r="D13" s="136">
        <f ca="1">NOW()</f>
        <v>41933.037388078701</v>
      </c>
      <c r="E13" s="136"/>
      <c r="F13" s="56"/>
      <c r="I13" s="54">
        <f>'DATA MAKLUMAT MURID PK'!B17</f>
        <v>0</v>
      </c>
      <c r="J13" s="54" t="str">
        <f t="shared" si="0"/>
        <v/>
      </c>
    </row>
    <row r="14" spans="1:10" ht="14.25">
      <c r="I14" s="2">
        <f>'DATA MAKLUMAT MURID PK'!B18</f>
        <v>0</v>
      </c>
      <c r="J14" s="2" t="str">
        <f t="shared" si="0"/>
        <v/>
      </c>
    </row>
    <row r="15" spans="1:10" ht="14.25">
      <c r="I15" s="2">
        <f>'DATA MAKLUMAT MURID PK'!B19</f>
        <v>0</v>
      </c>
      <c r="J15" s="2" t="str">
        <f t="shared" si="0"/>
        <v/>
      </c>
    </row>
    <row r="16" spans="1:10" ht="18" hidden="1">
      <c r="A16" s="2" t="s">
        <v>33</v>
      </c>
      <c r="F16" s="8" t="str">
        <f>"BAND "&amp;H8</f>
        <v>BAND 4</v>
      </c>
      <c r="I16" s="2">
        <f>'DATA MAKLUMAT MURID PK'!B20</f>
        <v>0</v>
      </c>
      <c r="J16" s="2" t="str">
        <f t="shared" si="0"/>
        <v/>
      </c>
    </row>
    <row r="17" spans="1:14" ht="15">
      <c r="A17" s="9"/>
      <c r="B17" s="9"/>
      <c r="C17" s="9"/>
      <c r="I17" s="2">
        <f>'DATA MAKLUMAT MURID PK'!B21</f>
        <v>0</v>
      </c>
      <c r="J17" s="2" t="str">
        <f t="shared" si="0"/>
        <v/>
      </c>
    </row>
    <row r="18" spans="1:14" ht="15">
      <c r="A18" s="7"/>
      <c r="B18" s="7"/>
      <c r="C18" s="7"/>
      <c r="F18" s="12"/>
      <c r="I18" s="2">
        <f>'DATA MAKLUMAT MURID PK'!B22</f>
        <v>0</v>
      </c>
      <c r="J18" s="2" t="str">
        <f t="shared" si="0"/>
        <v/>
      </c>
    </row>
    <row r="19" spans="1:14" ht="15">
      <c r="A19" s="54" t="s">
        <v>48</v>
      </c>
      <c r="I19" s="2">
        <f>'DATA MAKLUMAT MURID PK'!B23</f>
        <v>0</v>
      </c>
      <c r="J19" s="2" t="str">
        <f t="shared" si="0"/>
        <v/>
      </c>
    </row>
    <row r="20" spans="1:14" ht="15" thickBot="1">
      <c r="I20" s="2">
        <f>'DATA MAKLUMAT MURID PK'!B24</f>
        <v>0</v>
      </c>
      <c r="J20" s="2" t="str">
        <f t="shared" si="0"/>
        <v/>
      </c>
    </row>
    <row r="21" spans="1:14" ht="54" customHeight="1" thickBot="1">
      <c r="A21" s="133" t="s">
        <v>47</v>
      </c>
      <c r="B21" s="134"/>
      <c r="C21" s="135"/>
      <c r="D21" s="137" t="s">
        <v>66</v>
      </c>
      <c r="E21" s="138"/>
      <c r="F21" s="139"/>
      <c r="I21" s="2">
        <f>'DATA MAKLUMAT MURID PK'!B25</f>
        <v>0</v>
      </c>
      <c r="J21" s="2" t="str">
        <f t="shared" si="0"/>
        <v/>
      </c>
    </row>
    <row r="22" spans="1:14" ht="14.25">
      <c r="A22" s="97" t="s">
        <v>34</v>
      </c>
      <c r="B22" s="113"/>
      <c r="C22" s="114"/>
      <c r="D22" s="127">
        <f>IF(N22=0,"",N22)</f>
        <v>4</v>
      </c>
      <c r="E22" s="121" t="str">
        <f>IF(N22=0,"",VLOOKUP(N22,'PERNYATAAN TAHAP PENGUASAAN'!A7:G12,2))</f>
        <v>Menghubungkaitkan fungsi organ reproduktif  perempuan dengan kitaran haid.</v>
      </c>
      <c r="F22" s="122"/>
      <c r="I22" s="2">
        <f>'DATA MAKLUMAT MURID PK'!B26</f>
        <v>0</v>
      </c>
      <c r="J22" s="2" t="str">
        <f t="shared" si="0"/>
        <v/>
      </c>
      <c r="N22" s="109">
        <f>VLOOKUP($H$6,'DATA MAKLUMAT MURID PK'!$A$11:$S$70,5)</f>
        <v>4</v>
      </c>
    </row>
    <row r="23" spans="1:14" ht="14.25">
      <c r="A23" s="115"/>
      <c r="B23" s="116"/>
      <c r="C23" s="117"/>
      <c r="D23" s="128"/>
      <c r="E23" s="123"/>
      <c r="F23" s="124"/>
      <c r="I23" s="2">
        <f>'DATA MAKLUMAT MURID PK'!B27</f>
        <v>0</v>
      </c>
      <c r="J23" s="2" t="str">
        <f t="shared" si="0"/>
        <v/>
      </c>
      <c r="N23" s="110"/>
    </row>
    <row r="24" spans="1:14" ht="15" thickBot="1">
      <c r="A24" s="118"/>
      <c r="B24" s="119"/>
      <c r="C24" s="120"/>
      <c r="D24" s="128"/>
      <c r="E24" s="125"/>
      <c r="F24" s="126"/>
      <c r="I24" s="2">
        <f>'DATA MAKLUMAT MURID PK'!B28</f>
        <v>0</v>
      </c>
      <c r="J24" s="2" t="str">
        <f t="shared" si="0"/>
        <v/>
      </c>
      <c r="N24" s="111"/>
    </row>
    <row r="25" spans="1:14" ht="14.25">
      <c r="A25" s="97" t="s">
        <v>35</v>
      </c>
      <c r="B25" s="113"/>
      <c r="C25" s="114"/>
      <c r="D25" s="127">
        <f t="shared" ref="D25" si="1">IF(N25=0,"",N25)</f>
        <v>5</v>
      </c>
      <c r="E25" s="121" t="str">
        <f>VLOOKUP(N25,'PERNYATAAN TAHAP PENGUASAAN'!A17:G22,2)</f>
        <v xml:space="preserve">Membuat pertimbangan dan keputusan tentang batas sentuhan pada anggota  seksual dalam aspek menjaga kebersihan, keselamatan dan kesihatan diri sendiri serta orang lain.
</v>
      </c>
      <c r="F25" s="122"/>
      <c r="I25" s="2">
        <f>'DATA MAKLUMAT MURID PK'!B29</f>
        <v>0</v>
      </c>
      <c r="J25" s="2" t="str">
        <f t="shared" si="0"/>
        <v/>
      </c>
      <c r="N25" s="109">
        <f>VLOOKUP($H$6,'DATA MAKLUMAT MURID PK'!$A$11:$S$70,6)</f>
        <v>5</v>
      </c>
    </row>
    <row r="26" spans="1:14" ht="14.25" customHeight="1">
      <c r="A26" s="115"/>
      <c r="B26" s="116"/>
      <c r="C26" s="117"/>
      <c r="D26" s="128"/>
      <c r="E26" s="123"/>
      <c r="F26" s="124"/>
      <c r="I26" s="2">
        <f>'DATA MAKLUMAT MURID PK'!B30</f>
        <v>0</v>
      </c>
      <c r="J26" s="2" t="str">
        <f t="shared" si="0"/>
        <v/>
      </c>
      <c r="N26" s="110"/>
    </row>
    <row r="27" spans="1:14" ht="15.75" customHeight="1" thickBot="1">
      <c r="A27" s="118"/>
      <c r="B27" s="119"/>
      <c r="C27" s="120"/>
      <c r="D27" s="128"/>
      <c r="E27" s="125"/>
      <c r="F27" s="126"/>
      <c r="I27" s="2">
        <f>'DATA MAKLUMAT MURID PK'!B31</f>
        <v>0</v>
      </c>
      <c r="J27" s="2" t="str">
        <f t="shared" si="0"/>
        <v/>
      </c>
      <c r="N27" s="111"/>
    </row>
    <row r="28" spans="1:14" ht="14.25">
      <c r="A28" s="112" t="s">
        <v>15</v>
      </c>
      <c r="B28" s="113"/>
      <c r="C28" s="114"/>
      <c r="D28" s="127">
        <f t="shared" ref="D28" si="2">IF(N28=0,"",N28)</f>
        <v>6</v>
      </c>
      <c r="E28" s="121" t="str">
        <f>VLOOKUP(N28,'PERNYATAAN TAHAP PENGUASAAN'!A26:G31,2)</f>
        <v xml:space="preserve">Mencipta dan menghasilkan  hidangan yang seimbang dan berkhasiat. 
</v>
      </c>
      <c r="F28" s="122"/>
      <c r="I28" s="2">
        <f>'DATA MAKLUMAT MURID PK'!B32</f>
        <v>0</v>
      </c>
      <c r="J28" s="2" t="str">
        <f t="shared" si="0"/>
        <v/>
      </c>
      <c r="N28" s="109">
        <f>VLOOKUP($H$6,'DATA MAKLUMAT MURID PK'!$A$11:$S$70,7)</f>
        <v>6</v>
      </c>
    </row>
    <row r="29" spans="1:14" ht="14.25" customHeight="1">
      <c r="A29" s="115"/>
      <c r="B29" s="116"/>
      <c r="C29" s="117"/>
      <c r="D29" s="128"/>
      <c r="E29" s="123"/>
      <c r="F29" s="124"/>
      <c r="I29" s="2">
        <f>'DATA MAKLUMAT MURID PK'!B33</f>
        <v>0</v>
      </c>
      <c r="J29" s="2" t="str">
        <f t="shared" si="0"/>
        <v/>
      </c>
      <c r="N29" s="110"/>
    </row>
    <row r="30" spans="1:14" ht="15.75" customHeight="1" thickBot="1">
      <c r="A30" s="118"/>
      <c r="B30" s="119"/>
      <c r="C30" s="120"/>
      <c r="D30" s="128"/>
      <c r="E30" s="125"/>
      <c r="F30" s="126"/>
      <c r="I30" s="2">
        <f>'DATA MAKLUMAT MURID PK'!B34</f>
        <v>0</v>
      </c>
      <c r="J30" s="2" t="str">
        <f t="shared" si="0"/>
        <v/>
      </c>
      <c r="N30" s="111"/>
    </row>
    <row r="31" spans="1:14" ht="14.25">
      <c r="A31" s="112" t="s">
        <v>16</v>
      </c>
      <c r="B31" s="113"/>
      <c r="C31" s="114"/>
      <c r="D31" s="127">
        <f t="shared" ref="D31" si="3">IF(N31=0,"",N31)</f>
        <v>4</v>
      </c>
      <c r="E31" s="121" t="str">
        <f>VLOOKUP(N31,'PERNYATAAN TAHAP PENGUASAAN'!A35:G40,2)</f>
        <v xml:space="preserve">Mendemonstrasi cara berkata TIDAK kepada penyalahgunaan bahan inhalan. 
</v>
      </c>
      <c r="F31" s="122"/>
      <c r="I31" s="2">
        <f>'DATA MAKLUMAT MURID PK'!B35</f>
        <v>0</v>
      </c>
      <c r="J31" s="2" t="str">
        <f t="shared" si="0"/>
        <v/>
      </c>
      <c r="N31" s="109">
        <f>VLOOKUP($H$6,'DATA MAKLUMAT MURID PK'!$A$11:$S$70,8)</f>
        <v>4</v>
      </c>
    </row>
    <row r="32" spans="1:14" ht="14.25" customHeight="1">
      <c r="A32" s="115"/>
      <c r="B32" s="116"/>
      <c r="C32" s="117"/>
      <c r="D32" s="128"/>
      <c r="E32" s="123"/>
      <c r="F32" s="124"/>
      <c r="I32" s="2">
        <f>'DATA MAKLUMAT MURID PK'!B36</f>
        <v>0</v>
      </c>
      <c r="J32" s="2" t="str">
        <f t="shared" si="0"/>
        <v/>
      </c>
      <c r="N32" s="110"/>
    </row>
    <row r="33" spans="1:14" ht="15.75" customHeight="1" thickBot="1">
      <c r="A33" s="118"/>
      <c r="B33" s="119"/>
      <c r="C33" s="120"/>
      <c r="D33" s="128"/>
      <c r="E33" s="125"/>
      <c r="F33" s="126"/>
      <c r="I33" s="2">
        <f>'DATA MAKLUMAT MURID PK'!B37</f>
        <v>0</v>
      </c>
      <c r="J33" s="2" t="str">
        <f t="shared" si="0"/>
        <v/>
      </c>
      <c r="N33" s="111"/>
    </row>
    <row r="34" spans="1:14" ht="16.5" customHeight="1">
      <c r="A34" s="97" t="s">
        <v>17</v>
      </c>
      <c r="B34" s="98"/>
      <c r="C34" s="99"/>
      <c r="D34" s="127">
        <f t="shared" ref="D34" si="4">IF(N34=0,"",N34)</f>
        <v>1</v>
      </c>
      <c r="E34" s="121" t="str">
        <f>VLOOKUP(N34,'PERNYATAAN TAHAP PENGUASAAN'!A44:G49,2)</f>
        <v>Menyatakan punca konflik dan stres dalam keluarga serta rakan sebaya.</v>
      </c>
      <c r="F34" s="122"/>
      <c r="I34" s="2">
        <f>'DATA MAKLUMAT MURID PK'!B38</f>
        <v>0</v>
      </c>
      <c r="J34" s="2" t="str">
        <f t="shared" si="0"/>
        <v/>
      </c>
      <c r="N34" s="109">
        <f>VLOOKUP($H$6,'DATA MAKLUMAT MURID PK'!$A$11:$S$70,9)</f>
        <v>1</v>
      </c>
    </row>
    <row r="35" spans="1:14" ht="14.25">
      <c r="A35" s="100"/>
      <c r="B35" s="101"/>
      <c r="C35" s="102"/>
      <c r="D35" s="128"/>
      <c r="E35" s="123"/>
      <c r="F35" s="124"/>
      <c r="I35" s="2">
        <f>'DATA MAKLUMAT MURID PK'!B39</f>
        <v>0</v>
      </c>
      <c r="J35" s="2" t="str">
        <f t="shared" si="0"/>
        <v/>
      </c>
      <c r="N35" s="110"/>
    </row>
    <row r="36" spans="1:14" ht="15" thickBot="1">
      <c r="A36" s="103"/>
      <c r="B36" s="104"/>
      <c r="C36" s="105"/>
      <c r="D36" s="128"/>
      <c r="E36" s="125"/>
      <c r="F36" s="126"/>
      <c r="I36" s="2">
        <f>'DATA MAKLUMAT MURID PK'!B40</f>
        <v>0</v>
      </c>
      <c r="N36" s="111"/>
    </row>
    <row r="37" spans="1:14" ht="14.25">
      <c r="A37" s="112" t="s">
        <v>18</v>
      </c>
      <c r="B37" s="113"/>
      <c r="C37" s="114"/>
      <c r="D37" s="127">
        <f t="shared" ref="D37" si="5">IF(N37=0,"",N37)</f>
        <v>2</v>
      </c>
      <c r="E37" s="121" t="str">
        <f>VLOOKUP(N37,'PERNYATAAN TAHAP PENGUASAAN'!A53:G58,2)</f>
        <v>Mengenal pasti harapan ahli keluarga.</v>
      </c>
      <c r="F37" s="122"/>
      <c r="I37" s="2">
        <f>'DATA MAKLUMAT MURID PK'!B41</f>
        <v>0</v>
      </c>
      <c r="J37" s="2" t="str">
        <f t="shared" si="0"/>
        <v/>
      </c>
      <c r="N37" s="109">
        <f>VLOOKUP($H$6,'DATA MAKLUMAT MURID PK'!$A$11:$S$70,10)</f>
        <v>2</v>
      </c>
    </row>
    <row r="38" spans="1:14" ht="14.25">
      <c r="A38" s="115"/>
      <c r="B38" s="116"/>
      <c r="C38" s="117"/>
      <c r="D38" s="128"/>
      <c r="E38" s="123"/>
      <c r="F38" s="124"/>
      <c r="I38" s="2">
        <f>'DATA MAKLUMAT MURID PK'!B42</f>
        <v>0</v>
      </c>
      <c r="J38" s="2" t="str">
        <f t="shared" si="0"/>
        <v/>
      </c>
      <c r="N38" s="110"/>
    </row>
    <row r="39" spans="1:14" ht="15" thickBot="1">
      <c r="A39" s="118"/>
      <c r="B39" s="119"/>
      <c r="C39" s="120"/>
      <c r="D39" s="128"/>
      <c r="E39" s="125"/>
      <c r="F39" s="126"/>
      <c r="I39" s="2">
        <f>'DATA MAKLUMAT MURID PK'!B43</f>
        <v>0</v>
      </c>
      <c r="N39" s="111"/>
    </row>
    <row r="40" spans="1:14" ht="15" customHeight="1">
      <c r="A40" s="97" t="s">
        <v>19</v>
      </c>
      <c r="B40" s="98"/>
      <c r="C40" s="99"/>
      <c r="D40" s="127">
        <f t="shared" ref="D40" si="6">IF(N40=0,"",N40)</f>
        <v>3</v>
      </c>
      <c r="E40" s="121" t="str">
        <f>VLOOKUP(N40,'PERNYATAAN TAHAP PENGUASAAN'!A62:G67,2)</f>
        <v>Memberi contoh etika perhubungan maya dan bukan maya secara sihat.</v>
      </c>
      <c r="F40" s="122"/>
      <c r="I40" s="2">
        <f>'DATA MAKLUMAT MURID PK'!B44</f>
        <v>0</v>
      </c>
      <c r="J40" s="2" t="str">
        <f t="shared" si="0"/>
        <v/>
      </c>
      <c r="N40" s="109">
        <f>VLOOKUP($H$6,'DATA MAKLUMAT MURID PK'!$A$11:$S$70,11)</f>
        <v>3</v>
      </c>
    </row>
    <row r="41" spans="1:14" ht="14.25">
      <c r="A41" s="100"/>
      <c r="B41" s="101"/>
      <c r="C41" s="102"/>
      <c r="D41" s="128"/>
      <c r="E41" s="123"/>
      <c r="F41" s="124"/>
      <c r="I41" s="2">
        <f>'DATA MAKLUMAT MURID PK'!B45</f>
        <v>0</v>
      </c>
      <c r="J41" s="2" t="str">
        <f t="shared" si="0"/>
        <v/>
      </c>
      <c r="N41" s="110"/>
    </row>
    <row r="42" spans="1:14" ht="15" thickBot="1">
      <c r="A42" s="103"/>
      <c r="B42" s="104"/>
      <c r="C42" s="105"/>
      <c r="D42" s="128"/>
      <c r="E42" s="125"/>
      <c r="F42" s="126"/>
      <c r="I42" s="2">
        <f>'DATA MAKLUMAT MURID PK'!B46</f>
        <v>0</v>
      </c>
      <c r="N42" s="111"/>
    </row>
    <row r="43" spans="1:14" ht="16.5" customHeight="1">
      <c r="A43" s="97" t="s">
        <v>20</v>
      </c>
      <c r="B43" s="98"/>
      <c r="C43" s="99"/>
      <c r="D43" s="127">
        <f t="shared" ref="D43" si="7">IF(N43=0,"",N43)</f>
        <v>5</v>
      </c>
      <c r="E43" s="121" t="str">
        <f>VLOOKUP(N43,'PERNYATAAN TAHAP PENGUASAAN'!A71:G76,2)</f>
        <v xml:space="preserve">Mentafsir maklumat di dalam buku rekod kesihatan murid untuk menghasilkan karya mengenai kebaikan pengambilan vaksin.
</v>
      </c>
      <c r="F43" s="122"/>
      <c r="I43" s="2">
        <f>'DATA MAKLUMAT MURID PK'!B47</f>
        <v>0</v>
      </c>
      <c r="J43" s="2" t="str">
        <f t="shared" ref="J43:J44" si="8">IF(I43=0,"",I43)</f>
        <v/>
      </c>
      <c r="N43" s="109">
        <f>VLOOKUP($H$6,'DATA MAKLUMAT MURID PK'!$A$11:$S$70,12)</f>
        <v>5</v>
      </c>
    </row>
    <row r="44" spans="1:14" ht="14.25">
      <c r="A44" s="100"/>
      <c r="B44" s="101"/>
      <c r="C44" s="102"/>
      <c r="D44" s="128"/>
      <c r="E44" s="123"/>
      <c r="F44" s="124"/>
      <c r="I44" s="2">
        <f>'DATA MAKLUMAT MURID PK'!B48</f>
        <v>0</v>
      </c>
      <c r="J44" s="2" t="str">
        <f t="shared" si="8"/>
        <v/>
      </c>
      <c r="N44" s="110"/>
    </row>
    <row r="45" spans="1:14" ht="15" thickBot="1">
      <c r="A45" s="103"/>
      <c r="B45" s="104"/>
      <c r="C45" s="105"/>
      <c r="D45" s="128"/>
      <c r="E45" s="125"/>
      <c r="F45" s="126"/>
      <c r="I45" s="2">
        <f>'DATA MAKLUMAT MURID PK'!B49</f>
        <v>0</v>
      </c>
      <c r="N45" s="111"/>
    </row>
    <row r="46" spans="1:14" ht="14.25">
      <c r="A46" s="112" t="s">
        <v>21</v>
      </c>
      <c r="B46" s="113"/>
      <c r="C46" s="114"/>
      <c r="D46" s="127">
        <f t="shared" ref="D46" si="9">IF(N46=0,"",N46)</f>
        <v>6</v>
      </c>
      <c r="E46" s="121" t="str">
        <f>VLOOKUP(N46,'PERNYATAAN TAHAP PENGUASAAN'!A80:G85,2)</f>
        <v>Menyampaikan maklumat tentang cara yang selamat dalam menjalin perhubungan maya dan bukan maya.</v>
      </c>
      <c r="F46" s="122"/>
      <c r="I46" s="2">
        <f>'DATA MAKLUMAT MURID PK'!B50</f>
        <v>0</v>
      </c>
      <c r="J46" s="2" t="str">
        <f t="shared" ref="J46:J47" si="10">IF(I46=0,"",I46)</f>
        <v/>
      </c>
      <c r="N46" s="109">
        <f>VLOOKUP($H$6,'DATA MAKLUMAT MURID PK'!$A$11:$S$70,14)</f>
        <v>6</v>
      </c>
    </row>
    <row r="47" spans="1:14" ht="14.25">
      <c r="A47" s="115"/>
      <c r="B47" s="116"/>
      <c r="C47" s="117"/>
      <c r="D47" s="128"/>
      <c r="E47" s="123"/>
      <c r="F47" s="124"/>
      <c r="I47" s="2">
        <f>'DATA MAKLUMAT MURID PK'!B51</f>
        <v>0</v>
      </c>
      <c r="J47" s="2" t="str">
        <f t="shared" si="10"/>
        <v/>
      </c>
      <c r="N47" s="110"/>
    </row>
    <row r="48" spans="1:14" ht="15" thickBot="1">
      <c r="A48" s="118"/>
      <c r="B48" s="119"/>
      <c r="C48" s="120"/>
      <c r="D48" s="128"/>
      <c r="E48" s="125"/>
      <c r="F48" s="126"/>
      <c r="I48" s="2">
        <f>'DATA MAKLUMAT MURID PK'!B52</f>
        <v>0</v>
      </c>
      <c r="N48" s="111"/>
    </row>
    <row r="49" spans="1:14" ht="14.25">
      <c r="A49" s="97" t="s">
        <v>22</v>
      </c>
      <c r="B49" s="98"/>
      <c r="C49" s="99"/>
      <c r="D49" s="127">
        <f t="shared" ref="D49" si="11">IF(N49=0,"",N49)</f>
        <v>4</v>
      </c>
      <c r="E49" s="121" t="str">
        <f>VLOOKUP(N49,'PERNYATAAN TAHAP PENGUASAAN'!A89:G94,2)</f>
        <v>Menjelaskan melalui contoh kepentingan memberi  bantu mula untuk kecederaan ringan.</v>
      </c>
      <c r="F49" s="122"/>
      <c r="I49" s="2">
        <f>'DATA MAKLUMAT MURID PK'!B53</f>
        <v>0</v>
      </c>
      <c r="J49" s="2" t="str">
        <f t="shared" ref="J49:J50" si="12">IF(I49=0,"",I49)</f>
        <v/>
      </c>
      <c r="N49" s="109">
        <f>VLOOKUP($H$6,'DATA MAKLUMAT MURID PK'!$A$11:$S$70,16)</f>
        <v>4</v>
      </c>
    </row>
    <row r="50" spans="1:14" ht="14.25">
      <c r="A50" s="100"/>
      <c r="B50" s="101"/>
      <c r="C50" s="102"/>
      <c r="D50" s="128"/>
      <c r="E50" s="123"/>
      <c r="F50" s="124"/>
      <c r="I50" s="2">
        <f>'DATA MAKLUMAT MURID PK'!B54</f>
        <v>0</v>
      </c>
      <c r="J50" s="2" t="str">
        <f t="shared" si="12"/>
        <v/>
      </c>
      <c r="N50" s="110"/>
    </row>
    <row r="51" spans="1:14" ht="15" thickBot="1">
      <c r="A51" s="103"/>
      <c r="B51" s="104"/>
      <c r="C51" s="105"/>
      <c r="D51" s="129"/>
      <c r="E51" s="125"/>
      <c r="F51" s="126"/>
      <c r="I51" s="2">
        <f>'DATA MAKLUMAT MURID PK'!B55</f>
        <v>0</v>
      </c>
      <c r="N51" s="111"/>
    </row>
    <row r="52" spans="1:14" ht="14.25">
      <c r="I52" s="2">
        <f>'DATA MAKLUMAT MURID PK'!B56</f>
        <v>0</v>
      </c>
      <c r="J52" s="2" t="str">
        <f t="shared" si="0"/>
        <v/>
      </c>
    </row>
    <row r="53" spans="1:14" ht="14.25">
      <c r="I53" s="2">
        <f>'DATA MAKLUMAT MURID PK'!B57</f>
        <v>0</v>
      </c>
      <c r="J53" s="2" t="str">
        <f t="shared" si="0"/>
        <v/>
      </c>
    </row>
    <row r="54" spans="1:14" ht="15">
      <c r="B54" s="7"/>
      <c r="C54" s="7"/>
      <c r="F54" s="10"/>
      <c r="I54" s="2">
        <f>'DATA MAKLUMAT MURID PK'!B58</f>
        <v>0</v>
      </c>
      <c r="J54" s="2" t="str">
        <f t="shared" si="0"/>
        <v/>
      </c>
    </row>
    <row r="55" spans="1:14" ht="15">
      <c r="A55" s="106"/>
      <c r="B55" s="106"/>
      <c r="C55" s="106"/>
      <c r="D55" s="106"/>
      <c r="I55" s="2">
        <f>'DATA MAKLUMAT MURID PK'!B59</f>
        <v>0</v>
      </c>
      <c r="J55" s="2" t="str">
        <f t="shared" si="0"/>
        <v/>
      </c>
    </row>
    <row r="56" spans="1:14" ht="14.25">
      <c r="E56" s="11"/>
      <c r="I56" s="2">
        <f>'DATA MAKLUMAT MURID PK'!B60</f>
        <v>0</v>
      </c>
      <c r="J56" s="2" t="str">
        <f t="shared" si="0"/>
        <v/>
      </c>
    </row>
    <row r="57" spans="1:14" ht="14.25">
      <c r="I57" s="2">
        <f>'DATA MAKLUMAT MURID PK'!B61</f>
        <v>0</v>
      </c>
      <c r="J57" s="2" t="str">
        <f t="shared" si="0"/>
        <v/>
      </c>
    </row>
    <row r="58" spans="1:14" ht="14.25">
      <c r="I58" s="2">
        <f>'DATA MAKLUMAT MURID PK'!B62</f>
        <v>0</v>
      </c>
      <c r="J58" s="2" t="str">
        <f t="shared" si="0"/>
        <v/>
      </c>
    </row>
    <row r="59" spans="1:14" ht="14.25">
      <c r="I59" s="2">
        <f>'DATA MAKLUMAT MURID PK'!B63</f>
        <v>0</v>
      </c>
      <c r="J59" s="2" t="str">
        <f t="shared" si="0"/>
        <v/>
      </c>
    </row>
    <row r="60" spans="1:14" ht="15">
      <c r="A60" s="106" t="s">
        <v>9</v>
      </c>
      <c r="B60" s="106"/>
      <c r="C60" s="106"/>
      <c r="D60" s="106"/>
      <c r="I60" s="2">
        <f>'DATA MAKLUMAT MURID PK'!B64</f>
        <v>0</v>
      </c>
      <c r="J60" s="2" t="str">
        <f t="shared" si="0"/>
        <v/>
      </c>
    </row>
    <row r="61" spans="1:14" ht="15.75">
      <c r="A61" s="107">
        <f>'DATA MAKLUMAT MURID PK'!$C$6</f>
        <v>0</v>
      </c>
      <c r="B61" s="107"/>
      <c r="C61" s="107"/>
      <c r="D61" s="107"/>
      <c r="I61" s="2">
        <f>'DATA MAKLUMAT MURID PK'!B65</f>
        <v>0</v>
      </c>
      <c r="J61" s="2" t="str">
        <f t="shared" si="0"/>
        <v/>
      </c>
    </row>
    <row r="62" spans="1:14" ht="14.25">
      <c r="I62" s="2">
        <f>'DATA MAKLUMAT MURID PK'!B66</f>
        <v>0</v>
      </c>
      <c r="J62" s="2" t="str">
        <f t="shared" si="0"/>
        <v/>
      </c>
    </row>
    <row r="63" spans="1:14" ht="14.25">
      <c r="I63" s="2">
        <f>'DATA MAKLUMAT MURID PK'!B67</f>
        <v>0</v>
      </c>
      <c r="J63" s="2" t="str">
        <f t="shared" si="0"/>
        <v/>
      </c>
    </row>
    <row r="64" spans="1:14" ht="14.25">
      <c r="I64" s="2">
        <f>'DATA MAKLUMAT MURID PK'!B68</f>
        <v>0</v>
      </c>
      <c r="J64" s="2" t="str">
        <f t="shared" si="0"/>
        <v/>
      </c>
    </row>
    <row r="65" spans="1:10" ht="14.25">
      <c r="I65" s="2">
        <f>'DATA MAKLUMAT MURID PK'!B69</f>
        <v>0</v>
      </c>
      <c r="J65" s="2" t="str">
        <f t="shared" si="0"/>
        <v/>
      </c>
    </row>
    <row r="66" spans="1:10" ht="15">
      <c r="A66" s="106" t="s">
        <v>10</v>
      </c>
      <c r="B66" s="106"/>
      <c r="C66" s="106"/>
      <c r="D66" s="106"/>
      <c r="I66" s="2">
        <f>'DATA MAKLUMAT MURID PK'!B70</f>
        <v>0</v>
      </c>
      <c r="J66" s="2" t="str">
        <f t="shared" si="0"/>
        <v/>
      </c>
    </row>
    <row r="67" spans="1:10" ht="15.75">
      <c r="A67" s="107" t="str">
        <f>'DATA MAKLUMAT MURID PK'!B77</f>
        <v>PN. TAN SWEE YING</v>
      </c>
      <c r="B67" s="107"/>
      <c r="C67" s="107"/>
      <c r="D67" s="107"/>
      <c r="J67" s="2" t="str">
        <f t="shared" si="0"/>
        <v/>
      </c>
    </row>
    <row r="68" spans="1:10" ht="15">
      <c r="A68" s="108" t="str">
        <f>'DATA MAKLUMAT MURID PK'!B78</f>
        <v>( GURU BESAR)</v>
      </c>
      <c r="B68" s="108"/>
      <c r="C68" s="108"/>
      <c r="D68" s="108"/>
      <c r="J68" s="2" t="str">
        <f t="shared" si="0"/>
        <v/>
      </c>
    </row>
    <row r="69" spans="1:10" ht="15">
      <c r="A69" s="96"/>
      <c r="B69" s="96"/>
      <c r="C69" s="96"/>
      <c r="D69" s="96"/>
      <c r="J69" s="2" t="str">
        <f t="shared" si="0"/>
        <v/>
      </c>
    </row>
    <row r="70" spans="1:10" ht="14.25">
      <c r="J70" s="2" t="str">
        <f t="shared" si="0"/>
        <v/>
      </c>
    </row>
    <row r="71" spans="1:10" ht="14.25">
      <c r="J71" s="2" t="str">
        <f t="shared" si="0"/>
        <v/>
      </c>
    </row>
    <row r="72" spans="1:10" ht="14.25"/>
    <row r="73" spans="1:10" ht="14.25"/>
    <row r="74" spans="1:10" ht="14.25" customHeight="1"/>
    <row r="75" spans="1:10" ht="14.25" customHeight="1"/>
    <row r="76" spans="1:10" ht="14.25" customHeight="1"/>
    <row r="77" spans="1:10" ht="14.25" customHeight="1"/>
    <row r="78" spans="1:10" ht="14.25" customHeight="1"/>
    <row r="79" spans="1:10" ht="14.25" customHeight="1"/>
    <row r="80" spans="1:1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</sheetData>
  <sheetProtection password="DD43" sheet="1" objects="1" scenarios="1"/>
  <customSheetViews>
    <customSheetView guid="{380B102E-83CD-40BC-9DE5-F925EF146050}" scale="80" showPageBreaks="1" showGridLines="0" printArea="1" hiddenRows="1" hiddenColumns="1" view="pageBreakPreview" topLeftCell="A8">
      <selection activeCell="D15" sqref="D15"/>
      <colBreaks count="2" manualBreakCount="2">
        <brk id="7" max="94" man="1"/>
        <brk id="14" max="94" man="1"/>
      </colBreaks>
      <pageMargins left="0.65249999999999997" right="0.7" top="0.75" bottom="0.75" header="0.3" footer="0.3"/>
      <pageSetup paperSize="9" scale="54" orientation="portrait" horizontalDpi="4294967293" verticalDpi="300" r:id="rId1"/>
    </customSheetView>
  </customSheetViews>
  <mergeCells count="58">
    <mergeCell ref="A22:C24"/>
    <mergeCell ref="N22:N24"/>
    <mergeCell ref="E22:F24"/>
    <mergeCell ref="A1:F1"/>
    <mergeCell ref="A2:F2"/>
    <mergeCell ref="A4:F4"/>
    <mergeCell ref="D8:F8"/>
    <mergeCell ref="D9:F9"/>
    <mergeCell ref="D10:F10"/>
    <mergeCell ref="D11:F11"/>
    <mergeCell ref="D12:F12"/>
    <mergeCell ref="A21:C21"/>
    <mergeCell ref="D13:E13"/>
    <mergeCell ref="D22:D24"/>
    <mergeCell ref="D21:F21"/>
    <mergeCell ref="A25:C27"/>
    <mergeCell ref="N25:N27"/>
    <mergeCell ref="A28:C30"/>
    <mergeCell ref="N28:N30"/>
    <mergeCell ref="E25:F27"/>
    <mergeCell ref="E28:F30"/>
    <mergeCell ref="D25:D27"/>
    <mergeCell ref="D28:D30"/>
    <mergeCell ref="A31:C33"/>
    <mergeCell ref="N31:N33"/>
    <mergeCell ref="A34:C36"/>
    <mergeCell ref="N34:N36"/>
    <mergeCell ref="E31:F33"/>
    <mergeCell ref="E34:F36"/>
    <mergeCell ref="D31:D33"/>
    <mergeCell ref="D34:D36"/>
    <mergeCell ref="A37:C39"/>
    <mergeCell ref="N37:N39"/>
    <mergeCell ref="A40:C42"/>
    <mergeCell ref="N40:N42"/>
    <mergeCell ref="E37:F39"/>
    <mergeCell ref="E40:F42"/>
    <mergeCell ref="D37:D39"/>
    <mergeCell ref="D40:D42"/>
    <mergeCell ref="N43:N45"/>
    <mergeCell ref="A46:C48"/>
    <mergeCell ref="N46:N48"/>
    <mergeCell ref="A49:C51"/>
    <mergeCell ref="N49:N51"/>
    <mergeCell ref="E43:F45"/>
    <mergeCell ref="E46:F48"/>
    <mergeCell ref="D43:D45"/>
    <mergeCell ref="D46:D48"/>
    <mergeCell ref="D49:D51"/>
    <mergeCell ref="E49:F51"/>
    <mergeCell ref="A69:D69"/>
    <mergeCell ref="A43:C45"/>
    <mergeCell ref="A55:D55"/>
    <mergeCell ref="A61:D61"/>
    <mergeCell ref="A66:D66"/>
    <mergeCell ref="A67:D67"/>
    <mergeCell ref="A68:D68"/>
    <mergeCell ref="A60:D60"/>
  </mergeCells>
  <pageMargins left="0.7" right="0.7" top="0.75" bottom="0.75" header="0.3" footer="0.3"/>
  <pageSetup paperSize="9" scale="52" orientation="portrait" horizontalDpi="4294967293" verticalDpi="300" r:id="rId2"/>
  <colBreaks count="2" manualBreakCount="2">
    <brk id="7" max="94" man="1"/>
    <brk id="14" max="94" man="1"/>
  </col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94"/>
  <sheetViews>
    <sheetView showGridLines="0" topLeftCell="A58" zoomScale="110" zoomScaleNormal="110" workbookViewId="0">
      <selection activeCell="B58" sqref="B58:G58"/>
    </sheetView>
  </sheetViews>
  <sheetFormatPr defaultRowHeight="15"/>
  <cols>
    <col min="1" max="1" width="9.140625" style="65"/>
    <col min="2" max="6" width="9.140625" style="17"/>
    <col min="7" max="7" width="50" style="17" customWidth="1"/>
    <col min="8" max="16384" width="9.140625" style="17"/>
  </cols>
  <sheetData>
    <row r="1" spans="1:9" s="67" customFormat="1">
      <c r="A1" s="163" t="s">
        <v>67</v>
      </c>
      <c r="B1" s="163"/>
      <c r="C1" s="163"/>
      <c r="D1" s="163"/>
      <c r="E1" s="163"/>
      <c r="F1" s="163"/>
      <c r="G1" s="163"/>
    </row>
    <row r="5" spans="1:9" s="18" customFormat="1" ht="12.75">
      <c r="A5" s="150" t="s">
        <v>127</v>
      </c>
      <c r="B5" s="151"/>
      <c r="C5" s="151"/>
      <c r="D5" s="151"/>
      <c r="E5" s="151"/>
      <c r="F5" s="151"/>
      <c r="G5" s="152"/>
    </row>
    <row r="6" spans="1:9">
      <c r="A6" s="164" t="s">
        <v>68</v>
      </c>
      <c r="B6" s="165"/>
      <c r="C6" s="165"/>
      <c r="D6" s="165"/>
      <c r="E6" s="165"/>
      <c r="F6" s="165"/>
      <c r="G6" s="166"/>
    </row>
    <row r="7" spans="1:9" ht="39.75" customHeight="1">
      <c r="A7" s="61">
        <v>1</v>
      </c>
      <c r="B7" s="140" t="s">
        <v>115</v>
      </c>
      <c r="C7" s="141"/>
      <c r="D7" s="141"/>
      <c r="E7" s="141"/>
      <c r="F7" s="141"/>
      <c r="G7" s="143"/>
    </row>
    <row r="8" spans="1:9" ht="38.25" customHeight="1">
      <c r="A8" s="61">
        <v>2</v>
      </c>
      <c r="B8" s="140" t="s">
        <v>71</v>
      </c>
      <c r="C8" s="141"/>
      <c r="D8" s="141"/>
      <c r="E8" s="141"/>
      <c r="F8" s="141"/>
      <c r="G8" s="143"/>
      <c r="I8" s="19"/>
    </row>
    <row r="9" spans="1:9" ht="42" customHeight="1">
      <c r="A9" s="61">
        <v>3</v>
      </c>
      <c r="B9" s="140" t="s">
        <v>121</v>
      </c>
      <c r="C9" s="141"/>
      <c r="D9" s="141"/>
      <c r="E9" s="141"/>
      <c r="F9" s="141"/>
      <c r="G9" s="143"/>
      <c r="I9" s="19"/>
    </row>
    <row r="10" spans="1:9" ht="38.25" customHeight="1">
      <c r="A10" s="61">
        <v>4</v>
      </c>
      <c r="B10" s="140" t="s">
        <v>72</v>
      </c>
      <c r="C10" s="141"/>
      <c r="D10" s="141"/>
      <c r="E10" s="141"/>
      <c r="F10" s="141"/>
      <c r="G10" s="143"/>
    </row>
    <row r="11" spans="1:9" ht="39.75" customHeight="1">
      <c r="A11" s="61">
        <v>5</v>
      </c>
      <c r="B11" s="140" t="s">
        <v>73</v>
      </c>
      <c r="C11" s="141"/>
      <c r="D11" s="141"/>
      <c r="E11" s="141"/>
      <c r="F11" s="141"/>
      <c r="G11" s="143"/>
    </row>
    <row r="12" spans="1:9" ht="48.75" customHeight="1">
      <c r="A12" s="61">
        <v>6</v>
      </c>
      <c r="B12" s="140" t="s">
        <v>74</v>
      </c>
      <c r="C12" s="141"/>
      <c r="D12" s="141"/>
      <c r="E12" s="141"/>
      <c r="F12" s="141"/>
      <c r="G12" s="143"/>
    </row>
    <row r="15" spans="1:9" ht="15.75" thickBot="1">
      <c r="A15" s="144" t="s">
        <v>128</v>
      </c>
      <c r="B15" s="145"/>
      <c r="C15" s="145"/>
      <c r="D15" s="145"/>
      <c r="E15" s="145"/>
      <c r="F15" s="145"/>
      <c r="G15" s="146"/>
    </row>
    <row r="16" spans="1:9">
      <c r="A16" s="156" t="s">
        <v>68</v>
      </c>
      <c r="B16" s="157"/>
      <c r="C16" s="157"/>
      <c r="D16" s="157"/>
      <c r="E16" s="157"/>
      <c r="F16" s="157"/>
      <c r="G16" s="158"/>
    </row>
    <row r="17" spans="1:7" ht="36" customHeight="1">
      <c r="A17" s="62">
        <v>1</v>
      </c>
      <c r="B17" s="140" t="s">
        <v>116</v>
      </c>
      <c r="C17" s="141"/>
      <c r="D17" s="141"/>
      <c r="E17" s="141"/>
      <c r="F17" s="141"/>
      <c r="G17" s="142"/>
    </row>
    <row r="18" spans="1:7" ht="33.75" customHeight="1">
      <c r="A18" s="62">
        <v>2</v>
      </c>
      <c r="B18" s="140" t="s">
        <v>75</v>
      </c>
      <c r="C18" s="141"/>
      <c r="D18" s="141"/>
      <c r="E18" s="141"/>
      <c r="F18" s="141"/>
      <c r="G18" s="142"/>
    </row>
    <row r="19" spans="1:7" ht="44.25" customHeight="1">
      <c r="A19" s="62">
        <v>3</v>
      </c>
      <c r="B19" s="140" t="s">
        <v>76</v>
      </c>
      <c r="C19" s="141"/>
      <c r="D19" s="141"/>
      <c r="E19" s="141"/>
      <c r="F19" s="141"/>
      <c r="G19" s="142"/>
    </row>
    <row r="20" spans="1:7" ht="55.5" customHeight="1">
      <c r="A20" s="62">
        <v>4</v>
      </c>
      <c r="B20" s="140" t="s">
        <v>77</v>
      </c>
      <c r="C20" s="141"/>
      <c r="D20" s="141"/>
      <c r="E20" s="141"/>
      <c r="F20" s="141"/>
      <c r="G20" s="142"/>
    </row>
    <row r="21" spans="1:7" ht="65.25" customHeight="1">
      <c r="A21" s="62">
        <v>5</v>
      </c>
      <c r="B21" s="140" t="s">
        <v>122</v>
      </c>
      <c r="C21" s="141"/>
      <c r="D21" s="141"/>
      <c r="E21" s="141"/>
      <c r="F21" s="141"/>
      <c r="G21" s="142"/>
    </row>
    <row r="22" spans="1:7" ht="55.5" customHeight="1" thickBot="1">
      <c r="A22" s="63">
        <v>6</v>
      </c>
      <c r="B22" s="147" t="s">
        <v>123</v>
      </c>
      <c r="C22" s="148"/>
      <c r="D22" s="148"/>
      <c r="E22" s="148"/>
      <c r="F22" s="148"/>
      <c r="G22" s="149"/>
    </row>
    <row r="24" spans="1:7" ht="15.75" thickBot="1">
      <c r="A24" s="144" t="s">
        <v>129</v>
      </c>
      <c r="B24" s="145"/>
      <c r="C24" s="145"/>
      <c r="D24" s="145"/>
      <c r="E24" s="145"/>
      <c r="F24" s="145"/>
      <c r="G24" s="146"/>
    </row>
    <row r="25" spans="1:7">
      <c r="A25" s="156" t="s">
        <v>68</v>
      </c>
      <c r="B25" s="157"/>
      <c r="C25" s="157"/>
      <c r="D25" s="157"/>
      <c r="E25" s="157"/>
      <c r="F25" s="157"/>
      <c r="G25" s="158"/>
    </row>
    <row r="26" spans="1:7" ht="36" customHeight="1">
      <c r="A26" s="62">
        <v>1</v>
      </c>
      <c r="B26" s="140" t="s">
        <v>78</v>
      </c>
      <c r="C26" s="141"/>
      <c r="D26" s="141"/>
      <c r="E26" s="141"/>
      <c r="F26" s="141"/>
      <c r="G26" s="142"/>
    </row>
    <row r="27" spans="1:7" ht="34.5" customHeight="1">
      <c r="A27" s="62">
        <v>2</v>
      </c>
      <c r="B27" s="153" t="s">
        <v>79</v>
      </c>
      <c r="C27" s="154"/>
      <c r="D27" s="154"/>
      <c r="E27" s="154"/>
      <c r="F27" s="154"/>
      <c r="G27" s="155"/>
    </row>
    <row r="28" spans="1:7" ht="33" customHeight="1">
      <c r="A28" s="62">
        <v>3</v>
      </c>
      <c r="B28" s="153" t="s">
        <v>80</v>
      </c>
      <c r="C28" s="154"/>
      <c r="D28" s="154"/>
      <c r="E28" s="154"/>
      <c r="F28" s="154"/>
      <c r="G28" s="155"/>
    </row>
    <row r="29" spans="1:7" ht="43.5" customHeight="1">
      <c r="A29" s="62">
        <v>4</v>
      </c>
      <c r="B29" s="140" t="s">
        <v>117</v>
      </c>
      <c r="C29" s="141"/>
      <c r="D29" s="141"/>
      <c r="E29" s="141"/>
      <c r="F29" s="141"/>
      <c r="G29" s="142"/>
    </row>
    <row r="30" spans="1:7" ht="45.75" customHeight="1">
      <c r="A30" s="62">
        <v>5</v>
      </c>
      <c r="B30" s="140" t="s">
        <v>81</v>
      </c>
      <c r="C30" s="141"/>
      <c r="D30" s="141"/>
      <c r="E30" s="141"/>
      <c r="F30" s="141"/>
      <c r="G30" s="142"/>
    </row>
    <row r="31" spans="1:7" ht="36" customHeight="1">
      <c r="A31" s="62">
        <v>6</v>
      </c>
      <c r="B31" s="140" t="s">
        <v>82</v>
      </c>
      <c r="C31" s="141"/>
      <c r="D31" s="141"/>
      <c r="E31" s="141"/>
      <c r="F31" s="141"/>
      <c r="G31" s="142"/>
    </row>
    <row r="32" spans="1:7" ht="15.75" thickBot="1">
      <c r="A32" s="64"/>
      <c r="B32" s="20"/>
      <c r="C32" s="20"/>
      <c r="D32" s="20"/>
      <c r="E32" s="20"/>
      <c r="F32" s="20"/>
      <c r="G32" s="21"/>
    </row>
    <row r="33" spans="1:7" ht="15.75" thickBot="1">
      <c r="A33" s="159" t="s">
        <v>130</v>
      </c>
      <c r="B33" s="160"/>
      <c r="C33" s="160"/>
      <c r="D33" s="160"/>
      <c r="E33" s="160"/>
      <c r="F33" s="160"/>
      <c r="G33" s="161"/>
    </row>
    <row r="34" spans="1:7">
      <c r="A34" s="156" t="s">
        <v>68</v>
      </c>
      <c r="B34" s="157"/>
      <c r="C34" s="157"/>
      <c r="D34" s="157"/>
      <c r="E34" s="157"/>
      <c r="F34" s="157"/>
      <c r="G34" s="158"/>
    </row>
    <row r="35" spans="1:7" ht="30.75" customHeight="1">
      <c r="A35" s="62">
        <v>1</v>
      </c>
      <c r="B35" s="140" t="s">
        <v>83</v>
      </c>
      <c r="C35" s="141"/>
      <c r="D35" s="141"/>
      <c r="E35" s="141"/>
      <c r="F35" s="141"/>
      <c r="G35" s="142"/>
    </row>
    <row r="36" spans="1:7" ht="44.25" customHeight="1">
      <c r="A36" s="62">
        <v>2</v>
      </c>
      <c r="B36" s="140" t="s">
        <v>84</v>
      </c>
      <c r="C36" s="141"/>
      <c r="D36" s="141"/>
      <c r="E36" s="141"/>
      <c r="F36" s="141"/>
      <c r="G36" s="142"/>
    </row>
    <row r="37" spans="1:7" ht="40.5" customHeight="1">
      <c r="A37" s="62">
        <v>3</v>
      </c>
      <c r="B37" s="140" t="s">
        <v>85</v>
      </c>
      <c r="C37" s="141"/>
      <c r="D37" s="141"/>
      <c r="E37" s="141"/>
      <c r="F37" s="141"/>
      <c r="G37" s="142"/>
    </row>
    <row r="38" spans="1:7" ht="39.75" customHeight="1">
      <c r="A38" s="62">
        <v>4</v>
      </c>
      <c r="B38" s="140" t="s">
        <v>86</v>
      </c>
      <c r="C38" s="141"/>
      <c r="D38" s="141"/>
      <c r="E38" s="141"/>
      <c r="F38" s="141"/>
      <c r="G38" s="142"/>
    </row>
    <row r="39" spans="1:7" ht="30" customHeight="1">
      <c r="A39" s="62">
        <v>5</v>
      </c>
      <c r="B39" s="140" t="s">
        <v>87</v>
      </c>
      <c r="C39" s="141"/>
      <c r="D39" s="141"/>
      <c r="E39" s="141"/>
      <c r="F39" s="141"/>
      <c r="G39" s="142"/>
    </row>
    <row r="40" spans="1:7" ht="48.75" customHeight="1" thickBot="1">
      <c r="A40" s="63">
        <v>6</v>
      </c>
      <c r="B40" s="147" t="s">
        <v>88</v>
      </c>
      <c r="C40" s="148"/>
      <c r="D40" s="148"/>
      <c r="E40" s="148"/>
      <c r="F40" s="148"/>
      <c r="G40" s="149"/>
    </row>
    <row r="42" spans="1:7" ht="15.75" thickBot="1">
      <c r="A42" s="144" t="s">
        <v>131</v>
      </c>
      <c r="B42" s="145"/>
      <c r="C42" s="145"/>
      <c r="D42" s="145"/>
      <c r="E42" s="145"/>
      <c r="F42" s="145"/>
      <c r="G42" s="146"/>
    </row>
    <row r="43" spans="1:7">
      <c r="A43" s="156" t="s">
        <v>68</v>
      </c>
      <c r="B43" s="157"/>
      <c r="C43" s="157"/>
      <c r="D43" s="157"/>
      <c r="E43" s="157"/>
      <c r="F43" s="157"/>
      <c r="G43" s="158"/>
    </row>
    <row r="44" spans="1:7" ht="36" customHeight="1">
      <c r="A44" s="62">
        <v>1</v>
      </c>
      <c r="B44" s="140" t="s">
        <v>137</v>
      </c>
      <c r="C44" s="141"/>
      <c r="D44" s="141"/>
      <c r="E44" s="141"/>
      <c r="F44" s="141"/>
      <c r="G44" s="142"/>
    </row>
    <row r="45" spans="1:7" ht="46.5" customHeight="1">
      <c r="A45" s="62">
        <v>2</v>
      </c>
      <c r="B45" s="140" t="s">
        <v>89</v>
      </c>
      <c r="C45" s="141"/>
      <c r="D45" s="141"/>
      <c r="E45" s="141"/>
      <c r="F45" s="141"/>
      <c r="G45" s="142"/>
    </row>
    <row r="46" spans="1:7" ht="45.75" customHeight="1">
      <c r="A46" s="62">
        <v>3</v>
      </c>
      <c r="B46" s="140" t="s">
        <v>90</v>
      </c>
      <c r="C46" s="141"/>
      <c r="D46" s="141"/>
      <c r="E46" s="141"/>
      <c r="F46" s="141"/>
      <c r="G46" s="142"/>
    </row>
    <row r="47" spans="1:7" ht="41.25" customHeight="1">
      <c r="A47" s="62">
        <v>4</v>
      </c>
      <c r="B47" s="140" t="s">
        <v>91</v>
      </c>
      <c r="C47" s="141"/>
      <c r="D47" s="141"/>
      <c r="E47" s="141"/>
      <c r="F47" s="141"/>
      <c r="G47" s="142"/>
    </row>
    <row r="48" spans="1:7" ht="42" customHeight="1">
      <c r="A48" s="62">
        <v>5</v>
      </c>
      <c r="B48" s="140" t="s">
        <v>118</v>
      </c>
      <c r="C48" s="141"/>
      <c r="D48" s="141"/>
      <c r="E48" s="141"/>
      <c r="F48" s="141"/>
      <c r="G48" s="142"/>
    </row>
    <row r="49" spans="1:7" ht="43.5" customHeight="1" thickBot="1">
      <c r="A49" s="63">
        <v>6</v>
      </c>
      <c r="B49" s="147" t="s">
        <v>141</v>
      </c>
      <c r="C49" s="148"/>
      <c r="D49" s="148"/>
      <c r="E49" s="148"/>
      <c r="F49" s="148"/>
      <c r="G49" s="149"/>
    </row>
    <row r="51" spans="1:7" ht="15.75" thickBot="1">
      <c r="A51" s="144" t="s">
        <v>132</v>
      </c>
      <c r="B51" s="145"/>
      <c r="C51" s="145"/>
      <c r="D51" s="145"/>
      <c r="E51" s="145"/>
      <c r="F51" s="145"/>
      <c r="G51" s="146"/>
    </row>
    <row r="52" spans="1:7">
      <c r="A52" s="156" t="s">
        <v>68</v>
      </c>
      <c r="B52" s="157"/>
      <c r="C52" s="157"/>
      <c r="D52" s="157"/>
      <c r="E52" s="157"/>
      <c r="F52" s="157"/>
      <c r="G52" s="158"/>
    </row>
    <row r="53" spans="1:7" ht="41.25" customHeight="1">
      <c r="A53" s="62">
        <v>1</v>
      </c>
      <c r="B53" s="140" t="s">
        <v>93</v>
      </c>
      <c r="C53" s="141"/>
      <c r="D53" s="141"/>
      <c r="E53" s="141"/>
      <c r="F53" s="141"/>
      <c r="G53" s="142"/>
    </row>
    <row r="54" spans="1:7" ht="42" customHeight="1">
      <c r="A54" s="62">
        <v>2</v>
      </c>
      <c r="B54" s="162" t="s">
        <v>92</v>
      </c>
      <c r="C54" s="141"/>
      <c r="D54" s="141"/>
      <c r="E54" s="141"/>
      <c r="F54" s="141"/>
      <c r="G54" s="142"/>
    </row>
    <row r="55" spans="1:7" ht="47.25" customHeight="1">
      <c r="A55" s="62">
        <v>3</v>
      </c>
      <c r="B55" s="140" t="s">
        <v>94</v>
      </c>
      <c r="C55" s="141"/>
      <c r="D55" s="141"/>
      <c r="E55" s="141"/>
      <c r="F55" s="141"/>
      <c r="G55" s="142"/>
    </row>
    <row r="56" spans="1:7" ht="41.25" customHeight="1">
      <c r="A56" s="62">
        <v>4</v>
      </c>
      <c r="B56" s="140" t="s">
        <v>95</v>
      </c>
      <c r="C56" s="141"/>
      <c r="D56" s="141"/>
      <c r="E56" s="141"/>
      <c r="F56" s="141"/>
      <c r="G56" s="142"/>
    </row>
    <row r="57" spans="1:7" ht="42.75" customHeight="1">
      <c r="A57" s="62">
        <v>5</v>
      </c>
      <c r="B57" s="140" t="s">
        <v>119</v>
      </c>
      <c r="C57" s="141"/>
      <c r="D57" s="141"/>
      <c r="E57" s="141"/>
      <c r="F57" s="141"/>
      <c r="G57" s="142"/>
    </row>
    <row r="58" spans="1:7" ht="49.5" customHeight="1" thickBot="1">
      <c r="A58" s="63">
        <v>6</v>
      </c>
      <c r="B58" s="147" t="s">
        <v>144</v>
      </c>
      <c r="C58" s="148"/>
      <c r="D58" s="148"/>
      <c r="E58" s="148"/>
      <c r="F58" s="148"/>
      <c r="G58" s="149"/>
    </row>
    <row r="60" spans="1:7" ht="15.75" thickBot="1">
      <c r="A60" s="144" t="s">
        <v>133</v>
      </c>
      <c r="B60" s="145"/>
      <c r="C60" s="145"/>
      <c r="D60" s="145"/>
      <c r="E60" s="145"/>
      <c r="F60" s="145"/>
      <c r="G60" s="146"/>
    </row>
    <row r="61" spans="1:7">
      <c r="A61" s="156" t="s">
        <v>68</v>
      </c>
      <c r="B61" s="157"/>
      <c r="C61" s="157"/>
      <c r="D61" s="157"/>
      <c r="E61" s="157"/>
      <c r="F61" s="157"/>
      <c r="G61" s="158"/>
    </row>
    <row r="62" spans="1:7" ht="45" customHeight="1">
      <c r="A62" s="62">
        <v>1</v>
      </c>
      <c r="B62" s="140" t="s">
        <v>96</v>
      </c>
      <c r="C62" s="141"/>
      <c r="D62" s="141"/>
      <c r="E62" s="141"/>
      <c r="F62" s="141"/>
      <c r="G62" s="142"/>
    </row>
    <row r="63" spans="1:7" ht="46.5" customHeight="1">
      <c r="A63" s="62">
        <v>2</v>
      </c>
      <c r="B63" s="140" t="s">
        <v>97</v>
      </c>
      <c r="C63" s="141"/>
      <c r="D63" s="141"/>
      <c r="E63" s="141"/>
      <c r="F63" s="141"/>
      <c r="G63" s="142"/>
    </row>
    <row r="64" spans="1:7" ht="44.25" customHeight="1">
      <c r="A64" s="62">
        <v>3</v>
      </c>
      <c r="B64" s="140" t="s">
        <v>98</v>
      </c>
      <c r="C64" s="141"/>
      <c r="D64" s="141"/>
      <c r="E64" s="141"/>
      <c r="F64" s="141"/>
      <c r="G64" s="142"/>
    </row>
    <row r="65" spans="1:7" ht="42" customHeight="1">
      <c r="A65" s="62">
        <v>4</v>
      </c>
      <c r="B65" s="140" t="s">
        <v>99</v>
      </c>
      <c r="C65" s="141"/>
      <c r="D65" s="141"/>
      <c r="E65" s="141"/>
      <c r="F65" s="141"/>
      <c r="G65" s="142"/>
    </row>
    <row r="66" spans="1:7" ht="54.75" customHeight="1">
      <c r="A66" s="62">
        <v>5</v>
      </c>
      <c r="B66" s="140" t="s">
        <v>100</v>
      </c>
      <c r="C66" s="141"/>
      <c r="D66" s="141"/>
      <c r="E66" s="141"/>
      <c r="F66" s="141"/>
      <c r="G66" s="142"/>
    </row>
    <row r="67" spans="1:7" ht="48.75" customHeight="1" thickBot="1">
      <c r="A67" s="63">
        <v>6</v>
      </c>
      <c r="B67" s="147" t="s">
        <v>101</v>
      </c>
      <c r="C67" s="148"/>
      <c r="D67" s="148"/>
      <c r="E67" s="148"/>
      <c r="F67" s="148"/>
      <c r="G67" s="149"/>
    </row>
    <row r="69" spans="1:7" ht="15.75" thickBot="1">
      <c r="A69" s="144" t="s">
        <v>134</v>
      </c>
      <c r="B69" s="145"/>
      <c r="C69" s="145"/>
      <c r="D69" s="145"/>
      <c r="E69" s="145"/>
      <c r="F69" s="145"/>
      <c r="G69" s="146"/>
    </row>
    <row r="70" spans="1:7">
      <c r="A70" s="156" t="s">
        <v>68</v>
      </c>
      <c r="B70" s="157"/>
      <c r="C70" s="157"/>
      <c r="D70" s="157"/>
      <c r="E70" s="157"/>
      <c r="F70" s="157"/>
      <c r="G70" s="158"/>
    </row>
    <row r="71" spans="1:7" ht="39" customHeight="1">
      <c r="A71" s="62">
        <v>1</v>
      </c>
      <c r="B71" s="140" t="s">
        <v>102</v>
      </c>
      <c r="C71" s="141"/>
      <c r="D71" s="141"/>
      <c r="E71" s="141"/>
      <c r="F71" s="141"/>
      <c r="G71" s="142"/>
    </row>
    <row r="72" spans="1:7" ht="42" customHeight="1">
      <c r="A72" s="62">
        <v>2</v>
      </c>
      <c r="B72" s="140" t="s">
        <v>103</v>
      </c>
      <c r="C72" s="141"/>
      <c r="D72" s="141"/>
      <c r="E72" s="141"/>
      <c r="F72" s="141"/>
      <c r="G72" s="142"/>
    </row>
    <row r="73" spans="1:7" ht="42" customHeight="1">
      <c r="A73" s="62">
        <v>3</v>
      </c>
      <c r="B73" s="140" t="s">
        <v>104</v>
      </c>
      <c r="C73" s="141"/>
      <c r="D73" s="141"/>
      <c r="E73" s="141"/>
      <c r="F73" s="141"/>
      <c r="G73" s="142"/>
    </row>
    <row r="74" spans="1:7" ht="42.75" customHeight="1">
      <c r="A74" s="62">
        <v>4</v>
      </c>
      <c r="B74" s="140" t="s">
        <v>105</v>
      </c>
      <c r="C74" s="141"/>
      <c r="D74" s="141"/>
      <c r="E74" s="141"/>
      <c r="F74" s="141"/>
      <c r="G74" s="142"/>
    </row>
    <row r="75" spans="1:7" ht="46.5" customHeight="1">
      <c r="A75" s="62">
        <v>5</v>
      </c>
      <c r="B75" s="140" t="s">
        <v>106</v>
      </c>
      <c r="C75" s="141"/>
      <c r="D75" s="141"/>
      <c r="E75" s="141"/>
      <c r="F75" s="141"/>
      <c r="G75" s="142"/>
    </row>
    <row r="76" spans="1:7" ht="46.5" customHeight="1" thickBot="1">
      <c r="A76" s="63">
        <v>6</v>
      </c>
      <c r="B76" s="147" t="s">
        <v>107</v>
      </c>
      <c r="C76" s="148"/>
      <c r="D76" s="148"/>
      <c r="E76" s="148"/>
      <c r="F76" s="148"/>
      <c r="G76" s="149"/>
    </row>
    <row r="78" spans="1:7" ht="15.75" thickBot="1">
      <c r="A78" s="144" t="s">
        <v>135</v>
      </c>
      <c r="B78" s="145"/>
      <c r="C78" s="145"/>
      <c r="D78" s="145"/>
      <c r="E78" s="145"/>
      <c r="F78" s="145"/>
      <c r="G78" s="146"/>
    </row>
    <row r="79" spans="1:7">
      <c r="A79" s="156" t="s">
        <v>68</v>
      </c>
      <c r="B79" s="157"/>
      <c r="C79" s="157"/>
      <c r="D79" s="157"/>
      <c r="E79" s="157"/>
      <c r="F79" s="157"/>
      <c r="G79" s="158"/>
    </row>
    <row r="80" spans="1:7" ht="41.25" customHeight="1">
      <c r="A80" s="62">
        <v>1</v>
      </c>
      <c r="B80" s="140" t="s">
        <v>108</v>
      </c>
      <c r="C80" s="141"/>
      <c r="D80" s="141"/>
      <c r="E80" s="141"/>
      <c r="F80" s="141"/>
      <c r="G80" s="142"/>
    </row>
    <row r="81" spans="1:7" ht="32.25" customHeight="1">
      <c r="A81" s="62">
        <v>2</v>
      </c>
      <c r="B81" s="140" t="s">
        <v>109</v>
      </c>
      <c r="C81" s="141"/>
      <c r="D81" s="141"/>
      <c r="E81" s="141"/>
      <c r="F81" s="141"/>
      <c r="G81" s="142"/>
    </row>
    <row r="82" spans="1:7" ht="43.5" customHeight="1">
      <c r="A82" s="62">
        <v>3</v>
      </c>
      <c r="B82" s="140" t="s">
        <v>124</v>
      </c>
      <c r="C82" s="141"/>
      <c r="D82" s="141"/>
      <c r="E82" s="141"/>
      <c r="F82" s="141"/>
      <c r="G82" s="142"/>
    </row>
    <row r="83" spans="1:7" ht="45" customHeight="1">
      <c r="A83" s="62">
        <v>4</v>
      </c>
      <c r="B83" s="140" t="s">
        <v>110</v>
      </c>
      <c r="C83" s="141"/>
      <c r="D83" s="141"/>
      <c r="E83" s="141"/>
      <c r="F83" s="141"/>
      <c r="G83" s="142"/>
    </row>
    <row r="84" spans="1:7" ht="46.5" customHeight="1">
      <c r="A84" s="62">
        <v>5</v>
      </c>
      <c r="B84" s="140" t="s">
        <v>111</v>
      </c>
      <c r="C84" s="141"/>
      <c r="D84" s="141"/>
      <c r="E84" s="141"/>
      <c r="F84" s="141"/>
      <c r="G84" s="142"/>
    </row>
    <row r="85" spans="1:7" ht="46.5" customHeight="1" thickBot="1">
      <c r="A85" s="63">
        <v>6</v>
      </c>
      <c r="B85" s="147" t="s">
        <v>112</v>
      </c>
      <c r="C85" s="148"/>
      <c r="D85" s="148"/>
      <c r="E85" s="148"/>
      <c r="F85" s="148"/>
      <c r="G85" s="149"/>
    </row>
    <row r="87" spans="1:7" ht="15.75" thickBot="1">
      <c r="A87" s="144" t="s">
        <v>136</v>
      </c>
      <c r="B87" s="145"/>
      <c r="C87" s="145"/>
      <c r="D87" s="145"/>
      <c r="E87" s="145"/>
      <c r="F87" s="145"/>
      <c r="G87" s="146"/>
    </row>
    <row r="88" spans="1:7">
      <c r="A88" s="156" t="s">
        <v>68</v>
      </c>
      <c r="B88" s="157"/>
      <c r="C88" s="157"/>
      <c r="D88" s="157"/>
      <c r="E88" s="157"/>
      <c r="F88" s="157"/>
      <c r="G88" s="158"/>
    </row>
    <row r="89" spans="1:7" ht="37.5" customHeight="1">
      <c r="A89" s="62">
        <v>1</v>
      </c>
      <c r="B89" s="140" t="s">
        <v>125</v>
      </c>
      <c r="C89" s="141"/>
      <c r="D89" s="141"/>
      <c r="E89" s="141"/>
      <c r="F89" s="141"/>
      <c r="G89" s="142"/>
    </row>
    <row r="90" spans="1:7" ht="35.25" customHeight="1">
      <c r="A90" s="62">
        <v>2</v>
      </c>
      <c r="B90" s="140" t="s">
        <v>142</v>
      </c>
      <c r="C90" s="141"/>
      <c r="D90" s="141"/>
      <c r="E90" s="141"/>
      <c r="F90" s="141"/>
      <c r="G90" s="142"/>
    </row>
    <row r="91" spans="1:7" ht="44.25" customHeight="1">
      <c r="A91" s="62">
        <v>3</v>
      </c>
      <c r="B91" s="140" t="s">
        <v>143</v>
      </c>
      <c r="C91" s="141"/>
      <c r="D91" s="141"/>
      <c r="E91" s="141"/>
      <c r="F91" s="141"/>
      <c r="G91" s="142"/>
    </row>
    <row r="92" spans="1:7" ht="43.5" customHeight="1">
      <c r="A92" s="62">
        <v>4</v>
      </c>
      <c r="B92" s="140" t="s">
        <v>113</v>
      </c>
      <c r="C92" s="141"/>
      <c r="D92" s="141"/>
      <c r="E92" s="141"/>
      <c r="F92" s="141"/>
      <c r="G92" s="142"/>
    </row>
    <row r="93" spans="1:7" ht="39.75" customHeight="1">
      <c r="A93" s="62">
        <v>5</v>
      </c>
      <c r="B93" s="140" t="s">
        <v>114</v>
      </c>
      <c r="C93" s="141"/>
      <c r="D93" s="141"/>
      <c r="E93" s="141"/>
      <c r="F93" s="141"/>
      <c r="G93" s="142"/>
    </row>
    <row r="94" spans="1:7" ht="45.75" customHeight="1" thickBot="1">
      <c r="A94" s="63">
        <v>6</v>
      </c>
      <c r="B94" s="147" t="s">
        <v>126</v>
      </c>
      <c r="C94" s="148"/>
      <c r="D94" s="148"/>
      <c r="E94" s="148"/>
      <c r="F94" s="148"/>
      <c r="G94" s="149"/>
    </row>
  </sheetData>
  <sheetProtection password="DD43" sheet="1" objects="1" scenarios="1"/>
  <customSheetViews>
    <customSheetView guid="{380B102E-83CD-40BC-9DE5-F925EF146050}">
      <selection activeCell="A16" sqref="A16:G16"/>
      <pageMargins left="0.7" right="0.7" top="0.75" bottom="0.75" header="0.3" footer="0.3"/>
      <pageSetup paperSize="9" orientation="portrait" horizontalDpi="4294967293" verticalDpi="300" r:id="rId1"/>
    </customSheetView>
  </customSheetViews>
  <mergeCells count="81">
    <mergeCell ref="A79:G79"/>
    <mergeCell ref="A88:G88"/>
    <mergeCell ref="A43:G43"/>
    <mergeCell ref="A6:G6"/>
    <mergeCell ref="A16:G16"/>
    <mergeCell ref="A25:G25"/>
    <mergeCell ref="A34:G34"/>
    <mergeCell ref="B67:G67"/>
    <mergeCell ref="B64:G64"/>
    <mergeCell ref="B65:G65"/>
    <mergeCell ref="B66:G66"/>
    <mergeCell ref="A70:G70"/>
    <mergeCell ref="B48:G48"/>
    <mergeCell ref="B49:G49"/>
    <mergeCell ref="A51:G51"/>
    <mergeCell ref="B53:G53"/>
    <mergeCell ref="A1:G1"/>
    <mergeCell ref="B89:G89"/>
    <mergeCell ref="B90:G90"/>
    <mergeCell ref="B91:G91"/>
    <mergeCell ref="B92:G92"/>
    <mergeCell ref="B75:G75"/>
    <mergeCell ref="B76:G76"/>
    <mergeCell ref="A78:G78"/>
    <mergeCell ref="B80:G80"/>
    <mergeCell ref="B81:G81"/>
    <mergeCell ref="A69:G69"/>
    <mergeCell ref="B71:G71"/>
    <mergeCell ref="B72:G72"/>
    <mergeCell ref="B73:G73"/>
    <mergeCell ref="B74:G74"/>
    <mergeCell ref="B62:G62"/>
    <mergeCell ref="B93:G93"/>
    <mergeCell ref="B94:G94"/>
    <mergeCell ref="B82:G82"/>
    <mergeCell ref="B83:G83"/>
    <mergeCell ref="B84:G84"/>
    <mergeCell ref="B85:G85"/>
    <mergeCell ref="A87:G87"/>
    <mergeCell ref="B54:G54"/>
    <mergeCell ref="B55:G55"/>
    <mergeCell ref="B56:G56"/>
    <mergeCell ref="B57:G57"/>
    <mergeCell ref="B58:G58"/>
    <mergeCell ref="B31:G31"/>
    <mergeCell ref="A60:G60"/>
    <mergeCell ref="A52:G52"/>
    <mergeCell ref="A61:G61"/>
    <mergeCell ref="A33:G33"/>
    <mergeCell ref="B47:G47"/>
    <mergeCell ref="B35:G35"/>
    <mergeCell ref="B36:G36"/>
    <mergeCell ref="B37:G37"/>
    <mergeCell ref="B38:G38"/>
    <mergeCell ref="B39:G39"/>
    <mergeCell ref="B40:G40"/>
    <mergeCell ref="A42:G42"/>
    <mergeCell ref="B44:G44"/>
    <mergeCell ref="B45:G45"/>
    <mergeCell ref="B46:G46"/>
    <mergeCell ref="A5:G5"/>
    <mergeCell ref="B7:G7"/>
    <mergeCell ref="B8:G8"/>
    <mergeCell ref="B27:G27"/>
    <mergeCell ref="B28:G28"/>
    <mergeCell ref="B63:G63"/>
    <mergeCell ref="B20:G20"/>
    <mergeCell ref="B9:G9"/>
    <mergeCell ref="B10:G10"/>
    <mergeCell ref="B11:G11"/>
    <mergeCell ref="B12:G12"/>
    <mergeCell ref="A15:G15"/>
    <mergeCell ref="B17:G17"/>
    <mergeCell ref="B18:G18"/>
    <mergeCell ref="B19:G19"/>
    <mergeCell ref="B21:G21"/>
    <mergeCell ref="B22:G22"/>
    <mergeCell ref="A24:G24"/>
    <mergeCell ref="B26:G26"/>
    <mergeCell ref="B29:G29"/>
    <mergeCell ref="B30:G30"/>
  </mergeCells>
  <pageMargins left="0.7" right="0.7" top="0.75" bottom="0.75" header="0.3" footer="0.3"/>
  <pageSetup paperSize="9" orientation="portrait" horizontalDpi="4294967293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B1:AA64"/>
  <sheetViews>
    <sheetView showGridLines="0" topLeftCell="A20" zoomScale="50" zoomScaleNormal="50" zoomScaleSheetLayoutView="40" workbookViewId="0">
      <selection activeCell="E67" sqref="E67"/>
    </sheetView>
  </sheetViews>
  <sheetFormatPr defaultRowHeight="15"/>
  <cols>
    <col min="2" max="2" width="29" bestFit="1" customWidth="1"/>
    <col min="21" max="21" width="10" bestFit="1" customWidth="1"/>
    <col min="23" max="23" width="14.140625" customWidth="1"/>
  </cols>
  <sheetData>
    <row r="1" spans="2:14" hidden="1"/>
    <row r="2" spans="2:14" hidden="1">
      <c r="B2" s="51" t="s">
        <v>50</v>
      </c>
      <c r="C2" s="51"/>
      <c r="D2" s="51" t="s">
        <v>52</v>
      </c>
      <c r="E2" s="51"/>
      <c r="F2" s="52">
        <f>SUM(C4:H4)</f>
        <v>1</v>
      </c>
      <c r="G2" s="51"/>
      <c r="H2" s="51"/>
    </row>
    <row r="3" spans="2:14" hidden="1">
      <c r="B3" s="49" t="s">
        <v>68</v>
      </c>
      <c r="C3" s="50">
        <v>1</v>
      </c>
      <c r="D3" s="50">
        <v>2</v>
      </c>
      <c r="E3" s="50">
        <v>3</v>
      </c>
      <c r="F3" s="50">
        <v>4</v>
      </c>
      <c r="G3" s="50">
        <v>5</v>
      </c>
      <c r="H3" s="50">
        <v>6</v>
      </c>
    </row>
    <row r="4" spans="2:14" hidden="1">
      <c r="B4" s="3" t="s">
        <v>51</v>
      </c>
      <c r="C4" s="13">
        <f>COUNTIF('DATA MAKLUMAT MURID PK'!$S$11:$S$70,1)</f>
        <v>0</v>
      </c>
      <c r="D4" s="13">
        <f>COUNTIF('DATA MAKLUMAT MURID PK'!$S$11:$S$70,2)</f>
        <v>0</v>
      </c>
      <c r="E4" s="13">
        <f>COUNTIF('DATA MAKLUMAT MURID PK'!$S$11:$S$70,3)</f>
        <v>0</v>
      </c>
      <c r="F4" s="13">
        <f>COUNTIF('DATA MAKLUMAT MURID PK'!$S$11:$S$70,4)</f>
        <v>1</v>
      </c>
      <c r="G4" s="13">
        <f>COUNTIF('DATA MAKLUMAT MURID PK'!$S$11:$S$70,5)</f>
        <v>0</v>
      </c>
      <c r="H4" s="13">
        <f>COUNTIF('DATA MAKLUMAT MURID PK'!$S$11:$S$70,6)</f>
        <v>0</v>
      </c>
    </row>
    <row r="5" spans="2:14" hidden="1"/>
    <row r="6" spans="2:14" hidden="1"/>
    <row r="7" spans="2:14" hidden="1"/>
    <row r="8" spans="2:14" hidden="1"/>
    <row r="9" spans="2:14" hidden="1"/>
    <row r="10" spans="2:14" hidden="1"/>
    <row r="11" spans="2:14" ht="26.25">
      <c r="B11" s="70" t="s">
        <v>138</v>
      </c>
      <c r="C11" s="70"/>
      <c r="D11" s="70"/>
      <c r="E11" s="70"/>
      <c r="F11" s="70"/>
      <c r="G11" s="70"/>
      <c r="H11" s="70"/>
      <c r="N11" s="70" t="s">
        <v>140</v>
      </c>
    </row>
    <row r="12" spans="2:14" ht="26.25">
      <c r="B12" s="70"/>
      <c r="C12" s="70"/>
      <c r="D12" s="70"/>
      <c r="E12" s="70"/>
      <c r="F12" s="70"/>
      <c r="G12" s="70"/>
      <c r="H12" s="70"/>
    </row>
    <row r="13" spans="2:14" ht="15.75">
      <c r="B13" s="32" t="s">
        <v>139</v>
      </c>
      <c r="C13" s="167" t="str">
        <f>'DATA MAKLUMAT MURID PK'!P6</f>
        <v>5 MERAH</v>
      </c>
      <c r="D13" s="167"/>
      <c r="E13" s="167"/>
    </row>
    <row r="14" spans="2:14" ht="15.75">
      <c r="C14" s="66"/>
      <c r="D14" s="66"/>
      <c r="E14" s="66"/>
    </row>
    <row r="16" spans="2:14">
      <c r="B16" t="s">
        <v>53</v>
      </c>
      <c r="D16" t="s">
        <v>52</v>
      </c>
      <c r="F16" s="16">
        <f>SUM(C18:H18)</f>
        <v>1</v>
      </c>
    </row>
    <row r="17" spans="2:8">
      <c r="B17" s="49" t="s">
        <v>68</v>
      </c>
      <c r="C17" s="50">
        <v>1</v>
      </c>
      <c r="D17" s="50">
        <v>2</v>
      </c>
      <c r="E17" s="50">
        <v>3</v>
      </c>
      <c r="F17" s="50">
        <v>4</v>
      </c>
      <c r="G17" s="50">
        <v>5</v>
      </c>
      <c r="H17" s="50">
        <v>6</v>
      </c>
    </row>
    <row r="18" spans="2:8">
      <c r="B18" s="3" t="s">
        <v>51</v>
      </c>
      <c r="C18" s="13">
        <f>COUNTIF('DATA MAKLUMAT MURID PK'!$E$11:$E$70,1)</f>
        <v>0</v>
      </c>
      <c r="D18" s="13">
        <f>COUNTIF('DATA MAKLUMAT MURID PK'!$E$11:$E$70,2)</f>
        <v>0</v>
      </c>
      <c r="E18" s="13">
        <f>COUNTIF('DATA MAKLUMAT MURID PK'!$E$11:$E$70,3)</f>
        <v>0</v>
      </c>
      <c r="F18" s="13">
        <f>COUNTIF('DATA MAKLUMAT MURID PK'!$E$11:$E$70,4)</f>
        <v>1</v>
      </c>
      <c r="G18" s="13">
        <f>COUNTIF('DATA MAKLUMAT MURID PK'!$E$11:$E$70,5)</f>
        <v>0</v>
      </c>
      <c r="H18" s="13">
        <f>COUNTIF('DATA MAKLUMAT MURID PK'!$E$11:$E$70,6)</f>
        <v>0</v>
      </c>
    </row>
    <row r="20" spans="2:8">
      <c r="B20" t="s">
        <v>54</v>
      </c>
      <c r="D20" t="s">
        <v>52</v>
      </c>
      <c r="F20" s="16">
        <f>SUM(C22:H22)</f>
        <v>1</v>
      </c>
    </row>
    <row r="21" spans="2:8">
      <c r="B21" s="49" t="s">
        <v>68</v>
      </c>
      <c r="C21" s="50">
        <v>1</v>
      </c>
      <c r="D21" s="50">
        <v>2</v>
      </c>
      <c r="E21" s="50">
        <v>3</v>
      </c>
      <c r="F21" s="50">
        <v>4</v>
      </c>
      <c r="G21" s="50">
        <v>5</v>
      </c>
      <c r="H21" s="50">
        <v>6</v>
      </c>
    </row>
    <row r="22" spans="2:8">
      <c r="B22" s="3" t="s">
        <v>51</v>
      </c>
      <c r="C22" s="13">
        <f>COUNTIF('DATA MAKLUMAT MURID PK'!$F$11:$F$70,1)</f>
        <v>0</v>
      </c>
      <c r="D22" s="13">
        <f>COUNTIF('DATA MAKLUMAT MURID PK'!$F$11:$F$70,2)</f>
        <v>0</v>
      </c>
      <c r="E22" s="13">
        <f>COUNTIF('DATA MAKLUMAT MURID PK'!$F$11:$F$70,3)</f>
        <v>0</v>
      </c>
      <c r="F22" s="13">
        <f>COUNTIF('DATA MAKLUMAT MURID PK'!$F$11:$F$70,4)</f>
        <v>0</v>
      </c>
      <c r="G22" s="13">
        <f>COUNTIF('DATA MAKLUMAT MURID PK'!$F$11:$F$70,5)</f>
        <v>1</v>
      </c>
      <c r="H22" s="13">
        <f>COUNTIF('DATA MAKLUMAT MURID PK'!$F$11:$F$70,6)</f>
        <v>0</v>
      </c>
    </row>
    <row r="23" spans="2:8">
      <c r="B23" s="22"/>
      <c r="C23" s="23"/>
      <c r="D23" s="23"/>
      <c r="E23" s="23"/>
      <c r="F23" s="23"/>
      <c r="G23" s="23"/>
      <c r="H23" s="23"/>
    </row>
    <row r="24" spans="2:8">
      <c r="B24" t="s">
        <v>55</v>
      </c>
      <c r="D24" t="s">
        <v>52</v>
      </c>
      <c r="F24" s="16">
        <f>SUM(C26:H26)</f>
        <v>1</v>
      </c>
    </row>
    <row r="25" spans="2:8">
      <c r="B25" s="49" t="s">
        <v>68</v>
      </c>
      <c r="C25" s="50">
        <v>1</v>
      </c>
      <c r="D25" s="50">
        <v>2</v>
      </c>
      <c r="E25" s="50">
        <v>3</v>
      </c>
      <c r="F25" s="50">
        <v>4</v>
      </c>
      <c r="G25" s="50">
        <v>5</v>
      </c>
      <c r="H25" s="50">
        <v>6</v>
      </c>
    </row>
    <row r="26" spans="2:8">
      <c r="B26" s="3" t="s">
        <v>51</v>
      </c>
      <c r="C26" s="13">
        <f>COUNTIF('DATA MAKLUMAT MURID PK'!$N$11:$N$70,1)</f>
        <v>0</v>
      </c>
      <c r="D26" s="13">
        <f>COUNTIF('DATA MAKLUMAT MURID PK'!$N$11:$N$70,2)</f>
        <v>0</v>
      </c>
      <c r="E26" s="13">
        <f>COUNTIF('DATA MAKLUMAT MURID PK'!$N$11:$N$70,3)</f>
        <v>0</v>
      </c>
      <c r="F26" s="13">
        <f>COUNTIF('DATA MAKLUMAT MURID PK'!$N$11:$N$70,4)</f>
        <v>0</v>
      </c>
      <c r="G26" s="13">
        <f>COUNTIF('DATA MAKLUMAT MURID PK'!$N$11:$N$70,5)</f>
        <v>0</v>
      </c>
      <c r="H26" s="13">
        <f>COUNTIF('DATA MAKLUMAT MURID PK'!$N$11:$N$70,6)</f>
        <v>1</v>
      </c>
    </row>
    <row r="28" spans="2:8">
      <c r="B28" t="s">
        <v>56</v>
      </c>
      <c r="D28" t="s">
        <v>52</v>
      </c>
      <c r="F28" s="16">
        <f>SUM(C30:H30)</f>
        <v>1</v>
      </c>
    </row>
    <row r="29" spans="2:8">
      <c r="B29" s="49" t="s">
        <v>68</v>
      </c>
      <c r="C29" s="50">
        <v>1</v>
      </c>
      <c r="D29" s="50">
        <v>2</v>
      </c>
      <c r="E29" s="50">
        <v>3</v>
      </c>
      <c r="F29" s="50">
        <v>4</v>
      </c>
      <c r="G29" s="50">
        <v>5</v>
      </c>
      <c r="H29" s="50">
        <v>6</v>
      </c>
    </row>
    <row r="30" spans="2:8">
      <c r="B30" s="3" t="s">
        <v>51</v>
      </c>
      <c r="C30" s="13">
        <f>COUNTIF('DATA MAKLUMAT MURID PK'!$G$11:$G$70,1)</f>
        <v>0</v>
      </c>
      <c r="D30" s="13">
        <f>COUNTIF('DATA MAKLUMAT MURID PK'!$G$11:$G$70,2)</f>
        <v>0</v>
      </c>
      <c r="E30" s="13">
        <f>COUNTIF('DATA MAKLUMAT MURID PK'!$G$11:$G$70,3)</f>
        <v>0</v>
      </c>
      <c r="F30" s="13">
        <f>COUNTIF('DATA MAKLUMAT MURID PK'!$G$11:$G$70,4)</f>
        <v>0</v>
      </c>
      <c r="G30" s="13">
        <f>COUNTIF('DATA MAKLUMAT MURID PK'!$G$11:$G$70,5)</f>
        <v>0</v>
      </c>
      <c r="H30" s="13">
        <f>COUNTIF('DATA MAKLUMAT MURID PK'!$G$11:$G$70,6)</f>
        <v>1</v>
      </c>
    </row>
    <row r="32" spans="2:8">
      <c r="B32" t="s">
        <v>57</v>
      </c>
      <c r="D32" t="s">
        <v>52</v>
      </c>
      <c r="F32" s="16">
        <f>SUM(C34:H34)</f>
        <v>1</v>
      </c>
    </row>
    <row r="33" spans="2:8">
      <c r="B33" s="49" t="s">
        <v>68</v>
      </c>
      <c r="C33" s="50">
        <v>1</v>
      </c>
      <c r="D33" s="50">
        <v>2</v>
      </c>
      <c r="E33" s="50">
        <v>3</v>
      </c>
      <c r="F33" s="50">
        <v>4</v>
      </c>
      <c r="G33" s="50">
        <v>5</v>
      </c>
      <c r="H33" s="50">
        <v>6</v>
      </c>
    </row>
    <row r="34" spans="2:8">
      <c r="B34" s="3" t="s">
        <v>51</v>
      </c>
      <c r="C34" s="13">
        <f>COUNTIF('DATA MAKLUMAT MURID PK'!$H$11:$H$70,1)</f>
        <v>0</v>
      </c>
      <c r="D34" s="13">
        <f>COUNTIF('DATA MAKLUMAT MURID PK'!$H$11:$H$70,2)</f>
        <v>0</v>
      </c>
      <c r="E34" s="13">
        <f>COUNTIF('DATA MAKLUMAT MURID PK'!$H$11:$H$70,3)</f>
        <v>0</v>
      </c>
      <c r="F34" s="13">
        <f>COUNTIF('DATA MAKLUMAT MURID PK'!$H$11:$H$70,4)</f>
        <v>1</v>
      </c>
      <c r="G34" s="13">
        <f>COUNTIF('DATA MAKLUMAT MURID PK'!$H$11:$H$70,5)</f>
        <v>0</v>
      </c>
      <c r="H34" s="13">
        <f>COUNTIF('DATA MAKLUMAT MURID PK'!$H$11:$H$70,6)</f>
        <v>0</v>
      </c>
    </row>
    <row r="36" spans="2:8">
      <c r="B36" t="s">
        <v>58</v>
      </c>
      <c r="D36" t="s">
        <v>52</v>
      </c>
      <c r="F36" s="16">
        <f>SUM(C38:H38)</f>
        <v>1</v>
      </c>
    </row>
    <row r="37" spans="2:8">
      <c r="B37" s="49" t="s">
        <v>68</v>
      </c>
      <c r="C37" s="50">
        <v>1</v>
      </c>
      <c r="D37" s="50">
        <v>2</v>
      </c>
      <c r="E37" s="50">
        <v>3</v>
      </c>
      <c r="F37" s="50">
        <v>4</v>
      </c>
      <c r="G37" s="50">
        <v>5</v>
      </c>
      <c r="H37" s="50">
        <v>6</v>
      </c>
    </row>
    <row r="38" spans="2:8">
      <c r="B38" s="3" t="s">
        <v>51</v>
      </c>
      <c r="C38" s="13">
        <f>COUNTIF('DATA MAKLUMAT MURID PK'!$I$11:$I$70,1)</f>
        <v>1</v>
      </c>
      <c r="D38" s="13">
        <f>COUNTIF('DATA MAKLUMAT MURID PK'!$I$11:$I$70,2)</f>
        <v>0</v>
      </c>
      <c r="E38" s="13">
        <f>COUNTIF('DATA MAKLUMAT MURID PK'!$I$11:$I$70,3)</f>
        <v>0</v>
      </c>
      <c r="F38" s="13">
        <f>COUNTIF('DATA MAKLUMAT MURID PK'!$I$11:$I$70,4)</f>
        <v>0</v>
      </c>
      <c r="G38" s="13">
        <f>COUNTIF('DATA MAKLUMAT MURID PK'!$I$11:$I$70,5)</f>
        <v>0</v>
      </c>
      <c r="H38" s="13">
        <f>COUNTIF('DATA MAKLUMAT MURID PK'!$I$11:$I$70,6)</f>
        <v>0</v>
      </c>
    </row>
    <row r="40" spans="2:8">
      <c r="B40" t="s">
        <v>59</v>
      </c>
      <c r="D40" t="s">
        <v>52</v>
      </c>
      <c r="F40" s="16">
        <f>SUM(C42:H42)</f>
        <v>1</v>
      </c>
    </row>
    <row r="41" spans="2:8">
      <c r="B41" s="49" t="s">
        <v>68</v>
      </c>
      <c r="C41" s="50">
        <v>1</v>
      </c>
      <c r="D41" s="50">
        <v>2</v>
      </c>
      <c r="E41" s="50">
        <v>3</v>
      </c>
      <c r="F41" s="50">
        <v>4</v>
      </c>
      <c r="G41" s="50">
        <v>5</v>
      </c>
      <c r="H41" s="50">
        <v>6</v>
      </c>
    </row>
    <row r="42" spans="2:8">
      <c r="B42" s="3" t="s">
        <v>51</v>
      </c>
      <c r="C42" s="13">
        <f>COUNTIF('DATA MAKLUMAT MURID PK'!$J$11:$J$70,1)</f>
        <v>0</v>
      </c>
      <c r="D42" s="13">
        <f>COUNTIF('DATA MAKLUMAT MURID PK'!$J$11:$J$70,2)</f>
        <v>1</v>
      </c>
      <c r="E42" s="13">
        <f>COUNTIF('DATA MAKLUMAT MURID PK'!$J$11:$J$70,3)</f>
        <v>0</v>
      </c>
      <c r="F42" s="13">
        <f>COUNTIF('DATA MAKLUMAT MURID PK'!$J$11:$J$70,4)</f>
        <v>0</v>
      </c>
      <c r="G42" s="13">
        <f>COUNTIF('DATA MAKLUMAT MURID PK'!$J$11:$J$70,5)</f>
        <v>0</v>
      </c>
      <c r="H42" s="13">
        <f>COUNTIF('DATA MAKLUMAT MURID PK'!$J$11:$J$70,6)</f>
        <v>0</v>
      </c>
    </row>
    <row r="44" spans="2:8">
      <c r="B44" t="s">
        <v>60</v>
      </c>
      <c r="D44" t="s">
        <v>52</v>
      </c>
      <c r="F44" s="16">
        <f>SUM(C46:H46)</f>
        <v>1</v>
      </c>
    </row>
    <row r="45" spans="2:8">
      <c r="B45" s="49" t="s">
        <v>68</v>
      </c>
      <c r="C45" s="50">
        <v>1</v>
      </c>
      <c r="D45" s="50">
        <v>2</v>
      </c>
      <c r="E45" s="50">
        <v>3</v>
      </c>
      <c r="F45" s="50">
        <v>4</v>
      </c>
      <c r="G45" s="50">
        <v>5</v>
      </c>
      <c r="H45" s="50">
        <v>6</v>
      </c>
    </row>
    <row r="46" spans="2:8">
      <c r="B46" s="3" t="s">
        <v>51</v>
      </c>
      <c r="C46" s="13">
        <f>COUNTIF('DATA MAKLUMAT MURID PK'!$K$11:$K$70,1)</f>
        <v>0</v>
      </c>
      <c r="D46" s="13">
        <f>COUNTIF('DATA MAKLUMAT MURID PK'!$K$11:$K$70,2)</f>
        <v>0</v>
      </c>
      <c r="E46" s="13">
        <f>COUNTIF('DATA MAKLUMAT MURID PK'!$K$11:$K$70,3)</f>
        <v>1</v>
      </c>
      <c r="F46" s="13">
        <f>COUNTIF('DATA MAKLUMAT MURID PK'!$K$11:$K$70,4)</f>
        <v>0</v>
      </c>
      <c r="G46" s="13">
        <f>COUNTIF('DATA MAKLUMAT MURID PK'!$K$11:$K$70,5)</f>
        <v>0</v>
      </c>
      <c r="H46" s="13">
        <f>COUNTIF('DATA MAKLUMAT MURID PK'!$K$11:$K$70,6)</f>
        <v>0</v>
      </c>
    </row>
    <row r="48" spans="2:8">
      <c r="B48" t="s">
        <v>61</v>
      </c>
      <c r="D48" t="s">
        <v>52</v>
      </c>
      <c r="F48" s="16">
        <f>SUM(C50:H50)</f>
        <v>1</v>
      </c>
    </row>
    <row r="49" spans="2:27">
      <c r="B49" s="49" t="s">
        <v>68</v>
      </c>
      <c r="C49" s="50">
        <v>1</v>
      </c>
      <c r="D49" s="50">
        <v>2</v>
      </c>
      <c r="E49" s="50">
        <v>3</v>
      </c>
      <c r="F49" s="50">
        <v>4</v>
      </c>
      <c r="G49" s="50">
        <v>5</v>
      </c>
      <c r="H49" s="50">
        <v>6</v>
      </c>
    </row>
    <row r="50" spans="2:27">
      <c r="B50" s="3" t="s">
        <v>51</v>
      </c>
      <c r="C50" s="13">
        <f>COUNTIF('DATA MAKLUMAT MURID PK'!$L$11:$L$70,1)</f>
        <v>0</v>
      </c>
      <c r="D50" s="13">
        <f>COUNTIF('DATA MAKLUMAT MURID PK'!$L$11:$L$70,2)</f>
        <v>0</v>
      </c>
      <c r="E50" s="13">
        <f>COUNTIF('DATA MAKLUMAT MURID PK'!$L$11:$L$70,3)</f>
        <v>0</v>
      </c>
      <c r="F50" s="13">
        <f>COUNTIF('DATA MAKLUMAT MURID PK'!$L$11:$L$70,4)</f>
        <v>0</v>
      </c>
      <c r="G50" s="13">
        <f>COUNTIF('DATA MAKLUMAT MURID PK'!$L$11:$L$70,5)</f>
        <v>1</v>
      </c>
      <c r="H50" s="13">
        <f>COUNTIF('DATA MAKLUMAT MURID PK'!$L$11:$L$70,6)</f>
        <v>0</v>
      </c>
    </row>
    <row r="52" spans="2:27">
      <c r="B52" t="s">
        <v>62</v>
      </c>
      <c r="D52" t="s">
        <v>52</v>
      </c>
      <c r="F52" s="16">
        <f>SUM(C54:H54)</f>
        <v>1</v>
      </c>
    </row>
    <row r="53" spans="2:27">
      <c r="B53" s="49" t="s">
        <v>68</v>
      </c>
      <c r="C53" s="50">
        <v>1</v>
      </c>
      <c r="D53" s="50">
        <v>2</v>
      </c>
      <c r="E53" s="50">
        <v>3</v>
      </c>
      <c r="F53" s="50">
        <v>4</v>
      </c>
      <c r="G53" s="50">
        <v>5</v>
      </c>
      <c r="H53" s="50">
        <v>6</v>
      </c>
    </row>
    <row r="54" spans="2:27">
      <c r="B54" s="3" t="s">
        <v>51</v>
      </c>
      <c r="C54" s="13">
        <f>COUNTIF('DATA MAKLUMAT MURID PK'!$P$11:$P$70,1)</f>
        <v>0</v>
      </c>
      <c r="D54" s="13">
        <f>COUNTIF('DATA MAKLUMAT MURID PK'!$P$11:$P$70,2)</f>
        <v>0</v>
      </c>
      <c r="E54" s="13">
        <f>COUNTIF('DATA MAKLUMAT MURID PK'!$P$11:$P$70,3)</f>
        <v>0</v>
      </c>
      <c r="F54" s="13">
        <f>COUNTIF('DATA MAKLUMAT MURID PK'!$P$11:$P$70,4)</f>
        <v>1</v>
      </c>
      <c r="G54" s="13">
        <f>COUNTIF('DATA MAKLUMAT MURID PK'!$P$11:$P$70,5)</f>
        <v>0</v>
      </c>
      <c r="H54" s="13">
        <f>COUNTIF('DATA MAKLUMAT MURID PK'!$P$11:$P$70,6)</f>
        <v>0</v>
      </c>
    </row>
    <row r="55" spans="2:27">
      <c r="U55" s="25">
        <f>'DATA MAKLUMAT MURID PK'!$C$6</f>
        <v>0</v>
      </c>
      <c r="V55" s="24"/>
      <c r="W55" s="24"/>
      <c r="X55" s="24"/>
      <c r="Y55" s="24"/>
      <c r="Z55" s="24"/>
      <c r="AA55" s="24"/>
    </row>
    <row r="56" spans="2:27">
      <c r="U56" s="2" t="s">
        <v>23</v>
      </c>
    </row>
    <row r="61" spans="2:27">
      <c r="U61" s="4" t="str">
        <f>'DATA MAKLUMAT MURID PK'!B77</f>
        <v>PN. TAN SWEE YING</v>
      </c>
    </row>
    <row r="62" spans="2:27">
      <c r="U62" s="2" t="s">
        <v>63</v>
      </c>
    </row>
    <row r="64" spans="2:27">
      <c r="U64" s="2" t="s">
        <v>64</v>
      </c>
      <c r="W64" s="26">
        <f ca="1">'LAPORAN MURID INDIVIDU'!$D$13</f>
        <v>41933.037388078701</v>
      </c>
    </row>
  </sheetData>
  <sheetProtection password="D283" sheet="1" objects="1" scenarios="1"/>
  <customSheetViews>
    <customSheetView guid="{380B102E-83CD-40BC-9DE5-F925EF146050}" scale="80" topLeftCell="A4">
      <selection activeCell="G14" sqref="G14"/>
      <pageMargins left="0.7" right="0.7" top="0.75" bottom="0.75" header="0.3" footer="0.3"/>
      <pageSetup orientation="portrait" horizontalDpi="300" verticalDpi="300" r:id="rId1"/>
    </customSheetView>
  </customSheetViews>
  <mergeCells count="1">
    <mergeCell ref="C13:E13"/>
  </mergeCells>
  <pageMargins left="0.7" right="0.7" top="0.75" bottom="0.75" header="0.3" footer="0.3"/>
  <pageSetup scale="55" orientation="landscape" horizontalDpi="300" verticalDpi="300" r:id="rId2"/>
  <colBreaks count="1" manualBreakCount="1">
    <brk id="10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DATA MAKLUMAT MURID PK</vt:lpstr>
      <vt:lpstr>LAPORAN MURID INDIVIDU</vt:lpstr>
      <vt:lpstr>PERNYATAAN TAHAP PENGUASAAN</vt:lpstr>
      <vt:lpstr>GRAF</vt:lpstr>
      <vt:lpstr>'DATA MAKLUMAT MURID PK'!Print_Area</vt:lpstr>
      <vt:lpstr>'LAPORAN MURID INDIVIDU'!Print_Area</vt:lpstr>
    </vt:vector>
  </TitlesOfParts>
  <Company>Acer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Lianne</cp:lastModifiedBy>
  <cp:lastPrinted>2014-10-20T16:53:16Z</cp:lastPrinted>
  <dcterms:created xsi:type="dcterms:W3CDTF">2013-07-10T02:44:08Z</dcterms:created>
  <dcterms:modified xsi:type="dcterms:W3CDTF">2014-10-20T16:54:08Z</dcterms:modified>
</cp:coreProperties>
</file>

<file path=userCustomization/customUI.xml><?xml version="1.0" encoding="utf-8"?>
<mso:customUI xmlns:mso="http://schemas.microsoft.com/office/2006/01/customui">
  <mso:ribbon>
    <mso:qat>
      <mso:documentControls>
        <mso:control idQ="mso:FormControlComboBox" visible="true"/>
      </mso:documentControls>
    </mso:qat>
  </mso:ribbon>
</mso:customUI>
</file>