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0">PANDUAN!$A$1:$K$52</definedName>
    <definedName name="_xlnm.Print_Area" localSheetId="1">'REKOD PRESTASI MURID'!$A$1:$AD$78</definedName>
    <definedName name="_xlnm.Print_Titles" localSheetId="3">'DATA PERNYATAAN TAHAP PGUASAAN '!$1:$2</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F56" i="2" l="1"/>
  <c r="O26" i="4"/>
  <c r="P43" i="4"/>
  <c r="O43" i="4"/>
  <c r="N43" i="4"/>
  <c r="H43" i="4"/>
  <c r="G43" i="4"/>
  <c r="F43" i="4"/>
  <c r="G56" i="4" s="1"/>
  <c r="P26" i="4"/>
  <c r="N26" i="4"/>
  <c r="H26" i="4"/>
  <c r="G26" i="4"/>
  <c r="F26" i="4"/>
  <c r="P8" i="4"/>
  <c r="O8" i="4"/>
  <c r="N8" i="4"/>
  <c r="O21" i="4" s="1"/>
  <c r="H8" i="4"/>
  <c r="G8" i="4"/>
  <c r="F8" i="4"/>
  <c r="M3" i="4"/>
  <c r="H4" i="4"/>
  <c r="H3" i="4"/>
  <c r="J41" i="4"/>
  <c r="J24" i="4"/>
  <c r="M43" i="4"/>
  <c r="L43" i="4"/>
  <c r="K43" i="4"/>
  <c r="K26" i="4"/>
  <c r="L26" i="4"/>
  <c r="M26" i="4"/>
  <c r="K9" i="2"/>
  <c r="K8" i="2"/>
  <c r="K7" i="2"/>
  <c r="E15" i="2" s="1"/>
  <c r="E17" i="2" s="1"/>
  <c r="D11" i="2"/>
  <c r="A1" i="4"/>
  <c r="B6" i="4"/>
  <c r="J6" i="4"/>
  <c r="C8" i="4"/>
  <c r="G21" i="4" s="1"/>
  <c r="D8" i="4"/>
  <c r="E8" i="4"/>
  <c r="K8" i="4"/>
  <c r="L8" i="4"/>
  <c r="M8" i="4"/>
  <c r="B24" i="4"/>
  <c r="C26" i="4"/>
  <c r="D26" i="4"/>
  <c r="G39" i="4" s="1"/>
  <c r="E26" i="4"/>
  <c r="B41" i="4"/>
  <c r="C43" i="4"/>
  <c r="D43" i="4"/>
  <c r="E43" i="4"/>
  <c r="B59" i="4"/>
  <c r="J59" i="4"/>
  <c r="C61" i="4"/>
  <c r="G74" i="4" s="1"/>
  <c r="D61" i="4"/>
  <c r="E61" i="4"/>
  <c r="F61" i="4"/>
  <c r="G61" i="4"/>
  <c r="H61" i="4"/>
  <c r="K61" i="4"/>
  <c r="L61" i="4"/>
  <c r="M61" i="4"/>
  <c r="O74" i="4" s="1"/>
  <c r="N61" i="4"/>
  <c r="O61" i="4"/>
  <c r="P61" i="4"/>
  <c r="B76" i="4"/>
  <c r="J76" i="4"/>
  <c r="C78" i="4"/>
  <c r="D78" i="4"/>
  <c r="E78" i="4"/>
  <c r="F78" i="4"/>
  <c r="G78" i="4"/>
  <c r="H78" i="4"/>
  <c r="K78" i="4"/>
  <c r="L78" i="4"/>
  <c r="M78" i="4"/>
  <c r="N78" i="4"/>
  <c r="O78" i="4"/>
  <c r="O91" i="4" s="1"/>
  <c r="P78" i="4"/>
  <c r="B94" i="4"/>
  <c r="J94" i="4"/>
  <c r="C96" i="4"/>
  <c r="D96" i="4"/>
  <c r="E96" i="4"/>
  <c r="F96" i="4"/>
  <c r="G96" i="4"/>
  <c r="G109" i="4" s="1"/>
  <c r="H96" i="4"/>
  <c r="K96" i="4"/>
  <c r="L96" i="4"/>
  <c r="M96" i="4"/>
  <c r="N96" i="4"/>
  <c r="O96" i="4"/>
  <c r="P96" i="4"/>
  <c r="B111" i="4"/>
  <c r="J111" i="4"/>
  <c r="C113" i="4"/>
  <c r="D113" i="4"/>
  <c r="E113" i="4"/>
  <c r="F113" i="4"/>
  <c r="G113" i="4"/>
  <c r="H113" i="4"/>
  <c r="K113" i="4"/>
  <c r="O126" i="4" s="1"/>
  <c r="L113" i="4"/>
  <c r="M113" i="4"/>
  <c r="N113" i="4"/>
  <c r="O113" i="4"/>
  <c r="P113" i="4"/>
  <c r="B129" i="4"/>
  <c r="J129" i="4"/>
  <c r="C131" i="4"/>
  <c r="G144" i="4" s="1"/>
  <c r="D131" i="4"/>
  <c r="E131" i="4"/>
  <c r="F131" i="4"/>
  <c r="G131" i="4"/>
  <c r="H131" i="4"/>
  <c r="K131" i="4"/>
  <c r="L131" i="4"/>
  <c r="M131" i="4"/>
  <c r="O144" i="4" s="1"/>
  <c r="N131" i="4"/>
  <c r="O131" i="4"/>
  <c r="P131" i="4"/>
  <c r="B147" i="4"/>
  <c r="J147" i="4"/>
  <c r="C149" i="4"/>
  <c r="D149" i="4"/>
  <c r="E149" i="4"/>
  <c r="G162" i="4" s="1"/>
  <c r="F149" i="4"/>
  <c r="G149" i="4"/>
  <c r="H149" i="4"/>
  <c r="K149" i="4"/>
  <c r="L149" i="4"/>
  <c r="M149" i="4"/>
  <c r="N149" i="4"/>
  <c r="O149" i="4"/>
  <c r="O162" i="4" s="1"/>
  <c r="P149" i="4"/>
  <c r="B165" i="4"/>
  <c r="J165" i="4"/>
  <c r="C167" i="4"/>
  <c r="D167" i="4"/>
  <c r="E167" i="4"/>
  <c r="F167" i="4"/>
  <c r="G167" i="4"/>
  <c r="G180" i="4" s="1"/>
  <c r="H167" i="4"/>
  <c r="K167" i="4"/>
  <c r="L167" i="4"/>
  <c r="M167" i="4"/>
  <c r="N167" i="4"/>
  <c r="O167" i="4"/>
  <c r="P167" i="4"/>
  <c r="B183" i="4"/>
  <c r="J183" i="4"/>
  <c r="C185" i="4"/>
  <c r="D185" i="4"/>
  <c r="E185" i="4"/>
  <c r="F185" i="4"/>
  <c r="G185" i="4"/>
  <c r="H185" i="4"/>
  <c r="K185" i="4"/>
  <c r="O198" i="4" s="1"/>
  <c r="L185" i="4"/>
  <c r="M185" i="4"/>
  <c r="N185" i="4"/>
  <c r="O185" i="4"/>
  <c r="P185" i="4"/>
  <c r="C203" i="4"/>
  <c r="D203" i="4"/>
  <c r="E203" i="4"/>
  <c r="G216" i="4" s="1"/>
  <c r="F203" i="4"/>
  <c r="G203" i="4"/>
  <c r="H203" i="4"/>
  <c r="B1" i="2"/>
  <c r="B2" i="2"/>
  <c r="B3" i="2"/>
  <c r="B4" i="2"/>
  <c r="D13" i="2"/>
  <c r="B6" i="2"/>
  <c r="B20" i="2"/>
  <c r="I7" i="2"/>
  <c r="J7" i="2" s="1"/>
  <c r="I8" i="2"/>
  <c r="J8" i="2" s="1"/>
  <c r="D9" i="2"/>
  <c r="I9" i="2"/>
  <c r="J9" i="2" s="1"/>
  <c r="I10" i="2"/>
  <c r="J10" i="2" s="1"/>
  <c r="I11" i="2"/>
  <c r="J11" i="2" s="1"/>
  <c r="D12" i="2"/>
  <c r="I12" i="2"/>
  <c r="J12" i="2"/>
  <c r="I13" i="2"/>
  <c r="J13" i="2"/>
  <c r="I14" i="2"/>
  <c r="J14" i="2" s="1"/>
  <c r="I15" i="2"/>
  <c r="J15" i="2" s="1"/>
  <c r="I16" i="2"/>
  <c r="J16" i="2"/>
  <c r="I17" i="2"/>
  <c r="J17" i="2"/>
  <c r="I18" i="2"/>
  <c r="J18" i="2" s="1"/>
  <c r="I19" i="2"/>
  <c r="J19" i="2" s="1"/>
  <c r="D20" i="2"/>
  <c r="E20" i="2"/>
  <c r="F20" i="2" s="1"/>
  <c r="I20" i="2"/>
  <c r="J20" i="2" s="1"/>
  <c r="D21" i="2"/>
  <c r="E21" i="2"/>
  <c r="F21" i="2" s="1"/>
  <c r="I21" i="2"/>
  <c r="J21" i="2"/>
  <c r="D22" i="2"/>
  <c r="E22" i="2"/>
  <c r="F22" i="2" s="1"/>
  <c r="I22" i="2"/>
  <c r="J22" i="2" s="1"/>
  <c r="D23" i="2"/>
  <c r="E23" i="2"/>
  <c r="F23" i="2" s="1"/>
  <c r="I23" i="2"/>
  <c r="J23" i="2" s="1"/>
  <c r="D24" i="2"/>
  <c r="E24" i="2"/>
  <c r="F24" i="2" s="1"/>
  <c r="I24" i="2"/>
  <c r="J24" i="2" s="1"/>
  <c r="D25" i="2"/>
  <c r="E25" i="2"/>
  <c r="F25" i="2" s="1"/>
  <c r="I25" i="2"/>
  <c r="J25" i="2"/>
  <c r="D26" i="2"/>
  <c r="E26" i="2"/>
  <c r="F26" i="2" s="1"/>
  <c r="I26" i="2"/>
  <c r="J26" i="2"/>
  <c r="D27" i="2"/>
  <c r="E27" i="2"/>
  <c r="F27" i="2"/>
  <c r="I27" i="2"/>
  <c r="J27" i="2" s="1"/>
  <c r="D28" i="2"/>
  <c r="E28" i="2"/>
  <c r="F28" i="2"/>
  <c r="I28" i="2"/>
  <c r="J28" i="2" s="1"/>
  <c r="D29" i="2"/>
  <c r="E29" i="2"/>
  <c r="F29" i="2" s="1"/>
  <c r="I29" i="2"/>
  <c r="J29" i="2" s="1"/>
  <c r="D30" i="2"/>
  <c r="E30" i="2"/>
  <c r="F30" i="2" s="1"/>
  <c r="I30" i="2"/>
  <c r="J30" i="2" s="1"/>
  <c r="D31" i="2"/>
  <c r="E31" i="2"/>
  <c r="F31" i="2" s="1"/>
  <c r="I31" i="2"/>
  <c r="J31" i="2"/>
  <c r="D32" i="2"/>
  <c r="E32" i="2"/>
  <c r="F32" i="2"/>
  <c r="I32" i="2"/>
  <c r="J32" i="2" s="1"/>
  <c r="D33" i="2"/>
  <c r="E33" i="2"/>
  <c r="F33" i="2" s="1"/>
  <c r="I33" i="2"/>
  <c r="J33" i="2"/>
  <c r="D34" i="2"/>
  <c r="E34" i="2"/>
  <c r="F34" i="2" s="1"/>
  <c r="I34" i="2"/>
  <c r="J34" i="2" s="1"/>
  <c r="D35" i="2"/>
  <c r="E35" i="2"/>
  <c r="F35" i="2"/>
  <c r="I35" i="2"/>
  <c r="J35" i="2"/>
  <c r="D36" i="2"/>
  <c r="E36" i="2"/>
  <c r="F36" i="2" s="1"/>
  <c r="I36" i="2"/>
  <c r="J36" i="2"/>
  <c r="D37" i="2"/>
  <c r="E37" i="2"/>
  <c r="F37" i="2"/>
  <c r="I37" i="2"/>
  <c r="J37" i="2"/>
  <c r="D38" i="2"/>
  <c r="E38" i="2"/>
  <c r="F38" i="2"/>
  <c r="I38" i="2"/>
  <c r="J38" i="2" s="1"/>
  <c r="D39" i="2"/>
  <c r="E39" i="2"/>
  <c r="F39" i="2" s="1"/>
  <c r="I39" i="2"/>
  <c r="J39" i="2" s="1"/>
  <c r="D40" i="2"/>
  <c r="E40" i="2"/>
  <c r="F40" i="2"/>
  <c r="I40" i="2"/>
  <c r="J40" i="2"/>
  <c r="D41" i="2"/>
  <c r="E41" i="2"/>
  <c r="F41" i="2" s="1"/>
  <c r="I41" i="2"/>
  <c r="J41" i="2" s="1"/>
  <c r="D42" i="2"/>
  <c r="E42" i="2"/>
  <c r="F42" i="2" s="1"/>
  <c r="I42" i="2"/>
  <c r="J42" i="2" s="1"/>
  <c r="D43" i="2"/>
  <c r="E43" i="2"/>
  <c r="F43" i="2" s="1"/>
  <c r="I43" i="2"/>
  <c r="J43" i="2"/>
  <c r="D44" i="2"/>
  <c r="E44" i="2"/>
  <c r="F44" i="2" s="1"/>
  <c r="I44" i="2"/>
  <c r="J44" i="2" s="1"/>
  <c r="I45" i="2"/>
  <c r="J45" i="2"/>
  <c r="I46" i="2"/>
  <c r="J46" i="2" s="1"/>
  <c r="I47" i="2"/>
  <c r="J47" i="2" s="1"/>
  <c r="I48" i="2"/>
  <c r="J48" i="2" s="1"/>
  <c r="I49" i="2"/>
  <c r="J49" i="2"/>
  <c r="I50" i="2"/>
  <c r="J50" i="2" s="1"/>
  <c r="I51" i="2"/>
  <c r="J51" i="2" s="1"/>
  <c r="I52" i="2"/>
  <c r="J52" i="2" s="1"/>
  <c r="I53" i="2"/>
  <c r="J53" i="2"/>
  <c r="I54" i="2"/>
  <c r="J54" i="2" s="1"/>
  <c r="I55" i="2"/>
  <c r="J55" i="2" s="1"/>
  <c r="B56" i="2"/>
  <c r="I56" i="2"/>
  <c r="J56" i="2" s="1"/>
  <c r="F57" i="2"/>
  <c r="I57" i="2"/>
  <c r="J57" i="2" s="1"/>
  <c r="I58" i="2"/>
  <c r="J58" i="2" s="1"/>
  <c r="I59" i="2"/>
  <c r="J59" i="2" s="1"/>
  <c r="I60" i="2"/>
  <c r="J60" i="2"/>
  <c r="I61" i="2"/>
  <c r="J61" i="2" s="1"/>
  <c r="I62" i="2"/>
  <c r="J62" i="2" s="1"/>
  <c r="I63" i="2"/>
  <c r="J63" i="2" s="1"/>
  <c r="B72" i="1"/>
  <c r="B58" i="2" s="1"/>
  <c r="D10" i="2"/>
  <c r="D8" i="2"/>
  <c r="O109" i="4"/>
  <c r="G91" i="4"/>
  <c r="O39" i="4"/>
  <c r="O56" i="4"/>
  <c r="G198" i="4"/>
  <c r="O180" i="4"/>
  <c r="G126" i="4"/>
  <c r="F15" i="2" l="1"/>
  <c r="F58" i="2"/>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<sst xmlns="http://schemas.openxmlformats.org/spreadsheetml/2006/main" count="453" uniqueCount="163">
  <si>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</si>
  <si>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</si>
  <si>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</si>
  <si>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</si>
  <si>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</si>
  <si>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</si>
  <si>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</si>
  <si>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</si>
  <si>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</si>
  <si>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</si>
  <si>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</si>
  <si>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</si>
  <si>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</si>
  <si>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</si>
  <si>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</si>
  <si>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</si>
  <si>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</si>
  <si>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</si>
  <si>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Nama Guru</t>
  </si>
  <si>
    <t>Tarikh Pelaporan</t>
  </si>
  <si>
    <t>Tahap Penguasaan Keseluruhan</t>
  </si>
  <si>
    <t>Berikut adalah pernyataan bagi 
Tahap Penguasaan keseluruhan</t>
  </si>
  <si>
    <t>KEMAHIRAN</t>
  </si>
  <si>
    <t>TAHAP PENGUASAAN</t>
  </si>
  <si>
    <t>TAFSIRAN</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</si>
  <si>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</si>
  <si>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</si>
  <si>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</si>
  <si>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</si>
  <si>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</si>
  <si>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</si>
  <si>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</si>
  <si>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</si>
  <si>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</si>
  <si>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</si>
  <si>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</si>
  <si>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</si>
  <si>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</si>
  <si>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</si>
  <si>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</si>
  <si>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</si>
  <si>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</si>
  <si>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</si>
  <si>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</si>
  <si>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</si>
  <si>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</si>
  <si>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GURU BESAR</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</si>
  <si>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</si>
  <si>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</si>
  <si>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</si>
  <si>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</si>
  <si>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</si>
  <si>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</si>
  <si>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</si>
  <si>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</si>
  <si>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</si>
  <si>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</si>
  <si>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</si>
  <si>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</si>
  <si>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</si>
  <si>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</si>
  <si>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</si>
  <si>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PANDUAN PENGGUNAAN TEMPLAT</t>
  </si>
  <si>
    <t>4. Nama Pentadbir</t>
  </si>
  <si>
    <t>C</t>
  </si>
  <si>
    <t>D</t>
  </si>
  <si>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</si>
  <si>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</si>
  <si>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</si>
  <si>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</si>
  <si>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</si>
  <si>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</si>
  <si>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</si>
  <si>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</si>
  <si>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</si>
  <si>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</si>
  <si>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 xml:space="preserve">Guru hendaklah melengkapkan maklumat asas pada templat ini di halaman </t>
    </r>
    <r>
      <rPr>
        <b/>
        <i/>
        <sz val="11"/>
        <color indexed="8"/>
        <rFont val="Calibri"/>
        <family val="2"/>
      </rPr>
      <t>REKOD PRESTASI MURID</t>
    </r>
    <r>
      <rPr>
        <sz val="11"/>
        <color indexed="8"/>
        <rFont val="Calibri"/>
        <family val="2"/>
      </rPr>
      <t>.</t>
    </r>
  </si>
  <si>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</si>
  <si>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</si>
  <si>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</si>
  <si>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</si>
  <si>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</si>
  <si>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</si>
  <si>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</si>
  <si>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</si>
  <si>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</si>
  <si>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</si>
  <si>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</si>
  <si>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</si>
  <si>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</si>
  <si>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</si>
  <si>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</si>
  <si>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</si>
  <si>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</si>
  <si>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</si>
  <si>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</si>
  <si>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</si>
  <si>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</si>
  <si>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</si>
  <si>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</si>
  <si>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</si>
  <si>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</si>
  <si>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</si>
  <si>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</si>
  <si>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</si>
  <si>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</si>
  <si>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</si>
  <si>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t xml:space="preserve">TAHAP PENGUASAAN BAGI SETIAP BIDANG </t>
  </si>
  <si>
    <t>PN. SALMIAH BT KAMARUDIN</t>
  </si>
  <si>
    <t>ULASAN TAMBAHAN (Jika ada) :</t>
  </si>
  <si>
    <t>TINGKATAN:</t>
  </si>
  <si>
    <t>Tingkatan</t>
  </si>
  <si>
    <t>Tingkatan:</t>
  </si>
  <si>
    <t>PENENTUAN TAHAP PENGUASAAN</t>
  </si>
  <si>
    <t>KEMAHIRAN  MENDENGAR</t>
  </si>
  <si>
    <t>KEMAHIRAN BERTUTUR</t>
  </si>
  <si>
    <t>KEMAHIRAN MEMBACA</t>
  </si>
  <si>
    <t>KEMAHIRAN MENULIS</t>
  </si>
  <si>
    <t>SMK SUNGAI SIPUT</t>
  </si>
  <si>
    <t xml:space="preserve">KLANG, </t>
  </si>
  <si>
    <t>SELANGOR</t>
  </si>
  <si>
    <t>PN. SUZILA MOHAMED</t>
  </si>
  <si>
    <t>BAHASA ARAB</t>
  </si>
  <si>
    <t>KEMAHIRAN MENDENGAR</t>
  </si>
  <si>
    <t>Murid menyebut semula perkataan, frasa, ayat dan perenggan pendek yang didengar dengan betul.</t>
  </si>
  <si>
    <t>Murid membezakan antara perkataan, frasa, ayat dan perenggan pendek yang didengar dengan yang tidak didengar dengan betul.</t>
  </si>
  <si>
    <t>Murid memberi respons yang betul secara lisan, tulisan dan tingkahlaku terhadap perkataan, frasa, ayat serta perenggan pendek yang didengar mengikut situasi.</t>
  </si>
  <si>
    <t>Murid memberi respons yang betul secara lisan, tulisan dan tingkahlaku terhadap perkataan, frasa, ayat serta perenggan pendek yang didengar mengikut situasi secara bersistem.</t>
  </si>
  <si>
    <t>Murid memberi respons yang betul secara lisan, tulisan dan tingkahlaku terhadap perkataan, frasa, ayat dan perenggan pendek yang didengar mengikut situasi secara bersistem serta konsisten.</t>
  </si>
  <si>
    <t>Murid memberi respons yang betul secara lisan, tulisan dan tingkahlaku terhadap perkataan, frasa, ayat dan perenggan pendek yang didengar mengikut situasi secara bersistem dan konsisten serta menjadi contoh kepada murid lain.</t>
  </si>
  <si>
    <t>Murid menyebut perkataan, frasa dan ayat dengan sebutan yang betul.</t>
  </si>
  <si>
    <t>Murid menyebut perkataan, frasa dan ayat dengan sebutan, intonasi, tekanan dan jeda yang betul.</t>
  </si>
  <si>
    <t>Murid menggunakan perkataan, frasa dan ayat secara lisan  mengikut situasi.</t>
  </si>
  <si>
    <t>Murid menggunakan perkataan, frasa dan ayat secara lisan dalam situasi yang sesuai dan mengikut sistem.</t>
  </si>
  <si>
    <t>Murid menggunakan perkataan, frasa dan ayat secara lisan dalam situasi yang sesuai, mengikut sistem secara konsisten.</t>
  </si>
  <si>
    <t>Murid menggunakan perkataan, frasa dan ayat secara lisan dalam situasi yang sesuai, mengikut sistem secara konsisten serta menjadi contoh kepada murid lain.</t>
  </si>
  <si>
    <t>Murid membaca perkataan, frasa, ayat dan perenggan pendek dengan betul.</t>
  </si>
  <si>
    <t>Murid membaca perkataan, frasa, ayat dan perenggan pendek dengan sebutan, intonasi, tekanan dan jeda yang betul.</t>
  </si>
  <si>
    <t>Murid membaca perkataan, frasa, ayat dan perenggan pendek dengan betul serta menyatakan maksudnya.</t>
  </si>
  <si>
    <t>Murid membaca perkataan, frasa, ayat dan perenggan pendek dengan betul mengikut sistem  serta menyatakan maksudnya.</t>
  </si>
  <si>
    <t>Murid membaca perkataan, frasa, ayat dan perenggan pendek dengan betul mengikut sistem serta menyatakan maksudnya secara konsisten</t>
  </si>
  <si>
    <t>Murid membaca perkataan, frasa, ayat dan perenggan pendek dengan betul mengikut sistem dan menyatakan maksudnya secara konsisten serta menjadi contoh kepada murid lain.</t>
  </si>
  <si>
    <t>Murid menyalin perkataan, frasa, ayat dan perenggan pendek dengan betul.</t>
  </si>
  <si>
    <t>Murid menulis perkataan, frasa, ayat dan perenggan pendek dengan betul bertepatan dengan kaedah penulisan yang asas.</t>
  </si>
  <si>
    <t>Murid menggunakan perkataan, frasa, ayat dan perenggan pendek dalam penulisan yang sesuai mengikut situasi.</t>
  </si>
  <si>
    <t>Murid menggunakan perkataan, frasa, ayat dan perenggan pendek dalam penulisan yang sesuai mengikut situasi serta akur dengan sistem.</t>
  </si>
  <si>
    <t>Murid menggunakan perkataan, frasa, ayat dan perenggan pendek dalam penulisan yang sesuai mengikut situasi dan akur dengan sistem serta menjadi contoh kepada murid lain.</t>
  </si>
  <si>
    <t xml:space="preserve">KSSM BAHASA ARAB </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</si>
  <si>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</si>
  <si>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t>2. Nama Guru dan Nama Kelas</t>
  </si>
  <si>
    <t>5. Jawatan Pentadbir (Guru Besar/ Pengetua)</t>
  </si>
  <si>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</si>
  <si>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r>
      <t>Templat pelaporan ini terdiri daripada 4</t>
    </r>
    <r>
      <rPr>
        <sz val="11"/>
        <color rgb="FFFF0000"/>
        <rFont val="Calibri"/>
        <family val="2"/>
      </rPr>
      <t xml:space="preserve"> </t>
    </r>
    <r>
      <rPr>
        <sz val="11"/>
        <color indexed="8"/>
        <rFont val="Calibri"/>
        <family val="2"/>
      </rPr>
      <t>lajur yang dibina berdasarkan konstruk kemahiran bahasa.</t>
    </r>
  </si>
  <si>
    <t>Guru hendaklah memilih option di sebelah kanan bahagian atas halaman Rekod Prestasi Murid untuk  membuat pelaporan di dalam templat ini.</t>
  </si>
  <si>
    <t>Pelaporan bagi kemahiran bahasa akan dilakukan pada pertengahan tahun dan akhir tahun.</t>
  </si>
  <si>
    <r>
      <t>Tahap Penguasaan diberikan berdasarkan setiap rubrik mengikut konstruk bidang kemahiran bahasa</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</si>
  <si>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3 USAHA</t>
  </si>
  <si>
    <t xml:space="preserve">Murid melaksanakan kemahiran bahasa yang sangat terhad dan memerlukan banyak bimbingan. </t>
  </si>
  <si>
    <t>Murid melaksanakan kemahiran bahasa yang terhad dan memerlukan sedikit bimbingan.</t>
  </si>
  <si>
    <t>Murid melaksanakan kemahiran bahasa dengan betul.</t>
  </si>
  <si>
    <t>Murid melaksanakan kemahiran bahasa dengan betul secara sistematik.</t>
  </si>
  <si>
    <t>Murid melaksanakan kemahiran bahasa dengan betul secara sistematik dan tekal.</t>
  </si>
  <si>
    <t>Murid melaksanakan kemahiran bahasa dengan betul secara sistematik, tekal dan boleh dicontohi.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</si>
</sst>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47">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2"/>
      <color theme="1"/>
      <name val="Arial Narrow"/>
      <family val="2"/>
    </font>
    <font>
      <sz val="12"/>
      <color rgb="FF000000"/>
      <name val="Arial Narrow"/>
      <family val="2"/>
    </font>
    <font>
      <sz val="11"/>
      <color rgb="FFFF0000"/>
      <name val="Calibri"/>
      <family val="2"/>
    </font>
    <font>
      <b/>
      <sz val="11"/>
      <color rgb="FFFF0000"/>
      <name val="Calibri"/>
      <family val="2"/>
    </font>
  </fonts>
  <fills count="16">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theme="0"/>
        <bgColor indexed="64"/>
      </patternFill>
    </fill>
  </fills>
  <borders count="29">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alignment vertical="center"/>
    </xf>
    <xf numFmtId="0" fontId="1" fillId="0" borderId="0"/>
  </cellStyleXfs>
  <cellXfs count="248">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6" fillId="5" borderId="0" xfId="0" applyFont="1" applyFill="1" applyBorder="1" applyAlignment="1">
      <alignment horizontal="left" vertical="center" indent="1"/>
    </xf>
    <xf numFmtId="0" fontId="16" fillId="5" borderId="0" xfId="0" applyFont="1" applyFill="1" applyBorder="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7" fillId="6" borderId="3" xfId="0" applyFont="1" applyFill="1" applyBorder="1" applyAlignment="1">
      <alignment horizontal="center" vertical="center" wrapText="1"/>
    </xf>
    <xf numFmtId="0" fontId="17"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7"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7"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7"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 fillId="9" borderId="0" xfId="0" applyFont="1" applyFill="1" applyAlignment="1">
      <alignment horizontal="center" vertical="center"/>
    </xf>
    <xf numFmtId="0" fontId="22"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4"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5" fillId="10" borderId="9" xfId="0" applyFont="1" applyFill="1" applyBorder="1" applyAlignment="1">
      <alignment horizontal="center" vertical="center" wrapText="1"/>
    </xf>
    <xf numFmtId="0" fontId="26" fillId="2" borderId="1" xfId="0" applyFont="1" applyFill="1" applyBorder="1" applyAlignment="1">
      <alignment horizontal="center" vertical="center"/>
    </xf>
    <xf numFmtId="0" fontId="25" fillId="2" borderId="1" xfId="0" applyFont="1" applyFill="1" applyBorder="1" applyAlignment="1" applyProtection="1">
      <alignment horizontal="left" vertical="center" wrapText="1" indent="1"/>
      <protection hidden="1"/>
    </xf>
    <xf numFmtId="0" fontId="24"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4"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5" fillId="2" borderId="0" xfId="0" applyFont="1" applyFill="1" applyBorder="1" applyAlignment="1">
      <alignment horizontal="center" vertical="center" wrapText="1"/>
    </xf>
    <xf numFmtId="0" fontId="26" fillId="2" borderId="0" xfId="0" applyFont="1" applyFill="1" applyBorder="1" applyAlignment="1">
      <alignment horizontal="center" vertical="center"/>
    </xf>
    <xf numFmtId="0" fontId="25"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5" fillId="0" borderId="0" xfId="0" applyFont="1" applyFill="1" applyBorder="1" applyAlignment="1" applyProtection="1">
      <alignment vertical="center" wrapText="1"/>
      <protection hidden="1"/>
    </xf>
    <xf numFmtId="0" fontId="25" fillId="0" borderId="0" xfId="0" applyFont="1" applyFill="1" applyBorder="1" applyAlignment="1">
      <alignment horizontal="center" vertical="center"/>
    </xf>
    <xf numFmtId="0" fontId="23"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7" fillId="4" borderId="0" xfId="0" applyFont="1" applyFill="1" applyAlignment="1"/>
    <xf numFmtId="0" fontId="25" fillId="0" borderId="0" xfId="0" applyFont="1" applyAlignment="1">
      <alignment vertical="center"/>
    </xf>
    <xf numFmtId="0" fontId="25" fillId="0" borderId="0" xfId="0" applyFont="1" applyAlignment="1"/>
    <xf numFmtId="0" fontId="25" fillId="0" borderId="0" xfId="0" applyFont="1" applyAlignment="1">
      <alignment horizontal="center"/>
    </xf>
    <xf numFmtId="0" fontId="27" fillId="5" borderId="0" xfId="0" applyFont="1" applyFill="1" applyAlignment="1"/>
    <xf numFmtId="0" fontId="28" fillId="5" borderId="0" xfId="0" applyFont="1" applyFill="1" applyAlignment="1" applyProtection="1">
      <protection locked="0"/>
    </xf>
    <xf numFmtId="0" fontId="29" fillId="5" borderId="0" xfId="0" applyFont="1" applyFill="1" applyAlignment="1">
      <alignment horizontal="right" vertical="center"/>
    </xf>
    <xf numFmtId="0" fontId="23" fillId="5" borderId="0" xfId="0" applyFont="1" applyFill="1" applyBorder="1" applyAlignment="1" applyProtection="1">
      <alignment vertical="center"/>
      <protection locked="0"/>
    </xf>
    <xf numFmtId="0" fontId="28" fillId="5" borderId="0" xfId="0" applyFont="1" applyFill="1" applyAlignment="1"/>
    <xf numFmtId="0" fontId="25" fillId="2" borderId="0" xfId="0" applyFont="1" applyFill="1" applyAlignment="1"/>
    <xf numFmtId="0" fontId="25" fillId="2" borderId="0" xfId="0" applyFont="1" applyFill="1" applyAlignment="1">
      <alignment horizontal="center"/>
    </xf>
    <xf numFmtId="0" fontId="8" fillId="2" borderId="0" xfId="0" applyFont="1" applyFill="1" applyAlignment="1">
      <alignment horizontal="left" vertical="center" indent="1"/>
    </xf>
    <xf numFmtId="0" fontId="23" fillId="2" borderId="0" xfId="0" applyFont="1" applyFill="1" applyAlignment="1">
      <alignment horizontal="right" vertical="center"/>
    </xf>
    <xf numFmtId="0" fontId="8" fillId="2" borderId="0" xfId="0" applyFont="1" applyFill="1" applyAlignment="1">
      <alignment vertical="center"/>
    </xf>
    <xf numFmtId="0" fontId="25" fillId="2" borderId="0" xfId="0" applyFont="1" applyFill="1" applyAlignment="1">
      <alignment vertical="center"/>
    </xf>
    <xf numFmtId="0" fontId="25" fillId="2" borderId="0" xfId="0" applyFont="1" applyFill="1" applyAlignment="1">
      <alignment horizontal="center" vertical="center"/>
    </xf>
    <xf numFmtId="0" fontId="23"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5" fillId="0" borderId="1" xfId="0" applyFont="1" applyBorder="1" applyAlignment="1" applyProtection="1">
      <alignment horizontal="center" vertical="center"/>
      <protection locked="0"/>
    </xf>
    <xf numFmtId="0" fontId="25" fillId="0" borderId="1" xfId="0" applyFont="1" applyBorder="1" applyAlignment="1" applyProtection="1">
      <alignment vertical="center"/>
      <protection locked="0"/>
    </xf>
    <xf numFmtId="164" fontId="25" fillId="0" borderId="1" xfId="0" applyNumberFormat="1" applyFont="1" applyBorder="1" applyAlignment="1" applyProtection="1">
      <alignment horizontal="center" vertical="center"/>
      <protection locked="0"/>
    </xf>
    <xf numFmtId="0" fontId="28" fillId="2" borderId="8" xfId="0" applyFont="1" applyFill="1" applyBorder="1" applyAlignment="1">
      <alignment vertical="center"/>
    </xf>
    <xf numFmtId="0" fontId="8" fillId="2" borderId="12" xfId="0" applyFont="1" applyFill="1" applyBorder="1" applyAlignment="1">
      <alignment vertical="center"/>
    </xf>
    <xf numFmtId="0" fontId="28" fillId="5" borderId="0" xfId="0" applyFont="1" applyFill="1" applyAlignment="1" applyProtection="1">
      <alignment horizontal="center"/>
      <protection locked="0"/>
    </xf>
    <xf numFmtId="0" fontId="28"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0" fontId="25" fillId="0" borderId="1" xfId="0" applyFont="1" applyBorder="1" applyAlignment="1">
      <alignment horizontal="center" vertical="center"/>
    </xf>
    <xf numFmtId="0" fontId="25" fillId="0" borderId="3" xfId="0" applyFont="1" applyBorder="1" applyAlignment="1">
      <alignment horizontal="center" vertical="center"/>
    </xf>
    <xf numFmtId="0" fontId="25" fillId="0" borderId="0" xfId="0" applyFont="1" applyBorder="1" applyAlignment="1">
      <alignment horizontal="center" vertical="center"/>
    </xf>
    <xf numFmtId="2" fontId="25" fillId="0" borderId="0" xfId="0" applyNumberFormat="1" applyFont="1" applyAlignment="1">
      <alignment vertical="center"/>
    </xf>
    <xf numFmtId="0" fontId="25" fillId="0" borderId="0" xfId="0" applyFont="1" applyBorder="1" applyAlignment="1">
      <alignment vertical="center"/>
    </xf>
    <xf numFmtId="0" fontId="25" fillId="4" borderId="7" xfId="0" applyFont="1" applyFill="1" applyBorder="1" applyAlignment="1"/>
    <xf numFmtId="0" fontId="25" fillId="4" borderId="13" xfId="0" applyFont="1" applyFill="1" applyBorder="1" applyAlignment="1"/>
    <xf numFmtId="0" fontId="25" fillId="4" borderId="13" xfId="0" applyFont="1" applyFill="1" applyBorder="1" applyAlignment="1">
      <alignment horizontal="center"/>
    </xf>
    <xf numFmtId="0" fontId="25" fillId="4" borderId="6" xfId="0" applyFont="1" applyFill="1" applyBorder="1" applyAlignment="1"/>
    <xf numFmtId="0" fontId="25" fillId="4" borderId="0" xfId="0" applyFont="1" applyFill="1" applyBorder="1" applyAlignment="1"/>
    <xf numFmtId="0" fontId="25" fillId="4" borderId="0" xfId="0" applyFont="1" applyFill="1" applyBorder="1" applyAlignment="1">
      <alignment horizontal="center"/>
    </xf>
    <xf numFmtId="0" fontId="25" fillId="4" borderId="0" xfId="0" applyFont="1" applyFill="1" applyBorder="1" applyAlignment="1" applyProtection="1">
      <alignment horizontal="center"/>
      <protection locked="0"/>
    </xf>
    <xf numFmtId="0" fontId="25" fillId="0" borderId="6" xfId="0" applyFont="1" applyBorder="1" applyAlignment="1"/>
    <xf numFmtId="0" fontId="26" fillId="0" borderId="0" xfId="0" applyFont="1" applyFill="1" applyBorder="1" applyAlignment="1" applyProtection="1">
      <protection locked="0"/>
    </xf>
    <xf numFmtId="0" fontId="26" fillId="0" borderId="0" xfId="0" applyFont="1" applyFill="1" applyBorder="1" applyAlignment="1" applyProtection="1">
      <alignment horizontal="center"/>
      <protection locked="0"/>
    </xf>
    <xf numFmtId="0" fontId="25" fillId="4" borderId="0" xfId="0" applyFont="1" applyFill="1" applyBorder="1" applyAlignment="1" applyProtection="1">
      <protection locked="0"/>
    </xf>
    <xf numFmtId="0" fontId="25" fillId="4" borderId="11" xfId="0" applyFont="1" applyFill="1" applyBorder="1" applyAlignment="1"/>
    <xf numFmtId="0" fontId="25" fillId="4" borderId="2" xfId="0" applyFont="1" applyFill="1" applyBorder="1" applyAlignment="1"/>
    <xf numFmtId="0" fontId="25" fillId="4" borderId="2" xfId="0" applyFont="1" applyFill="1" applyBorder="1" applyAlignment="1">
      <alignment horizontal="center"/>
    </xf>
    <xf numFmtId="0" fontId="25" fillId="4" borderId="8" xfId="0" applyFont="1" applyFill="1" applyBorder="1" applyAlignment="1">
      <alignment horizontal="center"/>
    </xf>
    <xf numFmtId="0" fontId="25" fillId="0" borderId="0" xfId="0" applyFont="1" applyBorder="1" applyAlignment="1"/>
    <xf numFmtId="0" fontId="25" fillId="4" borderId="10" xfId="0" applyFont="1" applyFill="1" applyBorder="1" applyAlignment="1">
      <alignment horizontal="center"/>
    </xf>
    <xf numFmtId="0" fontId="25" fillId="4" borderId="12" xfId="0" applyFont="1" applyFill="1" applyBorder="1" applyAlignment="1">
      <alignment horizontal="center"/>
    </xf>
    <xf numFmtId="0" fontId="8" fillId="2" borderId="0" xfId="0" applyFont="1" applyFill="1" applyAlignment="1" applyProtection="1">
      <alignment vertical="center"/>
      <protection locked="0"/>
    </xf>
    <xf numFmtId="11" fontId="25" fillId="0" borderId="1" xfId="0" applyNumberFormat="1" applyFont="1" applyBorder="1" applyAlignment="1" applyProtection="1">
      <alignment vertical="center"/>
      <protection locked="0"/>
    </xf>
    <xf numFmtId="166" fontId="23"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30" fillId="0" borderId="0" xfId="0" applyFont="1" applyBorder="1" applyAlignment="1" applyProtection="1">
      <alignment horizontal="center"/>
      <protection locked="0"/>
    </xf>
    <xf numFmtId="0" fontId="32" fillId="0" borderId="0" xfId="0" applyFont="1" applyAlignment="1"/>
    <xf numFmtId="0" fontId="33" fillId="0" borderId="0" xfId="0" applyFont="1" applyAlignment="1"/>
    <xf numFmtId="0" fontId="0" fillId="12" borderId="0" xfId="0" applyFill="1" applyAlignment="1"/>
    <xf numFmtId="0" fontId="34" fillId="13" borderId="0" xfId="0" applyFont="1" applyFill="1" applyAlignment="1"/>
    <xf numFmtId="0" fontId="31" fillId="13" borderId="0" xfId="0" applyFont="1" applyFill="1" applyAlignment="1"/>
    <xf numFmtId="0" fontId="36" fillId="14" borderId="0" xfId="0" applyFont="1" applyFill="1" applyAlignment="1"/>
    <xf numFmtId="0" fontId="35" fillId="14" borderId="0" xfId="0" applyFont="1" applyFill="1" applyAlignment="1">
      <alignment vertical="center"/>
    </xf>
    <xf numFmtId="0" fontId="0" fillId="0" borderId="0" xfId="0" applyFill="1" applyBorder="1" applyAlignment="1"/>
    <xf numFmtId="0" fontId="0" fillId="0" borderId="0" xfId="0" applyBorder="1" applyAlignment="1"/>
    <xf numFmtId="0" fontId="33" fillId="12" borderId="0" xfId="0" applyFont="1" applyFill="1" applyAlignment="1"/>
    <xf numFmtId="0" fontId="0" fillId="12" borderId="0" xfId="0" applyFill="1" applyBorder="1" applyAlignment="1"/>
    <xf numFmtId="0" fontId="33" fillId="12" borderId="0" xfId="0" applyFont="1" applyFill="1" applyAlignment="1">
      <alignment horizontal="center"/>
    </xf>
    <xf numFmtId="0" fontId="33" fillId="12" borderId="0" xfId="0" applyFont="1" applyFill="1" applyBorder="1" applyAlignment="1"/>
    <xf numFmtId="0" fontId="25" fillId="4" borderId="0" xfId="0" applyFont="1" applyFill="1" applyBorder="1" applyAlignment="1" applyProtection="1"/>
    <xf numFmtId="0" fontId="25"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8" xfId="0" applyFont="1" applyFill="1" applyBorder="1" applyAlignment="1">
      <alignment vertical="center" wrapText="1"/>
    </xf>
    <xf numFmtId="0" fontId="8" fillId="2" borderId="19" xfId="0" applyFont="1" applyFill="1" applyBorder="1" applyAlignment="1">
      <alignment vertical="center" wrapText="1"/>
    </xf>
    <xf numFmtId="0" fontId="8" fillId="2" borderId="16" xfId="0" applyFont="1" applyFill="1" applyBorder="1" applyAlignment="1">
      <alignment vertical="center" wrapText="1"/>
    </xf>
    <xf numFmtId="0" fontId="8" fillId="2" borderId="17" xfId="0" applyFont="1" applyFill="1" applyBorder="1" applyAlignment="1">
      <alignment vertical="center" wrapText="1"/>
    </xf>
    <xf numFmtId="0" fontId="28" fillId="12" borderId="8" xfId="0" applyFont="1" applyFill="1" applyBorder="1" applyAlignment="1">
      <alignment vertical="center"/>
    </xf>
    <xf numFmtId="0" fontId="8" fillId="12" borderId="20" xfId="0" applyFont="1" applyFill="1" applyBorder="1" applyAlignment="1">
      <alignment vertical="center"/>
    </xf>
    <xf numFmtId="0" fontId="25" fillId="0" borderId="14" xfId="0" applyFont="1" applyBorder="1" applyAlignment="1" applyProtection="1">
      <alignment horizontal="center" vertical="center"/>
      <protection locked="0"/>
    </xf>
    <xf numFmtId="0" fontId="3" fillId="5" borderId="0" xfId="0" applyFont="1" applyFill="1" applyAlignment="1">
      <alignment vertical="center"/>
    </xf>
    <xf numFmtId="0" fontId="25" fillId="5" borderId="0" xfId="0" applyFont="1" applyFill="1" applyAlignment="1">
      <alignment horizontal="left" vertical="center"/>
    </xf>
    <xf numFmtId="0" fontId="25" fillId="5" borderId="0" xfId="0" applyFont="1" applyFill="1" applyAlignment="1">
      <alignment horizontal="right" vertical="center"/>
    </xf>
    <xf numFmtId="0" fontId="17" fillId="8" borderId="1" xfId="0" applyFont="1" applyFill="1" applyBorder="1" applyAlignment="1">
      <alignment horizontal="left" vertical="center" wrapText="1"/>
    </xf>
    <xf numFmtId="0" fontId="26" fillId="2" borderId="0" xfId="0" applyFont="1" applyFill="1" applyAlignment="1"/>
    <xf numFmtId="0" fontId="32" fillId="0" borderId="0" xfId="0" applyFont="1" applyAlignment="1">
      <alignment vertical="justify" wrapText="1"/>
    </xf>
    <xf numFmtId="0" fontId="0" fillId="0" borderId="0" xfId="0" applyFill="1" applyAlignment="1"/>
    <xf numFmtId="0" fontId="33" fillId="0" borderId="0" xfId="0" applyFont="1" applyFill="1" applyAlignment="1">
      <alignment horizontal="center"/>
    </xf>
    <xf numFmtId="0" fontId="33" fillId="0" borderId="0" xfId="0" applyFont="1" applyFill="1" applyAlignment="1"/>
    <xf numFmtId="0" fontId="0" fillId="0" borderId="0" xfId="0" applyFill="1" applyAlignment="1">
      <alignment vertical="top"/>
    </xf>
    <xf numFmtId="0" fontId="32" fillId="0" borderId="0" xfId="0" applyFont="1" applyFill="1" applyAlignment="1">
      <alignment vertical="justify"/>
    </xf>
    <xf numFmtId="0" fontId="0" fillId="0" borderId="0" xfId="0" applyFill="1" applyAlignment="1">
      <alignment vertical="justify"/>
    </xf>
    <xf numFmtId="0" fontId="43" fillId="0" borderId="24" xfId="1" applyFont="1" applyBorder="1" applyAlignment="1">
      <alignment vertical="center" wrapText="1"/>
    </xf>
    <xf numFmtId="0" fontId="43" fillId="15" borderId="24" xfId="1" applyFont="1" applyFill="1" applyBorder="1" applyAlignment="1" applyProtection="1">
      <alignment wrapText="1"/>
      <protection hidden="1"/>
    </xf>
    <xf numFmtId="0" fontId="44" fillId="0" borderId="24" xfId="1" applyFont="1" applyBorder="1" applyAlignment="1">
      <alignment vertical="center" wrapText="1"/>
    </xf>
    <xf numFmtId="0" fontId="23" fillId="10" borderId="15" xfId="0" applyFont="1" applyFill="1" applyBorder="1" applyAlignment="1">
      <alignment horizontal="center" vertical="center" wrapText="1"/>
    </xf>
    <xf numFmtId="0" fontId="15" fillId="0" borderId="0" xfId="0" applyFont="1" applyBorder="1" applyAlignment="1">
      <alignment wrapText="1"/>
    </xf>
    <xf numFmtId="0" fontId="17" fillId="6" borderId="4" xfId="0" applyFont="1" applyFill="1" applyBorder="1" applyAlignment="1">
      <alignment horizontal="center" vertical="center" wrapText="1"/>
    </xf>
    <xf numFmtId="0" fontId="17" fillId="6" borderId="24" xfId="0" applyFont="1" applyFill="1" applyBorder="1" applyAlignment="1">
      <alignment horizontal="left" vertical="center" wrapText="1" indent="1"/>
    </xf>
    <xf numFmtId="0" fontId="15" fillId="5" borderId="4" xfId="0" applyFont="1" applyFill="1" applyBorder="1" applyAlignment="1">
      <alignment horizontal="center" vertical="center"/>
    </xf>
    <xf numFmtId="0" fontId="8" fillId="12" borderId="24" xfId="0" applyFont="1" applyFill="1" applyBorder="1" applyAlignment="1">
      <alignment vertical="center"/>
    </xf>
    <xf numFmtId="0" fontId="0" fillId="0" borderId="0" xfId="0" applyAlignment="1">
      <alignment vertical="top"/>
    </xf>
    <xf numFmtId="0" fontId="23" fillId="2" borderId="0" xfId="0" applyFont="1" applyFill="1" applyAlignment="1">
      <alignment horizontal="left" vertical="center" indent="1"/>
    </xf>
    <xf numFmtId="0" fontId="8" fillId="10" borderId="12" xfId="0" applyFont="1" applyFill="1" applyBorder="1" applyAlignment="1">
      <alignment horizontal="center" vertical="center" wrapText="1"/>
    </xf>
    <xf numFmtId="0" fontId="0" fillId="0" borderId="0" xfId="0" applyAlignment="1">
      <alignment vertical="justify" wrapText="1"/>
    </xf>
    <xf numFmtId="0" fontId="46" fillId="13" borderId="0" xfId="0" applyFont="1" applyFill="1" applyAlignment="1">
      <alignment horizontal="right" vertical="center"/>
    </xf>
    <xf numFmtId="0" fontId="32" fillId="0" borderId="0" xfId="0" applyFont="1" applyFill="1" applyAlignment="1">
      <alignment horizontal="justify" vertical="justify" wrapText="1"/>
    </xf>
    <xf numFmtId="0" fontId="32" fillId="0" borderId="0" xfId="0" applyFont="1" applyAlignment="1">
      <alignment horizontal="justify" vertical="justify" wrapText="1"/>
    </xf>
    <xf numFmtId="0" fontId="25" fillId="4" borderId="13" xfId="0" applyFont="1" applyFill="1" applyBorder="1" applyAlignment="1">
      <alignment horizontal="center"/>
    </xf>
    <xf numFmtId="0" fontId="25" fillId="4" borderId="0" xfId="0" applyFont="1" applyFill="1" applyBorder="1" applyAlignment="1" applyProtection="1">
      <alignment horizontal="center"/>
      <protection locked="0"/>
    </xf>
    <xf numFmtId="0" fontId="8" fillId="12" borderId="25" xfId="0" applyFont="1" applyFill="1" applyBorder="1" applyAlignment="1">
      <alignment horizontal="center" vertical="center"/>
    </xf>
    <xf numFmtId="0" fontId="8" fillId="12" borderId="26" xfId="0" applyFont="1" applyFill="1" applyBorder="1" applyAlignment="1">
      <alignment horizontal="center" vertical="center"/>
    </xf>
    <xf numFmtId="0" fontId="8" fillId="12" borderId="27" xfId="0" applyFont="1" applyFill="1" applyBorder="1" applyAlignment="1">
      <alignment horizontal="center" vertical="center"/>
    </xf>
    <xf numFmtId="0" fontId="8" fillId="12" borderId="18" xfId="0" applyFont="1" applyFill="1" applyBorder="1" applyAlignment="1">
      <alignment horizontal="center" vertical="center"/>
    </xf>
    <xf numFmtId="0" fontId="8" fillId="12" borderId="28" xfId="0" applyFont="1" applyFill="1" applyBorder="1" applyAlignment="1">
      <alignment horizontal="center" vertical="center"/>
    </xf>
    <xf numFmtId="0" fontId="8" fillId="12" borderId="1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4" xfId="0" applyFont="1" applyFill="1" applyBorder="1" applyAlignment="1">
      <alignment horizontal="center" vertical="center" wrapText="1"/>
    </xf>
    <xf numFmtId="0" fontId="28" fillId="11" borderId="21" xfId="0" applyFont="1" applyFill="1" applyBorder="1" applyAlignment="1">
      <alignment horizontal="center" vertical="center"/>
    </xf>
    <xf numFmtId="0" fontId="28" fillId="11" borderId="22" xfId="0" applyFont="1" applyFill="1" applyBorder="1" applyAlignment="1">
      <alignment horizontal="center" vertical="center"/>
    </xf>
    <xf numFmtId="0" fontId="28" fillId="11" borderId="23"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7" fillId="5" borderId="0" xfId="0" applyFont="1" applyFill="1" applyBorder="1" applyAlignment="1">
      <alignment horizontal="center" vertical="center"/>
    </xf>
    <xf numFmtId="165" fontId="20" fillId="5" borderId="0" xfId="0" applyNumberFormat="1" applyFont="1" applyFill="1" applyBorder="1" applyAlignment="1">
      <alignment horizontal="center" vertical="center"/>
    </xf>
    <xf numFmtId="0" fontId="21"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6"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3" fillId="2" borderId="4" xfId="0" applyFont="1" applyFill="1" applyBorder="1" applyAlignment="1">
      <alignment horizontal="left" vertical="center" wrapText="1" indent="1"/>
    </xf>
    <xf numFmtId="0" fontId="23" fillId="2" borderId="5" xfId="0" applyFont="1" applyFill="1" applyBorder="1" applyAlignment="1">
      <alignment horizontal="left" vertical="center" wrapText="1" indent="1"/>
    </xf>
    <xf numFmtId="0" fontId="13" fillId="6" borderId="3" xfId="0" applyFont="1" applyFill="1" applyBorder="1" applyAlignment="1">
      <alignment horizontal="center" vertical="center" wrapText="1"/>
    </xf>
    <xf numFmtId="0" fontId="26"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25" fillId="0" borderId="0" xfId="0" applyFont="1" applyFill="1" applyBorder="1" applyAlignment="1">
      <alignment horizontal="right" vertical="center" wrapText="1"/>
    </xf>
    <xf numFmtId="0" fontId="3" fillId="5" borderId="0" xfId="0" applyFont="1" applyFill="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PELAPORAN'!$K$8:$P$8</c:f>
              <c:numCache>
                <c:formatCode>General</c:formatCode>
                <c:ptCount val="6"/>
                <c:pt idx="0">
                  <c:v>0</c:v>
                </c:pt>
                <c:pt idx="1">
                  <c:v>0</c:v>
                </c:pt>
                <c:pt idx="2">
                  <c:v>5</c:v>
                </c:pt>
                <c:pt idx="3">
                  <c:v>15</c:v>
                </c:pt>
                <c:pt idx="4">
                  <c:v>5</c:v>
                </c:pt>
                <c:pt idx="5">
                  <c:v>5</c:v>
                </c:pt>
              </c:numCache>
            </c:numRef>
          </c:val>
          <c:extLs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PELAPORAN'!$K$113:$P$113</c:f>
            </c:numRef>
          </c:val>
          <c:extLs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PELAPORAN'!$K$25:$P$25</c:f>
              <c:strCache>
                <c:ptCount val="6"/>
                <c:pt idx="0">
                  <c:v>TP 1</c:v>
                </c:pt>
                <c:pt idx="1">
                  <c:v>TP 2</c:v>
                </c:pt>
                <c:pt idx="2">
                  <c:v> TP 3</c:v>
                </c:pt>
                <c:pt idx="3">
                  <c:v> TP 4</c:v>
                </c:pt>
                <c:pt idx="4">
                  <c:v> TP 5</c:v>
                </c:pt>
                <c:pt idx="5">
                  <c:v> TP 6</c:v>
                </c:pt>
              </c:strCache>
            </c:strRef>
          </c:cat>
          <c:val>
            <c:numRef>
              <c:f>'GRAF PELAPORAN'!$K$131:$P$131</c:f>
            </c:numRef>
          </c:val>
          <c:extLs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PELAPORAN'!$C$113:$H$113</c:f>
            </c:numRef>
          </c:val>
          <c:extLs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PELAPORAN'!$K$149:$P$149</c:f>
            </c:numRef>
          </c:val>
          <c:extLs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PELAPORAN'!$C$149:$H$149</c:f>
            </c:numRef>
          </c:val>
          <c:extLs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PELAPORAN'!$K$26:$P$26</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PELAPORAN'!$C$167:$H$167</c:f>
            </c:numRef>
          </c:val>
          <c:extLs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PELAPORAN'!$K$167:$P$167</c:f>
            </c:numRef>
          </c:val>
          <c:extLs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PELAPORAN'!$C$185:$H$185</c:f>
            </c:numRef>
          </c:val>
          <c:extLs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PELAPORAN'!$K$185:$P$185</c:f>
            </c:numRef>
          </c:val>
          <c:extLs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PELAPORAN'!$C$26:$H$26</c:f>
              <c:numCache>
                <c:formatCode>General</c:formatCode>
                <c:ptCount val="6"/>
                <c:pt idx="0">
                  <c:v>0</c:v>
                </c:pt>
                <c:pt idx="1">
                  <c:v>0</c:v>
                </c:pt>
                <c:pt idx="2">
                  <c:v>5</c:v>
                </c:pt>
                <c:pt idx="3">
                  <c:v>4</c:v>
                </c:pt>
                <c:pt idx="4">
                  <c:v>16</c:v>
                </c:pt>
                <c:pt idx="5">
                  <c:v>5</c:v>
                </c:pt>
              </c:numCache>
            </c:numRef>
          </c:val>
          <c:extLs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PELAPORAN'!$C$8:$H$8</c:f>
              <c:numCache>
                <c:formatCode>General</c:formatCode>
                <c:ptCount val="6"/>
                <c:pt idx="0">
                  <c:v>0</c:v>
                </c:pt>
                <c:pt idx="1">
                  <c:v>0</c:v>
                </c:pt>
                <c:pt idx="2">
                  <c:v>0</c:v>
                </c:pt>
                <c:pt idx="3">
                  <c:v>0</c:v>
                </c:pt>
                <c:pt idx="4">
                  <c:v>6</c:v>
                </c:pt>
                <c:pt idx="5">
                  <c:v>24</c:v>
                </c:pt>
              </c:numCache>
            </c:numRef>
          </c:val>
          <c:extLs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Cache>
                <c:formatCode>General</c:formatCode>
                <c:ptCount val="6"/>
                <c:pt idx="0">
                  <c:v>0</c:v>
                </c:pt>
                <c:pt idx="1">
                  <c:v>0</c:v>
                </c:pt>
                <c:pt idx="2">
                  <c:v>0</c:v>
                </c:pt>
                <c:pt idx="3">
                  <c:v>0</c:v>
                </c:pt>
                <c:pt idx="4">
                  <c:v>30</c:v>
                </c:pt>
                <c:pt idx="5">
                  <c:v>0</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PELAPORAN'!$K$43:$P$43</c:f>
            </c:numRef>
          </c:val>
          <c:extLs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PELAPORAN'!$K$7:$P$7</c:f>
              <c:strCache>
                <c:ptCount val="6"/>
                <c:pt idx="0">
                  <c:v>TP 1</c:v>
                </c:pt>
                <c:pt idx="1">
                  <c:v>TP 2</c:v>
                </c:pt>
                <c:pt idx="2">
                  <c:v> TP 3</c:v>
                </c:pt>
                <c:pt idx="3">
                  <c:v> TP 4</c:v>
                </c:pt>
                <c:pt idx="4">
                  <c:v> TP 5</c:v>
                </c:pt>
                <c:pt idx="5">
                  <c:v> TP 6</c:v>
                </c:pt>
              </c:strCache>
            </c:strRef>
          </c:cat>
          <c:val>
            <c:numRef>
              <c:f>'GRAF PELAPORAN'!$K$78:$P$78</c:f>
            </c:numRef>
          </c:val>
          <c:extLs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PELAPORAN'!$C$7:$H$7</c:f>
              <c:strCache>
                <c:ptCount val="6"/>
                <c:pt idx="0">
                  <c:v>TP 1</c:v>
                </c:pt>
                <c:pt idx="1">
                  <c:v>TP 2</c:v>
                </c:pt>
                <c:pt idx="2">
                  <c:v> TP 3</c:v>
                </c:pt>
                <c:pt idx="3">
                  <c:v> TP 4</c:v>
                </c:pt>
                <c:pt idx="4">
                  <c:v> TP 5</c:v>
                </c:pt>
                <c:pt idx="5">
                  <c:v> TP 6</c:v>
                </c:pt>
              </c:strCache>
            </c:strRef>
          </c:cat>
          <c:val>
            <c:numRef>
              <c:f>'GRAF PELAPORAN'!$C$78:$H$78</c:f>
            </c:numRef>
          </c:val>
          <c:extLs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'GRAF PELAPORAN'!$C$25:$H$25</c:f>
              <c:strCache>
                <c:ptCount val="6"/>
                <c:pt idx="0">
                  <c:v>TP 1</c:v>
                </c:pt>
                <c:pt idx="1">
                  <c:v>TP 2</c:v>
                </c:pt>
                <c:pt idx="2">
                  <c:v> TP 3</c:v>
                </c:pt>
                <c:pt idx="3">
                  <c:v> TP 4</c:v>
                </c:pt>
                <c:pt idx="4">
                  <c:v> TP 5</c:v>
                </c:pt>
                <c:pt idx="5">
                  <c:v> TP 6</c:v>
                </c:pt>
              </c:strCache>
            </c:strRef>
          </c:cat>
          <c:val>
            <c:numRef>
              <c:f>'GRAF PELAPORAN'!$C$131:$H$131</c:f>
            </c:numRef>
          </c:val>
          <c:extLs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I$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723900</xdr:colOff>
          <xdr:row>5</xdr:row>
          <xdr:rowOff>28575</xdr:rowOff>
        </xdr:from>
        <xdr:to>
          <xdr:col>6</xdr:col>
          <xdr:colOff>1057275</xdr:colOff>
          <xdr:row>5</xdr:row>
          <xdr:rowOff>238125</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723900</xdr:colOff>
          <xdr:row>6</xdr:row>
          <xdr:rowOff>28575</xdr:rowOff>
        </xdr:from>
        <xdr:to>
          <xdr:col>6</xdr:col>
          <xdr:colOff>1047750</xdr:colOff>
          <xdr:row>7</xdr:row>
          <xdr:rowOff>9525</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81975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5350669</xdr:colOff>
      <xdr:row>0</xdr:row>
      <xdr:rowOff>161926</xdr:rowOff>
    </xdr:from>
    <xdr:to>
      <xdr:col>1</xdr:col>
      <xdr:colOff>6903244</xdr:colOff>
      <xdr:row>0</xdr:row>
      <xdr:rowOff>562134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43700" y="16192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54"/>
  <sheetViews>
    <sheetView showGridLines="0" zoomScaleNormal="100" zoomScaleSheetLayoutView="100" workbookViewId="0">
      <pane ySplit="2" topLeftCell="A3" activePane="bottomLeft" state="frozen"/>
      <selection pane="bottomLeft" activeCell="E22" sqref="E22"/>
    </sheetView>
  </sheetViews>
  <sheetFormatPr defaultColWidth="30" defaultRowHeight="15"/>
  <cols>
    <col min="1" max="1" width="3.85546875" customWidth="1"/>
    <col min="2" max="10" width="9.140625" customWidth="1"/>
    <col min="11" max="11" width="18.140625" customWidth="1"/>
    <col min="12" max="46" width="7.85546875" customWidth="1"/>
  </cols>
  <sheetData>
    <row r="1" spans="1:12" ht="24" customHeight="1">
      <c r="A1" s="156" t="s">
        <v>62</v>
      </c>
      <c r="B1" s="155"/>
      <c r="C1" s="155"/>
      <c r="D1" s="155"/>
      <c r="E1" s="155"/>
      <c r="F1" s="155"/>
      <c r="G1" s="155"/>
      <c r="H1" s="155"/>
      <c r="I1" s="155"/>
      <c r="J1" s="155"/>
      <c r="K1" s="155"/>
    </row>
    <row r="2" spans="1:12" ht="21">
      <c r="A2" s="153" t="s">
        <v>47</v>
      </c>
      <c r="B2" s="154"/>
      <c r="C2" s="154"/>
      <c r="D2" s="154"/>
      <c r="E2" s="154"/>
      <c r="F2" s="154"/>
      <c r="G2" s="154"/>
      <c r="H2" s="154"/>
      <c r="I2" s="154"/>
      <c r="J2" s="154"/>
      <c r="K2" s="200" t="s">
        <v>147</v>
      </c>
    </row>
    <row r="4" spans="1:12">
      <c r="A4" s="151" t="s">
        <v>48</v>
      </c>
    </row>
    <row r="5" spans="1:12" ht="15" customHeight="1">
      <c r="A5" s="202" t="s">
        <v>148</v>
      </c>
      <c r="B5" s="202"/>
      <c r="C5" s="202"/>
      <c r="D5" s="202"/>
      <c r="E5" s="202"/>
      <c r="F5" s="202"/>
      <c r="G5" s="202"/>
      <c r="H5" s="202"/>
      <c r="I5" s="202"/>
      <c r="J5" s="202"/>
      <c r="K5" s="202"/>
    </row>
    <row r="6" spans="1:12">
      <c r="A6" s="202"/>
      <c r="B6" s="202"/>
      <c r="C6" s="202"/>
      <c r="D6" s="202"/>
      <c r="E6" s="202"/>
      <c r="F6" s="202"/>
      <c r="G6" s="202"/>
      <c r="H6" s="202"/>
      <c r="I6" s="202"/>
      <c r="J6" s="202"/>
      <c r="K6" s="202"/>
    </row>
    <row r="7" spans="1:12">
      <c r="A7" s="202"/>
      <c r="B7" s="202"/>
      <c r="C7" s="202"/>
      <c r="D7" s="202"/>
      <c r="E7" s="202"/>
      <c r="F7" s="202"/>
      <c r="G7" s="202"/>
      <c r="H7" s="202"/>
      <c r="I7" s="202"/>
      <c r="J7" s="202"/>
      <c r="K7" s="202"/>
    </row>
    <row r="8" spans="1:12">
      <c r="A8" s="202"/>
      <c r="B8" s="202"/>
      <c r="C8" s="202"/>
      <c r="D8" s="202"/>
      <c r="E8" s="202"/>
      <c r="F8" s="202"/>
      <c r="G8" s="202"/>
      <c r="H8" s="202"/>
      <c r="I8" s="202"/>
      <c r="J8" s="202"/>
      <c r="K8" s="202"/>
    </row>
    <row r="9" spans="1:12">
      <c r="A9" s="202"/>
      <c r="B9" s="202"/>
      <c r="C9" s="202"/>
      <c r="D9" s="202"/>
      <c r="E9" s="202"/>
      <c r="F9" s="202"/>
      <c r="G9" s="202"/>
      <c r="H9" s="202"/>
      <c r="I9" s="202"/>
      <c r="J9" s="202"/>
      <c r="K9" s="202"/>
    </row>
    <row r="10" spans="1:12">
      <c r="B10" s="157"/>
      <c r="C10" s="157"/>
      <c r="D10" s="158"/>
      <c r="E10" s="158"/>
      <c r="F10" s="158"/>
      <c r="G10" s="158"/>
      <c r="H10" s="158"/>
      <c r="I10" s="158"/>
      <c r="J10" s="158"/>
      <c r="K10" s="158"/>
    </row>
    <row r="11" spans="1:12">
      <c r="A11" s="161" t="s">
        <v>56</v>
      </c>
      <c r="B11" s="162" t="s">
        <v>49</v>
      </c>
      <c r="C11" s="160"/>
      <c r="D11" s="160"/>
      <c r="E11" s="160"/>
      <c r="F11" s="160"/>
      <c r="G11" s="160"/>
      <c r="H11" s="160"/>
      <c r="I11" s="160"/>
      <c r="J11" s="160"/>
      <c r="K11" s="160"/>
      <c r="L11" s="158"/>
    </row>
    <row r="12" spans="1:12">
      <c r="B12" s="150" t="s">
        <v>50</v>
      </c>
    </row>
    <row r="13" spans="1:12">
      <c r="B13" s="150" t="s">
        <v>51</v>
      </c>
    </row>
    <row r="14" spans="1:12">
      <c r="B14" s="150" t="s">
        <v>52</v>
      </c>
    </row>
    <row r="15" spans="1:12">
      <c r="B15" s="150" t="s">
        <v>53</v>
      </c>
    </row>
    <row r="16" spans="1:12">
      <c r="B16" s="150" t="s">
        <v>54</v>
      </c>
    </row>
    <row r="17" spans="1:13">
      <c r="B17" s="150" t="s">
        <v>55</v>
      </c>
    </row>
    <row r="19" spans="1:13">
      <c r="A19" s="161" t="s">
        <v>57</v>
      </c>
      <c r="B19" s="159" t="s">
        <v>58</v>
      </c>
      <c r="C19" s="152"/>
      <c r="D19" s="152"/>
      <c r="E19" s="152"/>
      <c r="F19" s="152"/>
      <c r="G19" s="152"/>
      <c r="H19" s="152"/>
      <c r="I19" s="152"/>
      <c r="J19" s="152"/>
      <c r="K19" s="152"/>
    </row>
    <row r="20" spans="1:13">
      <c r="B20" s="150" t="s">
        <v>76</v>
      </c>
    </row>
    <row r="21" spans="1:13">
      <c r="B21" s="150" t="s">
        <v>59</v>
      </c>
    </row>
    <row r="22" spans="1:13">
      <c r="B22" s="150" t="s">
        <v>60</v>
      </c>
    </row>
    <row r="23" spans="1:13">
      <c r="B23" s="150" t="s">
        <v>149</v>
      </c>
    </row>
    <row r="24" spans="1:13">
      <c r="B24" s="150" t="s">
        <v>66</v>
      </c>
    </row>
    <row r="25" spans="1:13">
      <c r="B25" s="150" t="s">
        <v>63</v>
      </c>
    </row>
    <row r="26" spans="1:13">
      <c r="B26" s="150" t="s">
        <v>150</v>
      </c>
    </row>
    <row r="28" spans="1:13">
      <c r="A28" s="161" t="s">
        <v>64</v>
      </c>
      <c r="B28" s="159" t="s">
        <v>23</v>
      </c>
      <c r="C28" s="152"/>
      <c r="D28" s="152"/>
      <c r="E28" s="152"/>
      <c r="F28" s="152"/>
      <c r="G28" s="152"/>
      <c r="H28" s="152"/>
      <c r="I28" s="152"/>
      <c r="J28" s="152"/>
      <c r="K28" s="152"/>
    </row>
    <row r="29" spans="1:13" ht="15" customHeight="1">
      <c r="B29" s="202" t="s">
        <v>151</v>
      </c>
      <c r="C29" s="202"/>
      <c r="D29" s="202"/>
      <c r="E29" s="202"/>
      <c r="F29" s="202"/>
      <c r="G29" s="202"/>
      <c r="H29" s="202"/>
      <c r="I29" s="202"/>
      <c r="J29" s="202"/>
      <c r="K29" s="202"/>
      <c r="M29" s="150"/>
    </row>
    <row r="30" spans="1:13">
      <c r="B30" s="202"/>
      <c r="C30" s="202"/>
      <c r="D30" s="202"/>
      <c r="E30" s="202"/>
      <c r="F30" s="202"/>
      <c r="G30" s="202"/>
      <c r="H30" s="202"/>
      <c r="I30" s="202"/>
      <c r="J30" s="202"/>
      <c r="K30" s="202"/>
      <c r="M30" s="150"/>
    </row>
    <row r="31" spans="1:13">
      <c r="B31" s="202"/>
      <c r="C31" s="202"/>
      <c r="D31" s="202"/>
      <c r="E31" s="202"/>
      <c r="F31" s="202"/>
      <c r="G31" s="202"/>
      <c r="H31" s="202"/>
      <c r="I31" s="202"/>
      <c r="J31" s="202"/>
      <c r="K31" s="202"/>
      <c r="M31" s="150"/>
    </row>
    <row r="32" spans="1:13">
      <c r="B32" s="202"/>
      <c r="C32" s="202"/>
      <c r="D32" s="202"/>
      <c r="E32" s="202"/>
      <c r="F32" s="202"/>
      <c r="G32" s="202"/>
      <c r="H32" s="202"/>
      <c r="I32" s="202"/>
      <c r="J32" s="202"/>
      <c r="K32" s="202"/>
      <c r="M32" s="150"/>
    </row>
    <row r="33" spans="1:22">
      <c r="B33" s="202"/>
      <c r="C33" s="202"/>
      <c r="D33" s="202"/>
      <c r="E33" s="202"/>
      <c r="F33" s="202"/>
      <c r="G33" s="202"/>
      <c r="H33" s="202"/>
      <c r="I33" s="202"/>
      <c r="J33" s="202"/>
      <c r="K33" s="202"/>
    </row>
    <row r="34" spans="1:22">
      <c r="B34" s="202"/>
      <c r="C34" s="202"/>
      <c r="D34" s="202"/>
      <c r="E34" s="202"/>
      <c r="F34" s="202"/>
      <c r="G34" s="202"/>
      <c r="H34" s="202"/>
      <c r="I34" s="202"/>
      <c r="J34" s="202"/>
      <c r="K34" s="202"/>
    </row>
    <row r="35" spans="1:22">
      <c r="L35" s="181"/>
      <c r="M35" s="181"/>
      <c r="N35" s="181"/>
      <c r="O35" s="181"/>
      <c r="P35" s="181"/>
      <c r="Q35" s="181"/>
      <c r="R35" s="181"/>
      <c r="S35" s="181"/>
      <c r="T35" s="181"/>
      <c r="U35" s="181"/>
      <c r="V35" s="181"/>
    </row>
    <row r="36" spans="1:22">
      <c r="A36" s="161" t="s">
        <v>65</v>
      </c>
      <c r="B36" s="159" t="s">
        <v>113</v>
      </c>
      <c r="C36" s="152"/>
      <c r="D36" s="152"/>
      <c r="E36" s="152"/>
      <c r="F36" s="152"/>
      <c r="G36" s="152"/>
      <c r="H36" s="152"/>
      <c r="I36" s="152"/>
      <c r="J36" s="152"/>
      <c r="K36" s="152"/>
      <c r="L36" s="182"/>
      <c r="M36" s="183"/>
      <c r="N36" s="181"/>
      <c r="O36" s="181"/>
      <c r="P36" s="181"/>
      <c r="Q36" s="181"/>
      <c r="R36" s="181"/>
      <c r="S36" s="181"/>
      <c r="T36" s="181"/>
      <c r="U36" s="181"/>
      <c r="V36" s="181"/>
    </row>
    <row r="37" spans="1:22" ht="15" customHeight="1">
      <c r="A37" s="196">
        <v>1</v>
      </c>
      <c r="B37" s="202" t="s">
        <v>75</v>
      </c>
      <c r="C37" s="202"/>
      <c r="D37" s="202"/>
      <c r="E37" s="202"/>
      <c r="F37" s="202"/>
      <c r="G37" s="202"/>
      <c r="H37" s="202"/>
      <c r="I37" s="202"/>
      <c r="J37" s="202"/>
      <c r="K37" s="202"/>
      <c r="L37" s="184"/>
      <c r="M37" s="201"/>
      <c r="N37" s="201"/>
      <c r="O37" s="201"/>
      <c r="P37" s="201"/>
      <c r="Q37" s="201"/>
      <c r="R37" s="201"/>
      <c r="S37" s="201"/>
      <c r="T37" s="201"/>
      <c r="U37" s="201"/>
      <c r="V37" s="201"/>
    </row>
    <row r="38" spans="1:22" ht="15" customHeight="1">
      <c r="A38" s="196"/>
      <c r="B38" s="202"/>
      <c r="C38" s="202"/>
      <c r="D38" s="202"/>
      <c r="E38" s="202"/>
      <c r="F38" s="202"/>
      <c r="G38" s="202"/>
      <c r="H38" s="202"/>
      <c r="I38" s="202"/>
      <c r="J38" s="202"/>
      <c r="K38" s="202"/>
      <c r="L38" s="184"/>
      <c r="M38" s="201"/>
      <c r="N38" s="201"/>
      <c r="O38" s="201"/>
      <c r="P38" s="201"/>
      <c r="Q38" s="201"/>
      <c r="R38" s="201"/>
      <c r="S38" s="201"/>
      <c r="T38" s="201"/>
      <c r="U38" s="201"/>
      <c r="V38" s="201"/>
    </row>
    <row r="39" spans="1:22" ht="13.5" customHeight="1">
      <c r="A39" s="196"/>
      <c r="B39" s="202"/>
      <c r="C39" s="202"/>
      <c r="D39" s="202"/>
      <c r="E39" s="202"/>
      <c r="F39" s="202"/>
      <c r="G39" s="202"/>
      <c r="H39" s="202"/>
      <c r="I39" s="202"/>
      <c r="J39" s="202"/>
      <c r="K39" s="202"/>
      <c r="L39" s="184"/>
      <c r="M39" s="201"/>
      <c r="N39" s="201"/>
      <c r="O39" s="201"/>
      <c r="P39" s="201"/>
      <c r="Q39" s="201"/>
      <c r="R39" s="201"/>
      <c r="S39" s="201"/>
      <c r="T39" s="201"/>
      <c r="U39" s="201"/>
      <c r="V39" s="201"/>
    </row>
    <row r="40" spans="1:22">
      <c r="A40" s="196"/>
      <c r="B40" s="202"/>
      <c r="C40" s="202"/>
      <c r="D40" s="202"/>
      <c r="E40" s="202"/>
      <c r="F40" s="202"/>
      <c r="G40" s="202"/>
      <c r="H40" s="202"/>
      <c r="I40" s="202"/>
      <c r="J40" s="202"/>
      <c r="K40" s="202"/>
      <c r="L40" s="184"/>
      <c r="M40" s="201"/>
      <c r="N40" s="201"/>
      <c r="O40" s="201"/>
      <c r="P40" s="201"/>
      <c r="Q40" s="201"/>
      <c r="R40" s="201"/>
      <c r="S40" s="201"/>
      <c r="T40" s="201"/>
      <c r="U40" s="201"/>
      <c r="V40" s="201"/>
    </row>
    <row r="41" spans="1:22" ht="15" customHeight="1">
      <c r="A41" s="196">
        <v>2</v>
      </c>
      <c r="B41" s="202" t="s">
        <v>152</v>
      </c>
      <c r="C41" s="202"/>
      <c r="D41" s="202"/>
      <c r="E41" s="202"/>
      <c r="F41" s="202"/>
      <c r="G41" s="202"/>
      <c r="H41" s="202"/>
      <c r="I41" s="202"/>
      <c r="J41" s="202"/>
      <c r="K41" s="202"/>
      <c r="L41" s="184"/>
      <c r="M41" s="201"/>
      <c r="N41" s="201"/>
      <c r="O41" s="201"/>
      <c r="P41" s="201"/>
      <c r="Q41" s="201"/>
      <c r="R41" s="201"/>
      <c r="S41" s="201"/>
      <c r="T41" s="201"/>
      <c r="U41" s="201"/>
      <c r="V41" s="201"/>
    </row>
    <row r="42" spans="1:22" ht="15" customHeight="1">
      <c r="A42" s="196">
        <v>3</v>
      </c>
      <c r="B42" s="202" t="s">
        <v>153</v>
      </c>
      <c r="C42" s="202"/>
      <c r="D42" s="202"/>
      <c r="E42" s="202"/>
      <c r="F42" s="202"/>
      <c r="G42" s="202"/>
      <c r="H42" s="202"/>
      <c r="I42" s="202"/>
      <c r="J42" s="202"/>
      <c r="K42" s="202"/>
      <c r="L42" s="184"/>
      <c r="M42" s="201"/>
      <c r="N42" s="201"/>
      <c r="O42" s="201"/>
      <c r="P42" s="201"/>
      <c r="Q42" s="201"/>
      <c r="R42" s="201"/>
      <c r="S42" s="201"/>
      <c r="T42" s="201"/>
      <c r="U42" s="201"/>
      <c r="V42" s="201"/>
    </row>
    <row r="43" spans="1:22" ht="15" customHeight="1">
      <c r="A43" s="196"/>
      <c r="B43" s="202"/>
      <c r="C43" s="202"/>
      <c r="D43" s="202"/>
      <c r="E43" s="202"/>
      <c r="F43" s="202"/>
      <c r="G43" s="202"/>
      <c r="H43" s="202"/>
      <c r="I43" s="202"/>
      <c r="J43" s="202"/>
      <c r="K43" s="202"/>
      <c r="L43" s="184"/>
      <c r="M43" s="201"/>
      <c r="N43" s="201"/>
      <c r="O43" s="201"/>
      <c r="P43" s="201"/>
      <c r="Q43" s="201"/>
      <c r="R43" s="201"/>
      <c r="S43" s="201"/>
      <c r="T43" s="201"/>
      <c r="U43" s="201"/>
      <c r="V43" s="201"/>
    </row>
    <row r="44" spans="1:22" ht="15" customHeight="1">
      <c r="A44" s="196">
        <v>4</v>
      </c>
      <c r="B44" s="202" t="s">
        <v>154</v>
      </c>
      <c r="C44" s="202"/>
      <c r="D44" s="202"/>
      <c r="E44" s="202"/>
      <c r="F44" s="202"/>
      <c r="G44" s="202"/>
      <c r="H44" s="202"/>
      <c r="I44" s="202"/>
      <c r="J44" s="202"/>
      <c r="K44" s="202"/>
      <c r="L44" s="184"/>
      <c r="M44" s="201"/>
      <c r="N44" s="201"/>
      <c r="O44" s="201"/>
      <c r="P44" s="201"/>
      <c r="Q44" s="201"/>
      <c r="R44" s="201"/>
      <c r="S44" s="201"/>
      <c r="T44" s="201"/>
      <c r="U44" s="201"/>
      <c r="V44" s="201"/>
    </row>
    <row r="45" spans="1:22" ht="15" customHeight="1">
      <c r="A45" s="196">
        <v>5</v>
      </c>
      <c r="B45" s="202" t="s">
        <v>155</v>
      </c>
      <c r="C45" s="202"/>
      <c r="D45" s="202"/>
      <c r="E45" s="202"/>
      <c r="F45" s="202"/>
      <c r="G45" s="202"/>
      <c r="H45" s="202"/>
      <c r="I45" s="202"/>
      <c r="J45" s="202"/>
      <c r="K45" s="202"/>
      <c r="L45" s="184"/>
      <c r="M45" s="185"/>
      <c r="N45" s="186"/>
      <c r="O45" s="186"/>
      <c r="P45" s="186"/>
      <c r="Q45" s="186"/>
      <c r="R45" s="186"/>
      <c r="S45" s="186"/>
      <c r="T45" s="186"/>
      <c r="U45" s="186"/>
      <c r="V45" s="186"/>
    </row>
    <row r="46" spans="1:22" ht="15" customHeight="1">
      <c r="A46" s="196"/>
      <c r="B46" s="202"/>
      <c r="C46" s="202"/>
      <c r="D46" s="202"/>
      <c r="E46" s="202"/>
      <c r="F46" s="202"/>
      <c r="G46" s="202"/>
      <c r="H46" s="202"/>
      <c r="I46" s="202"/>
      <c r="J46" s="202"/>
      <c r="K46" s="202"/>
      <c r="L46" s="184"/>
      <c r="M46" s="186"/>
      <c r="N46" s="186"/>
      <c r="O46" s="186"/>
      <c r="P46" s="186"/>
      <c r="Q46" s="186"/>
      <c r="R46" s="186"/>
      <c r="S46" s="186"/>
      <c r="T46" s="186"/>
      <c r="U46" s="186"/>
      <c r="V46" s="186"/>
    </row>
    <row r="47" spans="1:22" ht="15" customHeight="1">
      <c r="A47" s="196"/>
      <c r="B47" s="199"/>
      <c r="C47" s="199"/>
      <c r="D47" s="199"/>
      <c r="E47" s="199"/>
      <c r="F47" s="199"/>
      <c r="G47" s="199"/>
      <c r="H47" s="199"/>
      <c r="I47" s="199"/>
      <c r="J47" s="199"/>
      <c r="K47" s="199"/>
      <c r="L47" s="184"/>
      <c r="M47" s="186"/>
      <c r="N47" s="186"/>
      <c r="O47" s="186"/>
      <c r="P47" s="186"/>
      <c r="Q47" s="186"/>
      <c r="R47" s="186"/>
      <c r="S47" s="186"/>
      <c r="T47" s="186"/>
      <c r="U47" s="186"/>
      <c r="V47" s="186"/>
    </row>
    <row r="48" spans="1:22" ht="15" customHeight="1">
      <c r="A48" s="196"/>
      <c r="B48" s="180"/>
      <c r="C48" s="180"/>
      <c r="D48" s="180"/>
      <c r="E48" s="180"/>
      <c r="F48" s="180"/>
      <c r="G48" s="180"/>
      <c r="H48" s="180"/>
      <c r="I48" s="180"/>
      <c r="J48" s="180"/>
      <c r="K48" s="180"/>
      <c r="L48" s="184"/>
      <c r="M48" s="201"/>
      <c r="N48" s="201"/>
      <c r="O48" s="201"/>
      <c r="P48" s="201"/>
      <c r="Q48" s="201"/>
      <c r="R48" s="201"/>
      <c r="S48" s="201"/>
      <c r="T48" s="201"/>
      <c r="U48" s="201"/>
      <c r="V48" s="201"/>
    </row>
    <row r="49" spans="1:22" ht="15" customHeight="1">
      <c r="A49" s="196"/>
      <c r="B49" s="180"/>
      <c r="C49" s="180"/>
      <c r="D49" s="180"/>
      <c r="E49" s="180"/>
      <c r="F49" s="180"/>
      <c r="G49" s="180"/>
      <c r="H49" s="180"/>
      <c r="I49" s="180"/>
      <c r="J49" s="180"/>
      <c r="K49" s="180"/>
      <c r="L49" s="184"/>
      <c r="M49" s="201"/>
      <c r="N49" s="201"/>
      <c r="O49" s="201"/>
      <c r="P49" s="201"/>
      <c r="Q49" s="201"/>
      <c r="R49" s="201"/>
      <c r="S49" s="201"/>
      <c r="T49" s="201"/>
      <c r="U49" s="201"/>
      <c r="V49" s="201"/>
    </row>
    <row r="50" spans="1:22" ht="15" customHeight="1">
      <c r="B50" s="180"/>
      <c r="C50" s="180"/>
      <c r="D50" s="180"/>
      <c r="E50" s="180"/>
      <c r="F50" s="180"/>
      <c r="G50" s="180"/>
      <c r="H50" s="180"/>
      <c r="I50" s="180"/>
      <c r="J50" s="180"/>
      <c r="K50" s="180"/>
      <c r="L50" s="181"/>
      <c r="M50" s="201"/>
      <c r="N50" s="201"/>
      <c r="O50" s="201"/>
      <c r="P50" s="201"/>
      <c r="Q50" s="201"/>
      <c r="R50" s="201"/>
      <c r="S50" s="201"/>
      <c r="T50" s="201"/>
      <c r="U50" s="201"/>
      <c r="V50" s="201"/>
    </row>
    <row r="51" spans="1:22" ht="15" customHeight="1">
      <c r="B51" s="180"/>
      <c r="C51" s="180"/>
      <c r="D51" s="180"/>
      <c r="E51" s="180"/>
      <c r="F51" s="180"/>
      <c r="G51" s="180"/>
      <c r="H51" s="180"/>
      <c r="I51" s="180"/>
      <c r="J51" s="180"/>
      <c r="K51" s="180"/>
      <c r="L51" s="181"/>
      <c r="M51" s="201"/>
      <c r="N51" s="201"/>
      <c r="O51" s="201"/>
      <c r="P51" s="201"/>
      <c r="Q51" s="201"/>
      <c r="R51" s="201"/>
      <c r="S51" s="201"/>
      <c r="T51" s="201"/>
      <c r="U51" s="201"/>
      <c r="V51" s="201"/>
    </row>
    <row r="52" spans="1:22" ht="15" customHeight="1">
      <c r="B52" s="180"/>
      <c r="C52" s="180"/>
      <c r="D52" s="180"/>
      <c r="E52" s="180"/>
      <c r="F52" s="180"/>
      <c r="G52" s="180"/>
      <c r="H52" s="180"/>
      <c r="I52" s="180"/>
      <c r="J52" s="180"/>
      <c r="K52" s="180"/>
      <c r="L52" s="181"/>
      <c r="M52" s="201"/>
      <c r="N52" s="201"/>
      <c r="O52" s="201"/>
      <c r="P52" s="201"/>
      <c r="Q52" s="201"/>
      <c r="R52" s="201"/>
      <c r="S52" s="201"/>
      <c r="T52" s="201"/>
      <c r="U52" s="201"/>
      <c r="V52" s="201"/>
    </row>
    <row r="53" spans="1:22">
      <c r="B53" s="180"/>
      <c r="C53" s="180"/>
      <c r="D53" s="180"/>
      <c r="E53" s="180"/>
      <c r="F53" s="180"/>
      <c r="G53" s="180"/>
      <c r="H53" s="180"/>
      <c r="I53" s="180"/>
      <c r="J53" s="180"/>
      <c r="K53" s="180"/>
      <c r="L53" s="181"/>
      <c r="M53" s="201"/>
      <c r="N53" s="201"/>
      <c r="O53" s="201"/>
      <c r="P53" s="201"/>
      <c r="Q53" s="201"/>
      <c r="R53" s="201"/>
      <c r="S53" s="201"/>
      <c r="T53" s="201"/>
      <c r="U53" s="201"/>
      <c r="V53" s="201"/>
    </row>
    <row r="54" spans="1:22">
      <c r="B54" s="180"/>
      <c r="C54" s="180"/>
      <c r="D54" s="180"/>
      <c r="E54" s="180"/>
      <c r="F54" s="180"/>
      <c r="G54" s="180"/>
      <c r="H54" s="180"/>
      <c r="I54" s="180"/>
      <c r="J54" s="180"/>
      <c r="K54" s="180"/>
    </row>
  </sheetData>
  <sheetProtection algorithmName="SHA-512" hashValue="/KQb03UaQGWWu9Egf5s6/lHZfo4vX144dUOrpCojdAnlfJ1OjeFHwKQ4+jOvzsi5cDQsZ9cQU3HKCWtR8prYUA==" saltValue="wbJ9zNxYkmUNvElv59vmNw==" spinCount="100000" sheet="1" objects="1" scenarios="1"/>
  <mergeCells count="13">
    <mergeCell ref="A5:K9"/>
    <mergeCell ref="B29:K34"/>
    <mergeCell ref="B37:K40"/>
    <mergeCell ref="M48:V49"/>
    <mergeCell ref="M50:V51"/>
    <mergeCell ref="M37:V40"/>
    <mergeCell ref="M41:V42"/>
    <mergeCell ref="M52:V53"/>
    <mergeCell ref="M43:V44"/>
    <mergeCell ref="B41:K41"/>
    <mergeCell ref="B42:K43"/>
    <mergeCell ref="B44:K44"/>
    <mergeCell ref="B45:K46"/>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E33" sqref="E33"/>
    </sheetView>
  </sheetViews>
  <sheetFormatPr defaultRowHeight="15.75" zeroHeight="1"/>
  <cols>
    <col min="1" max="1" width="5" style="97" customWidth="1"/>
    <col min="2" max="2" width="35.85546875" style="97" customWidth="1"/>
    <col min="3" max="3" width="14.85546875" style="97" customWidth="1"/>
    <col min="4" max="4" width="9.140625" style="98" customWidth="1"/>
    <col min="5" max="8" width="15.85546875" style="97" customWidth="1"/>
    <col min="9" max="10" width="12.5703125" style="97" hidden="1" customWidth="1"/>
    <col min="11" max="12" width="11" style="97" hidden="1" customWidth="1"/>
    <col min="13" max="13" width="12.42578125" style="97" hidden="1" customWidth="1"/>
    <col min="14" max="14" width="11" style="97" hidden="1" customWidth="1"/>
    <col min="15" max="16" width="8.7109375" style="97" hidden="1" customWidth="1"/>
    <col min="17" max="18" width="15.7109375" style="97" hidden="1" customWidth="1"/>
    <col min="19" max="19" width="1.5703125" style="97" hidden="1" customWidth="1"/>
    <col min="20" max="28" width="2" style="97" hidden="1" customWidth="1"/>
    <col min="29" max="29" width="5.42578125" style="97" hidden="1" customWidth="1"/>
    <col min="30" max="30" width="14.7109375" style="98" bestFit="1"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118</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119</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120</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61</v>
      </c>
      <c r="D4" s="147">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t="s">
        <v>68</v>
      </c>
      <c r="J5" s="104"/>
      <c r="K5" s="104"/>
      <c r="L5" s="104"/>
      <c r="M5" s="104"/>
      <c r="N5" s="104"/>
      <c r="O5" s="104"/>
      <c r="P5" s="104"/>
      <c r="Q5" s="104"/>
      <c r="R5" s="104"/>
      <c r="S5" s="104"/>
      <c r="T5" s="104"/>
      <c r="U5" s="104"/>
      <c r="V5" s="104"/>
      <c r="W5" s="104"/>
      <c r="X5" s="104"/>
      <c r="Y5" s="104"/>
      <c r="Z5" s="104"/>
      <c r="AA5" s="104"/>
      <c r="AB5" s="104"/>
      <c r="AC5" s="104"/>
      <c r="AD5" s="104"/>
    </row>
    <row r="6" spans="1:35" s="96" customFormat="1" ht="20.100000000000001" customHeight="1">
      <c r="A6" s="106" t="s">
        <v>4</v>
      </c>
      <c r="B6" s="104"/>
      <c r="C6" s="107" t="s">
        <v>5</v>
      </c>
      <c r="D6" s="145" t="s">
        <v>121</v>
      </c>
      <c r="E6" s="104"/>
      <c r="F6" s="104"/>
      <c r="G6" s="104"/>
      <c r="H6" s="179" t="s">
        <v>69</v>
      </c>
      <c r="J6" s="104"/>
      <c r="K6" s="104"/>
      <c r="L6" s="104"/>
      <c r="M6" s="104"/>
      <c r="N6" s="104"/>
      <c r="O6" s="104"/>
      <c r="P6" s="104"/>
      <c r="Q6" s="104"/>
      <c r="R6" s="104"/>
      <c r="S6" s="104"/>
      <c r="T6" s="104"/>
      <c r="U6" s="104"/>
      <c r="V6" s="104"/>
      <c r="W6" s="104"/>
      <c r="X6" s="104"/>
      <c r="Y6" s="104"/>
      <c r="Z6" s="104"/>
      <c r="AA6" s="104"/>
      <c r="AB6" s="104"/>
      <c r="AC6" s="104"/>
      <c r="AD6" s="104"/>
    </row>
    <row r="7" spans="1:35" s="96" customFormat="1" ht="20.100000000000001" customHeight="1">
      <c r="A7" s="197" t="s">
        <v>122</v>
      </c>
      <c r="B7" s="108"/>
      <c r="C7" s="107" t="s">
        <v>110</v>
      </c>
      <c r="D7" s="145" t="s">
        <v>156</v>
      </c>
      <c r="E7" s="104"/>
      <c r="F7" s="104"/>
      <c r="G7" s="104"/>
      <c r="H7" s="179" t="s">
        <v>67</v>
      </c>
      <c r="J7" s="104"/>
      <c r="K7" s="104"/>
      <c r="L7" s="104"/>
      <c r="M7" s="104"/>
      <c r="N7" s="104"/>
      <c r="O7" s="104"/>
      <c r="P7" s="104"/>
      <c r="Q7" s="104"/>
      <c r="R7" s="104"/>
      <c r="S7" s="104"/>
      <c r="T7" s="104"/>
      <c r="U7" s="104"/>
      <c r="V7" s="104"/>
      <c r="W7" s="104"/>
      <c r="X7" s="104"/>
      <c r="Y7" s="104"/>
      <c r="Z7" s="104"/>
      <c r="AA7" s="104"/>
      <c r="AB7" s="104"/>
      <c r="AC7" s="104"/>
      <c r="AD7" s="104"/>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211" t="s">
        <v>6</v>
      </c>
      <c r="B9" s="211" t="s">
        <v>7</v>
      </c>
      <c r="C9" s="212" t="s">
        <v>8</v>
      </c>
      <c r="D9" s="213" t="s">
        <v>9</v>
      </c>
      <c r="E9" s="205" t="s">
        <v>107</v>
      </c>
      <c r="F9" s="206"/>
      <c r="G9" s="206"/>
      <c r="H9" s="206"/>
      <c r="I9" s="206"/>
      <c r="J9" s="207"/>
      <c r="K9" s="195"/>
      <c r="L9" s="195"/>
      <c r="M9" s="195"/>
      <c r="N9" s="195"/>
      <c r="O9" s="172"/>
      <c r="P9" s="172"/>
      <c r="Q9" s="116"/>
      <c r="R9" s="116"/>
      <c r="S9" s="116"/>
      <c r="T9" s="116"/>
      <c r="U9" s="116"/>
      <c r="V9" s="116"/>
      <c r="W9" s="116"/>
      <c r="X9" s="116"/>
      <c r="Y9" s="116"/>
      <c r="Z9" s="116"/>
      <c r="AA9" s="116"/>
      <c r="AB9" s="116"/>
      <c r="AC9" s="116"/>
      <c r="AD9" s="216" t="s">
        <v>10</v>
      </c>
    </row>
    <row r="10" spans="1:35" s="96" customFormat="1" ht="15.75" customHeight="1">
      <c r="A10" s="211"/>
      <c r="B10" s="211"/>
      <c r="C10" s="212"/>
      <c r="D10" s="214"/>
      <c r="E10" s="208"/>
      <c r="F10" s="209"/>
      <c r="G10" s="209"/>
      <c r="H10" s="209"/>
      <c r="I10" s="209"/>
      <c r="J10" s="210"/>
      <c r="K10" s="195"/>
      <c r="L10" s="195"/>
      <c r="M10" s="195"/>
      <c r="N10" s="195"/>
      <c r="O10" s="173"/>
      <c r="P10" s="173"/>
      <c r="Q10" s="117"/>
      <c r="R10" s="117"/>
      <c r="S10" s="117"/>
      <c r="T10" s="117"/>
      <c r="U10" s="117"/>
      <c r="V10" s="117"/>
      <c r="W10" s="117"/>
      <c r="X10" s="117"/>
      <c r="Y10" s="117"/>
      <c r="Z10" s="117"/>
      <c r="AA10" s="117"/>
      <c r="AB10" s="120"/>
      <c r="AC10" s="120"/>
      <c r="AD10" s="217"/>
    </row>
    <row r="11" spans="1:35" ht="31.5">
      <c r="A11" s="211"/>
      <c r="B11" s="211"/>
      <c r="C11" s="212"/>
      <c r="D11" s="215"/>
      <c r="E11" s="198" t="s">
        <v>114</v>
      </c>
      <c r="F11" s="112" t="s">
        <v>115</v>
      </c>
      <c r="G11" s="112" t="s">
        <v>116</v>
      </c>
      <c r="H11" s="112" t="s">
        <v>117</v>
      </c>
      <c r="I11" s="112"/>
      <c r="J11" s="112"/>
      <c r="K11" s="190"/>
      <c r="L11" s="190"/>
      <c r="M11" s="190"/>
      <c r="N11" s="190"/>
      <c r="O11" s="112"/>
      <c r="P11" s="112"/>
      <c r="Q11" s="112"/>
      <c r="R11" s="112"/>
      <c r="S11" s="112"/>
      <c r="T11" s="112"/>
      <c r="U11" s="112"/>
      <c r="V11" s="112"/>
      <c r="W11" s="112"/>
      <c r="X11" s="112"/>
      <c r="Y11" s="112"/>
      <c r="Z11" s="112"/>
      <c r="AA11" s="112"/>
      <c r="AB11" s="121"/>
      <c r="AC11" s="121"/>
      <c r="AD11" s="218"/>
    </row>
    <row r="12" spans="1:35" s="96" customFormat="1">
      <c r="A12" s="113">
        <v>1</v>
      </c>
      <c r="B12" s="114" t="s">
        <v>77</v>
      </c>
      <c r="C12" s="115">
        <v>40307162521</v>
      </c>
      <c r="D12" s="174" t="s">
        <v>12</v>
      </c>
      <c r="E12" s="113">
        <v>5</v>
      </c>
      <c r="F12" s="113">
        <v>4</v>
      </c>
      <c r="G12" s="113">
        <v>5</v>
      </c>
      <c r="H12" s="113">
        <v>4</v>
      </c>
      <c r="I12" s="113"/>
      <c r="J12" s="113"/>
      <c r="K12" s="113"/>
      <c r="L12" s="113"/>
      <c r="M12" s="113"/>
      <c r="N12" s="113"/>
      <c r="O12" s="113"/>
      <c r="P12" s="113"/>
      <c r="Q12" s="113"/>
      <c r="R12" s="113"/>
      <c r="S12" s="113"/>
      <c r="T12" s="113"/>
      <c r="U12" s="113"/>
      <c r="V12" s="113"/>
      <c r="W12" s="113"/>
      <c r="X12" s="113"/>
      <c r="Y12" s="113"/>
      <c r="Z12" s="113"/>
      <c r="AA12" s="113"/>
      <c r="AB12" s="113"/>
      <c r="AC12" s="113"/>
      <c r="AD12" s="113">
        <v>5</v>
      </c>
      <c r="AF12" s="122">
        <v>0</v>
      </c>
      <c r="AG12" s="122" t="s">
        <v>11</v>
      </c>
      <c r="AI12" s="164">
        <v>2</v>
      </c>
    </row>
    <row r="13" spans="1:35" s="96" customFormat="1">
      <c r="A13" s="113">
        <v>2</v>
      </c>
      <c r="B13" s="114" t="s">
        <v>78</v>
      </c>
      <c r="C13" s="115">
        <v>40206162355</v>
      </c>
      <c r="D13" s="113" t="s">
        <v>12</v>
      </c>
      <c r="E13" s="113">
        <v>5</v>
      </c>
      <c r="F13" s="113">
        <v>5</v>
      </c>
      <c r="G13" s="113">
        <v>3</v>
      </c>
      <c r="H13" s="113">
        <v>4</v>
      </c>
      <c r="I13" s="113"/>
      <c r="J13" s="113"/>
      <c r="K13" s="113"/>
      <c r="L13" s="113"/>
      <c r="M13" s="113"/>
      <c r="N13" s="113"/>
      <c r="O13" s="113"/>
      <c r="P13" s="113"/>
      <c r="Q13" s="113"/>
      <c r="R13" s="113"/>
      <c r="S13" s="113"/>
      <c r="T13" s="113"/>
      <c r="U13" s="113"/>
      <c r="V13" s="113"/>
      <c r="W13" s="113"/>
      <c r="X13" s="113"/>
      <c r="Y13" s="113"/>
      <c r="Z13" s="113"/>
      <c r="AA13" s="113"/>
      <c r="AB13" s="113"/>
      <c r="AC13" s="113"/>
      <c r="AD13" s="113">
        <v>5</v>
      </c>
      <c r="AF13" s="122">
        <v>1</v>
      </c>
      <c r="AG13" s="122" t="s">
        <v>12</v>
      </c>
    </row>
    <row r="14" spans="1:35" s="96" customFormat="1">
      <c r="A14" s="113">
        <v>3</v>
      </c>
      <c r="B14" s="114" t="s">
        <v>79</v>
      </c>
      <c r="C14" s="115">
        <v>41209022384</v>
      </c>
      <c r="D14" s="113" t="s">
        <v>11</v>
      </c>
      <c r="E14" s="113">
        <v>6</v>
      </c>
      <c r="F14" s="113">
        <v>4</v>
      </c>
      <c r="G14" s="113">
        <v>5</v>
      </c>
      <c r="H14" s="113">
        <v>4</v>
      </c>
      <c r="I14" s="113"/>
      <c r="J14" s="113"/>
      <c r="K14" s="113"/>
      <c r="L14" s="113"/>
      <c r="M14" s="113"/>
      <c r="N14" s="113"/>
      <c r="O14" s="113"/>
      <c r="P14" s="113"/>
      <c r="Q14" s="113"/>
      <c r="R14" s="113"/>
      <c r="S14" s="113"/>
      <c r="T14" s="113"/>
      <c r="U14" s="113"/>
      <c r="V14" s="113"/>
      <c r="W14" s="113"/>
      <c r="X14" s="113"/>
      <c r="Y14" s="113"/>
      <c r="Z14" s="113"/>
      <c r="AA14" s="113"/>
      <c r="AB14" s="113"/>
      <c r="AC14" s="113"/>
      <c r="AD14" s="113">
        <v>5</v>
      </c>
      <c r="AF14" s="122">
        <v>2</v>
      </c>
      <c r="AG14" s="122" t="s">
        <v>11</v>
      </c>
    </row>
    <row r="15" spans="1:35" s="96" customFormat="1">
      <c r="A15" s="113">
        <v>4</v>
      </c>
      <c r="B15" s="114" t="s">
        <v>80</v>
      </c>
      <c r="C15" s="115">
        <v>40709072361</v>
      </c>
      <c r="D15" s="113" t="s">
        <v>12</v>
      </c>
      <c r="E15" s="113">
        <v>6</v>
      </c>
      <c r="F15" s="113">
        <v>4</v>
      </c>
      <c r="G15" s="113">
        <v>5</v>
      </c>
      <c r="H15" s="113">
        <v>4</v>
      </c>
      <c r="I15" s="113"/>
      <c r="J15" s="113"/>
      <c r="K15" s="113"/>
      <c r="L15" s="113"/>
      <c r="M15" s="113"/>
      <c r="N15" s="113"/>
      <c r="O15" s="113"/>
      <c r="P15" s="113"/>
      <c r="Q15" s="113"/>
      <c r="R15" s="113"/>
      <c r="S15" s="113"/>
      <c r="T15" s="113"/>
      <c r="U15" s="113"/>
      <c r="V15" s="113"/>
      <c r="W15" s="113"/>
      <c r="X15" s="113"/>
      <c r="Y15" s="113"/>
      <c r="Z15" s="113"/>
      <c r="AA15" s="113"/>
      <c r="AB15" s="113"/>
      <c r="AC15" s="113"/>
      <c r="AD15" s="113">
        <v>5</v>
      </c>
      <c r="AF15" s="122">
        <v>3</v>
      </c>
      <c r="AG15" s="122" t="s">
        <v>12</v>
      </c>
    </row>
    <row r="16" spans="1:35" s="96" customFormat="1">
      <c r="A16" s="113">
        <v>5</v>
      </c>
      <c r="B16" s="114" t="s">
        <v>81</v>
      </c>
      <c r="C16" s="115">
        <v>41207162357</v>
      </c>
      <c r="D16" s="113" t="s">
        <v>12</v>
      </c>
      <c r="E16" s="113">
        <v>6</v>
      </c>
      <c r="F16" s="113">
        <v>3</v>
      </c>
      <c r="G16" s="113">
        <v>5</v>
      </c>
      <c r="H16" s="113">
        <v>4</v>
      </c>
      <c r="I16" s="113"/>
      <c r="J16" s="113"/>
      <c r="K16" s="113"/>
      <c r="L16" s="113"/>
      <c r="M16" s="113"/>
      <c r="N16" s="113"/>
      <c r="O16" s="113"/>
      <c r="P16" s="113"/>
      <c r="Q16" s="113"/>
      <c r="R16" s="113"/>
      <c r="S16" s="113"/>
      <c r="T16" s="113"/>
      <c r="U16" s="113"/>
      <c r="V16" s="113"/>
      <c r="W16" s="113"/>
      <c r="X16" s="113"/>
      <c r="Y16" s="113"/>
      <c r="Z16" s="113"/>
      <c r="AA16" s="113"/>
      <c r="AB16" s="113"/>
      <c r="AC16" s="113"/>
      <c r="AD16" s="113">
        <v>5</v>
      </c>
      <c r="AF16" s="122">
        <v>4</v>
      </c>
      <c r="AG16" s="122" t="s">
        <v>11</v>
      </c>
    </row>
    <row r="17" spans="1:35" s="96" customFormat="1">
      <c r="A17" s="113">
        <v>6</v>
      </c>
      <c r="B17" s="114" t="s">
        <v>82</v>
      </c>
      <c r="C17" s="115">
        <v>41209166359</v>
      </c>
      <c r="D17" s="113" t="s">
        <v>12</v>
      </c>
      <c r="E17" s="113">
        <v>6</v>
      </c>
      <c r="F17" s="113">
        <v>6</v>
      </c>
      <c r="G17" s="113">
        <v>6</v>
      </c>
      <c r="H17" s="113">
        <v>4</v>
      </c>
      <c r="I17" s="113"/>
      <c r="J17" s="113"/>
      <c r="K17" s="113"/>
      <c r="L17" s="113"/>
      <c r="M17" s="113"/>
      <c r="N17" s="113"/>
      <c r="O17" s="113"/>
      <c r="P17" s="113"/>
      <c r="Q17" s="113"/>
      <c r="R17" s="113"/>
      <c r="S17" s="113"/>
      <c r="T17" s="113"/>
      <c r="U17" s="113"/>
      <c r="V17" s="113"/>
      <c r="W17" s="113"/>
      <c r="X17" s="113"/>
      <c r="Y17" s="113"/>
      <c r="Z17" s="113"/>
      <c r="AA17" s="113"/>
      <c r="AB17" s="113"/>
      <c r="AC17" s="113"/>
      <c r="AD17" s="113">
        <v>5</v>
      </c>
      <c r="AF17" s="122">
        <v>5</v>
      </c>
      <c r="AG17" s="122" t="s">
        <v>12</v>
      </c>
    </row>
    <row r="18" spans="1:35" s="96" customFormat="1">
      <c r="A18" s="113">
        <v>7</v>
      </c>
      <c r="B18" s="114" t="s">
        <v>83</v>
      </c>
      <c r="C18" s="115">
        <v>41208018957</v>
      </c>
      <c r="D18" s="113" t="s">
        <v>12</v>
      </c>
      <c r="E18" s="113">
        <v>6</v>
      </c>
      <c r="F18" s="113">
        <v>4</v>
      </c>
      <c r="G18" s="113">
        <v>4</v>
      </c>
      <c r="H18" s="113">
        <v>4</v>
      </c>
      <c r="I18" s="113"/>
      <c r="J18" s="113"/>
      <c r="K18" s="113"/>
      <c r="L18" s="113"/>
      <c r="M18" s="113"/>
      <c r="N18" s="113"/>
      <c r="O18" s="113"/>
      <c r="P18" s="113"/>
      <c r="Q18" s="113"/>
      <c r="R18" s="113"/>
      <c r="S18" s="113"/>
      <c r="T18" s="113"/>
      <c r="U18" s="113"/>
      <c r="V18" s="113"/>
      <c r="W18" s="113"/>
      <c r="X18" s="113"/>
      <c r="Y18" s="113"/>
      <c r="Z18" s="113"/>
      <c r="AA18" s="113"/>
      <c r="AB18" s="113"/>
      <c r="AC18" s="113"/>
      <c r="AD18" s="113">
        <v>5</v>
      </c>
      <c r="AF18" s="123">
        <v>6</v>
      </c>
      <c r="AG18" s="123" t="s">
        <v>11</v>
      </c>
    </row>
    <row r="19" spans="1:35" s="96" customFormat="1">
      <c r="A19" s="113">
        <v>8</v>
      </c>
      <c r="B19" s="114" t="s">
        <v>84</v>
      </c>
      <c r="C19" s="115">
        <v>41203018933</v>
      </c>
      <c r="D19" s="113" t="s">
        <v>12</v>
      </c>
      <c r="E19" s="113">
        <v>5</v>
      </c>
      <c r="F19" s="113">
        <v>5</v>
      </c>
      <c r="G19" s="113">
        <v>3</v>
      </c>
      <c r="H19" s="113">
        <v>4</v>
      </c>
      <c r="I19" s="113"/>
      <c r="J19" s="113"/>
      <c r="K19" s="113"/>
      <c r="L19" s="113"/>
      <c r="M19" s="113"/>
      <c r="N19" s="113"/>
      <c r="O19" s="113"/>
      <c r="P19" s="113"/>
      <c r="Q19" s="113"/>
      <c r="R19" s="113"/>
      <c r="S19" s="113"/>
      <c r="T19" s="113"/>
      <c r="U19" s="113"/>
      <c r="V19" s="113"/>
      <c r="W19" s="113"/>
      <c r="X19" s="113"/>
      <c r="Y19" s="113"/>
      <c r="Z19" s="113"/>
      <c r="AA19" s="113"/>
      <c r="AB19" s="113"/>
      <c r="AC19" s="113"/>
      <c r="AD19" s="113">
        <v>5</v>
      </c>
      <c r="AF19" s="122">
        <v>7</v>
      </c>
      <c r="AG19" s="122" t="s">
        <v>12</v>
      </c>
      <c r="AH19" s="126"/>
      <c r="AI19" s="126"/>
    </row>
    <row r="20" spans="1:35" s="96" customFormat="1">
      <c r="A20" s="113">
        <v>9</v>
      </c>
      <c r="B20" s="114" t="s">
        <v>85</v>
      </c>
      <c r="C20" s="115">
        <v>41208162564</v>
      </c>
      <c r="D20" s="113" t="s">
        <v>11</v>
      </c>
      <c r="E20" s="113">
        <v>6</v>
      </c>
      <c r="F20" s="113">
        <v>4</v>
      </c>
      <c r="G20" s="113">
        <v>5</v>
      </c>
      <c r="H20" s="113">
        <v>4</v>
      </c>
      <c r="I20" s="113"/>
      <c r="J20" s="113"/>
      <c r="K20" s="113"/>
      <c r="L20" s="113"/>
      <c r="M20" s="113"/>
      <c r="N20" s="113"/>
      <c r="O20" s="113"/>
      <c r="P20" s="113"/>
      <c r="Q20" s="113"/>
      <c r="R20" s="113"/>
      <c r="S20" s="113"/>
      <c r="T20" s="113"/>
      <c r="U20" s="113"/>
      <c r="V20" s="113"/>
      <c r="W20" s="113"/>
      <c r="X20" s="113"/>
      <c r="Y20" s="113"/>
      <c r="Z20" s="113"/>
      <c r="AA20" s="113"/>
      <c r="AB20" s="113"/>
      <c r="AC20" s="113"/>
      <c r="AD20" s="113">
        <v>5</v>
      </c>
      <c r="AF20" s="123">
        <v>8</v>
      </c>
      <c r="AG20" s="123" t="s">
        <v>11</v>
      </c>
      <c r="AH20" s="126"/>
      <c r="AI20" s="126"/>
    </row>
    <row r="21" spans="1:35" s="96" customFormat="1">
      <c r="A21" s="113">
        <v>10</v>
      </c>
      <c r="B21" s="114" t="s">
        <v>86</v>
      </c>
      <c r="C21" s="115">
        <v>41209169898</v>
      </c>
      <c r="D21" s="113" t="s">
        <v>11</v>
      </c>
      <c r="E21" s="113">
        <v>6</v>
      </c>
      <c r="F21" s="113">
        <v>4</v>
      </c>
      <c r="G21" s="113">
        <v>5</v>
      </c>
      <c r="H21" s="113">
        <v>4</v>
      </c>
      <c r="I21" s="113"/>
      <c r="J21" s="113"/>
      <c r="K21" s="113"/>
      <c r="L21" s="113"/>
      <c r="M21" s="113"/>
      <c r="N21" s="113"/>
      <c r="O21" s="113"/>
      <c r="P21" s="113"/>
      <c r="Q21" s="113"/>
      <c r="R21" s="113"/>
      <c r="S21" s="113"/>
      <c r="T21" s="113"/>
      <c r="U21" s="113"/>
      <c r="V21" s="113"/>
      <c r="W21" s="113"/>
      <c r="X21" s="113"/>
      <c r="Y21" s="113"/>
      <c r="Z21" s="113"/>
      <c r="AA21" s="113"/>
      <c r="AB21" s="113"/>
      <c r="AC21" s="113"/>
      <c r="AD21" s="113">
        <v>5</v>
      </c>
      <c r="AF21" s="122">
        <v>9</v>
      </c>
      <c r="AG21" s="122" t="s">
        <v>12</v>
      </c>
      <c r="AH21" s="126"/>
      <c r="AI21" s="126"/>
    </row>
    <row r="22" spans="1:35" s="96" customFormat="1">
      <c r="A22" s="113">
        <v>11</v>
      </c>
      <c r="B22" s="114" t="s">
        <v>87</v>
      </c>
      <c r="C22" s="115">
        <v>41216167867</v>
      </c>
      <c r="D22" s="113" t="s">
        <v>12</v>
      </c>
      <c r="E22" s="113">
        <v>6</v>
      </c>
      <c r="F22" s="113">
        <v>3</v>
      </c>
      <c r="G22" s="113">
        <v>5</v>
      </c>
      <c r="H22" s="113">
        <v>4</v>
      </c>
      <c r="I22" s="113"/>
      <c r="J22" s="113"/>
      <c r="K22" s="113"/>
      <c r="L22" s="113"/>
      <c r="M22" s="113"/>
      <c r="N22" s="113"/>
      <c r="O22" s="113"/>
      <c r="P22" s="113"/>
      <c r="Q22" s="113"/>
      <c r="R22" s="113"/>
      <c r="S22" s="113"/>
      <c r="T22" s="113"/>
      <c r="U22" s="113"/>
      <c r="V22" s="113"/>
      <c r="W22" s="113"/>
      <c r="X22" s="113"/>
      <c r="Y22" s="113"/>
      <c r="Z22" s="113"/>
      <c r="AA22" s="113"/>
      <c r="AB22" s="113"/>
      <c r="AC22" s="113"/>
      <c r="AD22" s="113">
        <v>5</v>
      </c>
      <c r="AF22" s="124"/>
      <c r="AG22" s="124"/>
      <c r="AH22" s="126"/>
      <c r="AI22" s="126"/>
    </row>
    <row r="23" spans="1:35" s="96" customFormat="1">
      <c r="A23" s="113">
        <v>12</v>
      </c>
      <c r="B23" s="114" t="s">
        <v>88</v>
      </c>
      <c r="C23" s="115">
        <v>41219169638</v>
      </c>
      <c r="D23" s="113" t="s">
        <v>11</v>
      </c>
      <c r="E23" s="113">
        <v>6</v>
      </c>
      <c r="F23" s="113">
        <v>6</v>
      </c>
      <c r="G23" s="113">
        <v>6</v>
      </c>
      <c r="H23" s="113">
        <v>4</v>
      </c>
      <c r="I23" s="113"/>
      <c r="J23" s="113"/>
      <c r="K23" s="113"/>
      <c r="L23" s="113"/>
      <c r="M23" s="113"/>
      <c r="N23" s="113"/>
      <c r="O23" s="113"/>
      <c r="P23" s="113"/>
      <c r="Q23" s="113"/>
      <c r="R23" s="113"/>
      <c r="S23" s="113"/>
      <c r="T23" s="113"/>
      <c r="U23" s="113"/>
      <c r="V23" s="113"/>
      <c r="W23" s="113"/>
      <c r="X23" s="113"/>
      <c r="Y23" s="113"/>
      <c r="Z23" s="113"/>
      <c r="AA23" s="113"/>
      <c r="AB23" s="113"/>
      <c r="AC23" s="113"/>
      <c r="AD23" s="113">
        <v>5</v>
      </c>
      <c r="AF23" s="124"/>
      <c r="AG23" s="124"/>
      <c r="AH23" s="126"/>
      <c r="AI23" s="126"/>
    </row>
    <row r="24" spans="1:35" s="96" customFormat="1">
      <c r="A24" s="113">
        <v>13</v>
      </c>
      <c r="B24" s="114" t="s">
        <v>89</v>
      </c>
      <c r="C24" s="115">
        <v>41229162398</v>
      </c>
      <c r="D24" s="113" t="s">
        <v>11</v>
      </c>
      <c r="E24" s="113">
        <v>6</v>
      </c>
      <c r="F24" s="113">
        <v>4</v>
      </c>
      <c r="G24" s="113">
        <v>4</v>
      </c>
      <c r="H24" s="113">
        <v>4</v>
      </c>
      <c r="I24" s="113"/>
      <c r="J24" s="113"/>
      <c r="K24" s="113"/>
      <c r="L24" s="113"/>
      <c r="M24" s="113"/>
      <c r="N24" s="113"/>
      <c r="O24" s="113"/>
      <c r="P24" s="113"/>
      <c r="Q24" s="113"/>
      <c r="R24" s="113"/>
      <c r="S24" s="113"/>
      <c r="T24" s="113"/>
      <c r="U24" s="113"/>
      <c r="V24" s="113"/>
      <c r="W24" s="113"/>
      <c r="X24" s="113"/>
      <c r="Y24" s="113"/>
      <c r="Z24" s="113"/>
      <c r="AA24" s="113"/>
      <c r="AB24" s="113"/>
      <c r="AC24" s="113"/>
      <c r="AD24" s="113">
        <v>5</v>
      </c>
      <c r="AF24" s="124"/>
      <c r="AG24" s="124"/>
    </row>
    <row r="25" spans="1:35" s="96" customFormat="1">
      <c r="A25" s="113">
        <v>14</v>
      </c>
      <c r="B25" s="114" t="s">
        <v>90</v>
      </c>
      <c r="C25" s="115">
        <v>41203168754</v>
      </c>
      <c r="D25" s="113" t="s">
        <v>11</v>
      </c>
      <c r="E25" s="113">
        <v>5</v>
      </c>
      <c r="F25" s="113">
        <v>5</v>
      </c>
      <c r="G25" s="113">
        <v>3</v>
      </c>
      <c r="H25" s="113">
        <v>4</v>
      </c>
      <c r="I25" s="113"/>
      <c r="J25" s="113"/>
      <c r="K25" s="113"/>
      <c r="L25" s="113"/>
      <c r="M25" s="113"/>
      <c r="N25" s="113"/>
      <c r="O25" s="113"/>
      <c r="P25" s="113"/>
      <c r="Q25" s="113"/>
      <c r="R25" s="113"/>
      <c r="S25" s="113"/>
      <c r="T25" s="113"/>
      <c r="U25" s="113"/>
      <c r="V25" s="113"/>
      <c r="W25" s="113"/>
      <c r="X25" s="113"/>
      <c r="Y25" s="113"/>
      <c r="Z25" s="113"/>
      <c r="AA25" s="113"/>
      <c r="AB25" s="113"/>
      <c r="AC25" s="113"/>
      <c r="AD25" s="113">
        <v>5</v>
      </c>
      <c r="AF25" s="124"/>
      <c r="AG25" s="124"/>
    </row>
    <row r="26" spans="1:35" s="96" customFormat="1">
      <c r="A26" s="113">
        <v>15</v>
      </c>
      <c r="B26" s="114" t="s">
        <v>91</v>
      </c>
      <c r="C26" s="115">
        <v>41206162335</v>
      </c>
      <c r="D26" s="113" t="s">
        <v>12</v>
      </c>
      <c r="E26" s="113">
        <v>6</v>
      </c>
      <c r="F26" s="113">
        <v>4</v>
      </c>
      <c r="G26" s="113">
        <v>5</v>
      </c>
      <c r="H26" s="113">
        <v>4</v>
      </c>
      <c r="I26" s="113"/>
      <c r="J26" s="113"/>
      <c r="K26" s="113"/>
      <c r="L26" s="113"/>
      <c r="M26" s="113"/>
      <c r="N26" s="113"/>
      <c r="O26" s="113"/>
      <c r="P26" s="113"/>
      <c r="Q26" s="113"/>
      <c r="R26" s="113"/>
      <c r="S26" s="113"/>
      <c r="T26" s="113"/>
      <c r="U26" s="113"/>
      <c r="V26" s="113"/>
      <c r="W26" s="113"/>
      <c r="X26" s="113"/>
      <c r="Y26" s="113"/>
      <c r="Z26" s="113"/>
      <c r="AA26" s="113"/>
      <c r="AB26" s="113"/>
      <c r="AC26" s="113"/>
      <c r="AD26" s="113">
        <v>5</v>
      </c>
      <c r="AF26" s="124"/>
      <c r="AG26" s="124"/>
    </row>
    <row r="27" spans="1:35" s="96" customFormat="1">
      <c r="A27" s="113">
        <v>16</v>
      </c>
      <c r="B27" s="114" t="s">
        <v>92</v>
      </c>
      <c r="C27" s="115">
        <v>41209166267</v>
      </c>
      <c r="D27" s="113" t="s">
        <v>12</v>
      </c>
      <c r="E27" s="113">
        <v>6</v>
      </c>
      <c r="F27" s="113">
        <v>4</v>
      </c>
      <c r="G27" s="113">
        <v>5</v>
      </c>
      <c r="H27" s="113">
        <v>4</v>
      </c>
      <c r="I27" s="113"/>
      <c r="J27" s="113"/>
      <c r="K27" s="113"/>
      <c r="L27" s="113"/>
      <c r="M27" s="113"/>
      <c r="N27" s="113"/>
      <c r="O27" s="113"/>
      <c r="P27" s="113"/>
      <c r="Q27" s="113"/>
      <c r="R27" s="113"/>
      <c r="S27" s="113"/>
      <c r="T27" s="113"/>
      <c r="U27" s="113"/>
      <c r="V27" s="113"/>
      <c r="W27" s="113"/>
      <c r="X27" s="113"/>
      <c r="Y27" s="113"/>
      <c r="Z27" s="113"/>
      <c r="AA27" s="113"/>
      <c r="AB27" s="113"/>
      <c r="AC27" s="113"/>
      <c r="AD27" s="113">
        <v>5</v>
      </c>
      <c r="AF27" s="124"/>
      <c r="AG27" s="124"/>
    </row>
    <row r="28" spans="1:35" s="96" customFormat="1">
      <c r="A28" s="113">
        <v>17</v>
      </c>
      <c r="B28" s="114" t="s">
        <v>93</v>
      </c>
      <c r="C28" s="115">
        <v>41211166993</v>
      </c>
      <c r="D28" s="113" t="s">
        <v>12</v>
      </c>
      <c r="E28" s="113">
        <v>6</v>
      </c>
      <c r="F28" s="113">
        <v>3</v>
      </c>
      <c r="G28" s="113">
        <v>5</v>
      </c>
      <c r="H28" s="113">
        <v>4</v>
      </c>
      <c r="I28" s="113"/>
      <c r="J28" s="113"/>
      <c r="K28" s="113"/>
      <c r="L28" s="113"/>
      <c r="M28" s="113"/>
      <c r="N28" s="113"/>
      <c r="O28" s="113"/>
      <c r="P28" s="113"/>
      <c r="Q28" s="113"/>
      <c r="R28" s="113"/>
      <c r="S28" s="113"/>
      <c r="T28" s="113"/>
      <c r="U28" s="113"/>
      <c r="V28" s="113"/>
      <c r="W28" s="113"/>
      <c r="X28" s="113"/>
      <c r="Y28" s="113"/>
      <c r="Z28" s="113"/>
      <c r="AA28" s="113"/>
      <c r="AB28" s="113"/>
      <c r="AC28" s="113"/>
      <c r="AD28" s="113">
        <v>5</v>
      </c>
      <c r="AF28" s="124"/>
      <c r="AG28" s="124"/>
    </row>
    <row r="29" spans="1:35" s="96" customFormat="1">
      <c r="A29" s="113">
        <v>18</v>
      </c>
      <c r="B29" s="114" t="s">
        <v>94</v>
      </c>
      <c r="C29" s="115">
        <v>41236161248</v>
      </c>
      <c r="D29" s="113" t="s">
        <v>11</v>
      </c>
      <c r="E29" s="113">
        <v>6</v>
      </c>
      <c r="F29" s="113">
        <v>6</v>
      </c>
      <c r="G29" s="113">
        <v>6</v>
      </c>
      <c r="H29" s="113">
        <v>4</v>
      </c>
      <c r="I29" s="113"/>
      <c r="J29" s="113"/>
      <c r="K29" s="113"/>
      <c r="L29" s="113"/>
      <c r="M29" s="113"/>
      <c r="N29" s="113"/>
      <c r="O29" s="113"/>
      <c r="P29" s="113"/>
      <c r="Q29" s="113"/>
      <c r="R29" s="113"/>
      <c r="S29" s="113"/>
      <c r="T29" s="113"/>
      <c r="U29" s="113"/>
      <c r="V29" s="113"/>
      <c r="W29" s="113"/>
      <c r="X29" s="113"/>
      <c r="Y29" s="113"/>
      <c r="Z29" s="113"/>
      <c r="AA29" s="113"/>
      <c r="AB29" s="113"/>
      <c r="AC29" s="113"/>
      <c r="AD29" s="113">
        <v>5</v>
      </c>
      <c r="AF29" s="124"/>
      <c r="AG29" s="124"/>
    </row>
    <row r="30" spans="1:35" s="96" customFormat="1">
      <c r="A30" s="113">
        <v>19</v>
      </c>
      <c r="B30" s="114" t="s">
        <v>95</v>
      </c>
      <c r="C30" s="115">
        <v>41223161353</v>
      </c>
      <c r="D30" s="113" t="s">
        <v>12</v>
      </c>
      <c r="E30" s="113">
        <v>6</v>
      </c>
      <c r="F30" s="113">
        <v>4</v>
      </c>
      <c r="G30" s="113">
        <v>4</v>
      </c>
      <c r="H30" s="113">
        <v>4</v>
      </c>
      <c r="I30" s="113"/>
      <c r="J30" s="113"/>
      <c r="K30" s="113"/>
      <c r="L30" s="113"/>
      <c r="M30" s="113"/>
      <c r="N30" s="113"/>
      <c r="O30" s="113"/>
      <c r="P30" s="113"/>
      <c r="Q30" s="113"/>
      <c r="R30" s="113"/>
      <c r="S30" s="113"/>
      <c r="T30" s="113"/>
      <c r="U30" s="113"/>
      <c r="V30" s="113"/>
      <c r="W30" s="113"/>
      <c r="X30" s="113"/>
      <c r="Y30" s="113"/>
      <c r="Z30" s="113"/>
      <c r="AA30" s="113"/>
      <c r="AB30" s="113"/>
      <c r="AC30" s="113"/>
      <c r="AD30" s="113">
        <v>5</v>
      </c>
      <c r="AF30" s="124"/>
      <c r="AG30" s="124"/>
    </row>
    <row r="31" spans="1:35" s="96" customFormat="1">
      <c r="A31" s="113">
        <v>20</v>
      </c>
      <c r="B31" s="114" t="s">
        <v>96</v>
      </c>
      <c r="C31" s="115">
        <v>41225169897</v>
      </c>
      <c r="D31" s="113" t="s">
        <v>12</v>
      </c>
      <c r="E31" s="113">
        <v>5</v>
      </c>
      <c r="F31" s="113">
        <v>5</v>
      </c>
      <c r="G31" s="113">
        <v>3</v>
      </c>
      <c r="H31" s="113">
        <v>4</v>
      </c>
      <c r="I31" s="113"/>
      <c r="J31" s="113"/>
      <c r="K31" s="113"/>
      <c r="L31" s="113"/>
      <c r="M31" s="113"/>
      <c r="N31" s="113"/>
      <c r="O31" s="113"/>
      <c r="P31" s="113"/>
      <c r="Q31" s="113"/>
      <c r="R31" s="113"/>
      <c r="S31" s="113"/>
      <c r="T31" s="113"/>
      <c r="U31" s="113"/>
      <c r="V31" s="113"/>
      <c r="W31" s="113"/>
      <c r="X31" s="113"/>
      <c r="Y31" s="113"/>
      <c r="Z31" s="113"/>
      <c r="AA31" s="113"/>
      <c r="AB31" s="113"/>
      <c r="AC31" s="113"/>
      <c r="AD31" s="113">
        <v>5</v>
      </c>
      <c r="AF31" s="124"/>
      <c r="AG31" s="124"/>
    </row>
    <row r="32" spans="1:35" s="96" customFormat="1">
      <c r="A32" s="113">
        <v>21</v>
      </c>
      <c r="B32" s="114" t="s">
        <v>97</v>
      </c>
      <c r="C32" s="115">
        <v>41216163696</v>
      </c>
      <c r="D32" s="113" t="s">
        <v>11</v>
      </c>
      <c r="E32" s="113">
        <v>6</v>
      </c>
      <c r="F32" s="113">
        <v>4</v>
      </c>
      <c r="G32" s="113">
        <v>5</v>
      </c>
      <c r="H32" s="113">
        <v>4</v>
      </c>
      <c r="I32" s="113"/>
      <c r="J32" s="113"/>
      <c r="K32" s="113"/>
      <c r="L32" s="113"/>
      <c r="M32" s="113"/>
      <c r="N32" s="113"/>
      <c r="O32" s="113"/>
      <c r="P32" s="113"/>
      <c r="Q32" s="113"/>
      <c r="R32" s="113"/>
      <c r="S32" s="113"/>
      <c r="T32" s="113"/>
      <c r="U32" s="113"/>
      <c r="V32" s="113"/>
      <c r="W32" s="113"/>
      <c r="X32" s="113"/>
      <c r="Y32" s="113"/>
      <c r="Z32" s="113"/>
      <c r="AA32" s="113"/>
      <c r="AB32" s="113"/>
      <c r="AC32" s="113"/>
      <c r="AD32" s="113">
        <v>5</v>
      </c>
      <c r="AF32" s="124"/>
      <c r="AG32" s="124"/>
    </row>
    <row r="33" spans="1:33" s="96" customFormat="1">
      <c r="A33" s="113">
        <v>22</v>
      </c>
      <c r="B33" s="114" t="s">
        <v>98</v>
      </c>
      <c r="C33" s="115">
        <v>41227163424</v>
      </c>
      <c r="D33" s="113" t="s">
        <v>11</v>
      </c>
      <c r="E33" s="113">
        <v>6</v>
      </c>
      <c r="F33" s="113">
        <v>4</v>
      </c>
      <c r="G33" s="113">
        <v>5</v>
      </c>
      <c r="H33" s="113">
        <v>4</v>
      </c>
      <c r="I33" s="113"/>
      <c r="J33" s="113"/>
      <c r="K33" s="113"/>
      <c r="L33" s="113"/>
      <c r="M33" s="113"/>
      <c r="N33" s="113"/>
      <c r="O33" s="113"/>
      <c r="P33" s="113"/>
      <c r="Q33" s="113"/>
      <c r="R33" s="113"/>
      <c r="S33" s="113"/>
      <c r="T33" s="113"/>
      <c r="U33" s="113"/>
      <c r="V33" s="113"/>
      <c r="W33" s="113"/>
      <c r="X33" s="113"/>
      <c r="Y33" s="113"/>
      <c r="Z33" s="113"/>
      <c r="AA33" s="113"/>
      <c r="AB33" s="113"/>
      <c r="AC33" s="113"/>
      <c r="AD33" s="113">
        <v>5</v>
      </c>
      <c r="AF33" s="124"/>
      <c r="AG33" s="124"/>
    </row>
    <row r="34" spans="1:33" s="96" customFormat="1">
      <c r="A34" s="113">
        <v>23</v>
      </c>
      <c r="B34" s="114" t="s">
        <v>99</v>
      </c>
      <c r="C34" s="115">
        <v>41228166363</v>
      </c>
      <c r="D34" s="113" t="s">
        <v>12</v>
      </c>
      <c r="E34" s="113">
        <v>6</v>
      </c>
      <c r="F34" s="113">
        <v>3</v>
      </c>
      <c r="G34" s="113">
        <v>5</v>
      </c>
      <c r="H34" s="113">
        <v>4</v>
      </c>
      <c r="I34" s="113"/>
      <c r="J34" s="113"/>
      <c r="K34" s="113"/>
      <c r="L34" s="113"/>
      <c r="M34" s="113"/>
      <c r="N34" s="113"/>
      <c r="O34" s="113"/>
      <c r="P34" s="113"/>
      <c r="Q34" s="113"/>
      <c r="R34" s="113"/>
      <c r="S34" s="113"/>
      <c r="T34" s="113"/>
      <c r="U34" s="113"/>
      <c r="V34" s="113"/>
      <c r="W34" s="113"/>
      <c r="X34" s="113"/>
      <c r="Y34" s="113"/>
      <c r="Z34" s="113"/>
      <c r="AA34" s="113"/>
      <c r="AB34" s="113"/>
      <c r="AC34" s="113"/>
      <c r="AD34" s="113">
        <v>5</v>
      </c>
      <c r="AF34" s="124"/>
      <c r="AG34" s="124"/>
    </row>
    <row r="35" spans="1:33" s="96" customFormat="1">
      <c r="A35" s="113">
        <v>24</v>
      </c>
      <c r="B35" s="114" t="s">
        <v>100</v>
      </c>
      <c r="C35" s="115">
        <v>41213169763</v>
      </c>
      <c r="D35" s="113" t="s">
        <v>12</v>
      </c>
      <c r="E35" s="113">
        <v>6</v>
      </c>
      <c r="F35" s="113">
        <v>6</v>
      </c>
      <c r="G35" s="113">
        <v>6</v>
      </c>
      <c r="H35" s="113">
        <v>4</v>
      </c>
      <c r="I35" s="113"/>
      <c r="J35" s="113"/>
      <c r="K35" s="113"/>
      <c r="L35" s="113"/>
      <c r="M35" s="113"/>
      <c r="N35" s="113"/>
      <c r="O35" s="113"/>
      <c r="P35" s="113"/>
      <c r="Q35" s="113"/>
      <c r="R35" s="113"/>
      <c r="S35" s="113"/>
      <c r="T35" s="113"/>
      <c r="U35" s="113"/>
      <c r="V35" s="113"/>
      <c r="W35" s="113"/>
      <c r="X35" s="113"/>
      <c r="Y35" s="113"/>
      <c r="Z35" s="113"/>
      <c r="AA35" s="113"/>
      <c r="AB35" s="113"/>
      <c r="AC35" s="113"/>
      <c r="AD35" s="113">
        <v>5</v>
      </c>
      <c r="AF35" s="124"/>
      <c r="AG35" s="124"/>
    </row>
    <row r="36" spans="1:33" s="96" customFormat="1">
      <c r="A36" s="113">
        <v>25</v>
      </c>
      <c r="B36" s="114" t="s">
        <v>101</v>
      </c>
      <c r="C36" s="115">
        <v>41223084543</v>
      </c>
      <c r="D36" s="113" t="s">
        <v>12</v>
      </c>
      <c r="E36" s="113">
        <v>6</v>
      </c>
      <c r="F36" s="113">
        <v>4</v>
      </c>
      <c r="G36" s="113">
        <v>4</v>
      </c>
      <c r="H36" s="113">
        <v>4</v>
      </c>
      <c r="I36" s="113"/>
      <c r="J36" s="113"/>
      <c r="K36" s="113"/>
      <c r="L36" s="113"/>
      <c r="M36" s="113"/>
      <c r="N36" s="113"/>
      <c r="O36" s="113"/>
      <c r="P36" s="113"/>
      <c r="Q36" s="113"/>
      <c r="R36" s="113"/>
      <c r="S36" s="113"/>
      <c r="T36" s="113"/>
      <c r="U36" s="113"/>
      <c r="V36" s="113"/>
      <c r="W36" s="113"/>
      <c r="X36" s="113"/>
      <c r="Y36" s="113"/>
      <c r="Z36" s="113"/>
      <c r="AA36" s="113"/>
      <c r="AB36" s="113"/>
      <c r="AC36" s="113"/>
      <c r="AD36" s="113">
        <v>5</v>
      </c>
      <c r="AF36" s="124"/>
      <c r="AG36" s="124"/>
    </row>
    <row r="37" spans="1:33" s="96" customFormat="1">
      <c r="A37" s="113">
        <v>26</v>
      </c>
      <c r="B37" s="146" t="s">
        <v>102</v>
      </c>
      <c r="C37" s="115">
        <v>41213162346</v>
      </c>
      <c r="D37" s="113" t="s">
        <v>11</v>
      </c>
      <c r="E37" s="113">
        <v>5</v>
      </c>
      <c r="F37" s="113">
        <v>5</v>
      </c>
      <c r="G37" s="113">
        <v>3</v>
      </c>
      <c r="H37" s="113">
        <v>4</v>
      </c>
      <c r="I37" s="113"/>
      <c r="J37" s="113"/>
      <c r="K37" s="113"/>
      <c r="L37" s="113"/>
      <c r="M37" s="113"/>
      <c r="N37" s="113"/>
      <c r="O37" s="113"/>
      <c r="P37" s="113"/>
      <c r="Q37" s="113"/>
      <c r="R37" s="113"/>
      <c r="S37" s="113"/>
      <c r="T37" s="113"/>
      <c r="U37" s="113"/>
      <c r="V37" s="113"/>
      <c r="W37" s="113"/>
      <c r="X37" s="113"/>
      <c r="Y37" s="113"/>
      <c r="Z37" s="113"/>
      <c r="AA37" s="113"/>
      <c r="AB37" s="113"/>
      <c r="AC37" s="113"/>
      <c r="AD37" s="113">
        <v>5</v>
      </c>
      <c r="AF37" s="124"/>
      <c r="AG37" s="124"/>
    </row>
    <row r="38" spans="1:33" s="96" customFormat="1">
      <c r="A38" s="113">
        <v>27</v>
      </c>
      <c r="B38" s="114" t="s">
        <v>103</v>
      </c>
      <c r="C38" s="115">
        <v>41224162457</v>
      </c>
      <c r="D38" s="113" t="s">
        <v>12</v>
      </c>
      <c r="E38" s="113">
        <v>6</v>
      </c>
      <c r="F38" s="113">
        <v>4</v>
      </c>
      <c r="G38" s="113">
        <v>5</v>
      </c>
      <c r="H38" s="113">
        <v>4</v>
      </c>
      <c r="I38" s="113"/>
      <c r="J38" s="113"/>
      <c r="K38" s="113"/>
      <c r="L38" s="113"/>
      <c r="M38" s="113"/>
      <c r="N38" s="113"/>
      <c r="O38" s="113"/>
      <c r="P38" s="113"/>
      <c r="Q38" s="113"/>
      <c r="R38" s="113"/>
      <c r="S38" s="113"/>
      <c r="T38" s="113"/>
      <c r="U38" s="113"/>
      <c r="V38" s="113"/>
      <c r="W38" s="113"/>
      <c r="X38" s="113"/>
      <c r="Y38" s="113"/>
      <c r="Z38" s="113"/>
      <c r="AA38" s="113"/>
      <c r="AB38" s="113"/>
      <c r="AC38" s="113"/>
      <c r="AD38" s="113">
        <v>5</v>
      </c>
      <c r="AF38" s="124"/>
      <c r="AG38" s="124"/>
    </row>
    <row r="39" spans="1:33" s="96" customFormat="1">
      <c r="A39" s="113">
        <v>28</v>
      </c>
      <c r="B39" s="114" t="s">
        <v>104</v>
      </c>
      <c r="C39" s="115">
        <v>41213032349</v>
      </c>
      <c r="D39" s="113" t="s">
        <v>12</v>
      </c>
      <c r="E39" s="113">
        <v>6</v>
      </c>
      <c r="F39" s="113">
        <v>4</v>
      </c>
      <c r="G39" s="113">
        <v>5</v>
      </c>
      <c r="H39" s="113">
        <v>4</v>
      </c>
      <c r="I39" s="113"/>
      <c r="J39" s="113"/>
      <c r="K39" s="113"/>
      <c r="L39" s="113"/>
      <c r="M39" s="113"/>
      <c r="N39" s="113"/>
      <c r="O39" s="113"/>
      <c r="P39" s="113"/>
      <c r="Q39" s="113"/>
      <c r="R39" s="113"/>
      <c r="S39" s="113"/>
      <c r="T39" s="113"/>
      <c r="U39" s="113"/>
      <c r="V39" s="113"/>
      <c r="W39" s="113"/>
      <c r="X39" s="113"/>
      <c r="Y39" s="113"/>
      <c r="Z39" s="113"/>
      <c r="AA39" s="113"/>
      <c r="AB39" s="113"/>
      <c r="AC39" s="113"/>
      <c r="AD39" s="113">
        <v>5</v>
      </c>
      <c r="AF39" s="124"/>
      <c r="AG39" s="124"/>
    </row>
    <row r="40" spans="1:33" s="96" customFormat="1">
      <c r="A40" s="113">
        <v>29</v>
      </c>
      <c r="B40" s="114" t="s">
        <v>105</v>
      </c>
      <c r="C40" s="115">
        <v>41223032398</v>
      </c>
      <c r="D40" s="113" t="s">
        <v>11</v>
      </c>
      <c r="E40" s="113">
        <v>6</v>
      </c>
      <c r="F40" s="113">
        <v>3</v>
      </c>
      <c r="G40" s="113">
        <v>5</v>
      </c>
      <c r="H40" s="113">
        <v>4</v>
      </c>
      <c r="I40" s="113"/>
      <c r="J40" s="113"/>
      <c r="K40" s="113"/>
      <c r="L40" s="113"/>
      <c r="M40" s="113"/>
      <c r="N40" s="113"/>
      <c r="O40" s="113"/>
      <c r="P40" s="113"/>
      <c r="Q40" s="113"/>
      <c r="R40" s="113"/>
      <c r="S40" s="113"/>
      <c r="T40" s="113"/>
      <c r="U40" s="113"/>
      <c r="V40" s="113"/>
      <c r="W40" s="113"/>
      <c r="X40" s="113"/>
      <c r="Y40" s="113"/>
      <c r="Z40" s="113"/>
      <c r="AA40" s="113"/>
      <c r="AB40" s="113"/>
      <c r="AC40" s="113"/>
      <c r="AD40" s="113">
        <v>5</v>
      </c>
      <c r="AF40" s="124"/>
      <c r="AG40" s="124"/>
    </row>
    <row r="41" spans="1:33" s="96" customFormat="1">
      <c r="A41" s="113">
        <v>30</v>
      </c>
      <c r="B41" s="114" t="s">
        <v>106</v>
      </c>
      <c r="C41" s="115">
        <v>41213125024</v>
      </c>
      <c r="D41" s="113" t="s">
        <v>11</v>
      </c>
      <c r="E41" s="113">
        <v>6</v>
      </c>
      <c r="F41" s="113">
        <v>6</v>
      </c>
      <c r="G41" s="113">
        <v>6</v>
      </c>
      <c r="H41" s="113">
        <v>4</v>
      </c>
      <c r="I41" s="113"/>
      <c r="J41" s="113"/>
      <c r="K41" s="113"/>
      <c r="L41" s="113"/>
      <c r="M41" s="113"/>
      <c r="N41" s="113"/>
      <c r="O41" s="113"/>
      <c r="P41" s="113"/>
      <c r="Q41" s="113"/>
      <c r="R41" s="113"/>
      <c r="S41" s="113"/>
      <c r="T41" s="113"/>
      <c r="U41" s="113"/>
      <c r="V41" s="113"/>
      <c r="W41" s="113"/>
      <c r="X41" s="113"/>
      <c r="Y41" s="113"/>
      <c r="Z41" s="113"/>
      <c r="AA41" s="113"/>
      <c r="AB41" s="113"/>
      <c r="AC41" s="113"/>
      <c r="AD41" s="113">
        <v>5</v>
      </c>
      <c r="AF41" s="124"/>
      <c r="AG41" s="124"/>
    </row>
    <row r="42" spans="1:33" s="96" customFormat="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3"/>
      <c r="G66" s="203"/>
      <c r="H66" s="203"/>
      <c r="I66" s="203"/>
      <c r="J66" s="203"/>
      <c r="K66" s="203"/>
      <c r="L66" s="203"/>
      <c r="M66" s="203"/>
      <c r="N66" s="203"/>
      <c r="O66" s="203"/>
      <c r="P66" s="203"/>
      <c r="Q66" s="203"/>
      <c r="R66" s="203"/>
      <c r="S66" s="203"/>
      <c r="T66" s="128"/>
      <c r="U66" s="128"/>
      <c r="V66" s="128"/>
      <c r="W66" s="128"/>
      <c r="X66" s="128"/>
      <c r="Y66" s="128"/>
      <c r="Z66" s="128"/>
      <c r="AA66" s="128"/>
      <c r="AB66" s="128"/>
      <c r="AC66" s="128"/>
      <c r="AD66" s="141"/>
      <c r="AF66" s="142"/>
      <c r="AG66" s="142"/>
    </row>
    <row r="67" spans="1:33" ht="15.95" customHeight="1">
      <c r="A67" s="130"/>
      <c r="B67" s="131"/>
      <c r="C67" s="131"/>
      <c r="D67" s="132"/>
      <c r="E67" s="131"/>
      <c r="F67" s="204"/>
      <c r="G67" s="204"/>
      <c r="H67" s="204"/>
      <c r="I67" s="204"/>
      <c r="J67" s="204"/>
      <c r="K67" s="204"/>
      <c r="L67" s="204"/>
      <c r="M67" s="204"/>
      <c r="N67" s="204"/>
      <c r="O67" s="204"/>
      <c r="P67" s="204"/>
      <c r="Q67" s="204"/>
      <c r="R67" s="204"/>
      <c r="S67" s="204"/>
      <c r="T67" s="131"/>
      <c r="U67" s="131"/>
      <c r="V67" s="131"/>
      <c r="W67" s="131"/>
      <c r="X67" s="131"/>
      <c r="Y67" s="131"/>
      <c r="Z67" s="131"/>
      <c r="AA67" s="131"/>
      <c r="AB67" s="131"/>
      <c r="AC67" s="131"/>
      <c r="AD67" s="143"/>
      <c r="AF67" s="142"/>
      <c r="AG67" s="142"/>
    </row>
    <row r="68" spans="1:33" ht="15.95" customHeight="1">
      <c r="A68" s="130"/>
      <c r="B68" s="131"/>
      <c r="C68" s="131"/>
      <c r="D68" s="132"/>
      <c r="E68" s="131"/>
      <c r="F68" s="204"/>
      <c r="G68" s="204"/>
      <c r="H68" s="204"/>
      <c r="I68" s="204"/>
      <c r="J68" s="204"/>
      <c r="K68" s="204"/>
      <c r="L68" s="204"/>
      <c r="M68" s="204"/>
      <c r="N68" s="204"/>
      <c r="O68" s="204"/>
      <c r="P68" s="204"/>
      <c r="Q68" s="204"/>
      <c r="R68" s="204"/>
      <c r="S68" s="204"/>
      <c r="T68" s="131"/>
      <c r="U68" s="131"/>
      <c r="V68" s="131"/>
      <c r="W68" s="131"/>
      <c r="X68" s="131"/>
      <c r="Y68" s="131"/>
      <c r="Z68" s="131"/>
      <c r="AA68" s="131"/>
      <c r="AB68" s="131"/>
      <c r="AC68" s="131"/>
      <c r="AD68" s="143"/>
      <c r="AF68" s="142"/>
      <c r="AG68" s="142"/>
    </row>
    <row r="69" spans="1:33" ht="15.95" customHeight="1">
      <c r="A69" s="134"/>
      <c r="B69" s="131" t="s">
        <v>13</v>
      </c>
      <c r="C69" s="131"/>
      <c r="D69" s="132"/>
      <c r="E69" s="131"/>
      <c r="F69" s="204"/>
      <c r="G69" s="204"/>
      <c r="H69" s="204"/>
      <c r="I69" s="204"/>
      <c r="J69" s="204"/>
      <c r="K69" s="204"/>
      <c r="L69" s="204"/>
      <c r="M69" s="204"/>
      <c r="N69" s="204"/>
      <c r="O69" s="204"/>
      <c r="P69" s="204"/>
      <c r="Q69" s="204"/>
      <c r="R69" s="204"/>
      <c r="S69" s="204"/>
      <c r="T69" s="131"/>
      <c r="U69" s="131"/>
      <c r="V69" s="131"/>
      <c r="W69" s="131"/>
      <c r="X69" s="131"/>
      <c r="Y69" s="131"/>
      <c r="Z69" s="131"/>
      <c r="AA69" s="131"/>
      <c r="AB69" s="131"/>
      <c r="AC69" s="131"/>
      <c r="AD69" s="143"/>
      <c r="AF69" s="142"/>
      <c r="AG69" s="142"/>
    </row>
    <row r="70" spans="1:33">
      <c r="A70" s="134"/>
      <c r="B70" s="135" t="s">
        <v>108</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46</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3" t="str">
        <f>$D$1</f>
        <v>SMK SUNGAI SIPUT</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sheetProtection algorithmName="SHA-512" hashValue="P1xCitt4ex6FbMZCHOzuZAKlOgl5pGcubl7hII2EZvmtdyPWlc7izQIFgDIgembkmGjAl87ODnW27aylzehKfw==" saltValue="yeXmk7RMngVE/PTkzgsnqQ==" spinCount="100000" sheet="1" formatRows="0"/>
  <mergeCells count="10">
    <mergeCell ref="A9:A11"/>
    <mergeCell ref="B9:B11"/>
    <mergeCell ref="C9:C11"/>
    <mergeCell ref="D9:D11"/>
    <mergeCell ref="AD9:AD11"/>
    <mergeCell ref="F66:S66"/>
    <mergeCell ref="F67:S67"/>
    <mergeCell ref="F68:S68"/>
    <mergeCell ref="F69:S69"/>
    <mergeCell ref="E9:J10"/>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2"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6</xdr:col>
                    <xdr:colOff>723900</xdr:colOff>
                    <xdr:row>5</xdr:row>
                    <xdr:rowOff>28575</xdr:rowOff>
                  </from>
                  <to>
                    <xdr:col>6</xdr:col>
                    <xdr:colOff>1057275</xdr:colOff>
                    <xdr:row>5</xdr:row>
                    <xdr:rowOff>238125</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6</xdr:col>
                    <xdr:colOff>723900</xdr:colOff>
                    <xdr:row>6</xdr:row>
                    <xdr:rowOff>28575</xdr:rowOff>
                  </from>
                  <to>
                    <xdr:col>6</xdr:col>
                    <xdr:colOff>1047750</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zoomScale="80" zoomScaleNormal="80" zoomScaleSheetLayoutView="100" workbookViewId="0">
      <selection activeCell="E21" sqref="E21"/>
    </sheetView>
  </sheetViews>
  <sheetFormatPr defaultRowHeight="16.5" zeroHeight="1"/>
  <cols>
    <col min="1" max="1" width="3.5703125" style="1" customWidth="1"/>
    <col min="2" max="3" width="8.28515625" style="48" customWidth="1"/>
    <col min="4" max="4" width="20.28515625" style="48" customWidth="1"/>
    <col min="5" max="5" width="13.7109375" style="48" customWidth="1"/>
    <col min="6" max="6" width="94.7109375" style="48" customWidth="1"/>
    <col min="7" max="7" width="4.2851562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25" t="str">
        <f>'REKOD PRESTASI MURID'!$D$1</f>
        <v>SMK SUNGAI SIPUT</v>
      </c>
      <c r="C1" s="225"/>
      <c r="D1" s="225"/>
      <c r="E1" s="225"/>
      <c r="F1" s="225"/>
      <c r="G1" s="52"/>
      <c r="H1" s="51"/>
    </row>
    <row r="2" spans="1:11" s="47" customFormat="1" ht="21" customHeight="1">
      <c r="A2" s="52"/>
      <c r="B2" s="225" t="str">
        <f>'REKOD PRESTASI MURID'!$D$2</f>
        <v xml:space="preserve">KLANG, </v>
      </c>
      <c r="C2" s="225"/>
      <c r="D2" s="225"/>
      <c r="E2" s="225"/>
      <c r="F2" s="225"/>
      <c r="G2" s="52"/>
      <c r="H2" s="51"/>
    </row>
    <row r="3" spans="1:11" s="47" customFormat="1" ht="21" customHeight="1">
      <c r="A3" s="52"/>
      <c r="B3" s="225" t="str">
        <f>'REKOD PRESTASI MURID'!$D$3</f>
        <v>SELANGOR</v>
      </c>
      <c r="C3" s="225"/>
      <c r="D3" s="225"/>
      <c r="E3" s="225"/>
      <c r="F3" s="225"/>
      <c r="G3" s="52"/>
      <c r="H3" s="51"/>
    </row>
    <row r="4" spans="1:11" s="47" customFormat="1" ht="21" customHeight="1">
      <c r="A4" s="53"/>
      <c r="B4" s="226">
        <f>'REKOD PRESTASI MURID'!$D$4</f>
        <v>43010</v>
      </c>
      <c r="C4" s="226"/>
      <c r="D4" s="226"/>
      <c r="E4" s="226"/>
      <c r="F4" s="226"/>
      <c r="G4" s="53"/>
      <c r="H4" s="227" t="s">
        <v>14</v>
      </c>
      <c r="I4" s="227"/>
      <c r="J4" s="227"/>
    </row>
    <row r="5" spans="1:11">
      <c r="A5" s="7"/>
      <c r="B5" s="7"/>
      <c r="C5" s="7"/>
      <c r="D5" s="7"/>
      <c r="E5" s="7"/>
      <c r="F5" s="7"/>
      <c r="G5" s="7"/>
      <c r="H5" s="54"/>
      <c r="I5" s="91"/>
      <c r="J5" s="91"/>
    </row>
    <row r="6" spans="1:11" ht="18.75">
      <c r="A6" s="7"/>
      <c r="B6" s="55" t="str">
        <f>'REKOD PRESTASI MURID'!$A$7</f>
        <v>BAHASA ARAB</v>
      </c>
      <c r="C6" s="7"/>
      <c r="D6" s="7"/>
      <c r="E6" s="7"/>
      <c r="F6" s="7"/>
      <c r="G6" s="7"/>
      <c r="H6" s="54"/>
      <c r="I6" s="92">
        <v>1</v>
      </c>
      <c r="J6" s="91"/>
    </row>
    <row r="7" spans="1:11">
      <c r="A7" s="7"/>
      <c r="B7" s="7"/>
      <c r="C7" s="7"/>
      <c r="D7" s="7"/>
      <c r="E7" s="7"/>
      <c r="F7" s="7"/>
      <c r="G7" s="7"/>
      <c r="H7" s="56">
        <v>1</v>
      </c>
      <c r="I7" s="56" t="str">
        <f>'REKOD PRESTASI MURID'!B12</f>
        <v>AHMAD ADLI BIN ALI</v>
      </c>
      <c r="J7" s="56" t="str">
        <f t="shared" ref="J7:J24" si="0">IF(I7=0,"",H7&amp;"  "&amp;I7)</f>
        <v>1  AHMAD ADLI BIN ALI</v>
      </c>
      <c r="K7" s="1">
        <f>'REKOD PRESTASI MURID'!AI12</f>
        <v>2</v>
      </c>
    </row>
    <row r="8" spans="1:11">
      <c r="A8" s="7"/>
      <c r="B8" s="228" t="s">
        <v>15</v>
      </c>
      <c r="C8" s="229"/>
      <c r="D8" s="57" t="str">
        <f>VLOOKUP($I$6,H7:J69,2)</f>
        <v>AHMAD ADLI BIN ALI</v>
      </c>
      <c r="E8" s="58"/>
      <c r="F8" s="18"/>
      <c r="G8" s="7"/>
      <c r="H8" s="56">
        <v>2</v>
      </c>
      <c r="I8" s="56" t="str">
        <f>'REKOD PRESTASI MURID'!B13</f>
        <v>AHMAD ISWAZIR BIN KAMARUDDIN ALI</v>
      </c>
      <c r="J8" s="56" t="str">
        <f t="shared" si="0"/>
        <v>2  AHMAD ISWAZIR BIN KAMARUDDIN ALI</v>
      </c>
      <c r="K8" s="1" t="str">
        <f>'REKOD PRESTASI MURID'!H6</f>
        <v>Pentaksiran Pertengahan Tahun</v>
      </c>
    </row>
    <row r="9" spans="1:11">
      <c r="A9" s="7"/>
      <c r="B9" s="231" t="s">
        <v>16</v>
      </c>
      <c r="C9" s="232"/>
      <c r="D9" s="61">
        <f>VLOOKUP($I$6,'REKOD PRESTASI MURID'!$A$12:$D$65,3)</f>
        <v>40307162521</v>
      </c>
      <c r="E9" s="62"/>
      <c r="F9" s="18"/>
      <c r="G9" s="7"/>
      <c r="H9" s="56">
        <v>3</v>
      </c>
      <c r="I9" s="56" t="str">
        <f>'REKOD PRESTASI MURID'!B14</f>
        <v>ARINA ARISSA BINTI MUSA</v>
      </c>
      <c r="J9" s="56" t="str">
        <f t="shared" si="0"/>
        <v>3  ARINA ARISSA BINTI MUSA</v>
      </c>
      <c r="K9" s="1" t="str">
        <f>'REKOD PRESTASI MURID'!H7</f>
        <v>Pentaksiran Akhir tahun</v>
      </c>
    </row>
    <row r="10" spans="1:11">
      <c r="A10" s="7"/>
      <c r="B10" s="231" t="s">
        <v>17</v>
      </c>
      <c r="C10" s="232"/>
      <c r="D10" s="63" t="str">
        <f>VLOOKUP($I$6,'REKOD PRESTASI MURID'!$A$12:$D$65,4)</f>
        <v>L</v>
      </c>
      <c r="E10" s="64"/>
      <c r="F10" s="18"/>
      <c r="G10" s="7"/>
      <c r="H10" s="56">
        <v>4</v>
      </c>
      <c r="I10" s="56" t="str">
        <f>'REKOD PRESTASI MURID'!B15</f>
        <v>AZALI BIN MOHD GHAZI</v>
      </c>
      <c r="J10" s="56" t="str">
        <f t="shared" si="0"/>
        <v>4  AZALI BIN MOHD GHAZI</v>
      </c>
    </row>
    <row r="11" spans="1:11">
      <c r="A11" s="7"/>
      <c r="B11" s="231" t="s">
        <v>111</v>
      </c>
      <c r="C11" s="232"/>
      <c r="D11" s="63" t="str">
        <f>'REKOD PRESTASI MURID'!D7</f>
        <v>3 USAHA</v>
      </c>
      <c r="E11" s="64"/>
      <c r="F11" s="18"/>
      <c r="G11" s="7"/>
      <c r="H11" s="56">
        <v>5</v>
      </c>
      <c r="I11" s="56" t="str">
        <f>'REKOD PRESTASI MURID'!B16</f>
        <v>AZWAN BIN MUSAHAR</v>
      </c>
      <c r="J11" s="56" t="str">
        <f t="shared" si="0"/>
        <v>5  AZWAN BIN MUSAHAR</v>
      </c>
    </row>
    <row r="12" spans="1:11">
      <c r="A12" s="7"/>
      <c r="B12" s="59" t="s">
        <v>18</v>
      </c>
      <c r="C12" s="60"/>
      <c r="D12" s="63" t="str">
        <f>'REKOD PRESTASI MURID'!$D$6</f>
        <v>PN. SUZILA MOHAMED</v>
      </c>
      <c r="E12" s="64"/>
      <c r="F12" s="18"/>
      <c r="G12" s="7"/>
      <c r="H12" s="56">
        <v>6</v>
      </c>
      <c r="I12" s="56" t="str">
        <f>'REKOD PRESTASI MURID'!B17</f>
        <v>CHAN KOK MENG</v>
      </c>
      <c r="J12" s="56" t="str">
        <f t="shared" si="0"/>
        <v>6  CHAN KOK MENG</v>
      </c>
      <c r="K12" s="89"/>
    </row>
    <row r="13" spans="1:11">
      <c r="A13" s="7"/>
      <c r="B13" s="233" t="s">
        <v>19</v>
      </c>
      <c r="C13" s="234"/>
      <c r="D13" s="148">
        <f>B4</f>
        <v>43010</v>
      </c>
      <c r="E13" s="65"/>
      <c r="F13" s="18"/>
      <c r="G13" s="7"/>
      <c r="H13" s="56">
        <v>7</v>
      </c>
      <c r="I13" s="56" t="str">
        <f>'REKOD PRESTASI MURID'!B18</f>
        <v>CHONG WEY LOON</v>
      </c>
      <c r="J13" s="56" t="str">
        <f t="shared" si="0"/>
        <v>7  CHONG WEY LOON</v>
      </c>
    </row>
    <row r="14" spans="1:11">
      <c r="A14" s="7"/>
      <c r="B14" s="18"/>
      <c r="C14" s="18"/>
      <c r="D14" s="18"/>
      <c r="E14" s="66"/>
      <c r="F14" s="18"/>
      <c r="G14" s="7"/>
      <c r="H14" s="56">
        <v>8</v>
      </c>
      <c r="I14" s="56" t="str">
        <f>'REKOD PRESTASI MURID'!B19</f>
        <v>DANIAL IRISH BIN DANIAL RUDIN</v>
      </c>
      <c r="J14" s="56" t="str">
        <f t="shared" si="0"/>
        <v>8  DANIAL IRISH BIN DANIAL RUDIN</v>
      </c>
    </row>
    <row r="15" spans="1:11" ht="22.5" customHeight="1">
      <c r="A15" s="7"/>
      <c r="B15" s="244" t="s">
        <v>20</v>
      </c>
      <c r="C15" s="244"/>
      <c r="D15" s="244"/>
      <c r="E15" s="237">
        <f>IF(K7=1,"",VLOOKUP($I$6,'REKOD PRESTASI MURID'!$A$12:$AD$65,30))</f>
        <v>5</v>
      </c>
      <c r="F15" s="242" t="str">
        <f>UPPER(IF(K7=1,K8,K9))</f>
        <v>PENTAKSIRAN AKHIR TAHUN</v>
      </c>
      <c r="G15" s="7"/>
      <c r="H15" s="56">
        <v>9</v>
      </c>
      <c r="I15" s="56" t="str">
        <f>'REKOD PRESTASI MURID'!B20</f>
        <v>FARIDAH BINTI RAMLAN</v>
      </c>
      <c r="J15" s="56" t="str">
        <f t="shared" si="0"/>
        <v>9  FARIDAH BINTI RAMLAN</v>
      </c>
    </row>
    <row r="16" spans="1:11" ht="22.5" customHeight="1">
      <c r="A16" s="7"/>
      <c r="B16" s="245"/>
      <c r="C16" s="245"/>
      <c r="D16" s="245"/>
      <c r="E16" s="237"/>
      <c r="F16" s="243"/>
      <c r="G16" s="7"/>
      <c r="H16" s="56">
        <v>10</v>
      </c>
      <c r="I16" s="56" t="str">
        <f>'REKOD PRESTASI MURID'!B21</f>
        <v>HAFIZ BIN BAHAROM</v>
      </c>
      <c r="J16" s="56" t="str">
        <f t="shared" si="0"/>
        <v>10  HAFIZ BIN BAHAROM</v>
      </c>
    </row>
    <row r="17" spans="1:10" ht="57.75" customHeight="1">
      <c r="A17" s="7"/>
      <c r="B17" s="235" t="s">
        <v>21</v>
      </c>
      <c r="C17" s="235"/>
      <c r="D17" s="236"/>
      <c r="E17" s="238" t="str">
        <f>IF(E15="","Tahap Penguasaan Keseluruhan hanya dilaporkan pada pentaksiran akhir tahun sahaja",VLOOKUP(E15,'DATA PERNYATAAN TAHAP PGUASAAN '!A204:B209,2))</f>
        <v>Murid melaksanakan kemahiran bahasa dengan betul secara sistematik dan tekal.</v>
      </c>
      <c r="F17" s="239"/>
      <c r="G17" s="7"/>
      <c r="H17" s="56">
        <v>11</v>
      </c>
      <c r="I17" s="56" t="str">
        <f>'REKOD PRESTASI MURID'!B22</f>
        <v>HALIM BIN HARUN</v>
      </c>
      <c r="J17" s="56" t="str">
        <f t="shared" si="0"/>
        <v>11  HALIM BIN HARUN</v>
      </c>
    </row>
    <row r="18" spans="1:10">
      <c r="A18" s="7"/>
      <c r="B18" s="6"/>
      <c r="C18" s="6"/>
      <c r="D18" s="6"/>
      <c r="E18" s="6"/>
      <c r="F18" s="6"/>
      <c r="G18" s="7"/>
      <c r="H18" s="56">
        <v>12</v>
      </c>
      <c r="I18" s="56" t="str">
        <f>'REKOD PRESTASI MURID'!B23</f>
        <v>HARLENI  BINTI  ARIF</v>
      </c>
      <c r="J18" s="56" t="str">
        <f t="shared" si="0"/>
        <v>12  HARLENI  BINTI  ARIF</v>
      </c>
    </row>
    <row r="19" spans="1:10" ht="40.5" customHeight="1">
      <c r="A19" s="7"/>
      <c r="B19" s="240" t="s">
        <v>4</v>
      </c>
      <c r="C19" s="240"/>
      <c r="D19" s="67" t="s">
        <v>22</v>
      </c>
      <c r="E19" s="68" t="s">
        <v>23</v>
      </c>
      <c r="F19" s="69" t="s">
        <v>24</v>
      </c>
      <c r="G19" s="7"/>
      <c r="H19" s="56">
        <v>13</v>
      </c>
      <c r="I19" s="56" t="str">
        <f>'REKOD PRESTASI MURID'!B24</f>
        <v>HARLINA BINTI SARIP</v>
      </c>
      <c r="J19" s="56" t="str">
        <f t="shared" si="0"/>
        <v>13  HARLINA BINTI SARIP</v>
      </c>
    </row>
    <row r="20" spans="1:10" ht="51" customHeight="1">
      <c r="A20" s="7"/>
      <c r="B20" s="219" t="str">
        <f>B6</f>
        <v>BAHASA ARAB</v>
      </c>
      <c r="C20" s="220"/>
      <c r="D20" s="70" t="str">
        <f>'REKOD PRESTASI MURID'!$E$11</f>
        <v>KEMAHIRAN  MENDENGAR</v>
      </c>
      <c r="E20" s="71">
        <f>VLOOKUP($I$6,'REKOD PRESTASI MURID'!$A$12:$AD$65,5)</f>
        <v>5</v>
      </c>
      <c r="F20" s="72" t="str">
        <f>VLOOKUP(E20,'DATA PERNYATAAN TAHAP PGUASAAN '!A4:B9,2)</f>
        <v>Murid memberi respons yang betul secara lisan, tulisan dan tingkahlaku terhadap perkataan, frasa, ayat dan perenggan pendek yang didengar mengikut situasi secara bersistem serta konsisten.</v>
      </c>
      <c r="G20" s="7"/>
      <c r="H20" s="56">
        <v>14</v>
      </c>
      <c r="I20" s="56" t="str">
        <f>'REKOD PRESTASI MURID'!B25</f>
        <v>HAYATI BINTI MUSA</v>
      </c>
      <c r="J20" s="56" t="str">
        <f t="shared" si="0"/>
        <v>14  HAYATI BINTI MUSA</v>
      </c>
    </row>
    <row r="21" spans="1:10" ht="51" customHeight="1">
      <c r="A21" s="7"/>
      <c r="B21" s="221"/>
      <c r="C21" s="222"/>
      <c r="D21" s="70" t="str">
        <f>'REKOD PRESTASI MURID'!$F$11</f>
        <v>KEMAHIRAN BERTUTUR</v>
      </c>
      <c r="E21" s="71">
        <f>VLOOKUP($I$6,'REKOD PRESTASI MURID'!$A$12:$AD$65,6)</f>
        <v>4</v>
      </c>
      <c r="F21" s="72" t="str">
        <f>VLOOKUP(E21,'DATA PERNYATAAN TAHAP PGUASAAN '!A12:B17,2)</f>
        <v>Murid menggunakan perkataan, frasa dan ayat secara lisan dalam situasi yang sesuai dan mengikut sistem.</v>
      </c>
      <c r="G21" s="7"/>
      <c r="H21" s="56">
        <v>15</v>
      </c>
      <c r="I21" s="56" t="str">
        <f>'REKOD PRESTASI MURID'!B26</f>
        <v>IRWAN HASHIM BIN MOHD SUHAILY</v>
      </c>
      <c r="J21" s="56" t="str">
        <f t="shared" si="0"/>
        <v>15  IRWAN HASHIM BIN MOHD SUHAILY</v>
      </c>
    </row>
    <row r="22" spans="1:10" ht="51" customHeight="1">
      <c r="A22" s="7"/>
      <c r="B22" s="221"/>
      <c r="C22" s="222"/>
      <c r="D22" s="70" t="str">
        <f>'REKOD PRESTASI MURID'!$G$11</f>
        <v>KEMAHIRAN MEMBACA</v>
      </c>
      <c r="E22" s="71">
        <f>VLOOKUP($I$6,'REKOD PRESTASI MURID'!$A$12:$AD$65,7)</f>
        <v>5</v>
      </c>
      <c r="F22" s="72" t="str">
        <f>VLOOKUP(E22,'DATA PERNYATAAN TAHAP PGUASAAN '!A20:B25,2)</f>
        <v>Murid membaca perkataan, frasa, ayat dan perenggan pendek dengan betul mengikut sistem serta menyatakan maksudnya secara konsisten</v>
      </c>
      <c r="G22" s="7"/>
      <c r="H22" s="56">
        <v>16</v>
      </c>
      <c r="I22" s="56" t="str">
        <f>'REKOD PRESTASI MURID'!B27</f>
        <v>ISMAIL ALIFF BIN AZIZ</v>
      </c>
      <c r="J22" s="56" t="str">
        <f t="shared" si="0"/>
        <v>16  ISMAIL ALIFF BIN AZIZ</v>
      </c>
    </row>
    <row r="23" spans="1:10" ht="51" customHeight="1">
      <c r="A23" s="7"/>
      <c r="B23" s="223"/>
      <c r="C23" s="224"/>
      <c r="D23" s="70" t="str">
        <f>'REKOD PRESTASI MURID'!$H$11</f>
        <v>KEMAHIRAN MENULIS</v>
      </c>
      <c r="E23" s="71">
        <f>VLOOKUP($I$6,'REKOD PRESTASI MURID'!$A$12:$AD$65,8)</f>
        <v>4</v>
      </c>
      <c r="F23" s="72" t="str">
        <f>VLOOKUP(E23,'DATA PERNYATAAN TAHAP PGUASAAN '!A28:B33,2)</f>
        <v>Murid menggunakan perkataan, frasa, ayat dan perenggan pendek dalam penulisan yang sesuai mengikut situasi serta akur dengan sistem.</v>
      </c>
      <c r="G23" s="7"/>
      <c r="H23" s="56">
        <v>17</v>
      </c>
      <c r="I23" s="56" t="str">
        <f>'REKOD PRESTASI MURID'!B28</f>
        <v>JAMIL BIN JAMALUDIN</v>
      </c>
      <c r="J23" s="56" t="str">
        <f t="shared" si="0"/>
        <v>17  JAMIL BIN JAMALUDIN</v>
      </c>
    </row>
    <row r="24" spans="1:10" hidden="1">
      <c r="A24" s="7"/>
      <c r="B24" s="170"/>
      <c r="C24" s="171"/>
      <c r="D24" s="70">
        <f>'REKOD PRESTASI MURID'!$I$11</f>
        <v>0</v>
      </c>
      <c r="E24" s="71">
        <f>VLOOKUP($I$6,'REKOD PRESTASI MURID'!$A$12:$AD$65,9)</f>
        <v>0</v>
      </c>
      <c r="F24" s="72" t="e">
        <f>VLOOKUP(E24,'DATA PERNYATAAN TAHAP PGUASAAN '!A36:B41,2)</f>
        <v>#N/A</v>
      </c>
      <c r="G24" s="7"/>
      <c r="H24" s="56">
        <v>18</v>
      </c>
      <c r="I24" s="56" t="str">
        <f>'REKOD PRESTASI MURID'!B29</f>
        <v>KAMARIAH BINTI YASSIN</v>
      </c>
      <c r="J24" s="56" t="str">
        <f t="shared" si="0"/>
        <v>18  KAMARIAH BINTI YASSIN</v>
      </c>
    </row>
    <row r="25" spans="1:10" ht="41.25" hidden="1" customHeight="1">
      <c r="A25" s="7"/>
      <c r="B25" s="168"/>
      <c r="C25" s="169"/>
      <c r="D25" s="70">
        <f>'REKOD PRESTASI MURID'!$J$11</f>
        <v>0</v>
      </c>
      <c r="E25" s="71">
        <f>VLOOKUP($I$6,'REKOD PRESTASI MURID'!$A$12:$AD$65,10)</f>
        <v>0</v>
      </c>
      <c r="F25" s="72" t="e">
        <f>VLOOKUP(E25,'DATA PERNYATAAN TAHAP PGUASAAN '!A44:B49,2)</f>
        <v>#N/A</v>
      </c>
      <c r="G25" s="7"/>
      <c r="H25" s="56">
        <v>19</v>
      </c>
      <c r="I25" s="56" t="str">
        <f>'REKOD PRESTASI MURID'!B30</f>
        <v>KARIM DANISH BIN ABU BAKAR</v>
      </c>
      <c r="J25" s="56" t="str">
        <f t="shared" ref="J25:J30" si="1">IF(I25=0,"",H25&amp;"  "&amp;I25)</f>
        <v>19  KARIM DANISH BIN ABU BAKAR</v>
      </c>
    </row>
    <row r="26" spans="1:10" ht="41.25" hidden="1" customHeight="1">
      <c r="A26" s="7"/>
      <c r="B26" s="170"/>
      <c r="C26" s="171"/>
      <c r="D26" s="70">
        <f>'REKOD PRESTASI MURID'!$K$11</f>
        <v>0</v>
      </c>
      <c r="E26" s="71">
        <f>VLOOKUP($I$6,'REKOD PRESTASI MURID'!$A$12:$AD$65,11)</f>
        <v>0</v>
      </c>
      <c r="F26" s="72" t="e">
        <f>VLOOKUP(E26,'DATA PERNYATAAN TAHAP PGUASAAN '!A52:B57,2)</f>
        <v>#N/A</v>
      </c>
      <c r="G26" s="7"/>
      <c r="H26" s="56">
        <v>20</v>
      </c>
      <c r="I26" s="56" t="str">
        <f>'REKOD PRESTASI MURID'!B31</f>
        <v>KHARIL YUSRI BIN TAHUR</v>
      </c>
      <c r="J26" s="56" t="str">
        <f t="shared" si="1"/>
        <v>20  KHARIL YUSRI BIN TAHUR</v>
      </c>
    </row>
    <row r="27" spans="1:10" ht="41.25" hidden="1" customHeight="1">
      <c r="A27" s="7"/>
      <c r="B27" s="170"/>
      <c r="C27" s="171"/>
      <c r="D27" s="70">
        <f>'REKOD PRESTASI MURID'!$L$11</f>
        <v>0</v>
      </c>
      <c r="E27" s="71">
        <f>VLOOKUP($I$6,'REKOD PRESTASI MURID'!$A$12:$AD$65,12)</f>
        <v>0</v>
      </c>
      <c r="F27" s="72" t="e">
        <f>VLOOKUP(E27,'DATA PERNYATAAN TAHAP PGUASAAN '!A60:B65,2)</f>
        <v>#N/A</v>
      </c>
      <c r="G27" s="7"/>
      <c r="H27" s="56">
        <v>21</v>
      </c>
      <c r="I27" s="56" t="str">
        <f>'REKOD PRESTASI MURID'!B32</f>
        <v xml:space="preserve">LAILATUL QARI BINTI KARIM </v>
      </c>
      <c r="J27" s="56" t="str">
        <f t="shared" si="1"/>
        <v xml:space="preserve">21  LAILATUL QARI BINTI KARIM </v>
      </c>
    </row>
    <row r="28" spans="1:10" ht="41.25" hidden="1" customHeight="1">
      <c r="A28" s="7"/>
      <c r="B28" s="170"/>
      <c r="C28" s="171"/>
      <c r="D28" s="70">
        <f>'REKOD PRESTASI MURID'!$M$11</f>
        <v>0</v>
      </c>
      <c r="E28" s="71">
        <f>VLOOKUP($I$6,'REKOD PRESTASI MURID'!$A$12:$AD$65,13)</f>
        <v>0</v>
      </c>
      <c r="F28" s="72" t="e">
        <f>VLOOKUP(E28,'DATA PERNYATAAN TAHAP PGUASAAN '!A68:B73,2)</f>
        <v>#N/A</v>
      </c>
      <c r="G28" s="7"/>
      <c r="H28" s="56">
        <v>22</v>
      </c>
      <c r="I28" s="56" t="str">
        <f>'REKOD PRESTASI MURID'!B33</f>
        <v>LIZA BINTI OTHMAN</v>
      </c>
      <c r="J28" s="56" t="str">
        <f t="shared" si="1"/>
        <v>22  LIZA BINTI OTHMAN</v>
      </c>
    </row>
    <row r="29" spans="1:10" ht="41.25" hidden="1" customHeight="1">
      <c r="A29" s="7"/>
      <c r="B29" s="168"/>
      <c r="C29" s="169"/>
      <c r="D29" s="70">
        <f>'REKOD PRESTASI MURID'!$N$11</f>
        <v>0</v>
      </c>
      <c r="E29" s="71">
        <f>VLOOKUP($I$6,'REKOD PRESTASI MURID'!$A$12:$AD$65,14)</f>
        <v>0</v>
      </c>
      <c r="F29" s="72" t="e">
        <f>VLOOKUP(E29,'DATA PERNYATAAN TAHAP PGUASAAN '!A76:B81,2)</f>
        <v>#N/A</v>
      </c>
      <c r="G29" s="7"/>
      <c r="H29" s="56">
        <v>23</v>
      </c>
      <c r="I29" s="56" t="str">
        <f>'REKOD PRESTASI MURID'!B34</f>
        <v>MOHD ESWARAN BIN EZWAN</v>
      </c>
      <c r="J29" s="56" t="str">
        <f t="shared" si="1"/>
        <v>23  MOHD ESWARAN BIN EZWAN</v>
      </c>
    </row>
    <row r="30" spans="1:10" hidden="1">
      <c r="A30" s="7"/>
      <c r="B30" s="170"/>
      <c r="C30" s="171"/>
      <c r="D30" s="70">
        <f>'REKOD PRESTASI MURID'!$O$11</f>
        <v>0</v>
      </c>
      <c r="E30" s="71">
        <f>VLOOKUP($I$6,'REKOD PRESTASI MURID'!$A$12:$AD$65,15)</f>
        <v>0</v>
      </c>
      <c r="F30" s="72" t="e">
        <f>VLOOKUP(E30,'DATA PERNYATAAN TAHAP PGUASAAN '!A84:B89,2)</f>
        <v>#N/A</v>
      </c>
      <c r="G30" s="7"/>
      <c r="H30" s="56">
        <v>24</v>
      </c>
      <c r="I30" s="56" t="str">
        <f>'REKOD PRESTASI MURID'!B35</f>
        <v>MOHD SHAZA BIN ABD. JALIL</v>
      </c>
      <c r="J30" s="56" t="str">
        <f t="shared" si="1"/>
        <v>24  MOHD SHAZA BIN ABD. JALIL</v>
      </c>
    </row>
    <row r="31" spans="1:10" hidden="1">
      <c r="A31" s="7"/>
      <c r="B31" s="168"/>
      <c r="C31" s="169"/>
      <c r="D31" s="70">
        <f>'REKOD PRESTASI MURID'!$P$11</f>
        <v>0</v>
      </c>
      <c r="E31" s="71">
        <f>VLOOKUP($I$6,'REKOD PRESTASI MURID'!$A$12:$AD$65,16)</f>
        <v>0</v>
      </c>
      <c r="F31" s="72" t="e">
        <f>VLOOKUP(E31,'DATA PERNYATAAN TAHAP PGUASAAN '!A92:B97,2)</f>
        <v>#N/A</v>
      </c>
      <c r="G31" s="7"/>
      <c r="H31" s="56">
        <v>25</v>
      </c>
      <c r="I31" s="56" t="str">
        <f>'REKOD PRESTASI MURID'!B36</f>
        <v>MUHD. NIZAM BIN KARIM JUNIOR</v>
      </c>
      <c r="J31" s="56" t="str">
        <f t="shared" ref="J31:J63" si="2">IF(I31=0,"",H31&amp;"  "&amp;I31)</f>
        <v>25  MUHD. NIZAM BIN KARIM JUNIOR</v>
      </c>
    </row>
    <row r="32" spans="1:10" hidden="1">
      <c r="A32" s="7"/>
      <c r="B32" s="73"/>
      <c r="C32" s="74"/>
      <c r="D32" s="70">
        <f>'REKOD PRESTASI MURID'!Q$11</f>
        <v>0</v>
      </c>
      <c r="E32" s="71">
        <f>VLOOKUP($I$6,'REKOD PRESTASI MURID'!$A$12:$AD$65,17)</f>
        <v>0</v>
      </c>
      <c r="F32" s="72" t="e">
        <f>VLOOKUP(E32,'DATA PERNYATAAN TAHAP PGUASAAN '!A100:B105,2)</f>
        <v>#N/A</v>
      </c>
      <c r="G32" s="7"/>
      <c r="H32" s="56">
        <v>26</v>
      </c>
      <c r="I32" s="56" t="str">
        <f>'REKOD PRESTASI MURID'!B37</f>
        <v>NADIA BINTI HASHIM</v>
      </c>
      <c r="J32" s="56" t="str">
        <f t="shared" si="2"/>
        <v>26  NADIA BINTI HASHIM</v>
      </c>
    </row>
    <row r="33" spans="1:10" hidden="1">
      <c r="A33" s="7"/>
      <c r="B33" s="73"/>
      <c r="C33" s="74"/>
      <c r="D33" s="70">
        <f>'REKOD PRESTASI MURID'!$R$11</f>
        <v>0</v>
      </c>
      <c r="E33" s="71">
        <f>VLOOKUP($I$6,'REKOD PRESTASI MURID'!$A$12:$AD$65,18)</f>
        <v>0</v>
      </c>
      <c r="F33" s="72" t="e">
        <f>VLOOKUP(E33,'DATA PERNYATAAN TAHAP PGUASAAN '!A108:B113,2)</f>
        <v>#N/A</v>
      </c>
      <c r="G33" s="7"/>
      <c r="H33" s="56">
        <v>27</v>
      </c>
      <c r="I33" s="56" t="str">
        <f>'REKOD PRESTASI MURID'!B38</f>
        <v>NAGENDRAN A/L MAGENDREN</v>
      </c>
      <c r="J33" s="56" t="str">
        <f t="shared" si="2"/>
        <v>27  NAGENDRAN A/L MAGENDREN</v>
      </c>
    </row>
    <row r="34" spans="1:10" hidden="1">
      <c r="A34" s="7"/>
      <c r="B34" s="73"/>
      <c r="C34" s="74"/>
      <c r="D34" s="70">
        <f>'REKOD PRESTASI MURID'!$S$11</f>
        <v>0</v>
      </c>
      <c r="E34" s="71">
        <f>VLOOKUP($I$6,'REKOD PRESTASI MURID'!$A$12:$AD$65,19)</f>
        <v>0</v>
      </c>
      <c r="F34" s="72" t="e">
        <f>VLOOKUP(E34,'DATA PERNYATAAN TAHAP PGUASAAN '!A116:B121,2)</f>
        <v>#N/A</v>
      </c>
      <c r="G34" s="7"/>
      <c r="H34" s="56">
        <v>28</v>
      </c>
      <c r="I34" s="56" t="str">
        <f>'REKOD PRESTASI MURID'!B39</f>
        <v>NAWI BIN RAZMAN</v>
      </c>
      <c r="J34" s="56" t="str">
        <f t="shared" si="2"/>
        <v>28  NAWI BIN RAZMAN</v>
      </c>
    </row>
    <row r="35" spans="1:10" hidden="1">
      <c r="A35" s="7"/>
      <c r="B35" s="73"/>
      <c r="C35" s="74"/>
      <c r="D35" s="70">
        <f>'REKOD PRESTASI MURID'!$T$11</f>
        <v>0</v>
      </c>
      <c r="E35" s="71">
        <f>VLOOKUP($I$6,'REKOD PRESTASI MURID'!$A$12:$AD$65,20)</f>
        <v>0</v>
      </c>
      <c r="F35" s="72" t="e">
        <f>VLOOKUP(E35,'DATA PERNYATAAN TAHAP PGUASAAN '!A124:B129,2)</f>
        <v>#N/A</v>
      </c>
      <c r="G35" s="7"/>
      <c r="H35" s="56">
        <v>29</v>
      </c>
      <c r="I35" s="56" t="str">
        <f>'REKOD PRESTASI MURID'!B40</f>
        <v>NINA QISTINA BINTI BAHAR</v>
      </c>
      <c r="J35" s="56" t="str">
        <f t="shared" si="2"/>
        <v>29  NINA QISTINA BINTI BAHAR</v>
      </c>
    </row>
    <row r="36" spans="1:10" hidden="1">
      <c r="A36" s="7"/>
      <c r="B36" s="73"/>
      <c r="C36" s="74"/>
      <c r="D36" s="70">
        <f>'REKOD PRESTASI MURID'!$U$11</f>
        <v>0</v>
      </c>
      <c r="E36" s="71">
        <f>VLOOKUP($I$6,'REKOD PRESTASI MURID'!$A$12:$AD$65,21)</f>
        <v>0</v>
      </c>
      <c r="F36" s="72" t="e">
        <f>VLOOKUP(E36,'DATA PERNYATAAN TAHAP PGUASAAN '!A132:B137,2)</f>
        <v>#N/A</v>
      </c>
      <c r="G36" s="7"/>
      <c r="H36" s="56">
        <v>30</v>
      </c>
      <c r="I36" s="56" t="str">
        <f>'REKOD PRESTASI MURID'!B41</f>
        <v>NUR QURSIAH BINTI HARIS</v>
      </c>
      <c r="J36" s="56" t="str">
        <f t="shared" si="2"/>
        <v>30  NUR QURSIAH BINTI HARIS</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246" t="s">
        <v>109</v>
      </c>
      <c r="E47" s="241"/>
      <c r="F47" s="241"/>
      <c r="G47" s="81"/>
      <c r="H47" s="56">
        <v>41</v>
      </c>
      <c r="I47" s="56">
        <f>'REKOD PRESTASI MURID'!B52</f>
        <v>0</v>
      </c>
      <c r="J47" s="56" t="str">
        <f t="shared" si="2"/>
        <v/>
      </c>
    </row>
    <row r="48" spans="1:10" s="49" customFormat="1" ht="22.5" customHeight="1">
      <c r="A48" s="81"/>
      <c r="B48" s="87"/>
      <c r="C48" s="87"/>
      <c r="D48" s="246"/>
      <c r="E48" s="230"/>
      <c r="F48" s="230"/>
      <c r="G48" s="81"/>
      <c r="H48" s="56">
        <v>42</v>
      </c>
      <c r="I48" s="56">
        <f>'REKOD PRESTASI MURID'!B53</f>
        <v>0</v>
      </c>
      <c r="J48" s="56" t="str">
        <f t="shared" si="2"/>
        <v/>
      </c>
    </row>
    <row r="49" spans="1:10" s="49" customFormat="1" ht="21" customHeight="1">
      <c r="A49" s="81"/>
      <c r="B49" s="87"/>
      <c r="C49" s="87"/>
      <c r="D49" s="86"/>
      <c r="E49" s="230"/>
      <c r="F49" s="230"/>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25</v>
      </c>
      <c r="F55" s="88" t="s">
        <v>25</v>
      </c>
      <c r="H55" s="56">
        <v>49</v>
      </c>
      <c r="I55" s="56">
        <f>'REKOD PRESTASI MURID'!B60</f>
        <v>0</v>
      </c>
      <c r="J55" s="56" t="str">
        <f t="shared" si="2"/>
        <v/>
      </c>
    </row>
    <row r="56" spans="1:10">
      <c r="B56" s="89" t="str">
        <f>'REKOD PRESTASI MURID'!$D$6</f>
        <v>PN. SUZILA MOHAMED</v>
      </c>
      <c r="C56" s="89"/>
      <c r="D56" s="89"/>
      <c r="E56" s="89"/>
      <c r="F56" s="149" t="str">
        <f>'REKOD PRESTASI MURID'!B70</f>
        <v>PN. SALMIAH BT KAMARUDIN</v>
      </c>
      <c r="H56" s="56">
        <v>50</v>
      </c>
      <c r="I56" s="56">
        <f>'REKOD PRESTASI MURID'!B61</f>
        <v>0</v>
      </c>
      <c r="J56" s="56" t="str">
        <f t="shared" si="2"/>
        <v/>
      </c>
    </row>
    <row r="57" spans="1:10">
      <c r="B57" s="48" t="s">
        <v>26</v>
      </c>
      <c r="F57" s="88" t="str">
        <f>'REKOD PRESTASI MURID'!$B$71</f>
        <v>GURU BESAR</v>
      </c>
      <c r="H57" s="56">
        <v>51</v>
      </c>
      <c r="I57" s="56">
        <f>'REKOD PRESTASI MURID'!B62</f>
        <v>0</v>
      </c>
      <c r="J57" s="56" t="str">
        <f t="shared" si="2"/>
        <v/>
      </c>
    </row>
    <row r="58" spans="1:10">
      <c r="B58" s="48" t="str">
        <f>'REKOD PRESTASI MURID'!$B$72</f>
        <v>SMK SUNGAI SIPUT</v>
      </c>
      <c r="F58" s="88" t="str">
        <f>'REKOD PRESTASI MURID'!$B$72</f>
        <v>SMK SUNGAI SIPUT</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sheetProtection algorithmName="SHA-512" hashValue="fGNpbaa5xf73eAQbY0PVM19GkrJCASxyks/cmIV3R57pAR//BPdrBEr3qZPE+5NKEK2g8zdH9s6VoSoPDH4i/g==" saltValue="KTcgQ2dwUtMbwwFxq4J9Jg==" spinCount="100000" sheet="1" scenarios="1"/>
  <mergeCells count="21">
    <mergeCell ref="H4:J4"/>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D47:D48"/>
    <mergeCell ref="B20:C23"/>
    <mergeCell ref="B1:F1"/>
    <mergeCell ref="B2:F2"/>
    <mergeCell ref="B3:F3"/>
    <mergeCell ref="B4:F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4" zoomScale="80" zoomScaleNormal="80" zoomScaleSheetLayoutView="100" workbookViewId="0">
      <selection activeCell="B21" sqref="B21"/>
    </sheetView>
  </sheetViews>
  <sheetFormatPr defaultRowHeight="14.25" zeroHeight="1"/>
  <cols>
    <col min="1" max="1" width="20.85546875" style="31" customWidth="1"/>
    <col min="2" max="2" width="104.7109375" style="32" customWidth="1"/>
    <col min="3" max="4" width="9.140625" style="31" customWidth="1"/>
    <col min="5" max="5" width="9.140625" style="31" bestFit="1"/>
    <col min="6" max="16384" width="9.140625" style="31"/>
  </cols>
  <sheetData>
    <row r="1" spans="1:9" ht="46.5" customHeight="1">
      <c r="A1" s="33" t="s">
        <v>27</v>
      </c>
      <c r="B1" s="34"/>
    </row>
    <row r="2" spans="1:9">
      <c r="A2" s="35"/>
      <c r="B2" s="36"/>
    </row>
    <row r="3" spans="1:9" ht="30">
      <c r="A3" s="37" t="s">
        <v>23</v>
      </c>
      <c r="B3" s="38" t="s">
        <v>123</v>
      </c>
    </row>
    <row r="4" spans="1:9" ht="15.75">
      <c r="A4" s="39">
        <v>1</v>
      </c>
      <c r="B4" s="187" t="s">
        <v>124</v>
      </c>
    </row>
    <row r="5" spans="1:9" ht="31.5">
      <c r="A5" s="39">
        <v>2</v>
      </c>
      <c r="B5" s="187" t="s">
        <v>125</v>
      </c>
    </row>
    <row r="6" spans="1:9" ht="31.5">
      <c r="A6" s="39">
        <v>3</v>
      </c>
      <c r="B6" s="187" t="s">
        <v>126</v>
      </c>
    </row>
    <row r="7" spans="1:9" ht="31.5">
      <c r="A7" s="39">
        <v>4</v>
      </c>
      <c r="B7" s="187" t="s">
        <v>127</v>
      </c>
    </row>
    <row r="8" spans="1:9" ht="31.5">
      <c r="A8" s="39">
        <v>5</v>
      </c>
      <c r="B8" s="187" t="s">
        <v>128</v>
      </c>
    </row>
    <row r="9" spans="1:9" ht="47.25">
      <c r="A9" s="39">
        <v>6</v>
      </c>
      <c r="B9" s="187" t="s">
        <v>129</v>
      </c>
    </row>
    <row r="10" spans="1:9">
      <c r="A10" s="35"/>
      <c r="B10" s="36"/>
    </row>
    <row r="11" spans="1:9" ht="30">
      <c r="A11" s="41" t="s">
        <v>23</v>
      </c>
      <c r="B11" s="38" t="s">
        <v>115</v>
      </c>
    </row>
    <row r="12" spans="1:9" ht="15.75">
      <c r="A12" s="39">
        <v>1</v>
      </c>
      <c r="B12" s="187" t="s">
        <v>130</v>
      </c>
    </row>
    <row r="13" spans="1:9" ht="15.75">
      <c r="A13" s="39">
        <v>2</v>
      </c>
      <c r="B13" s="187" t="s">
        <v>131</v>
      </c>
    </row>
    <row r="14" spans="1:9" ht="15.75">
      <c r="A14" s="39">
        <v>3</v>
      </c>
      <c r="B14" s="187" t="s">
        <v>132</v>
      </c>
    </row>
    <row r="15" spans="1:9" ht="15.75">
      <c r="A15" s="39">
        <v>4</v>
      </c>
      <c r="B15" s="187" t="s">
        <v>133</v>
      </c>
      <c r="I15" s="42"/>
    </row>
    <row r="16" spans="1:9" ht="18" customHeight="1">
      <c r="A16" s="39">
        <v>5</v>
      </c>
      <c r="B16" s="187" t="s">
        <v>134</v>
      </c>
    </row>
    <row r="17" spans="1:2" ht="31.5">
      <c r="A17" s="39">
        <v>6</v>
      </c>
      <c r="B17" s="187" t="s">
        <v>135</v>
      </c>
    </row>
    <row r="18" spans="1:2">
      <c r="A18" s="35"/>
      <c r="B18" s="36"/>
    </row>
    <row r="19" spans="1:2" ht="30">
      <c r="A19" s="41" t="s">
        <v>23</v>
      </c>
      <c r="B19" s="38" t="s">
        <v>116</v>
      </c>
    </row>
    <row r="20" spans="1:2" ht="15.75">
      <c r="A20" s="39">
        <v>1</v>
      </c>
      <c r="B20" s="187" t="s">
        <v>136</v>
      </c>
    </row>
    <row r="21" spans="1:2" ht="31.5">
      <c r="A21" s="39">
        <v>2</v>
      </c>
      <c r="B21" s="187" t="s">
        <v>137</v>
      </c>
    </row>
    <row r="22" spans="1:2" ht="15.75">
      <c r="A22" s="39">
        <v>3</v>
      </c>
      <c r="B22" s="187" t="s">
        <v>138</v>
      </c>
    </row>
    <row r="23" spans="1:2" ht="31.5">
      <c r="A23" s="39">
        <v>4</v>
      </c>
      <c r="B23" s="187" t="s">
        <v>139</v>
      </c>
    </row>
    <row r="24" spans="1:2" ht="31.5">
      <c r="A24" s="39">
        <v>5</v>
      </c>
      <c r="B24" s="187" t="s">
        <v>140</v>
      </c>
    </row>
    <row r="25" spans="1:2" ht="31.5">
      <c r="A25" s="39">
        <v>6</v>
      </c>
      <c r="B25" s="187" t="s">
        <v>141</v>
      </c>
    </row>
    <row r="26" spans="1:2"/>
    <row r="27" spans="1:2" ht="30">
      <c r="A27" s="41" t="s">
        <v>23</v>
      </c>
      <c r="B27" s="38" t="s">
        <v>117</v>
      </c>
    </row>
    <row r="28" spans="1:2" ht="15.75">
      <c r="A28" s="39">
        <v>1</v>
      </c>
      <c r="B28" s="187" t="s">
        <v>142</v>
      </c>
    </row>
    <row r="29" spans="1:2" ht="31.5">
      <c r="A29" s="39">
        <v>2</v>
      </c>
      <c r="B29" s="187" t="s">
        <v>143</v>
      </c>
    </row>
    <row r="30" spans="1:2" ht="15.75">
      <c r="A30" s="39">
        <v>3</v>
      </c>
      <c r="B30" s="187" t="s">
        <v>144</v>
      </c>
    </row>
    <row r="31" spans="1:2" ht="31.5">
      <c r="A31" s="39">
        <v>4</v>
      </c>
      <c r="B31" s="187" t="s">
        <v>145</v>
      </c>
    </row>
    <row r="32" spans="1:2" ht="31.5">
      <c r="A32" s="39">
        <v>5</v>
      </c>
      <c r="B32" s="187" t="s">
        <v>145</v>
      </c>
    </row>
    <row r="33" spans="1:2" ht="31.5">
      <c r="A33" s="39">
        <v>6</v>
      </c>
      <c r="B33" s="187" t="s">
        <v>146</v>
      </c>
    </row>
    <row r="34" spans="1:2" hidden="1"/>
    <row r="35" spans="1:2" ht="30" hidden="1">
      <c r="A35" s="41" t="s">
        <v>23</v>
      </c>
      <c r="B35" s="38"/>
    </row>
    <row r="36" spans="1:2" ht="15.75" hidden="1">
      <c r="A36" s="39">
        <v>1</v>
      </c>
      <c r="B36" s="187"/>
    </row>
    <row r="37" spans="1:2" ht="15.75" hidden="1">
      <c r="A37" s="39">
        <v>2</v>
      </c>
      <c r="B37" s="187"/>
    </row>
    <row r="38" spans="1:2" ht="15.75" hidden="1">
      <c r="A38" s="39">
        <v>3</v>
      </c>
      <c r="B38" s="187"/>
    </row>
    <row r="39" spans="1:2" ht="15.75" hidden="1">
      <c r="A39" s="39">
        <v>4</v>
      </c>
      <c r="B39" s="187"/>
    </row>
    <row r="40" spans="1:2" ht="15.75" hidden="1">
      <c r="A40" s="39">
        <v>5</v>
      </c>
      <c r="B40" s="187"/>
    </row>
    <row r="41" spans="1:2" ht="15.75" hidden="1">
      <c r="A41" s="39">
        <v>6</v>
      </c>
      <c r="B41" s="187"/>
    </row>
    <row r="42" spans="1:2" hidden="1"/>
    <row r="43" spans="1:2" ht="30" hidden="1">
      <c r="A43" s="41" t="s">
        <v>23</v>
      </c>
      <c r="B43" s="38"/>
    </row>
    <row r="44" spans="1:2" ht="15.75" hidden="1">
      <c r="A44" s="39">
        <v>1</v>
      </c>
      <c r="B44" s="187"/>
    </row>
    <row r="45" spans="1:2" ht="15.75" hidden="1">
      <c r="A45" s="39">
        <v>2</v>
      </c>
      <c r="B45" s="187"/>
    </row>
    <row r="46" spans="1:2" ht="15.75" hidden="1">
      <c r="A46" s="39">
        <v>3</v>
      </c>
      <c r="B46" s="187"/>
    </row>
    <row r="47" spans="1:2" ht="15.75" hidden="1">
      <c r="A47" s="39">
        <v>4</v>
      </c>
      <c r="B47" s="187"/>
    </row>
    <row r="48" spans="1:2" ht="15.75" hidden="1">
      <c r="A48" s="39">
        <v>5</v>
      </c>
      <c r="B48" s="187"/>
    </row>
    <row r="49" spans="1:2" ht="15.75" hidden="1">
      <c r="A49" s="194">
        <v>6</v>
      </c>
      <c r="B49" s="187"/>
    </row>
    <row r="50" spans="1:2" ht="14.25" hidden="1" customHeight="1">
      <c r="B50" s="191"/>
    </row>
    <row r="51" spans="1:2" ht="30" hidden="1">
      <c r="A51" s="192" t="s">
        <v>23</v>
      </c>
      <c r="B51" s="193">
        <v>7</v>
      </c>
    </row>
    <row r="52" spans="1:2" ht="15.75" hidden="1">
      <c r="A52" s="39">
        <v>1</v>
      </c>
      <c r="B52" s="187"/>
    </row>
    <row r="53" spans="1:2" ht="15.75" hidden="1">
      <c r="A53" s="39">
        <v>2</v>
      </c>
      <c r="B53" s="187"/>
    </row>
    <row r="54" spans="1:2" ht="15.75" hidden="1">
      <c r="A54" s="39">
        <v>3</v>
      </c>
      <c r="B54" s="187"/>
    </row>
    <row r="55" spans="1:2" ht="15.75" hidden="1">
      <c r="A55" s="39">
        <v>4</v>
      </c>
      <c r="B55" s="187"/>
    </row>
    <row r="56" spans="1:2" ht="15.75" hidden="1">
      <c r="A56" s="39">
        <v>5</v>
      </c>
      <c r="B56" s="187"/>
    </row>
    <row r="57" spans="1:2" ht="15.75" hidden="1">
      <c r="A57" s="39">
        <v>6</v>
      </c>
      <c r="B57" s="187"/>
    </row>
    <row r="58" spans="1:2" hidden="1"/>
    <row r="59" spans="1:2" ht="30" hidden="1">
      <c r="A59" s="41" t="s">
        <v>23</v>
      </c>
      <c r="B59" s="38">
        <v>8</v>
      </c>
    </row>
    <row r="60" spans="1:2" ht="15.75" hidden="1">
      <c r="A60" s="39">
        <v>1</v>
      </c>
      <c r="B60" s="187"/>
    </row>
    <row r="61" spans="1:2" ht="15.75" hidden="1">
      <c r="A61" s="39">
        <v>2</v>
      </c>
      <c r="B61" s="187"/>
    </row>
    <row r="62" spans="1:2" ht="15.75" hidden="1">
      <c r="A62" s="39">
        <v>3</v>
      </c>
      <c r="B62" s="187"/>
    </row>
    <row r="63" spans="1:2" ht="15.75" hidden="1">
      <c r="A63" s="39">
        <v>4</v>
      </c>
      <c r="B63" s="187"/>
    </row>
    <row r="64" spans="1:2" ht="15.75" hidden="1">
      <c r="A64" s="39">
        <v>5</v>
      </c>
      <c r="B64" s="187"/>
    </row>
    <row r="65" spans="1:2" ht="15.75" hidden="1">
      <c r="A65" s="39">
        <v>6</v>
      </c>
      <c r="B65" s="187"/>
    </row>
    <row r="66" spans="1:2" hidden="1"/>
    <row r="67" spans="1:2" ht="30" hidden="1">
      <c r="A67" s="41" t="s">
        <v>23</v>
      </c>
      <c r="B67" s="38">
        <v>9</v>
      </c>
    </row>
    <row r="68" spans="1:2" ht="15.75" hidden="1">
      <c r="A68" s="39">
        <v>1</v>
      </c>
      <c r="B68" s="187"/>
    </row>
    <row r="69" spans="1:2" ht="15.75" hidden="1">
      <c r="A69" s="39">
        <v>2</v>
      </c>
      <c r="B69" s="187"/>
    </row>
    <row r="70" spans="1:2" ht="15.75" hidden="1">
      <c r="A70" s="39">
        <v>3</v>
      </c>
      <c r="B70" s="187"/>
    </row>
    <row r="71" spans="1:2" ht="15.75" hidden="1">
      <c r="A71" s="39">
        <v>4</v>
      </c>
      <c r="B71" s="187"/>
    </row>
    <row r="72" spans="1:2" ht="15.75" hidden="1">
      <c r="A72" s="39">
        <v>5</v>
      </c>
      <c r="B72" s="187"/>
    </row>
    <row r="73" spans="1:2" ht="15.75" hidden="1">
      <c r="A73" s="39">
        <v>6</v>
      </c>
      <c r="B73" s="187"/>
    </row>
    <row r="74" spans="1:2" hidden="1">
      <c r="B74" s="43"/>
    </row>
    <row r="75" spans="1:2" ht="30" hidden="1">
      <c r="A75" s="41" t="s">
        <v>23</v>
      </c>
      <c r="B75" s="38">
        <v>10</v>
      </c>
    </row>
    <row r="76" spans="1:2" ht="15.75" hidden="1">
      <c r="A76" s="39">
        <v>1</v>
      </c>
      <c r="B76" s="188"/>
    </row>
    <row r="77" spans="1:2" ht="15.75" hidden="1" customHeight="1">
      <c r="A77" s="39">
        <v>2</v>
      </c>
      <c r="B77" s="188"/>
    </row>
    <row r="78" spans="1:2" ht="15.75" hidden="1">
      <c r="A78" s="39">
        <v>3</v>
      </c>
      <c r="B78" s="188"/>
    </row>
    <row r="79" spans="1:2" ht="15.75" hidden="1">
      <c r="A79" s="39">
        <v>4</v>
      </c>
      <c r="B79" s="188"/>
    </row>
    <row r="80" spans="1:2" ht="15.75" hidden="1">
      <c r="A80" s="39">
        <v>5</v>
      </c>
      <c r="B80" s="188"/>
    </row>
    <row r="81" spans="1:2" ht="15.75" hidden="1">
      <c r="A81" s="39">
        <v>6</v>
      </c>
      <c r="B81" s="188"/>
    </row>
    <row r="82" spans="1:2" hidden="1"/>
    <row r="83" spans="1:2" ht="30" hidden="1">
      <c r="A83" s="41" t="s">
        <v>23</v>
      </c>
      <c r="B83" s="38"/>
    </row>
    <row r="84" spans="1:2" hidden="1">
      <c r="A84" s="39">
        <v>1</v>
      </c>
      <c r="B84" s="40"/>
    </row>
    <row r="85" spans="1:2" hidden="1">
      <c r="A85" s="39">
        <v>2</v>
      </c>
      <c r="B85" s="40"/>
    </row>
    <row r="86" spans="1:2" hidden="1">
      <c r="A86" s="39">
        <v>3</v>
      </c>
      <c r="B86" s="40"/>
    </row>
    <row r="87" spans="1:2" hidden="1">
      <c r="A87" s="39">
        <v>4</v>
      </c>
      <c r="B87" s="40"/>
    </row>
    <row r="88" spans="1:2" hidden="1">
      <c r="A88" s="39">
        <v>5</v>
      </c>
      <c r="B88" s="40"/>
    </row>
    <row r="89" spans="1:2" hidden="1">
      <c r="A89" s="39">
        <v>6</v>
      </c>
      <c r="B89" s="40"/>
    </row>
    <row r="90" spans="1:2" hidden="1"/>
    <row r="91" spans="1:2" ht="30" hidden="1">
      <c r="A91" s="41" t="s">
        <v>23</v>
      </c>
      <c r="B91" s="38"/>
    </row>
    <row r="92" spans="1:2" hidden="1">
      <c r="A92" s="39">
        <v>1</v>
      </c>
      <c r="B92" s="40"/>
    </row>
    <row r="93" spans="1:2" hidden="1">
      <c r="A93" s="39">
        <v>2</v>
      </c>
      <c r="B93" s="40"/>
    </row>
    <row r="94" spans="1:2" hidden="1">
      <c r="A94" s="39">
        <v>3</v>
      </c>
      <c r="B94" s="40"/>
    </row>
    <row r="95" spans="1:2" hidden="1">
      <c r="A95" s="39">
        <v>4</v>
      </c>
      <c r="B95" s="40"/>
    </row>
    <row r="96" spans="1:2" hidden="1">
      <c r="A96" s="39">
        <v>5</v>
      </c>
      <c r="B96" s="40"/>
    </row>
    <row r="97" spans="1:2" hidden="1">
      <c r="A97" s="39">
        <v>6</v>
      </c>
      <c r="B97" s="40"/>
    </row>
    <row r="98" spans="1:2" hidden="1">
      <c r="B98" s="43"/>
    </row>
    <row r="99" spans="1:2" ht="30" hidden="1">
      <c r="A99" s="41" t="s">
        <v>23</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23</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23</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23</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23</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23</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23</v>
      </c>
      <c r="B147" s="38"/>
    </row>
    <row r="148" spans="1:2" ht="15.75" hidden="1">
      <c r="A148" s="39">
        <v>1</v>
      </c>
      <c r="B148" s="187"/>
    </row>
    <row r="149" spans="1:2" ht="15.75" hidden="1">
      <c r="A149" s="39">
        <v>2</v>
      </c>
      <c r="B149" s="187"/>
    </row>
    <row r="150" spans="1:2" ht="15.75" hidden="1">
      <c r="A150" s="39">
        <v>3</v>
      </c>
      <c r="B150" s="187"/>
    </row>
    <row r="151" spans="1:2" ht="15.75" hidden="1">
      <c r="A151" s="39">
        <v>4</v>
      </c>
      <c r="B151" s="187"/>
    </row>
    <row r="152" spans="1:2" ht="15.75" hidden="1">
      <c r="A152" s="39">
        <v>5</v>
      </c>
      <c r="B152" s="187"/>
    </row>
    <row r="153" spans="1:2" ht="15.75" hidden="1">
      <c r="A153" s="39">
        <v>6</v>
      </c>
      <c r="B153" s="187"/>
    </row>
    <row r="154" spans="1:2" hidden="1">
      <c r="B154" s="43"/>
    </row>
    <row r="155" spans="1:2" ht="30" hidden="1">
      <c r="A155" s="41" t="s">
        <v>23</v>
      </c>
      <c r="B155" s="38"/>
    </row>
    <row r="156" spans="1:2" ht="15.75" hidden="1">
      <c r="A156" s="39">
        <v>1</v>
      </c>
      <c r="B156" s="188"/>
    </row>
    <row r="157" spans="1:2" ht="15.75" hidden="1">
      <c r="A157" s="39">
        <v>2</v>
      </c>
      <c r="B157" s="188"/>
    </row>
    <row r="158" spans="1:2" ht="15.75" hidden="1">
      <c r="A158" s="39">
        <v>3</v>
      </c>
      <c r="B158" s="188"/>
    </row>
    <row r="159" spans="1:2" ht="15.75" hidden="1">
      <c r="A159" s="39">
        <v>4</v>
      </c>
      <c r="B159" s="188"/>
    </row>
    <row r="160" spans="1:2" ht="15.75" hidden="1">
      <c r="A160" s="39">
        <v>5</v>
      </c>
      <c r="B160" s="188"/>
    </row>
    <row r="161" spans="1:2" ht="15.75" hidden="1">
      <c r="A161" s="39">
        <v>6</v>
      </c>
      <c r="B161" s="188"/>
    </row>
    <row r="162" spans="1:2" hidden="1">
      <c r="B162" s="43"/>
    </row>
    <row r="163" spans="1:2" ht="15" hidden="1">
      <c r="A163" s="46" t="s">
        <v>23</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23</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23</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23</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23</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23</v>
      </c>
      <c r="B203" s="178" t="s">
        <v>45</v>
      </c>
    </row>
    <row r="204" spans="1:2" ht="15.75">
      <c r="A204" s="39">
        <v>1</v>
      </c>
      <c r="B204" s="189" t="s">
        <v>157</v>
      </c>
    </row>
    <row r="205" spans="1:2" ht="15.75">
      <c r="A205" s="39">
        <v>2</v>
      </c>
      <c r="B205" s="189" t="s">
        <v>158</v>
      </c>
    </row>
    <row r="206" spans="1:2" ht="15.75">
      <c r="A206" s="39">
        <v>3</v>
      </c>
      <c r="B206" s="189" t="s">
        <v>159</v>
      </c>
    </row>
    <row r="207" spans="1:2" ht="15.75">
      <c r="A207" s="39">
        <v>4</v>
      </c>
      <c r="B207" s="189" t="s">
        <v>160</v>
      </c>
    </row>
    <row r="208" spans="1:2" ht="15.75">
      <c r="A208" s="39">
        <v>5</v>
      </c>
      <c r="B208" s="189" t="s">
        <v>161</v>
      </c>
    </row>
    <row r="209" spans="1:2" ht="15.75">
      <c r="A209" s="39">
        <v>6</v>
      </c>
      <c r="B209" s="189" t="s">
        <v>162</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39370078740157483" bottom="0.39370078740157483" header="0.31496062992125984" footer="0.31496062992125984"/>
  <pageSetup paperSize="9" scale="79" fitToHeight="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zoomScale="80" zoomScaleNormal="80" zoomScaleSheetLayoutView="70" workbookViewId="0">
      <selection activeCell="M209" sqref="M209"/>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47" t="str">
        <f>'REKOD PRESTASI MURID'!A7</f>
        <v>BAHASA ARAB</v>
      </c>
      <c r="B1" s="247"/>
      <c r="C1" s="247"/>
      <c r="D1" s="247"/>
      <c r="E1" s="247"/>
      <c r="F1" s="247"/>
      <c r="G1" s="247"/>
      <c r="H1" s="247"/>
      <c r="I1" s="247"/>
      <c r="J1" s="247"/>
      <c r="K1" s="247"/>
      <c r="L1" s="247"/>
      <c r="M1" s="247"/>
      <c r="N1" s="247"/>
      <c r="O1" s="247"/>
      <c r="P1" s="247"/>
      <c r="Q1" s="247"/>
    </row>
    <row r="2" spans="1:23" ht="15.95" customHeight="1">
      <c r="A2" s="247"/>
      <c r="B2" s="247"/>
      <c r="C2" s="247"/>
      <c r="D2" s="247"/>
      <c r="E2" s="247"/>
      <c r="F2" s="247"/>
      <c r="G2" s="247"/>
      <c r="H2" s="247"/>
      <c r="I2" s="247"/>
      <c r="J2" s="247"/>
      <c r="K2" s="247"/>
      <c r="L2" s="247"/>
      <c r="M2" s="247"/>
      <c r="N2" s="247"/>
      <c r="O2" s="247"/>
      <c r="P2" s="247"/>
      <c r="Q2" s="247"/>
    </row>
    <row r="3" spans="1:23" ht="15.95" customHeight="1">
      <c r="A3" s="175"/>
      <c r="B3" s="175"/>
      <c r="C3" s="175"/>
      <c r="D3" s="175"/>
      <c r="E3" s="175"/>
      <c r="F3" s="175"/>
      <c r="G3" s="177" t="s">
        <v>73</v>
      </c>
      <c r="H3" s="176" t="str">
        <f>'REKOD PRESTASI MURID'!D1</f>
        <v>SMK SUNGAI SIPUT</v>
      </c>
      <c r="I3" s="176"/>
      <c r="J3" s="175"/>
      <c r="K3" s="175"/>
      <c r="L3" s="177" t="s">
        <v>74</v>
      </c>
      <c r="M3" s="176" t="str">
        <f>'REKOD PRESTASI MURID'!D6</f>
        <v>PN. SUZILA MOHAMED</v>
      </c>
      <c r="N3" s="175"/>
      <c r="O3" s="175"/>
      <c r="P3" s="175"/>
      <c r="Q3" s="175"/>
    </row>
    <row r="4" spans="1:23" ht="15.95" customHeight="1">
      <c r="A4" s="175"/>
      <c r="B4" s="175"/>
      <c r="C4" s="175"/>
      <c r="D4" s="175"/>
      <c r="E4" s="175"/>
      <c r="F4" s="175"/>
      <c r="G4" s="177" t="s">
        <v>112</v>
      </c>
      <c r="H4" s="176" t="str">
        <f>'REKOD PRESTASI MURID'!D7</f>
        <v>3 USAHA</v>
      </c>
      <c r="I4" s="176"/>
      <c r="J4" s="175"/>
      <c r="K4" s="175"/>
      <c r="L4" s="175"/>
      <c r="M4" s="175"/>
      <c r="N4" s="175"/>
      <c r="O4" s="175"/>
      <c r="P4" s="175"/>
      <c r="Q4" s="175"/>
    </row>
    <row r="5" spans="1:23" ht="15.95" customHeight="1">
      <c r="A5" s="2"/>
      <c r="B5" s="2"/>
      <c r="C5" s="2"/>
      <c r="D5" s="2"/>
      <c r="E5" s="2"/>
      <c r="F5" s="2"/>
      <c r="G5" s="2"/>
      <c r="H5" s="3"/>
      <c r="I5" s="3"/>
      <c r="J5" s="2"/>
      <c r="K5" s="2"/>
      <c r="L5" s="2"/>
      <c r="M5" s="2"/>
      <c r="N5" s="2"/>
      <c r="O5" s="21"/>
      <c r="P5" s="21"/>
      <c r="Q5" s="21"/>
    </row>
    <row r="6" spans="1:23" ht="18.75">
      <c r="A6" s="4"/>
      <c r="B6" s="5" t="str">
        <f>'REKOD PRESTASI MURID'!E11</f>
        <v>KEMAHIRAN  MENDENGAR</v>
      </c>
      <c r="C6" s="6"/>
      <c r="D6" s="6"/>
      <c r="E6" s="6"/>
      <c r="F6" s="6"/>
      <c r="G6" s="6"/>
      <c r="H6" s="7"/>
      <c r="I6" s="4"/>
      <c r="J6" s="5" t="str">
        <f>'REKOD PRESTASI MURID'!F11</f>
        <v>KEMAHIRAN BERTUTUR</v>
      </c>
      <c r="K6" s="6"/>
      <c r="L6" s="6"/>
      <c r="M6" s="6"/>
      <c r="N6" s="6"/>
      <c r="O6" s="6"/>
      <c r="P6" s="7"/>
      <c r="Q6" s="6"/>
    </row>
    <row r="7" spans="1:23">
      <c r="A7" s="8"/>
      <c r="B7" s="9" t="s">
        <v>23</v>
      </c>
      <c r="C7" s="10" t="s">
        <v>28</v>
      </c>
      <c r="D7" s="10" t="s">
        <v>29</v>
      </c>
      <c r="E7" s="10" t="s">
        <v>30</v>
      </c>
      <c r="F7" s="10" t="s">
        <v>70</v>
      </c>
      <c r="G7" s="10" t="s">
        <v>71</v>
      </c>
      <c r="H7" s="10" t="s">
        <v>72</v>
      </c>
      <c r="I7" s="8"/>
      <c r="J7" s="9" t="s">
        <v>23</v>
      </c>
      <c r="K7" s="10" t="s">
        <v>28</v>
      </c>
      <c r="L7" s="10" t="s">
        <v>29</v>
      </c>
      <c r="M7" s="10" t="s">
        <v>30</v>
      </c>
      <c r="N7" s="10" t="s">
        <v>70</v>
      </c>
      <c r="O7" s="10" t="s">
        <v>71</v>
      </c>
      <c r="P7" s="10" t="s">
        <v>72</v>
      </c>
      <c r="Q7" s="8"/>
    </row>
    <row r="8" spans="1:23">
      <c r="A8" s="8"/>
      <c r="B8" s="11" t="s">
        <v>34</v>
      </c>
      <c r="C8" s="11">
        <f>COUNTIF('REKOD PRESTASI MURID'!$E$12:$E$65,1)</f>
        <v>0</v>
      </c>
      <c r="D8" s="11">
        <f>COUNTIF('REKOD PRESTASI MURID'!$E$12:$E$65,2)</f>
        <v>0</v>
      </c>
      <c r="E8" s="11">
        <f>COUNTIF('REKOD PRESTASI MURID'!$E$12:$E$65,3)</f>
        <v>0</v>
      </c>
      <c r="F8" s="11">
        <f>COUNTIF('REKOD PRESTASI MURID'!$E$12:$E$65,4)</f>
        <v>0</v>
      </c>
      <c r="G8" s="11">
        <f>COUNTIF('REKOD PRESTASI MURID'!$E$12:$E$65,5)</f>
        <v>6</v>
      </c>
      <c r="H8" s="11">
        <f>COUNTIF('REKOD PRESTASI MURID'!$E$12:$E$65,6)</f>
        <v>24</v>
      </c>
      <c r="I8" s="8"/>
      <c r="J8" s="11" t="s">
        <v>34</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35</v>
      </c>
      <c r="G21" s="16">
        <f>SUM(C8:H8)</f>
        <v>30</v>
      </c>
      <c r="H21" s="15" t="s">
        <v>36</v>
      </c>
      <c r="I21" s="8"/>
      <c r="J21" s="8"/>
      <c r="K21" s="8"/>
      <c r="L21" s="8"/>
      <c r="M21" s="8"/>
      <c r="N21" s="15" t="s">
        <v>35</v>
      </c>
      <c r="O21" s="16">
        <f>SUM(K8:P8)</f>
        <v>30</v>
      </c>
      <c r="P21" s="15" t="s">
        <v>36</v>
      </c>
      <c r="Q21" s="8"/>
    </row>
    <row r="22" spans="1:17" ht="15.95" customHeight="1">
      <c r="A22" s="4"/>
      <c r="B22" s="6"/>
      <c r="C22" s="6"/>
      <c r="D22" s="6"/>
      <c r="E22" s="6"/>
      <c r="F22" s="4"/>
      <c r="G22" s="6"/>
      <c r="H22" s="6"/>
      <c r="I22" s="4"/>
      <c r="J22" s="4"/>
      <c r="K22" s="4"/>
      <c r="L22" s="4"/>
      <c r="M22" s="4"/>
      <c r="N22" s="4"/>
      <c r="O22" s="18"/>
      <c r="P22" s="6"/>
      <c r="Q22" s="6"/>
    </row>
    <row r="23" spans="1:17" ht="15.95" customHeight="1">
      <c r="A23" s="4"/>
      <c r="B23" s="4"/>
      <c r="C23" s="4"/>
      <c r="D23" s="4"/>
      <c r="E23" s="4"/>
      <c r="F23" s="4"/>
      <c r="G23" s="6"/>
      <c r="H23" s="17"/>
      <c r="I23" s="4"/>
      <c r="J23" s="4"/>
      <c r="K23" s="4"/>
      <c r="L23" s="4"/>
      <c r="M23" s="4"/>
      <c r="N23" s="4"/>
      <c r="O23" s="6"/>
      <c r="P23" s="17"/>
      <c r="Q23" s="6"/>
    </row>
    <row r="24" spans="1:17" ht="18.75">
      <c r="A24" s="4"/>
      <c r="B24" s="5" t="str">
        <f>'REKOD PRESTASI MURID'!G11</f>
        <v>KEMAHIRAN MEMBACA</v>
      </c>
      <c r="C24" s="18"/>
      <c r="D24" s="18"/>
      <c r="E24" s="18"/>
      <c r="F24" s="18"/>
      <c r="G24" s="18"/>
      <c r="H24" s="7"/>
      <c r="I24" s="4"/>
      <c r="J24" s="5" t="str">
        <f>'REKOD PRESTASI MURID'!H11</f>
        <v>KEMAHIRAN MENULIS</v>
      </c>
      <c r="K24" s="18"/>
      <c r="L24" s="18"/>
      <c r="M24" s="18"/>
      <c r="N24" s="18"/>
      <c r="O24" s="18"/>
      <c r="P24" s="7"/>
      <c r="Q24" s="6"/>
    </row>
    <row r="25" spans="1:17">
      <c r="A25" s="8"/>
      <c r="B25" s="9" t="s">
        <v>23</v>
      </c>
      <c r="C25" s="10" t="s">
        <v>28</v>
      </c>
      <c r="D25" s="10" t="s">
        <v>29</v>
      </c>
      <c r="E25" s="10" t="s">
        <v>30</v>
      </c>
      <c r="F25" s="10" t="s">
        <v>70</v>
      </c>
      <c r="G25" s="10" t="s">
        <v>71</v>
      </c>
      <c r="H25" s="10" t="s">
        <v>72</v>
      </c>
      <c r="I25" s="8"/>
      <c r="J25" s="9" t="s">
        <v>23</v>
      </c>
      <c r="K25" s="10" t="s">
        <v>28</v>
      </c>
      <c r="L25" s="10" t="s">
        <v>29</v>
      </c>
      <c r="M25" s="10" t="s">
        <v>30</v>
      </c>
      <c r="N25" s="10" t="s">
        <v>70</v>
      </c>
      <c r="O25" s="10" t="s">
        <v>71</v>
      </c>
      <c r="P25" s="10" t="s">
        <v>72</v>
      </c>
      <c r="Q25" s="8"/>
    </row>
    <row r="26" spans="1:17">
      <c r="A26" s="8"/>
      <c r="B26" s="11" t="s">
        <v>34</v>
      </c>
      <c r="C26" s="11">
        <f>COUNTIF('REKOD PRESTASI MURID'!$G$12:$G$65,1)</f>
        <v>0</v>
      </c>
      <c r="D26" s="11">
        <f>COUNTIF('REKOD PRESTASI MURID'!$G$12:$G$65,2)</f>
        <v>0</v>
      </c>
      <c r="E26" s="11">
        <f>COUNTIF('REKOD PRESTASI MURID'!$G$12:$G$65,3)</f>
        <v>5</v>
      </c>
      <c r="F26" s="11">
        <f>COUNTIF('REKOD PRESTASI MURID'!$G$12:$G$65,4)</f>
        <v>4</v>
      </c>
      <c r="G26" s="11">
        <f>COUNTIF('REKOD PRESTASI MURID'!$G$12:$G$65,5)</f>
        <v>16</v>
      </c>
      <c r="H26" s="11">
        <f>COUNTIF('REKOD PRESTASI MURID'!$G$12:$G$65,6)</f>
        <v>5</v>
      </c>
      <c r="I26" s="8"/>
      <c r="J26" s="11" t="s">
        <v>34</v>
      </c>
      <c r="K26" s="11">
        <f>COUNTIF('REKOD PRESTASI MURID'!$AD$12:$AD$65,1)</f>
        <v>0</v>
      </c>
      <c r="L26" s="11">
        <f>COUNTIF('REKOD PRESTASI MURID'!$AD$12:$AD$65,2)</f>
        <v>0</v>
      </c>
      <c r="M26" s="11">
        <f>COUNTIF('REKOD PRESTASI MURID'!$AD$12:$AD$65,3)</f>
        <v>0</v>
      </c>
      <c r="N26" s="11">
        <f>COUNTIF('REKOD PRESTASI MURID'!$AD$12:$AD$65,4)</f>
        <v>0</v>
      </c>
      <c r="O26" s="11">
        <f>COUNTIF('REKOD PRESTASI MURID'!$AD$12:$AD$65,5)</f>
        <v>30</v>
      </c>
      <c r="P26" s="11">
        <f>COUNTIF('REKOD PRESTASI MURID'!$AD$12:$AD$65,6)</f>
        <v>0</v>
      </c>
      <c r="Q26" s="8"/>
    </row>
    <row r="27" spans="1:17">
      <c r="A27" s="8"/>
      <c r="B27" s="19"/>
      <c r="C27" s="19"/>
      <c r="D27" s="19"/>
      <c r="E27" s="19"/>
      <c r="F27" s="19"/>
      <c r="G27" s="19"/>
      <c r="H27" s="19"/>
      <c r="I27" s="8"/>
      <c r="J27" s="166"/>
      <c r="K27" s="19"/>
      <c r="L27" s="19"/>
      <c r="M27" s="19"/>
      <c r="N27" s="19"/>
      <c r="O27" s="19"/>
      <c r="P27" s="167"/>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ht="15.95" customHeight="1">
      <c r="A39" s="8"/>
      <c r="B39" s="19"/>
      <c r="C39" s="19"/>
      <c r="D39" s="19"/>
      <c r="E39" s="19"/>
      <c r="F39" s="15" t="s">
        <v>35</v>
      </c>
      <c r="G39" s="16">
        <f>SUM(C26:H26)</f>
        <v>30</v>
      </c>
      <c r="H39" s="15" t="s">
        <v>36</v>
      </c>
      <c r="I39" s="14"/>
      <c r="J39" s="19"/>
      <c r="K39" s="19"/>
      <c r="L39" s="19"/>
      <c r="M39" s="19"/>
      <c r="N39" s="15" t="s">
        <v>35</v>
      </c>
      <c r="O39" s="16">
        <f>SUM(K26:P26)</f>
        <v>30</v>
      </c>
      <c r="P39" s="15" t="s">
        <v>36</v>
      </c>
      <c r="Q39" s="8"/>
    </row>
    <row r="40" spans="1:17" hidden="1">
      <c r="A40" s="8"/>
      <c r="B40" s="8"/>
      <c r="C40" s="8"/>
      <c r="D40" s="8"/>
      <c r="E40" s="8"/>
      <c r="F40" s="8"/>
      <c r="G40" s="14"/>
      <c r="H40" s="20"/>
      <c r="I40" s="14"/>
      <c r="J40" s="8"/>
      <c r="K40" s="8"/>
      <c r="L40" s="8"/>
      <c r="M40" s="8"/>
      <c r="N40" s="8"/>
      <c r="O40" s="14"/>
      <c r="P40" s="20"/>
      <c r="Q40" s="8"/>
    </row>
    <row r="41" spans="1:17" ht="18.75" hidden="1">
      <c r="A41" s="8"/>
      <c r="B41" s="5">
        <f>'REKOD PRESTASI MURID'!I11</f>
        <v>0</v>
      </c>
      <c r="C41" s="6"/>
      <c r="D41" s="6"/>
      <c r="E41" s="6"/>
      <c r="F41" s="6"/>
      <c r="G41" s="6"/>
      <c r="H41" s="7"/>
      <c r="I41" s="4"/>
      <c r="J41" s="5">
        <f>'REKOD PRESTASI MURID'!J11</f>
        <v>0</v>
      </c>
      <c r="K41" s="6"/>
      <c r="L41" s="6"/>
      <c r="M41" s="6"/>
      <c r="N41" s="6"/>
      <c r="O41" s="6"/>
      <c r="P41" s="7"/>
      <c r="Q41" s="8"/>
    </row>
    <row r="42" spans="1:17" hidden="1">
      <c r="A42" s="8"/>
      <c r="B42" s="9" t="s">
        <v>23</v>
      </c>
      <c r="C42" s="10" t="s">
        <v>28</v>
      </c>
      <c r="D42" s="10" t="s">
        <v>29</v>
      </c>
      <c r="E42" s="10" t="s">
        <v>30</v>
      </c>
      <c r="F42" s="10" t="s">
        <v>70</v>
      </c>
      <c r="G42" s="10" t="s">
        <v>71</v>
      </c>
      <c r="H42" s="10" t="s">
        <v>72</v>
      </c>
      <c r="I42" s="8"/>
      <c r="J42" s="9" t="s">
        <v>23</v>
      </c>
      <c r="K42" s="10" t="s">
        <v>28</v>
      </c>
      <c r="L42" s="10" t="s">
        <v>29</v>
      </c>
      <c r="M42" s="10" t="s">
        <v>30</v>
      </c>
      <c r="N42" s="10" t="s">
        <v>70</v>
      </c>
      <c r="O42" s="10" t="s">
        <v>71</v>
      </c>
      <c r="P42" s="10" t="s">
        <v>72</v>
      </c>
      <c r="Q42" s="8"/>
    </row>
    <row r="43" spans="1:17" hidden="1">
      <c r="A43" s="8"/>
      <c r="B43" s="11" t="s">
        <v>34</v>
      </c>
      <c r="C43" s="11">
        <f>COUNTIF('REKOD PRESTASI MURID'!$I$12:$I$65,1)</f>
        <v>0</v>
      </c>
      <c r="D43" s="11">
        <f>COUNTIF('REKOD PRESTASI MURID'!$I$12:$I$65,2)</f>
        <v>0</v>
      </c>
      <c r="E43" s="11">
        <f>COUNTIF('REKOD PRESTASI MURID'!$I$12:$I$65,3)</f>
        <v>0</v>
      </c>
      <c r="F43" s="11">
        <f>COUNTIF('REKOD PRESTASI MURID'!$I$12:$I$65,4)</f>
        <v>0</v>
      </c>
      <c r="G43" s="11">
        <f>COUNTIF('REKOD PRESTASI MURID'!$I$12:$I$65,5)</f>
        <v>0</v>
      </c>
      <c r="H43" s="11">
        <f>COUNTIF('REKOD PRESTASI MURID'!$I$12:$I$65,6)</f>
        <v>0</v>
      </c>
      <c r="I43" s="8"/>
      <c r="J43" s="11" t="s">
        <v>34</v>
      </c>
      <c r="K43" s="11">
        <f>COUNTIF('REKOD PRESTASI MURID'!$H$12:$H$65,1)</f>
        <v>0</v>
      </c>
      <c r="L43" s="11">
        <f>COUNTIF('REKOD PRESTASI MURID'!$H$12:$H$65,2)</f>
        <v>0</v>
      </c>
      <c r="M43" s="11">
        <f>COUNTIF('REKOD PRESTASI MURID'!$H$12:$H$65,3)</f>
        <v>0</v>
      </c>
      <c r="N43" s="11">
        <f>COUNTIF('REKOD PRESTASI MURID'!$H$12:$H$65,4)</f>
        <v>30</v>
      </c>
      <c r="O43" s="11">
        <f>COUNTIF('REKOD PRESTASI MURID'!$H$12:$H$65,5)</f>
        <v>0</v>
      </c>
      <c r="P43" s="11">
        <f>COUNTIF('REKOD PRESTASI MURID'!$H$12:$H$65,6)</f>
        <v>0</v>
      </c>
      <c r="Q43" s="8"/>
    </row>
    <row r="44" spans="1:17" hidden="1">
      <c r="A44" s="8"/>
      <c r="B44" s="8"/>
      <c r="C44" s="8"/>
      <c r="D44" s="8"/>
      <c r="E44" s="8"/>
      <c r="F44" s="8"/>
      <c r="G44" s="8"/>
      <c r="H44" s="8"/>
      <c r="I44" s="8"/>
      <c r="J44" s="8"/>
      <c r="K44" s="8"/>
      <c r="L44" s="8"/>
      <c r="M44" s="8"/>
      <c r="N44" s="8"/>
      <c r="O44" s="8"/>
      <c r="P44" s="8"/>
      <c r="Q44" s="8"/>
    </row>
    <row r="45" spans="1:17" hidden="1">
      <c r="A45" s="8"/>
      <c r="B45" s="8"/>
      <c r="C45" s="8"/>
      <c r="D45" s="8"/>
      <c r="E45" s="8"/>
      <c r="F45" s="8"/>
      <c r="G45" s="8"/>
      <c r="H45" s="8"/>
      <c r="I45" s="8"/>
      <c r="J45" s="8"/>
      <c r="K45" s="8"/>
      <c r="L45" s="8"/>
      <c r="M45" s="8"/>
      <c r="N45" s="8"/>
      <c r="O45" s="8"/>
      <c r="P45" s="8"/>
      <c r="Q45" s="8"/>
    </row>
    <row r="46" spans="1:17" hidden="1">
      <c r="A46" s="8"/>
      <c r="B46" s="8"/>
      <c r="C46" s="8"/>
      <c r="D46" s="8"/>
      <c r="E46" s="8"/>
      <c r="F46" s="8"/>
      <c r="G46" s="8"/>
      <c r="H46" s="8"/>
      <c r="I46" s="8"/>
      <c r="J46" s="8"/>
      <c r="K46" s="8"/>
      <c r="L46" s="8"/>
      <c r="M46" s="8"/>
      <c r="N46" s="8"/>
      <c r="O46" s="8"/>
      <c r="P46" s="8"/>
      <c r="Q46" s="8"/>
    </row>
    <row r="47" spans="1:17" hidden="1">
      <c r="A47" s="8"/>
      <c r="B47" s="8"/>
      <c r="C47" s="8"/>
      <c r="D47" s="8"/>
      <c r="E47" s="8"/>
      <c r="F47" s="8"/>
      <c r="G47" s="8"/>
      <c r="H47" s="8"/>
      <c r="I47" s="8"/>
      <c r="J47" s="8"/>
      <c r="K47" s="8"/>
      <c r="L47" s="8"/>
      <c r="M47" s="8"/>
      <c r="N47" s="8"/>
      <c r="O47" s="8"/>
      <c r="P47" s="8"/>
      <c r="Q47" s="8"/>
    </row>
    <row r="48" spans="1:17" hidden="1">
      <c r="A48" s="8"/>
      <c r="B48" s="8"/>
      <c r="C48" s="8"/>
      <c r="D48" s="8"/>
      <c r="E48" s="8"/>
      <c r="F48" s="8"/>
      <c r="G48" s="8"/>
      <c r="H48" s="8"/>
      <c r="I48" s="8"/>
      <c r="J48" s="8"/>
      <c r="K48" s="8"/>
      <c r="L48" s="8"/>
      <c r="M48" s="8"/>
      <c r="N48" s="8"/>
      <c r="O48" s="8"/>
      <c r="P48" s="8"/>
      <c r="Q48" s="8"/>
    </row>
    <row r="49" spans="1:17" hidden="1">
      <c r="A49" s="8"/>
      <c r="B49" s="8"/>
      <c r="C49" s="8"/>
      <c r="D49" s="8"/>
      <c r="E49" s="8"/>
      <c r="F49" s="8"/>
      <c r="G49" s="8"/>
      <c r="H49" s="8"/>
      <c r="I49" s="8"/>
      <c r="J49" s="8"/>
      <c r="K49" s="8"/>
      <c r="L49" s="8"/>
      <c r="M49" s="8"/>
      <c r="N49" s="8"/>
      <c r="O49" s="8"/>
      <c r="P49" s="8"/>
      <c r="Q49" s="8"/>
    </row>
    <row r="50" spans="1:17" hidden="1">
      <c r="A50" s="8"/>
      <c r="B50" s="8"/>
      <c r="C50" s="8"/>
      <c r="D50" s="8"/>
      <c r="E50" s="8"/>
      <c r="F50" s="8"/>
      <c r="G50" s="8"/>
      <c r="H50" s="8"/>
      <c r="I50" s="8"/>
      <c r="J50" s="8"/>
      <c r="K50" s="8"/>
      <c r="L50" s="8"/>
      <c r="M50" s="8"/>
      <c r="N50" s="8"/>
      <c r="O50" s="8"/>
      <c r="P50" s="8"/>
      <c r="Q50" s="8"/>
    </row>
    <row r="51" spans="1:17" hidden="1">
      <c r="A51" s="8"/>
      <c r="B51" s="8"/>
      <c r="C51" s="8"/>
      <c r="D51" s="8"/>
      <c r="E51" s="8"/>
      <c r="F51" s="8"/>
      <c r="G51" s="8"/>
      <c r="H51" s="8"/>
      <c r="I51" s="8"/>
      <c r="J51" s="8"/>
      <c r="K51" s="8"/>
      <c r="L51" s="8"/>
      <c r="M51" s="8"/>
      <c r="N51" s="8"/>
      <c r="O51" s="8"/>
      <c r="P51" s="8"/>
      <c r="Q51" s="8"/>
    </row>
    <row r="52" spans="1:17" hidden="1">
      <c r="A52" s="8"/>
      <c r="B52" s="8"/>
      <c r="C52" s="8"/>
      <c r="D52" s="8"/>
      <c r="E52" s="8"/>
      <c r="F52" s="8"/>
      <c r="G52" s="8"/>
      <c r="H52" s="8"/>
      <c r="I52" s="8"/>
      <c r="J52" s="8"/>
      <c r="K52" s="8"/>
      <c r="L52" s="8"/>
      <c r="M52" s="8"/>
      <c r="N52" s="8"/>
      <c r="O52" s="8"/>
      <c r="P52" s="8"/>
      <c r="Q52" s="8"/>
    </row>
    <row r="53" spans="1:17" hidden="1">
      <c r="A53" s="8"/>
      <c r="B53" s="8"/>
      <c r="C53" s="8"/>
      <c r="D53" s="8"/>
      <c r="E53" s="8"/>
      <c r="F53" s="8"/>
      <c r="G53" s="8"/>
      <c r="H53" s="8"/>
      <c r="I53" s="8"/>
      <c r="J53" s="8"/>
      <c r="K53" s="8"/>
      <c r="L53" s="8"/>
      <c r="M53" s="8"/>
      <c r="N53" s="8"/>
      <c r="O53" s="8"/>
      <c r="P53" s="8"/>
      <c r="Q53" s="8"/>
    </row>
    <row r="54" spans="1:17" hidden="1">
      <c r="A54" s="8"/>
      <c r="B54" s="8"/>
      <c r="C54" s="8"/>
      <c r="D54" s="8"/>
      <c r="E54" s="8"/>
      <c r="F54" s="8"/>
      <c r="G54" s="8"/>
      <c r="H54" s="8"/>
      <c r="I54" s="8"/>
      <c r="J54" s="8"/>
      <c r="K54" s="8"/>
      <c r="L54" s="8"/>
      <c r="M54" s="8"/>
      <c r="N54" s="8"/>
      <c r="O54" s="8"/>
      <c r="P54" s="8"/>
      <c r="Q54" s="8"/>
    </row>
    <row r="55" spans="1:17" hidden="1">
      <c r="A55" s="8"/>
      <c r="B55" s="8"/>
      <c r="C55" s="8"/>
      <c r="D55" s="8"/>
      <c r="E55" s="8"/>
      <c r="F55" s="8"/>
      <c r="G55" s="8"/>
      <c r="H55" s="8"/>
      <c r="I55" s="8"/>
      <c r="J55" s="8"/>
      <c r="K55" s="8"/>
      <c r="L55" s="8"/>
      <c r="M55" s="8"/>
      <c r="N55" s="8"/>
      <c r="O55" s="8"/>
      <c r="P55" s="8"/>
      <c r="Q55" s="8"/>
    </row>
    <row r="56" spans="1:17" hidden="1">
      <c r="A56" s="8"/>
      <c r="B56" s="12"/>
      <c r="C56" s="13"/>
      <c r="D56" s="14"/>
      <c r="E56" s="14"/>
      <c r="F56" s="15" t="s">
        <v>35</v>
      </c>
      <c r="G56" s="16">
        <f>SUM(C43:H43)</f>
        <v>0</v>
      </c>
      <c r="H56" s="15" t="s">
        <v>36</v>
      </c>
      <c r="I56" s="8"/>
      <c r="J56" s="8"/>
      <c r="K56" s="8"/>
      <c r="L56" s="8"/>
      <c r="M56" s="8"/>
      <c r="N56" s="15" t="s">
        <v>35</v>
      </c>
      <c r="O56" s="16">
        <f>SUM(K43:P43)</f>
        <v>30</v>
      </c>
      <c r="P56" s="15" t="s">
        <v>36</v>
      </c>
      <c r="Q56" s="8"/>
    </row>
    <row r="57" spans="1:17" hidden="1">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hidden="1">
      <c r="A59" s="8"/>
      <c r="B59" s="5">
        <f>'REKOD PRESTASI MURID'!K11</f>
        <v>0</v>
      </c>
      <c r="C59" s="18"/>
      <c r="D59" s="18"/>
      <c r="E59" s="18"/>
      <c r="F59" s="18"/>
      <c r="G59" s="18"/>
      <c r="H59" s="7"/>
      <c r="I59" s="4"/>
      <c r="J59" s="5">
        <f>'REKOD PRESTASI MURID'!L11</f>
        <v>0</v>
      </c>
      <c r="K59" s="18"/>
      <c r="L59" s="18"/>
      <c r="M59" s="18"/>
      <c r="N59" s="18"/>
      <c r="O59" s="18"/>
      <c r="P59" s="7"/>
      <c r="Q59" s="8"/>
    </row>
    <row r="60" spans="1:17" hidden="1">
      <c r="A60" s="8"/>
      <c r="B60" s="9" t="s">
        <v>23</v>
      </c>
      <c r="C60" s="10" t="s">
        <v>28</v>
      </c>
      <c r="D60" s="10" t="s">
        <v>29</v>
      </c>
      <c r="E60" s="10" t="s">
        <v>30</v>
      </c>
      <c r="F60" s="10" t="s">
        <v>31</v>
      </c>
      <c r="G60" s="10" t="s">
        <v>32</v>
      </c>
      <c r="H60" s="10" t="s">
        <v>33</v>
      </c>
      <c r="I60" s="8"/>
      <c r="J60" s="9" t="s">
        <v>23</v>
      </c>
      <c r="K60" s="10" t="s">
        <v>28</v>
      </c>
      <c r="L60" s="10" t="s">
        <v>29</v>
      </c>
      <c r="M60" s="10" t="s">
        <v>30</v>
      </c>
      <c r="N60" s="10" t="s">
        <v>31</v>
      </c>
      <c r="O60" s="10" t="s">
        <v>32</v>
      </c>
      <c r="P60" s="10" t="s">
        <v>33</v>
      </c>
      <c r="Q60" s="8"/>
    </row>
    <row r="61" spans="1:17" hidden="1">
      <c r="A61" s="8"/>
      <c r="B61" s="11" t="s">
        <v>34</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34</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35</v>
      </c>
      <c r="G74" s="16">
        <f>SUM(C61:H61)</f>
        <v>0</v>
      </c>
      <c r="H74" s="15" t="s">
        <v>36</v>
      </c>
      <c r="I74" s="14"/>
      <c r="J74" s="19"/>
      <c r="K74" s="19"/>
      <c r="L74" s="19"/>
      <c r="M74" s="19"/>
      <c r="N74" s="15" t="s">
        <v>35</v>
      </c>
      <c r="O74" s="16">
        <f>SUM(K61:P61)</f>
        <v>0</v>
      </c>
      <c r="P74" s="15" t="s">
        <v>36</v>
      </c>
      <c r="Q74" s="8"/>
    </row>
    <row r="75" spans="1:17" hidden="1">
      <c r="A75" s="8"/>
      <c r="B75" s="8"/>
      <c r="C75" s="8"/>
      <c r="D75" s="8"/>
      <c r="E75" s="8"/>
      <c r="F75" s="8"/>
      <c r="G75" s="14"/>
      <c r="H75" s="20"/>
      <c r="I75" s="14"/>
      <c r="J75" s="8"/>
      <c r="K75" s="8"/>
      <c r="L75" s="8"/>
      <c r="M75" s="8"/>
      <c r="N75" s="8"/>
      <c r="O75" s="14"/>
      <c r="P75" s="20"/>
      <c r="Q75" s="8"/>
    </row>
    <row r="76" spans="1:17" ht="18.75" hidden="1">
      <c r="A76" s="8"/>
      <c r="B76" s="5">
        <f>'REKOD PRESTASI MURID'!M11</f>
        <v>0</v>
      </c>
      <c r="C76" s="6"/>
      <c r="D76" s="6"/>
      <c r="E76" s="6"/>
      <c r="F76" s="6"/>
      <c r="G76" s="6"/>
      <c r="H76" s="7"/>
      <c r="I76" s="4"/>
      <c r="J76" s="5">
        <f>'REKOD PRESTASI MURID'!N11</f>
        <v>0</v>
      </c>
      <c r="K76" s="6"/>
      <c r="L76" s="6"/>
      <c r="M76" s="6"/>
      <c r="N76" s="6"/>
      <c r="O76" s="6"/>
      <c r="P76" s="7"/>
      <c r="Q76" s="8"/>
    </row>
    <row r="77" spans="1:17" hidden="1">
      <c r="A77" s="8"/>
      <c r="B77" s="9" t="s">
        <v>23</v>
      </c>
      <c r="C77" s="10" t="s">
        <v>28</v>
      </c>
      <c r="D77" s="10" t="s">
        <v>29</v>
      </c>
      <c r="E77" s="10" t="s">
        <v>30</v>
      </c>
      <c r="F77" s="10" t="s">
        <v>31</v>
      </c>
      <c r="G77" s="10" t="s">
        <v>32</v>
      </c>
      <c r="H77" s="10" t="s">
        <v>33</v>
      </c>
      <c r="I77" s="8"/>
      <c r="J77" s="9" t="s">
        <v>23</v>
      </c>
      <c r="K77" s="10" t="s">
        <v>28</v>
      </c>
      <c r="L77" s="10" t="s">
        <v>29</v>
      </c>
      <c r="M77" s="10" t="s">
        <v>30</v>
      </c>
      <c r="N77" s="10" t="s">
        <v>31</v>
      </c>
      <c r="O77" s="10" t="s">
        <v>32</v>
      </c>
      <c r="P77" s="10" t="s">
        <v>33</v>
      </c>
      <c r="Q77" s="8"/>
    </row>
    <row r="78" spans="1:17" hidden="1">
      <c r="A78" s="8"/>
      <c r="B78" s="11" t="s">
        <v>34</v>
      </c>
      <c r="C78" s="11">
        <f>COUNTIF('REKOD PRESTASI MURID'!$M$12:$M$65,1)</f>
        <v>0</v>
      </c>
      <c r="D78" s="11">
        <f>COUNTIF('REKOD PRESTASI MURID'!$M$12:$M$65,2)</f>
        <v>0</v>
      </c>
      <c r="E78" s="11">
        <f>COUNTIF('REKOD PRESTASI MURID'!$M$12:$M$65,3)</f>
        <v>0</v>
      </c>
      <c r="F78" s="11">
        <f>COUNTIF('REKOD PRESTASI MURID'!$M$12:$M$65,4)</f>
        <v>0</v>
      </c>
      <c r="G78" s="11">
        <f>COUNTIF('REKOD PRESTASI MURID'!$M$12:$M$65,5)</f>
        <v>0</v>
      </c>
      <c r="H78" s="11">
        <f>COUNTIF('REKOD PRESTASI MURID'!$M$12:$M$65,6)</f>
        <v>0</v>
      </c>
      <c r="I78" s="8"/>
      <c r="J78" s="11" t="s">
        <v>34</v>
      </c>
      <c r="K78" s="11">
        <f>COUNTIF('REKOD PRESTASI MURID'!$N$12:$N$65,1)</f>
        <v>0</v>
      </c>
      <c r="L78" s="11">
        <f>COUNTIF('REKOD PRESTASI MURID'!$N$12:$N$65,2)</f>
        <v>0</v>
      </c>
      <c r="M78" s="11">
        <f>COUNTIF('REKOD PRESTASI MURID'!$N$12:$N$65,3)</f>
        <v>0</v>
      </c>
      <c r="N78" s="11">
        <f>COUNTIF('REKOD PRESTASI MURID'!$N$12:$N$65,4)</f>
        <v>0</v>
      </c>
      <c r="O78" s="11">
        <f>COUNTIF('REKOD PRESTASI MURID'!$N$12:$N$65,5)</f>
        <v>0</v>
      </c>
      <c r="P78" s="11">
        <f>COUNTIF('REKOD PRESTASI MURID'!$N$12:$N$65,6)</f>
        <v>0</v>
      </c>
      <c r="Q78" s="8"/>
    </row>
    <row r="79" spans="1:17" hidden="1">
      <c r="A79" s="8"/>
      <c r="B79" s="8"/>
      <c r="C79" s="8"/>
      <c r="D79" s="8"/>
      <c r="E79" s="8"/>
      <c r="F79" s="8"/>
      <c r="G79" s="8"/>
      <c r="H79" s="8"/>
      <c r="I79" s="8"/>
      <c r="J79" s="8"/>
      <c r="K79" s="8"/>
      <c r="L79" s="8"/>
      <c r="M79" s="8"/>
      <c r="N79" s="8"/>
      <c r="O79" s="8"/>
      <c r="P79" s="8"/>
      <c r="Q79" s="8"/>
    </row>
    <row r="80" spans="1:17" hidden="1">
      <c r="A80" s="8"/>
      <c r="B80" s="8"/>
      <c r="C80" s="8"/>
      <c r="D80" s="8"/>
      <c r="E80" s="4"/>
      <c r="F80" s="4"/>
      <c r="G80" s="4"/>
      <c r="H80" s="4"/>
      <c r="I80" s="4"/>
      <c r="J80" s="4"/>
      <c r="K80" s="4"/>
      <c r="L80" s="4"/>
      <c r="M80" s="4"/>
      <c r="N80" s="4"/>
      <c r="O80" s="4"/>
      <c r="P80" s="4"/>
      <c r="Q80" s="4"/>
    </row>
    <row r="81" spans="1:17" hidden="1">
      <c r="A81" s="8"/>
      <c r="B81" s="8"/>
      <c r="C81" s="8"/>
      <c r="D81" s="8"/>
      <c r="E81" s="4"/>
      <c r="F81" s="4"/>
      <c r="G81" s="4"/>
      <c r="H81" s="4"/>
      <c r="I81" s="4"/>
      <c r="J81" s="4"/>
      <c r="K81" s="4"/>
      <c r="L81" s="4"/>
      <c r="M81" s="4"/>
      <c r="N81" s="4"/>
      <c r="O81" s="4"/>
      <c r="P81" s="4"/>
      <c r="Q81" s="4"/>
    </row>
    <row r="82" spans="1:17" hidden="1">
      <c r="A82" s="8"/>
      <c r="B82" s="8"/>
      <c r="C82" s="8"/>
      <c r="D82" s="8"/>
      <c r="E82" s="4"/>
      <c r="F82" s="4"/>
      <c r="G82" s="4"/>
      <c r="H82" s="4"/>
      <c r="I82" s="4"/>
      <c r="J82" s="4"/>
      <c r="K82" s="4"/>
      <c r="L82" s="4"/>
      <c r="M82" s="4"/>
      <c r="N82" s="4"/>
      <c r="O82" s="4"/>
      <c r="P82" s="4"/>
      <c r="Q82" s="4"/>
    </row>
    <row r="83" spans="1:17" hidden="1">
      <c r="A83" s="8"/>
      <c r="B83" s="8"/>
      <c r="C83" s="8"/>
      <c r="D83" s="8"/>
      <c r="E83" s="4"/>
      <c r="F83" s="4"/>
      <c r="G83" s="4"/>
      <c r="H83" s="4"/>
      <c r="I83" s="4"/>
      <c r="J83" s="4"/>
      <c r="K83" s="4"/>
      <c r="L83" s="4"/>
      <c r="M83" s="4"/>
      <c r="N83" s="4"/>
      <c r="O83" s="4"/>
      <c r="P83" s="4"/>
      <c r="Q83" s="4"/>
    </row>
    <row r="84" spans="1:17" hidden="1">
      <c r="A84" s="8"/>
      <c r="B84" s="8"/>
      <c r="C84" s="8"/>
      <c r="D84" s="8"/>
      <c r="E84" s="4"/>
      <c r="F84" s="4"/>
      <c r="G84" s="4"/>
      <c r="H84" s="4"/>
      <c r="I84" s="4"/>
      <c r="J84" s="4"/>
      <c r="K84" s="4"/>
      <c r="L84" s="4"/>
      <c r="M84" s="4"/>
      <c r="N84" s="4"/>
      <c r="O84" s="4"/>
      <c r="P84" s="4"/>
      <c r="Q84" s="4"/>
    </row>
    <row r="85" spans="1:17" hidden="1">
      <c r="A85" s="8"/>
      <c r="B85" s="8"/>
      <c r="C85" s="8"/>
      <c r="D85" s="8"/>
      <c r="E85" s="4"/>
      <c r="F85" s="4"/>
      <c r="G85" s="4"/>
      <c r="H85" s="4"/>
      <c r="I85" s="4"/>
      <c r="J85" s="4"/>
      <c r="K85" s="4"/>
      <c r="L85" s="4"/>
      <c r="M85" s="4"/>
      <c r="N85" s="4"/>
      <c r="O85" s="4"/>
      <c r="P85" s="4"/>
      <c r="Q85" s="4"/>
    </row>
    <row r="86" spans="1:17" hidden="1">
      <c r="A86" s="8"/>
      <c r="B86" s="8"/>
      <c r="C86" s="8"/>
      <c r="D86" s="8"/>
      <c r="E86" s="4"/>
      <c r="F86" s="4"/>
      <c r="G86" s="4"/>
      <c r="H86" s="4"/>
      <c r="I86" s="4"/>
      <c r="J86" s="4"/>
      <c r="K86" s="4"/>
      <c r="L86" s="4"/>
      <c r="M86" s="4"/>
      <c r="N86" s="4"/>
      <c r="O86" s="4"/>
      <c r="P86" s="4"/>
      <c r="Q86" s="4"/>
    </row>
    <row r="87" spans="1:17" hidden="1">
      <c r="A87" s="8"/>
      <c r="B87" s="8"/>
      <c r="C87" s="8"/>
      <c r="D87" s="8"/>
      <c r="E87" s="4"/>
      <c r="F87" s="4"/>
      <c r="G87" s="4"/>
      <c r="H87" s="4"/>
      <c r="I87" s="4"/>
      <c r="J87" s="4"/>
      <c r="K87" s="4"/>
      <c r="L87" s="4"/>
      <c r="M87" s="4"/>
      <c r="N87" s="4"/>
      <c r="O87" s="4"/>
      <c r="P87" s="4"/>
      <c r="Q87" s="4"/>
    </row>
    <row r="88" spans="1:17" hidden="1">
      <c r="A88" s="8"/>
      <c r="B88" s="8"/>
      <c r="C88" s="8"/>
      <c r="D88" s="8"/>
      <c r="E88" s="4"/>
      <c r="F88" s="4"/>
      <c r="G88" s="4"/>
      <c r="H88" s="4"/>
      <c r="I88" s="4"/>
      <c r="J88" s="4"/>
      <c r="K88" s="4"/>
      <c r="L88" s="4"/>
      <c r="M88" s="4"/>
      <c r="N88" s="4"/>
      <c r="O88" s="4"/>
      <c r="P88" s="4"/>
      <c r="Q88" s="4"/>
    </row>
    <row r="89" spans="1:17" hidden="1">
      <c r="A89" s="8"/>
      <c r="B89" s="8"/>
      <c r="C89" s="8"/>
      <c r="D89" s="8"/>
      <c r="E89" s="8"/>
      <c r="F89" s="8"/>
      <c r="G89" s="8"/>
      <c r="H89" s="8"/>
      <c r="I89" s="8"/>
      <c r="J89" s="8"/>
      <c r="K89" s="8"/>
      <c r="L89" s="8"/>
      <c r="M89" s="8"/>
      <c r="N89" s="8"/>
      <c r="O89" s="8"/>
      <c r="P89" s="8"/>
      <c r="Q89" s="8"/>
    </row>
    <row r="90" spans="1:17" hidden="1">
      <c r="A90" s="8"/>
      <c r="B90" s="8"/>
      <c r="C90" s="8"/>
      <c r="D90" s="8"/>
      <c r="E90" s="8"/>
      <c r="F90" s="8"/>
      <c r="G90" s="8"/>
      <c r="H90" s="8"/>
      <c r="I90" s="8"/>
      <c r="J90" s="8"/>
      <c r="K90" s="8"/>
      <c r="L90" s="8"/>
      <c r="M90" s="8"/>
      <c r="N90" s="8"/>
      <c r="O90" s="8"/>
      <c r="P90" s="8"/>
      <c r="Q90" s="8"/>
    </row>
    <row r="91" spans="1:17" hidden="1">
      <c r="A91" s="8"/>
      <c r="B91" s="12"/>
      <c r="C91" s="13"/>
      <c r="D91" s="14"/>
      <c r="E91" s="14"/>
      <c r="F91" s="15" t="s">
        <v>35</v>
      </c>
      <c r="G91" s="16">
        <f>SUM(C78:H78)</f>
        <v>0</v>
      </c>
      <c r="H91" s="15" t="s">
        <v>36</v>
      </c>
      <c r="I91" s="8"/>
      <c r="J91" s="8"/>
      <c r="K91" s="8"/>
      <c r="L91" s="8"/>
      <c r="M91" s="8"/>
      <c r="N91" s="15" t="s">
        <v>35</v>
      </c>
      <c r="O91" s="16">
        <f>SUM(K78:P78)</f>
        <v>0</v>
      </c>
      <c r="P91" s="15" t="s">
        <v>36</v>
      </c>
      <c r="Q91" s="8"/>
    </row>
    <row r="92" spans="1:17" hidden="1">
      <c r="A92" s="8"/>
      <c r="B92" s="6"/>
      <c r="C92" s="6"/>
      <c r="D92" s="6"/>
      <c r="E92" s="6"/>
      <c r="F92" s="4"/>
      <c r="G92" s="6"/>
      <c r="H92" s="6"/>
      <c r="I92" s="4"/>
      <c r="J92" s="4"/>
      <c r="K92" s="4"/>
      <c r="L92" s="4"/>
      <c r="M92" s="4"/>
      <c r="N92" s="4"/>
      <c r="O92" s="18"/>
      <c r="P92" s="6"/>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28</v>
      </c>
      <c r="D95" s="10" t="s">
        <v>29</v>
      </c>
      <c r="E95" s="10" t="s">
        <v>30</v>
      </c>
      <c r="F95" s="10" t="s">
        <v>31</v>
      </c>
      <c r="G95" s="10" t="s">
        <v>32</v>
      </c>
      <c r="H95" s="10" t="s">
        <v>33</v>
      </c>
      <c r="I95" s="8"/>
      <c r="J95" s="9" t="s">
        <v>23</v>
      </c>
      <c r="K95" s="10" t="s">
        <v>28</v>
      </c>
      <c r="L95" s="10" t="s">
        <v>29</v>
      </c>
      <c r="M95" s="10" t="s">
        <v>30</v>
      </c>
      <c r="N95" s="10" t="s">
        <v>31</v>
      </c>
      <c r="O95" s="10" t="s">
        <v>32</v>
      </c>
      <c r="P95" s="10" t="s">
        <v>33</v>
      </c>
      <c r="Q95" s="8"/>
    </row>
    <row r="96" spans="1:17" hidden="1">
      <c r="A96" s="8"/>
      <c r="B96" s="11" t="s">
        <v>34</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34</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35</v>
      </c>
      <c r="G109" s="16">
        <f>SUM(C96:H96)</f>
        <v>0</v>
      </c>
      <c r="H109" s="15" t="s">
        <v>36</v>
      </c>
      <c r="I109" s="14"/>
      <c r="J109" s="19"/>
      <c r="K109" s="19"/>
      <c r="L109" s="19"/>
      <c r="M109" s="19"/>
      <c r="N109" s="15" t="s">
        <v>35</v>
      </c>
      <c r="O109" s="16">
        <f>SUM(K96:P96)</f>
        <v>0</v>
      </c>
      <c r="P109" s="15" t="s">
        <v>36</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28</v>
      </c>
      <c r="D112" s="10" t="s">
        <v>29</v>
      </c>
      <c r="E112" s="10" t="s">
        <v>30</v>
      </c>
      <c r="F112" s="10" t="s">
        <v>31</v>
      </c>
      <c r="G112" s="10" t="s">
        <v>32</v>
      </c>
      <c r="H112" s="10" t="s">
        <v>33</v>
      </c>
      <c r="I112" s="8"/>
      <c r="J112" s="9" t="s">
        <v>23</v>
      </c>
      <c r="K112" s="10" t="s">
        <v>28</v>
      </c>
      <c r="L112" s="10" t="s">
        <v>29</v>
      </c>
      <c r="M112" s="10" t="s">
        <v>30</v>
      </c>
      <c r="N112" s="10" t="s">
        <v>31</v>
      </c>
      <c r="O112" s="10" t="s">
        <v>32</v>
      </c>
      <c r="P112" s="10" t="s">
        <v>33</v>
      </c>
      <c r="Q112" s="8"/>
    </row>
    <row r="113" spans="1:17" hidden="1">
      <c r="A113" s="8"/>
      <c r="B113" s="11" t="s">
        <v>34</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34</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35</v>
      </c>
      <c r="G126" s="16">
        <f>SUM(C113:H113)</f>
        <v>0</v>
      </c>
      <c r="H126" s="15" t="s">
        <v>36</v>
      </c>
      <c r="I126" s="8"/>
      <c r="J126" s="8"/>
      <c r="K126" s="8"/>
      <c r="L126" s="8"/>
      <c r="M126" s="8"/>
      <c r="N126" s="15" t="s">
        <v>35</v>
      </c>
      <c r="O126" s="16">
        <f>SUM(K113:P113)</f>
        <v>0</v>
      </c>
      <c r="P126" s="15" t="s">
        <v>36</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37</v>
      </c>
      <c r="D129" s="18"/>
      <c r="E129" s="18"/>
      <c r="F129" s="18"/>
      <c r="G129" s="18"/>
      <c r="H129" s="7"/>
      <c r="I129" s="4"/>
      <c r="J129" s="5">
        <f>'REKOD PRESTASI MURID'!T11</f>
        <v>0</v>
      </c>
      <c r="K129" s="18" t="s">
        <v>38</v>
      </c>
      <c r="L129" s="18"/>
      <c r="M129" s="18"/>
      <c r="N129" s="18"/>
      <c r="O129" s="18"/>
      <c r="P129" s="7"/>
      <c r="Q129" s="8"/>
    </row>
    <row r="130" spans="1:17" hidden="1">
      <c r="A130" s="8"/>
      <c r="B130" s="9" t="s">
        <v>23</v>
      </c>
      <c r="C130" s="10" t="s">
        <v>28</v>
      </c>
      <c r="D130" s="10" t="s">
        <v>29</v>
      </c>
      <c r="E130" s="10" t="s">
        <v>30</v>
      </c>
      <c r="F130" s="10" t="s">
        <v>31</v>
      </c>
      <c r="G130" s="10" t="s">
        <v>32</v>
      </c>
      <c r="H130" s="10" t="s">
        <v>33</v>
      </c>
      <c r="I130" s="8"/>
      <c r="J130" s="9" t="s">
        <v>23</v>
      </c>
      <c r="K130" s="10" t="s">
        <v>28</v>
      </c>
      <c r="L130" s="10" t="s">
        <v>29</v>
      </c>
      <c r="M130" s="10" t="s">
        <v>30</v>
      </c>
      <c r="N130" s="10" t="s">
        <v>31</v>
      </c>
      <c r="O130" s="10" t="s">
        <v>32</v>
      </c>
      <c r="P130" s="10" t="s">
        <v>33</v>
      </c>
      <c r="Q130" s="8"/>
    </row>
    <row r="131" spans="1:17" hidden="1">
      <c r="A131" s="8"/>
      <c r="B131" s="11" t="s">
        <v>34</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34</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35</v>
      </c>
      <c r="G144" s="16">
        <f>SUM(C131:H131)</f>
        <v>0</v>
      </c>
      <c r="H144" s="15" t="s">
        <v>36</v>
      </c>
      <c r="I144" s="14"/>
      <c r="J144" s="19"/>
      <c r="K144" s="19"/>
      <c r="L144" s="19"/>
      <c r="M144" s="19"/>
      <c r="N144" s="15" t="s">
        <v>35</v>
      </c>
      <c r="O144" s="16">
        <f>SUM(K131:P131)</f>
        <v>0</v>
      </c>
      <c r="P144" s="15" t="s">
        <v>36</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39</v>
      </c>
      <c r="D147" s="6"/>
      <c r="E147" s="6"/>
      <c r="F147" s="6"/>
      <c r="G147" s="6"/>
      <c r="H147" s="7"/>
      <c r="I147" s="4"/>
      <c r="J147" s="5">
        <f>'REKOD PRESTASI MURID'!V11</f>
        <v>0</v>
      </c>
      <c r="K147" s="6" t="s">
        <v>40</v>
      </c>
      <c r="L147" s="6"/>
      <c r="M147" s="6"/>
      <c r="N147" s="6"/>
      <c r="O147" s="6"/>
      <c r="P147" s="7"/>
      <c r="Q147" s="8"/>
    </row>
    <row r="148" spans="1:17" hidden="1">
      <c r="A148" s="8"/>
      <c r="B148" s="9" t="s">
        <v>23</v>
      </c>
      <c r="C148" s="10" t="s">
        <v>28</v>
      </c>
      <c r="D148" s="10" t="s">
        <v>29</v>
      </c>
      <c r="E148" s="10" t="s">
        <v>30</v>
      </c>
      <c r="F148" s="10" t="s">
        <v>31</v>
      </c>
      <c r="G148" s="10" t="s">
        <v>32</v>
      </c>
      <c r="H148" s="10" t="s">
        <v>33</v>
      </c>
      <c r="I148" s="8"/>
      <c r="J148" s="9" t="s">
        <v>23</v>
      </c>
      <c r="K148" s="10" t="s">
        <v>28</v>
      </c>
      <c r="L148" s="10" t="s">
        <v>29</v>
      </c>
      <c r="M148" s="10" t="s">
        <v>30</v>
      </c>
      <c r="N148" s="10" t="s">
        <v>31</v>
      </c>
      <c r="O148" s="10" t="s">
        <v>32</v>
      </c>
      <c r="P148" s="10" t="s">
        <v>33</v>
      </c>
      <c r="Q148" s="8"/>
    </row>
    <row r="149" spans="1:17" hidden="1">
      <c r="A149" s="8"/>
      <c r="B149" s="11" t="s">
        <v>34</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34</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35</v>
      </c>
      <c r="G162" s="16">
        <f>SUM(C149:H149)</f>
        <v>0</v>
      </c>
      <c r="H162" s="15" t="s">
        <v>36</v>
      </c>
      <c r="I162" s="8"/>
      <c r="J162" s="8"/>
      <c r="K162" s="8"/>
      <c r="L162" s="8"/>
      <c r="M162" s="8"/>
      <c r="N162" s="15" t="s">
        <v>35</v>
      </c>
      <c r="O162" s="16">
        <f>SUM(K149:P149)</f>
        <v>0</v>
      </c>
      <c r="P162" s="15" t="s">
        <v>36</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41</v>
      </c>
      <c r="D165" s="18"/>
      <c r="E165" s="18"/>
      <c r="F165" s="18"/>
      <c r="G165" s="18"/>
      <c r="H165" s="7"/>
      <c r="I165" s="4"/>
      <c r="J165" s="5">
        <f>'REKOD PRESTASI MURID'!X11</f>
        <v>0</v>
      </c>
      <c r="K165" s="18" t="s">
        <v>42</v>
      </c>
      <c r="L165" s="18"/>
      <c r="M165" s="18"/>
      <c r="N165" s="18"/>
      <c r="O165" s="18"/>
      <c r="P165" s="7"/>
      <c r="Q165" s="8"/>
    </row>
    <row r="166" spans="1:17" hidden="1">
      <c r="A166" s="8"/>
      <c r="B166" s="9" t="s">
        <v>23</v>
      </c>
      <c r="C166" s="10" t="s">
        <v>28</v>
      </c>
      <c r="D166" s="10" t="s">
        <v>29</v>
      </c>
      <c r="E166" s="10" t="s">
        <v>30</v>
      </c>
      <c r="F166" s="10" t="s">
        <v>31</v>
      </c>
      <c r="G166" s="10" t="s">
        <v>32</v>
      </c>
      <c r="H166" s="10" t="s">
        <v>33</v>
      </c>
      <c r="I166" s="8"/>
      <c r="J166" s="9" t="s">
        <v>23</v>
      </c>
      <c r="K166" s="10" t="s">
        <v>28</v>
      </c>
      <c r="L166" s="10" t="s">
        <v>29</v>
      </c>
      <c r="M166" s="10" t="s">
        <v>30</v>
      </c>
      <c r="N166" s="10" t="s">
        <v>31</v>
      </c>
      <c r="O166" s="10" t="s">
        <v>32</v>
      </c>
      <c r="P166" s="10" t="s">
        <v>33</v>
      </c>
      <c r="Q166" s="8"/>
    </row>
    <row r="167" spans="1:17" hidden="1">
      <c r="A167" s="8"/>
      <c r="B167" s="11" t="s">
        <v>34</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34</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35</v>
      </c>
      <c r="G180" s="16">
        <f>SUM(C167:H167)</f>
        <v>0</v>
      </c>
      <c r="H180" s="15" t="s">
        <v>36</v>
      </c>
      <c r="I180" s="14"/>
      <c r="J180" s="19"/>
      <c r="K180" s="19"/>
      <c r="L180" s="19"/>
      <c r="M180" s="19"/>
      <c r="N180" s="15" t="s">
        <v>35</v>
      </c>
      <c r="O180" s="16">
        <f>SUM(K167:P167)</f>
        <v>0</v>
      </c>
      <c r="P180" s="15" t="s">
        <v>36</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43</v>
      </c>
      <c r="D183" s="25"/>
      <c r="E183" s="25"/>
      <c r="F183" s="25"/>
      <c r="G183" s="25"/>
      <c r="H183" s="25"/>
      <c r="I183" s="14"/>
      <c r="J183" s="5">
        <f>'REKOD PRESTASI MURID'!Z11</f>
        <v>0</v>
      </c>
      <c r="K183" s="18" t="s">
        <v>44</v>
      </c>
      <c r="L183" s="18"/>
      <c r="M183" s="18"/>
      <c r="N183" s="26"/>
      <c r="O183" s="27"/>
      <c r="P183" s="12"/>
      <c r="Q183" s="8"/>
    </row>
    <row r="184" spans="1:17" hidden="1">
      <c r="A184" s="8"/>
      <c r="B184" s="9" t="s">
        <v>23</v>
      </c>
      <c r="C184" s="10" t="s">
        <v>28</v>
      </c>
      <c r="D184" s="10" t="s">
        <v>29</v>
      </c>
      <c r="E184" s="10" t="s">
        <v>30</v>
      </c>
      <c r="F184" s="10" t="s">
        <v>31</v>
      </c>
      <c r="G184" s="10" t="s">
        <v>32</v>
      </c>
      <c r="H184" s="10" t="s">
        <v>33</v>
      </c>
      <c r="I184" s="8"/>
      <c r="J184" s="9" t="s">
        <v>23</v>
      </c>
      <c r="K184" s="10" t="s">
        <v>28</v>
      </c>
      <c r="L184" s="10" t="s">
        <v>29</v>
      </c>
      <c r="M184" s="10" t="s">
        <v>30</v>
      </c>
      <c r="N184" s="10" t="s">
        <v>31</v>
      </c>
      <c r="O184" s="10" t="s">
        <v>32</v>
      </c>
      <c r="P184" s="10" t="s">
        <v>33</v>
      </c>
      <c r="Q184" s="8"/>
    </row>
    <row r="185" spans="1:17" hidden="1">
      <c r="A185" s="8"/>
      <c r="B185" s="11" t="s">
        <v>34</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34</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35</v>
      </c>
      <c r="G198" s="16">
        <f>SUM(C185:H185)</f>
        <v>0</v>
      </c>
      <c r="H198" s="15" t="s">
        <v>36</v>
      </c>
      <c r="I198" s="14"/>
      <c r="J198" s="19"/>
      <c r="K198" s="19"/>
      <c r="L198" s="19"/>
      <c r="M198" s="19"/>
      <c r="N198" s="15" t="s">
        <v>35</v>
      </c>
      <c r="O198" s="16">
        <f>SUM(K185:P185)</f>
        <v>0</v>
      </c>
      <c r="P198" s="15" t="s">
        <v>36</v>
      </c>
      <c r="Q198" s="14"/>
    </row>
    <row r="199" spans="1:17" hidden="1">
      <c r="A199" s="8"/>
      <c r="B199" s="8"/>
      <c r="C199" s="8"/>
      <c r="D199" s="8"/>
      <c r="E199" s="8"/>
      <c r="F199" s="8"/>
      <c r="G199" s="14"/>
      <c r="H199" s="165"/>
      <c r="I199" s="14"/>
      <c r="J199" s="8"/>
      <c r="K199" s="8"/>
      <c r="L199" s="8"/>
      <c r="M199" s="8"/>
      <c r="N199" s="8"/>
      <c r="O199" s="14"/>
      <c r="P199" s="165"/>
      <c r="Q199" s="14"/>
    </row>
    <row r="200" spans="1:17" hidden="1">
      <c r="A200" s="8"/>
      <c r="B200" s="8"/>
      <c r="C200" s="8"/>
      <c r="D200" s="8"/>
      <c r="E200" s="8"/>
      <c r="F200" s="8"/>
      <c r="G200" s="8"/>
      <c r="H200" s="8"/>
      <c r="I200" s="8"/>
      <c r="J200" s="8"/>
      <c r="K200" s="8"/>
      <c r="L200" s="8"/>
      <c r="M200" s="8"/>
      <c r="N200" s="8"/>
      <c r="O200" s="8"/>
      <c r="P200" s="8"/>
      <c r="Q200" s="8"/>
    </row>
    <row r="201" spans="1:17" ht="18.75">
      <c r="A201" s="8"/>
      <c r="B201" s="28" t="s">
        <v>10</v>
      </c>
      <c r="C201" s="29"/>
      <c r="D201" s="29"/>
      <c r="E201" s="29"/>
      <c r="F201" s="29"/>
      <c r="G201" s="29"/>
      <c r="H201" s="30"/>
      <c r="I201" s="8"/>
      <c r="J201" s="8"/>
      <c r="K201" s="8"/>
      <c r="L201" s="8"/>
      <c r="M201" s="8"/>
      <c r="N201" s="8"/>
      <c r="O201" s="8"/>
      <c r="P201" s="8"/>
      <c r="Q201" s="8"/>
    </row>
    <row r="202" spans="1:17">
      <c r="A202" s="8"/>
      <c r="B202" s="9" t="s">
        <v>23</v>
      </c>
      <c r="C202" s="10" t="s">
        <v>28</v>
      </c>
      <c r="D202" s="10" t="s">
        <v>29</v>
      </c>
      <c r="E202" s="10" t="s">
        <v>30</v>
      </c>
      <c r="F202" s="10" t="s">
        <v>31</v>
      </c>
      <c r="G202" s="10" t="s">
        <v>32</v>
      </c>
      <c r="H202" s="10" t="s">
        <v>33</v>
      </c>
      <c r="I202" s="8"/>
      <c r="J202" s="8"/>
      <c r="K202" s="8"/>
      <c r="L202" s="8"/>
      <c r="M202" s="8"/>
      <c r="N202" s="8"/>
      <c r="O202" s="8"/>
      <c r="P202" s="8"/>
      <c r="Q202" s="8"/>
    </row>
    <row r="203" spans="1:17">
      <c r="A203" s="8"/>
      <c r="B203" s="11" t="s">
        <v>34</v>
      </c>
      <c r="C203" s="11">
        <f>COUNTIF('REKOD PRESTASI MURID'!$AD$12:$AD$65,1)</f>
        <v>0</v>
      </c>
      <c r="D203" s="11">
        <f>COUNTIF('REKOD PRESTASI MURID'!$AD$12:$AD$65,2)</f>
        <v>0</v>
      </c>
      <c r="E203" s="11">
        <f>COUNTIF('REKOD PRESTASI MURID'!$AD$12:$AD$65,3)</f>
        <v>0</v>
      </c>
      <c r="F203" s="11">
        <f>COUNTIF('REKOD PRESTASI MURID'!$AD$12:$AD$65,4)</f>
        <v>0</v>
      </c>
      <c r="G203" s="11">
        <f>COUNTIF('REKOD PRESTASI MURID'!$AD$12:$AD$65,5)</f>
        <v>30</v>
      </c>
      <c r="H203" s="11">
        <f>COUNTIF('REKOD PRESTASI MURID'!$AD$12:$AD$65,6)</f>
        <v>0</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35</v>
      </c>
      <c r="G216" s="16">
        <f>SUM(C203:H203)</f>
        <v>30</v>
      </c>
      <c r="H216" s="15" t="s">
        <v>36</v>
      </c>
      <c r="I216" s="8"/>
      <c r="J216" s="8"/>
      <c r="K216" s="8"/>
      <c r="L216" s="8"/>
      <c r="M216" s="8"/>
      <c r="N216" s="8"/>
      <c r="O216" s="8"/>
      <c r="P216" s="8"/>
      <c r="Q216" s="8"/>
    </row>
  </sheetData>
  <sheetProtection algorithmName="SHA-512" hashValue="+K8hZBP4YuO6KC2URHFCfak4wBiz69nEbxSeNV8Y44o/Vjn/Rj2TeQVaTBfS+KLl6tyXuBlXEG5pHHHi48I7Ew==" saltValue="YWIqptbysIGN0uK32uNqYg==" spinCount="100000" sheet="1" objects="1" scenarios="1"/>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PANDUAN!Print_Area</vt:lpstr>
      <vt:lpstr>'REKOD PRESTASI MURID'!Print_Area</vt:lpstr>
      <vt:lpstr>'DATA PERNYATAAN TAHAP PGUASAAN '!Print_Titles</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2018-02-08T02:55:23Z</cp:lastPrinted>
  <dcterms:created xsi:type="dcterms:W3CDTF">2016-04-25T12:26:07Z</dcterms:created>
  <dcterms:modified xsi:type="dcterms:W3CDTF">2018-12-20T04:53:10Z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