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Kurikulum BC\Pelaporan DSKP_BPK\Pelaporan KSSM\2018\"/>
    </mc:Choice>
  </mc:AlternateContent>
  <bookViews>
    <workbookView xWindow="0" yWindow="0" windowWidth="27315" windowHeight="1536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1">'REKOD PRESTASI MURID'!$A$1:$AD$73</definedName>
    <definedName name="_xlnm.Print_Titles" localSheetId="4">'GRAF PELAPORAN'!$1:$4</definedName>
    <definedName name="_xlnm.Print_Titles" localSheetId="1">'REKOD PRESTASI MURID'!$11:$11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2" l="1"/>
  <c r="F28" i="2"/>
  <c r="E29" i="2"/>
  <c r="F29" i="2"/>
  <c r="K7" i="2"/>
  <c r="E15" i="2"/>
  <c r="E17" i="2"/>
  <c r="C78" i="4"/>
  <c r="D78" i="4"/>
  <c r="E78" i="4"/>
  <c r="F78" i="4"/>
  <c r="G78" i="4"/>
  <c r="H78" i="4"/>
  <c r="G91" i="4"/>
  <c r="F56" i="2"/>
  <c r="B91" i="3"/>
  <c r="B83" i="3"/>
  <c r="B75" i="3"/>
  <c r="B67" i="3"/>
  <c r="M3" i="4"/>
  <c r="I4" i="4"/>
  <c r="I3" i="4"/>
  <c r="J41" i="4"/>
  <c r="N43" i="4"/>
  <c r="O43" i="4"/>
  <c r="P43" i="4"/>
  <c r="F43" i="4"/>
  <c r="G43" i="4"/>
  <c r="H43" i="4"/>
  <c r="N26" i="4"/>
  <c r="O26" i="4"/>
  <c r="P26" i="4"/>
  <c r="F26" i="4"/>
  <c r="G26" i="4"/>
  <c r="H26" i="4"/>
  <c r="N8" i="4"/>
  <c r="O8" i="4"/>
  <c r="P8" i="4"/>
  <c r="F8" i="4"/>
  <c r="G8" i="4"/>
  <c r="H8" i="4"/>
  <c r="J24" i="4"/>
  <c r="M43" i="4"/>
  <c r="L43" i="4"/>
  <c r="K43" i="4"/>
  <c r="K26" i="4"/>
  <c r="L26" i="4"/>
  <c r="M26" i="4"/>
  <c r="K9" i="2"/>
  <c r="K8" i="2"/>
  <c r="F15" i="2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/>
  <c r="B6" i="2"/>
  <c r="I7" i="2"/>
  <c r="J7" i="2"/>
  <c r="I8" i="2"/>
  <c r="J8" i="2"/>
  <c r="D9" i="2"/>
  <c r="I9" i="2"/>
  <c r="J9" i="2"/>
  <c r="I10" i="2"/>
  <c r="J10" i="2"/>
  <c r="I11" i="2"/>
  <c r="J11" i="2"/>
  <c r="D12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D20" i="2"/>
  <c r="E20" i="2"/>
  <c r="F20" i="2"/>
  <c r="I20" i="2"/>
  <c r="J20" i="2"/>
  <c r="D21" i="2"/>
  <c r="E21" i="2"/>
  <c r="F21" i="2"/>
  <c r="I21" i="2"/>
  <c r="J21" i="2"/>
  <c r="D22" i="2"/>
  <c r="E22" i="2"/>
  <c r="F22" i="2"/>
  <c r="I22" i="2"/>
  <c r="J22" i="2"/>
  <c r="D23" i="2"/>
  <c r="E23" i="2"/>
  <c r="F23" i="2"/>
  <c r="I23" i="2"/>
  <c r="J23" i="2"/>
  <c r="D24" i="2"/>
  <c r="E24" i="2"/>
  <c r="F24" i="2"/>
  <c r="I24" i="2"/>
  <c r="J24" i="2"/>
  <c r="D25" i="2"/>
  <c r="E25" i="2"/>
  <c r="F25" i="2"/>
  <c r="I25" i="2"/>
  <c r="J25" i="2"/>
  <c r="D26" i="2"/>
  <c r="E26" i="2"/>
  <c r="F26" i="2"/>
  <c r="I26" i="2"/>
  <c r="J26" i="2"/>
  <c r="D27" i="2"/>
  <c r="E27" i="2"/>
  <c r="F27" i="2"/>
  <c r="I27" i="2"/>
  <c r="J27" i="2"/>
  <c r="D28" i="2"/>
  <c r="I28" i="2"/>
  <c r="J28" i="2"/>
  <c r="D29" i="2"/>
  <c r="I29" i="2"/>
  <c r="J29" i="2"/>
  <c r="D30" i="2"/>
  <c r="E30" i="2"/>
  <c r="F30" i="2"/>
  <c r="I30" i="2"/>
  <c r="J30" i="2"/>
  <c r="D31" i="2"/>
  <c r="E31" i="2"/>
  <c r="F31" i="2"/>
  <c r="I31" i="2"/>
  <c r="J31" i="2"/>
  <c r="D32" i="2"/>
  <c r="E32" i="2"/>
  <c r="F32" i="2"/>
  <c r="I32" i="2"/>
  <c r="J32" i="2"/>
  <c r="D33" i="2"/>
  <c r="E33" i="2"/>
  <c r="F33" i="2"/>
  <c r="I33" i="2"/>
  <c r="J33" i="2"/>
  <c r="D34" i="2"/>
  <c r="E34" i="2"/>
  <c r="F34" i="2"/>
  <c r="I34" i="2"/>
  <c r="J34" i="2"/>
  <c r="D35" i="2"/>
  <c r="E35" i="2"/>
  <c r="F35" i="2"/>
  <c r="I35" i="2"/>
  <c r="J35" i="2"/>
  <c r="D36" i="2"/>
  <c r="E36" i="2"/>
  <c r="F36" i="2"/>
  <c r="I36" i="2"/>
  <c r="J36" i="2"/>
  <c r="D37" i="2"/>
  <c r="E37" i="2"/>
  <c r="F37" i="2"/>
  <c r="I37" i="2"/>
  <c r="J37" i="2"/>
  <c r="D38" i="2"/>
  <c r="E38" i="2"/>
  <c r="F38" i="2"/>
  <c r="I38" i="2"/>
  <c r="J38" i="2"/>
  <c r="D39" i="2"/>
  <c r="E39" i="2"/>
  <c r="F39" i="2"/>
  <c r="I39" i="2"/>
  <c r="J39" i="2"/>
  <c r="D40" i="2"/>
  <c r="E40" i="2"/>
  <c r="F40" i="2"/>
  <c r="I40" i="2"/>
  <c r="J40" i="2"/>
  <c r="D41" i="2"/>
  <c r="E41" i="2"/>
  <c r="F41" i="2"/>
  <c r="I41" i="2"/>
  <c r="J41" i="2"/>
  <c r="D42" i="2"/>
  <c r="E42" i="2"/>
  <c r="F42" i="2"/>
  <c r="I42" i="2"/>
  <c r="J42" i="2"/>
  <c r="D43" i="2"/>
  <c r="E43" i="2"/>
  <c r="F43" i="2"/>
  <c r="I43" i="2"/>
  <c r="J43" i="2"/>
  <c r="D44" i="2"/>
  <c r="E44" i="2"/>
  <c r="F44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B56" i="2"/>
  <c r="I56" i="2"/>
  <c r="J56" i="2"/>
  <c r="F57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B72" i="1"/>
  <c r="B58" i="2"/>
  <c r="D10" i="2"/>
  <c r="F58" i="2"/>
  <c r="D8" i="2"/>
  <c r="O109" i="4"/>
  <c r="G39" i="4"/>
  <c r="O198" i="4"/>
  <c r="O144" i="4"/>
  <c r="G144" i="4"/>
  <c r="O126" i="4"/>
  <c r="O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>学生尚未掌握学习标准，学习表现处于初学者的阶段。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>学生语文能力有限，学习表现必须改进，才能达到学习标准的要求。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>学生掌握了基本的语文能力，学习表现处在最基础的阶段。</t>
        </r>
        <r>
          <rPr>
            <b/>
            <sz val="9"/>
            <color indexed="81"/>
            <rFont val="Tahoma"/>
            <family val="2"/>
          </rPr>
          <t xml:space="preserve">
满意
</t>
        </r>
        <r>
          <rPr>
            <sz val="9"/>
            <color indexed="81"/>
            <rFont val="Tahoma"/>
            <family val="2"/>
          </rPr>
          <t>学生的语文能力中规中矩，学习表现令人满意。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>学生掌握了扎实的语文能力，学习表现良好。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>学生稳定地表现出高水平的语文能力，学习表现优良，足以成为其他同学的学习楷模。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12"/>
            <color indexed="81"/>
            <rFont val="Tahoma"/>
            <family val="2"/>
          </rPr>
          <t>TAHAP PENGUASAAN (Contoh)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TP1</t>
        </r>
        <r>
          <rPr>
            <sz val="8"/>
            <color indexed="81"/>
            <rFont val="Tahoma"/>
            <family val="2"/>
          </rPr>
          <t xml:space="preserve">: Mengenal pasti bahasa seni visual, media, teknik dan proses 
             dalam penghasilan karya.
</t>
        </r>
        <r>
          <rPr>
            <b/>
            <sz val="8"/>
            <color indexed="81"/>
            <rFont val="Tahoma"/>
            <family val="2"/>
          </rPr>
          <t>TP2</t>
        </r>
        <r>
          <rPr>
            <sz val="8"/>
            <color indexed="81"/>
            <rFont val="Tahoma"/>
            <family val="2"/>
          </rPr>
          <t xml:space="preserve">: Menerangkan tentang bahasa seni visual, teknik, media dan 
              proses dalam penghasilan karya.
</t>
        </r>
        <r>
          <rPr>
            <b/>
            <sz val="8"/>
            <color indexed="81"/>
            <rFont val="Tahoma"/>
            <family val="2"/>
          </rPr>
          <t>TP3</t>
        </r>
        <r>
          <rPr>
            <sz val="8"/>
            <color indexed="81"/>
            <rFont val="Tahoma"/>
            <family val="2"/>
          </rPr>
          <t xml:space="preserve">: Mengaplikasikan kefahaman dan kemahiran bahasa seni 
              visual, media, teknik dan proses dalam penghasilan karya 
              serta mengamalkan nilai murni.
</t>
        </r>
        <r>
          <rPr>
            <b/>
            <sz val="8"/>
            <color indexed="81"/>
            <rFont val="Tahoma"/>
            <family val="2"/>
          </rPr>
          <t>TP4</t>
        </r>
        <r>
          <rPr>
            <sz val="8"/>
            <color indexed="81"/>
            <rFont val="Tahoma"/>
            <family val="2"/>
          </rPr>
          <t xml:space="preserve">: Menganalisis aplikasi bahasa seni visual, media, teknik dan 
              proses dalam penghasilan karya melalui eksplorasi dan 
              penjanaan idea serta mengamalkan nilai murni.
</t>
        </r>
        <r>
          <rPr>
            <b/>
            <sz val="8"/>
            <color indexed="81"/>
            <rFont val="Tahoma"/>
            <family val="2"/>
          </rPr>
          <t>TP5</t>
        </r>
        <r>
          <rPr>
            <sz val="8"/>
            <color indexed="81"/>
            <rFont val="Tahoma"/>
            <family val="2"/>
          </rPr>
          <t xml:space="preserve">: Menjustifikasikan aplikasi bahasa seni visual, media, teknik 
              dan proses dalam penghasilan karya melalui pengolahan idea 
              serta mengamalkan nilai murni.
</t>
        </r>
        <r>
          <rPr>
            <b/>
            <sz val="8"/>
            <color indexed="81"/>
            <rFont val="Tahoma"/>
            <family val="2"/>
          </rPr>
          <t>TP6</t>
        </r>
        <r>
          <rPr>
            <sz val="8"/>
            <color indexed="81"/>
            <rFont val="Tahoma"/>
            <family val="2"/>
          </rPr>
          <t>: Mencipta hasil karya secara kreatif, inovatif dan 
              mengamalkan nilai murni dengan mengaplikasi bahasa seni 
              visual, media, teknik dan proses serta mampu membuat 
              apresiasi secara ilmiah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尚未掌握</t>
        </r>
        <r>
          <rPr>
            <sz val="9"/>
            <color indexed="81"/>
            <rFont val="Tahoma"/>
            <family val="2"/>
          </rPr>
          <t xml:space="preserve">
口语交际：能主动地聆听别人说话，用简单的话语与人沟通，并作出适当的反馈，态度有礼。
聆听：约略知道教材内容，尝试进行简单的分析和归纳，大体知道话语的字面含义，表达能力有限。具有耐心聆听的意识。
口头表达：进行说明和议论事情时，内容尚完整，用词尚准确，话语尚通顺，表达尚清楚，有注意到说话的态度。
</t>
        </r>
        <r>
          <rPr>
            <b/>
            <sz val="9"/>
            <color indexed="81"/>
            <rFont val="Tahoma"/>
            <family val="2"/>
          </rPr>
          <t>有待改进</t>
        </r>
        <r>
          <rPr>
            <sz val="9"/>
            <color indexed="81"/>
            <rFont val="Tahoma"/>
            <family val="2"/>
          </rPr>
          <t xml:space="preserve">
口语交际：能主动地聆听别人说话，用适当的话语与人沟通，有提出建设性意见的意识，表达尚清楚，语句尚流畅，态度有礼。
聆听：大略知道教材内容，能进行简单的分析和归纳，大体理解话语的字面含义，表达时条理不清。具有耐心聆听的习惯。
口头表达：进行说明和议论事情时，内容较完整，用词较准确，话语较通顺、有条理，表达清楚，有注意到说话的态度。
</t>
        </r>
        <r>
          <rPr>
            <b/>
            <sz val="9"/>
            <color indexed="81"/>
            <rFont val="Tahoma"/>
            <family val="2"/>
          </rPr>
          <t>基本掌握</t>
        </r>
        <r>
          <rPr>
            <sz val="9"/>
            <color indexed="81"/>
            <rFont val="Tahoma"/>
            <family val="2"/>
          </rPr>
          <t xml:space="preserve">
口语交际：能主动地聆听别人说话，用适当的话语更好地与人沟通，能初步提出建设性意见，表达清楚，语句流畅，态度有礼。
聆听：能理解教材内容，从既定的角度进行分析和归纳，大体理解话语的隐含信息，表达时条理尚清楚。具有专注和耐心聆听的习惯。
口头表达：进行说明和议论事情时，内容完整，用词准确，话语通顺、有条理，表达清楚，说话态度恰当。
</t>
        </r>
        <r>
          <rPr>
            <b/>
            <sz val="9"/>
            <color indexed="81"/>
            <rFont val="Tahoma"/>
            <family val="2"/>
          </rPr>
          <t>满意</t>
        </r>
        <r>
          <rPr>
            <sz val="9"/>
            <color indexed="81"/>
            <rFont val="Tahoma"/>
            <family val="2"/>
          </rPr>
          <t xml:space="preserve">
口语交际：能认真地聆听别人说话，与人沟通良好，能初步提出建设性意见，表达明确，发言尚中肯，不偏离主题，能体会、尊重他人的看法。
聆听：能主动思考，理解教材内容，从既定的角度进行分析和归纳，理解话语的隐含信息，表达时条理清楚。具有专注和耐心聆听的习惯。
口头表达：进行说明和议论事情时，内容具体、完整，主题尚明确，用词准确，话语通顺、有条理，表达清楚，说话态度从容、有礼。
</t>
        </r>
        <r>
          <rPr>
            <b/>
            <sz val="9"/>
            <color indexed="81"/>
            <rFont val="Tahoma"/>
            <family val="2"/>
          </rPr>
          <t>良好</t>
        </r>
        <r>
          <rPr>
            <sz val="9"/>
            <color indexed="81"/>
            <rFont val="Tahoma"/>
            <family val="2"/>
          </rPr>
          <t xml:space="preserve">
口语交际：能认真地聆听别人说话，与人沟通良好，意见具建设性，表达明确，发言中肯，不偏离主题，能体会、尊重他人的看法。
聆听：能认真思考，理解教材主要内容，从不同角度进行分析和归纳，初步领会话语的隐含信息，表达时条理分明。具有专注和耐心聆听的习惯。
口头表达：进行说明和议论事情时，内容具体、完整，主题明确，用词准确，话语通顺、条理清晰，表达清楚，说话态度从容、有礼。
</t>
        </r>
        <r>
          <rPr>
            <b/>
            <sz val="9"/>
            <color indexed="81"/>
            <rFont val="Tahoma"/>
            <family val="2"/>
          </rPr>
          <t>优良</t>
        </r>
        <r>
          <rPr>
            <sz val="9"/>
            <color indexed="81"/>
            <rFont val="Tahoma"/>
            <family val="2"/>
          </rPr>
          <t xml:space="preserve">
口语交际：能认真地聆听别人说话，与人沟通良好，意见明确和具建设性，表达明确有条理，发言委婉、切中主题，能体会、尊重他人的看法。
聆听：能认真思考，充分理解教材主要内容，从不同角度进行分析和归纳，领会话语的隐含信息，表达时条理分明。具有专注和耐心聆听的习惯。
口头表达：进行说明和议论事情时，内容具体、完整，主题明确，用词准确，话语通顺，条理清晰连贯，表达清楚，说话态度从容、自信，并设法吸引听众。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尚未掌握</t>
        </r>
        <r>
          <rPr>
            <sz val="9"/>
            <color indexed="81"/>
            <rFont val="Tahoma"/>
            <family val="2"/>
          </rPr>
          <t xml:space="preserve">
现代文：能认读一般字词，认识大部分词语在文中的具体意思，能理解部分文本信息。 
文言文：能凭借注释和工具书理解文本一部分的内容，认读大部分字词，尝试认识古代文化常识。
古诗：能凭借注释理解诗句一部分的意思。通过朗读和背诵，尝试感受诗歌语言的优美。
</t>
        </r>
        <r>
          <rPr>
            <b/>
            <sz val="9"/>
            <color indexed="81"/>
            <rFont val="Tahoma"/>
            <family val="2"/>
          </rPr>
          <t>有待改进</t>
        </r>
        <r>
          <rPr>
            <sz val="9"/>
            <color indexed="81"/>
            <rFont val="Tahoma"/>
            <family val="2"/>
          </rPr>
          <t xml:space="preserve">
现代文：能认读一般词句，认识词语在文中的具体意思，粗略获取文本中明确陈述出来的信息。
文言文：能凭借注释和工具书约略理解基本内容，认读大部分字词，尝试认识古代文化常识。
古诗：能凭借注释约略理解诗句大致意思。通过朗读和背诵，尝试感受诗歌语言的优美。
</t>
        </r>
        <r>
          <rPr>
            <b/>
            <sz val="9"/>
            <color indexed="81"/>
            <rFont val="Tahoma"/>
            <family val="2"/>
          </rPr>
          <t>基本掌握</t>
        </r>
        <r>
          <rPr>
            <sz val="9"/>
            <color indexed="81"/>
            <rFont val="Tahoma"/>
            <family val="2"/>
          </rPr>
          <t xml:space="preserve">
现代文：能从文本中获取信息，初步对所读内容形成一个完整的理解。能从词语和句子中直接获取信息，初步认识文章的表现手法，有自主学习的意识。
文言文：能凭借注释和工具书阅读与初步理解基本内容，并能认读其词句，尝试语译重点语句，学习认识常用文言词语和句式，初步认识古代文化常识。 
古诗：能凭借注释理解诗句大致意思，并通过诵读，尝试读出诗歌的韵味、体验诗歌的情感、感受诗歌语言的优美。初步体会诗中所要表达的内涵。
</t>
        </r>
        <r>
          <rPr>
            <b/>
            <sz val="9"/>
            <color indexed="81"/>
            <rFont val="Tahoma"/>
            <family val="2"/>
          </rPr>
          <t>满意</t>
        </r>
        <r>
          <rPr>
            <sz val="9"/>
            <color indexed="81"/>
            <rFont val="Tahoma"/>
            <family val="2"/>
          </rPr>
          <t xml:space="preserve">
现代文：扩展对文章的初步理解，从而形成对文章更为具体和完整的理解。能从词语和句子中直接获取信息，认识文章的表现手法，能自主学习。
文言文：能凭借注释和工具书阅读与理解基本内容，语译重点语句，初步认识常用文言词语和句式，尝试了解古代文化常识。
古诗：能凭借注释理解诗句的意思，并通过诵读，初步读出诗歌的韵味、体验诗歌的情感、感受诗歌语言的优美。初步体会诗中所要表达的内涵和意境。
</t>
        </r>
        <r>
          <rPr>
            <b/>
            <sz val="9"/>
            <color indexed="81"/>
            <rFont val="Tahoma"/>
            <family val="2"/>
          </rPr>
          <t>良好</t>
        </r>
        <r>
          <rPr>
            <sz val="9"/>
            <color indexed="81"/>
            <rFont val="Tahoma"/>
            <family val="2"/>
          </rPr>
          <t xml:space="preserve">
现代文：能解释并初步整合文本中的观点和信息，深入地思考文章内涵，获取隐含信息，了解其表现手法。有选择阅读材料的能力，体验阅读的乐趣，具独立阅读的能力。
文言文：能凭借注释和工具书阅读与理解基本内容，语译重点语句，认识常用文言词语和句式，初步了解古代文化常识并对它产生兴趣。
古诗：能凭借注释理解诗作的思想内容，并通过诵读，初步读出诗歌的韵味、体验诗歌的情感、感受诗歌语言的优美，体会诗中所要表达的内涵和意境。
</t>
        </r>
        <r>
          <rPr>
            <b/>
            <sz val="9"/>
            <color indexed="81"/>
            <rFont val="Tahoma"/>
            <family val="2"/>
          </rPr>
          <t>优良</t>
        </r>
        <r>
          <rPr>
            <sz val="9"/>
            <color indexed="81"/>
            <rFont val="Tahoma"/>
            <family val="2"/>
          </rPr>
          <t xml:space="preserve">
现代文：能解释并整合文本中的观点和信息，深入地思考文章内涵，获取隐含信息，了解其表现手法。有选择阅读材料的能力，体验阅读的乐趣，养成正确的人生观和良好的阅读习惯。
文言文：能凭借注释和工具书阅读与充分地理解基本内容，语译重点语句，认识常用文言词语和句式，了解古代文化常识并对它产生兴趣。
古诗： 能凭借注释充分地理解诗作的思想内容，并根据对诗句的理解、读出诗歌的韵味、体验诗歌的情感，感受诗歌语言的优美。初步品味诗中所要表达的内涵和意境。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>能以正确的坐姿、执笔法和基本笔画的运笔规律书写毛笔字，笔顺较少错误。尝试掌握字体的比例协调，卷面整洁。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 xml:space="preserve">能以正确的坐姿、执笔法、笔顺和基本的运笔规律书写毛笔字。初步认识名家运笔和构字的方法，尝试做到形似的地步，并注意到字的比例协调。较能掌握字体的比例协调，卷面整洁。  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 xml:space="preserve">能以正确的坐姿、执笔法和运笔规律书写比例协调的毛笔字，认识名家运笔和构字的方法，做到临准的地步，并注意到字的比例协调。
</t>
        </r>
        <r>
          <rPr>
            <b/>
            <sz val="9"/>
            <color indexed="81"/>
            <rFont val="Tahoma"/>
            <family val="2"/>
          </rPr>
          <t xml:space="preserve">
满意
</t>
        </r>
        <r>
          <rPr>
            <sz val="9"/>
            <color indexed="81"/>
            <rFont val="Tahoma"/>
            <family val="2"/>
          </rPr>
          <t>能以正确的坐姿、执笔法和运笔的规律，了解名家运笔和构字的方法，做到临像临准的地步，结构匀称，注意形款整齐，初步体会书法艺术的美。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>能以正确的坐姿、执笔法和运笔的规律，熟练地临摹名家的毛笔字，做到临像临准的地步，结构匀称。初步学习观察揣摩字形的变化与呼应，注意形款整齐，体会书法艺术的美。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 xml:space="preserve">能以正确的坐姿、执笔法和运笔的规律，熟练地临摹名家的毛笔字，做到临像临准的地步，结构匀称。能观察揣摩字形的变化与呼应，注意形款整齐，体会书法艺术的美。
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>书面表达能力有限。尝试书写段落，没有中心，条理不清，表达不完整，病句多，词不达意。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>能根据指定的表达方式书写段落，尝试分段表述。中心不明确，条理欠清晰，语句尚通顺，遣词用句虽有错误但不影响文义。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>能根据所指定的表达方式，拟定内容，适当分段。中心尚明确，条理尚清晰，能简单地表情达意，语句通顺。遣词用句偶有错误且不影响文义。</t>
        </r>
        <r>
          <rPr>
            <b/>
            <sz val="9"/>
            <color indexed="81"/>
            <rFont val="Tahoma"/>
            <family val="2"/>
          </rPr>
          <t xml:space="preserve"> 
满意
</t>
        </r>
        <r>
          <rPr>
            <sz val="9"/>
            <color indexed="81"/>
            <rFont val="Tahoma"/>
            <family val="2"/>
          </rPr>
          <t>能根据写作内容的需要组织素材，书写篇章。中心明确，条理清晰，能表情达意，语句通顺，遣词用句恰当。能修改习作中有明显错误的语句。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 xml:space="preserve">能根据写作内容的需要组织素材，书写篇章。文从字顺地表情达意，思路清晰，感情真实健康。对写作有兴趣。学会对作文内容、文字表达做出修改。 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 xml:space="preserve">写作时能根据不同的目的和对象文从字顺地表情达意，内容充实合理，思路清晰连贯，感情真实健康。对写作有浓厚兴趣。学会对作文内容、文字表达做出修改。 </t>
        </r>
      </text>
    </comment>
  </commentList>
</comments>
</file>

<file path=xl/sharedStrings.xml><?xml version="1.0" encoding="utf-8"?>
<sst xmlns="http://schemas.openxmlformats.org/spreadsheetml/2006/main" count="404" uniqueCount="145">
  <si>
    <t>:</t>
  </si>
  <si>
    <t xml:space="preserve"> </t>
  </si>
  <si>
    <t>P</t>
  </si>
  <si>
    <t>L</t>
  </si>
  <si>
    <t>…………………………………………………</t>
  </si>
  <si>
    <t>NOTA : JANGAN PADAM DATA INI!</t>
  </si>
  <si>
    <t>TAHAP PENGUASAAN</t>
  </si>
  <si>
    <t>…………………………………………………………………………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</si>
  <si>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</si>
  <si>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</si>
  <si>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</si>
  <si>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</si>
  <si>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</si>
  <si>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</si>
  <si>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</si>
  <si>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</si>
  <si>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</si>
  <si>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</si>
  <si>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</si>
  <si>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</si>
  <si>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</si>
  <si>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</si>
  <si>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</si>
  <si>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</si>
  <si>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</si>
  <si>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EN. TAN KAR HOCK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</si>
  <si>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</si>
  <si>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</si>
  <si>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</si>
  <si>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</si>
  <si>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</si>
  <si>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</si>
  <si>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</si>
  <si>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</si>
  <si>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</si>
  <si>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</si>
  <si>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</si>
  <si>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</si>
  <si>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</si>
  <si>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</si>
  <si>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</si>
  <si>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</si>
  <si>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</si>
  <si>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</si>
  <si>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</si>
  <si>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</si>
  <si>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</si>
  <si>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 xml:space="preserve"> TP 4</t>
  </si>
  <si>
    <t xml:space="preserve"> TP 5</t>
  </si>
  <si>
    <t xml:space="preserve"> TP 6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</si>
  <si>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</si>
  <si>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</si>
  <si>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</si>
  <si>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</si>
  <si>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听说</t>
  </si>
  <si>
    <t>阅读</t>
  </si>
  <si>
    <t>写作</t>
  </si>
  <si>
    <t>华文</t>
  </si>
  <si>
    <t>苏智力</t>
  </si>
  <si>
    <t>校名 :</t>
  </si>
  <si>
    <t>校址 :</t>
  </si>
  <si>
    <t>日期 :</t>
  </si>
  <si>
    <t>科目</t>
  </si>
  <si>
    <t>科任老师:</t>
  </si>
  <si>
    <t>班级:</t>
  </si>
  <si>
    <t>序号</t>
  </si>
  <si>
    <t>姓名</t>
  </si>
  <si>
    <t>身份证号码</t>
  </si>
  <si>
    <t>性别</t>
  </si>
  <si>
    <t>整体学习标准</t>
  </si>
  <si>
    <t>科任老师</t>
  </si>
  <si>
    <t>62604 PUTRAJAYA</t>
  </si>
  <si>
    <t>W.P. PUTRAJAYA</t>
  </si>
  <si>
    <t>班级</t>
  </si>
  <si>
    <t>日期</t>
  </si>
  <si>
    <t>整体学习表现</t>
  </si>
  <si>
    <t>整体学习表现说明</t>
  </si>
  <si>
    <t>技能</t>
  </si>
  <si>
    <t>学习表现</t>
  </si>
  <si>
    <t>说明</t>
  </si>
  <si>
    <t>教师评语 :</t>
  </si>
  <si>
    <t>学生语文能力有限，学习表现必须改进，才能达到学习标准的要求。</t>
  </si>
  <si>
    <t>学生人数</t>
  </si>
  <si>
    <t>尚未掌握</t>
  </si>
  <si>
    <t>有待改进</t>
  </si>
  <si>
    <t>基本掌握</t>
  </si>
  <si>
    <t>满意</t>
  </si>
  <si>
    <t>良好</t>
  </si>
  <si>
    <t>优良</t>
  </si>
  <si>
    <t>学生总数</t>
  </si>
  <si>
    <t>人</t>
  </si>
  <si>
    <t>AAA</t>
  </si>
  <si>
    <t>年中</t>
  </si>
  <si>
    <t>年终</t>
  </si>
  <si>
    <t>评估时段：</t>
  </si>
  <si>
    <t>表现标准说明</t>
  </si>
  <si>
    <t>语文技能</t>
  </si>
  <si>
    <t>Pelaporan bagi keempat-empat kemahiran bahasa akan dilakukan pada pertengahan tahun dan akhir tahun.</t>
  </si>
  <si>
    <r>
      <t xml:space="preserve">Tahap Penguasaan diberikan berdasarkan setiap rubrik mengikut konstruk kemahiran bahasa tersebut seperti di halaman </t>
    </r>
    <r>
      <rPr>
        <b/>
        <sz val="11"/>
        <rFont val="Calibri"/>
        <family val="2"/>
      </rPr>
      <t>Data Peryataan Tahap Penguasaan.</t>
    </r>
  </si>
  <si>
    <t>PENENTUAN TAHAP PENGUASAAN</t>
  </si>
  <si>
    <t>Guru hendaklah memilih option di sebelah kanan bahagian atas halaman Rekod Prestasi Murid untuk membuat pelaporan di dalam templat ini.</t>
  </si>
  <si>
    <r>
      <t xml:space="preserve">Templat pelaporan ini terdiri daripada </t>
    </r>
    <r>
      <rPr>
        <b/>
        <sz val="11"/>
        <rFont val="Calibri"/>
        <family val="2"/>
      </rPr>
      <t>EMPAT</t>
    </r>
    <r>
      <rPr>
        <sz val="11"/>
        <rFont val="Calibri"/>
        <family val="2"/>
      </rPr>
      <t xml:space="preserve"> lajur yang dibina berdasarkan konstruk </t>
    </r>
    <r>
      <rPr>
        <b/>
        <sz val="11"/>
        <rFont val="Calibri"/>
        <family val="2"/>
      </rPr>
      <t>kemahiran bahasa</t>
    </r>
    <r>
      <rPr>
        <sz val="11"/>
        <rFont val="Calibri"/>
        <family val="2"/>
      </rPr>
      <t>.</t>
    </r>
  </si>
  <si>
    <t>BBB</t>
  </si>
  <si>
    <t>CCC</t>
  </si>
  <si>
    <t>DDD</t>
  </si>
  <si>
    <t>EEE</t>
  </si>
  <si>
    <t>FFF</t>
  </si>
  <si>
    <t>GGG</t>
  </si>
  <si>
    <t>BAHASA CINA</t>
  </si>
  <si>
    <t>SMK PUTRAJAYA</t>
  </si>
  <si>
    <t>PENGETUA</t>
  </si>
  <si>
    <t>GURU MATA PELAJARAN</t>
  </si>
  <si>
    <t>写毛笔字</t>
  </si>
  <si>
    <t>学生尚未掌握学习标准，学习表现处于初学者的阶段。</t>
  </si>
  <si>
    <t>学生掌握了基本的语文能力，学习表现处在最基础的阶段。</t>
  </si>
  <si>
    <t>学生的语文能力中规中矩，学习表现令人满意。</t>
  </si>
  <si>
    <t>学生掌握了扎实的语文能力，学习表现良好。</t>
  </si>
  <si>
    <t>学生稳定地表现出高水平的语文能力，学习表现优良，足以成为其他同学的学习楷模。</t>
  </si>
  <si>
    <t>学校:</t>
  </si>
  <si>
    <t>3 红</t>
  </si>
  <si>
    <t>口语交际：能主动地聆听别人说话，用简单的话语与人沟通，并作出适当的反馈，态度有礼。
聆听：约略知道教材内容，尝试进行简单的分析和归纳，大体知道话语的字面含义，表达能力有限。具有耐心聆听的意识。
口头表达：进行说明和议论事情时，内容尚完整，用词尚准确，话语尚通顺，表达尚清楚，有注意到说话的态度。</t>
  </si>
  <si>
    <t>口语交际：能主动地聆听别人说话，用适当的话语与人沟通，有提出建设性意见的意识，表达尚清楚，语句尚流畅，态度有礼。
聆听：大略知道教材内容，能进行简单的分析和归纳，大体理解话语的字面含义，表达时条理不清。具有耐心聆听的习惯。
口头表达：进行说明和议论事情时，内容较完整，用词较准确，话语较通顺、有条理，表达清楚，有注意到说话的态度。</t>
  </si>
  <si>
    <t>口语交际：能主动地聆听别人说话，用适当的话语更好地与人沟通，能初步提出建设性意见，表达清楚，语句流畅，态度有礼。
聆听：能理解教材内容，从既定的角度进行分析和归纳，大体理解话语的隐含信息，表达时条理尚清楚。具有专注和耐心聆听的习惯。
口头表达：进行说明和议论事情时，内容完整，用词准确，话语通顺、有条理，表达清楚，说话态度恰当。</t>
  </si>
  <si>
    <t>口语交际：能认真地聆听别人说话，与人沟通良好，能初步提出建设性意见，表达明确，发言尚中肯，不偏离主题，能体会、尊重他人的看法。
聆听：能主动思考，理解教材内容，从既定的角度进行分析和归纳，理解话语的隐含信息，表达时条理清楚。具有专注和耐心聆听的习惯。
口头表达：进行说明和议论事情时，内容具体、完整，主题尚明确，用词准确，话语通顺、有条理，表达清楚，说话态度从容、有礼。</t>
  </si>
  <si>
    <t>口语交际：能认真地聆听别人说话，与人沟通良好，意见具建设性，表达明确，发言中肯，不偏离主题，能体会、尊重他人的看法。
聆听：能认真思考，理解教材主要内容，从不同角度进行分析和归纳，初步领会话语的隐含信息，表达时条理分明。具有专注和耐心聆听的习惯。
口头表达：进行说明和议论事情时，内容具体、完整，主题明确，用词准确，话语通顺、条理清晰，表达清楚，说话态度从容、有礼。</t>
  </si>
  <si>
    <t>口语交际：能认真地聆听别人说话，与人沟通良好，意见明确和具建设性，表达明确有条理，发言委婉、切中主题，能体会、尊重他人的看法。
聆听：能认真思考，充分理解教材主要内容，从不同角度进行分析和归纳，领会话语的隐含信息，表达时条理分明。具有专注和耐心聆听的习惯。
口头表达：进行说明和议论事情时，内容具体、完整，主题明确，用词准确，话语通顺，条理清晰连贯，表达清楚，说话态度从容、自信，并设法吸引听众。</t>
  </si>
  <si>
    <t>现代文：能解释并整合文本中的观点和信息，深入地思考文章内涵，获取隐含信息，了解其表现手法。有选择阅读材料的能力，体验阅读的乐趣，养成正确的人生观和良好的阅读习惯。
文言文：能凭借注释和工具书阅读与充分地理解基本内容，语译重点语句，认识常用文言词语和句式，了解古代文化常识并对它产生兴趣。
古诗： 能凭借注释充分地理解诗作的思想内容，并根据对诗句的理解、读出诗歌的韵味、体验诗歌的情感，感受诗歌语言的优美。初步品味诗中所要表达的内涵和意境。</t>
  </si>
  <si>
    <t>能以正确的坐姿、执笔法和基本笔画的运笔规律书写毛笔字，笔顺较少错误。尝试掌握字体的比例协调，卷面整洁。</t>
  </si>
  <si>
    <t xml:space="preserve">能以正确的坐姿、执笔法、笔顺和基本的运笔规律书写毛笔字。初步认识名家运笔和构字的方法，尝试做到形似的地步，并注意到字的比例协调。较能掌握字体的比例协调，卷面整洁。  </t>
  </si>
  <si>
    <t>能以正确的坐姿、执笔法和运笔规律书写比例协调的毛笔字，认识名家运笔和构字的方法，做到临准的地步，并注意到字的比例协调。</t>
  </si>
  <si>
    <t>能以正确的坐姿、执笔法和运笔的规律，了解名家运笔和构字的方法，做到临像临准的地步，结构匀称，注意形款整齐，初步体会书法艺术的美。</t>
  </si>
  <si>
    <t>能以正确的坐姿、执笔法和运笔的规律，熟练地临摹名家的毛笔字，做到临像临准的地步，结构匀称。初步学习观察揣摩字形的变化与呼应，注意形款整齐，体会书法艺术的美。</t>
  </si>
  <si>
    <t>能以正确的坐姿、执笔法和运笔的规律，熟练地临摹名家的毛笔字，做到临像临准的地步，结构匀称。能观察揣摩字形的变化与呼应，注意形款整齐，体会书法艺术的美。</t>
  </si>
  <si>
    <t>书面表达能力有限。尝试书写段落，没有中心，条理不清，表达不完整，病句多，词不达意。</t>
  </si>
  <si>
    <t>能根据指定的表达方式书写段落，尝试分段表述。中心不明确，条理欠清晰，语句尚通顺，遣词用句虽有错误但不影响文义。</t>
  </si>
  <si>
    <t>能根据所指定的表达方式，拟定内容，适当分段。中心尚明确，条理尚清晰，能简单地表情达意，语句通顺。遣词用句偶有错误且不影响文义。</t>
  </si>
  <si>
    <t>能根据写作内容的需要组织素材，书写篇章。中心明确，条理清晰，能表情达意，语句通顺，遣词用句恰当。能修改习作中有明显错误的语句。</t>
  </si>
  <si>
    <t xml:space="preserve">能根据写作内容的需要组织素材，书写篇章。文从字顺地表情达意，思路清晰，感情真实健康。对写作有兴趣。学会对作文内容、文字表达做出修改。 </t>
  </si>
  <si>
    <t xml:space="preserve">写作时能根据不同的目的和对象文从字顺地表情达意，内容充实合理，思路清晰连贯，感情真实健康。对写作有浓厚兴趣。学会对作文内容、文字表达做出修改。 </t>
  </si>
  <si>
    <t xml:space="preserve">  中三华文整体学习表现说明</t>
  </si>
  <si>
    <t>现代文：扩展对文章的初步理解，从而形成对文章更为具体和完整的理解。能从词语和句子中直接获取信息，认识文章的表现手法，能自主学习。
文言文：能凭借注释和工具书阅读与理解基本内容，语译重点语句，初步认识常用文言词语和句式，尝试了解古代文化常识。
古诗：能凭借注释理解诗句的意思，并通过诵读，初步读出诗歌的韵味、体验诗歌的情感、感受诗歌语言的优美。初步体会诗中所要表达的内涵和意境。</t>
  </si>
  <si>
    <t>现代文：能解释并初步整合文本中的观点和信息，深入地思考文章内涵，获取隐含信息，了解其表现手法。有选择阅读材料的能力，体验阅读的乐趣，具独立阅读的能力。
文言文：能凭借注释和工具书阅读与理解基本内容，语译重点语句，认识常用文言词语和句式，初步了解古代文化常识并对它产生兴趣。
古诗：能凭借注释理解诗作的思想内容，并通过诵读，初步读出诗歌的韵味、体验诗歌的情感、感受诗歌语言的优美，体会诗中所要表达的内涵和意境。</t>
  </si>
  <si>
    <t>现代文：能从文本中获取信息，初步对所读内容形成一个完整的理解。能从词语和句子中直接获取信息，初步认识文章的表现手法，有自主学习的意识。
文言文：能凭借注释和工具书阅读与初步理解基本内容，并能认读其词句，尝试语译重点语句，学习认识常用文言词语和句式，初步认识古代文化常识。 
古诗：能凭借注释理解诗句大致意思，并通过诵读，尝试读出诗歌的韵味、体验诗歌的情感、感受诗歌语言的优美。初步体会诗中所要表达的内涵。</t>
  </si>
  <si>
    <t>现代文：能认读一般词句，认识词语在文中的具体意思，粗略获取文本中明确陈述出来的信息。
文言文：能凭借注释和工具书约略理解基本内容，认读大部分字词，尝试认识古代文化常识。
古诗：能凭借注释约略理解诗句大致意思。通过朗读和背诵，尝试感受诗歌语言的优美。</t>
  </si>
  <si>
    <t>现代文：能认读一般字词，认识大部分词语在文中的具体意思，能理解部分文本信息。 
文言文：能凭借注释和工具书理解文本一部分的内容，认读大部分字词，尝试认识古代文化常识。
古诗：能凭借注释理解诗句一部分的意思。通过朗读和背诵，尝试感受诗歌语言的优美。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</si>
</sst>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55">
    <font>
      <sz val="11"/>
      <color indexed="8"/>
      <name val="Calibri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Arial Narrow"/>
      <family val="2"/>
    </font>
    <font>
      <sz val="11"/>
      <color indexed="8"/>
      <name val="SimSun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00000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9"/>
      <name val="SimSun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C0C0"/>
        <bgColor rgb="FF000000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5"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235">
    <xf numFmtId="0" fontId="0" fillId="0" borderId="0" xfId="0" applyAlignment="1"/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6" fillId="2" borderId="2" xfId="0" applyFont="1" applyFill="1" applyBorder="1" applyAlignment="1">
      <alignment wrapText="1"/>
    </xf>
    <xf numFmtId="0" fontId="12" fillId="2" borderId="0" xfId="0" applyFont="1" applyFill="1" applyBorder="1" applyAlignment="1"/>
    <xf numFmtId="0" fontId="10" fillId="2" borderId="0" xfId="0" applyFont="1" applyFill="1" applyBorder="1" applyAlignment="1"/>
    <xf numFmtId="0" fontId="13" fillId="7" borderId="0" xfId="0" applyFont="1" applyFill="1" applyBorder="1" applyAlignment="1">
      <alignment horizontal="left"/>
    </xf>
    <xf numFmtId="0" fontId="8" fillId="7" borderId="0" xfId="0" applyFont="1" applyFill="1" applyBorder="1" applyAlignment="1"/>
    <xf numFmtId="0" fontId="5" fillId="7" borderId="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15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 wrapText="1" indent="1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 wrapText="1" inden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 wrapText="1" indent="1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0" fontId="16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Fill="1" applyAlignment="1"/>
    <xf numFmtId="0" fontId="1" fillId="4" borderId="0" xfId="0" applyFont="1" applyFill="1" applyAlignment="1"/>
    <xf numFmtId="0" fontId="1" fillId="0" borderId="0" xfId="0" applyFont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4" borderId="4" xfId="0" applyFont="1" applyFill="1" applyBorder="1" applyAlignment="1"/>
    <xf numFmtId="0" fontId="11" fillId="4" borderId="5" xfId="0" applyFont="1" applyFill="1" applyBorder="1" applyAlignment="1"/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164" fontId="8" fillId="4" borderId="4" xfId="0" applyNumberFormat="1" applyFont="1" applyFill="1" applyBorder="1" applyAlignment="1">
      <alignment horizontal="left"/>
    </xf>
    <xf numFmtId="164" fontId="8" fillId="4" borderId="5" xfId="0" applyNumberFormat="1" applyFont="1" applyFill="1" applyBorder="1" applyAlignment="1"/>
    <xf numFmtId="0" fontId="8" fillId="4" borderId="4" xfId="0" applyFont="1" applyFill="1" applyBorder="1" applyAlignment="1"/>
    <xf numFmtId="0" fontId="8" fillId="4" borderId="5" xfId="0" applyFont="1" applyFill="1" applyBorder="1" applyAlignment="1"/>
    <xf numFmtId="0" fontId="8" fillId="4" borderId="5" xfId="0" applyNumberFormat="1" applyFont="1" applyFill="1" applyBorder="1" applyAlignment="1"/>
    <xf numFmtId="0" fontId="8" fillId="2" borderId="0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left" vertical="center" wrapText="1" indent="1"/>
      <protection hidden="1"/>
    </xf>
    <xf numFmtId="0" fontId="23" fillId="2" borderId="6" xfId="0" applyFont="1" applyFill="1" applyBorder="1" applyAlignment="1">
      <alignment vertical="center" textRotation="90" wrapText="1"/>
    </xf>
    <xf numFmtId="0" fontId="13" fillId="2" borderId="10" xfId="0" applyFont="1" applyFill="1" applyBorder="1" applyAlignment="1">
      <alignment vertical="center" textRotation="90" wrapText="1"/>
    </xf>
    <xf numFmtId="0" fontId="23" fillId="2" borderId="11" xfId="0" applyFont="1" applyFill="1" applyBorder="1" applyAlignment="1">
      <alignment vertical="center" textRotation="90" wrapText="1"/>
    </xf>
    <xf numFmtId="0" fontId="13" fillId="2" borderId="12" xfId="0" applyFont="1" applyFill="1" applyBorder="1" applyAlignment="1">
      <alignment vertical="center" textRotation="90" wrapText="1"/>
    </xf>
    <xf numFmtId="0" fontId="13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" fillId="4" borderId="0" xfId="0" applyFont="1" applyFill="1" applyBorder="1" applyAlignment="1"/>
    <xf numFmtId="0" fontId="1" fillId="9" borderId="0" xfId="0" applyFont="1" applyFill="1" applyAlignment="1"/>
    <xf numFmtId="0" fontId="1" fillId="9" borderId="0" xfId="0" applyFont="1" applyFill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6" fillId="4" borderId="0" xfId="0" applyFont="1" applyFill="1" applyAlignment="1"/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6" fillId="5" borderId="0" xfId="0" applyFont="1" applyFill="1" applyAlignment="1"/>
    <xf numFmtId="0" fontId="27" fillId="5" borderId="0" xfId="0" applyFont="1" applyFill="1" applyAlignment="1" applyProtection="1">
      <protection locked="0"/>
    </xf>
    <xf numFmtId="0" fontId="28" fillId="5" borderId="0" xfId="0" applyFont="1" applyFill="1" applyAlignment="1">
      <alignment horizontal="right" vertical="center"/>
    </xf>
    <xf numFmtId="0" fontId="22" fillId="5" borderId="0" xfId="0" applyFont="1" applyFill="1" applyBorder="1" applyAlignment="1" applyProtection="1">
      <alignment vertical="center"/>
      <protection locked="0"/>
    </xf>
    <xf numFmtId="0" fontId="27" fillId="5" borderId="0" xfId="0" applyFont="1" applyFill="1" applyAlignment="1"/>
    <xf numFmtId="0" fontId="24" fillId="2" borderId="0" xfId="0" applyFont="1" applyFill="1" applyAlignment="1"/>
    <xf numFmtId="0" fontId="2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10" borderId="14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0" fontId="27" fillId="2" borderId="8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27" fillId="5" borderId="0" xfId="0" applyFont="1" applyFill="1" applyAlignment="1" applyProtection="1">
      <alignment horizontal="center"/>
      <protection locked="0"/>
    </xf>
    <xf numFmtId="0" fontId="27" fillId="5" borderId="0" xfId="0" applyFont="1" applyFill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4" borderId="7" xfId="0" applyFont="1" applyFill="1" applyBorder="1" applyAlignment="1"/>
    <xf numFmtId="0" fontId="24" fillId="4" borderId="13" xfId="0" applyFont="1" applyFill="1" applyBorder="1" applyAlignment="1"/>
    <xf numFmtId="0" fontId="24" fillId="4" borderId="13" xfId="0" applyFont="1" applyFill="1" applyBorder="1" applyAlignment="1">
      <alignment horizontal="center"/>
    </xf>
    <xf numFmtId="0" fontId="24" fillId="4" borderId="6" xfId="0" applyFont="1" applyFill="1" applyBorder="1" applyAlignment="1"/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0" borderId="6" xfId="0" applyFont="1" applyBorder="1" applyAlignment="1"/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 applyProtection="1">
      <protection locked="0"/>
    </xf>
    <xf numFmtId="0" fontId="24" fillId="4" borderId="11" xfId="0" applyFont="1" applyFill="1" applyBorder="1" applyAlignment="1"/>
    <xf numFmtId="0" fontId="24" fillId="4" borderId="2" xfId="0" applyFont="1" applyFill="1" applyBorder="1" applyAlignment="1"/>
    <xf numFmtId="0" fontId="24" fillId="4" borderId="2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4" fillId="0" borderId="0" xfId="0" applyFont="1" applyBorder="1" applyAlignment="1"/>
    <xf numFmtId="0" fontId="24" fillId="4" borderId="10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30" fillId="0" borderId="1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wrapText="1" indent="1"/>
    </xf>
    <xf numFmtId="0" fontId="7" fillId="2" borderId="0" xfId="0" applyFont="1" applyFill="1" applyAlignment="1" applyProtection="1">
      <alignment vertical="center"/>
      <protection locked="0"/>
    </xf>
    <xf numFmtId="11" fontId="24" fillId="0" borderId="1" xfId="0" applyNumberFormat="1" applyFont="1" applyBorder="1" applyAlignment="1" applyProtection="1">
      <alignment vertical="center"/>
      <protection locked="0"/>
    </xf>
    <xf numFmtId="166" fontId="22" fillId="5" borderId="0" xfId="0" applyNumberFormat="1" applyFont="1" applyFill="1" applyBorder="1" applyAlignment="1" applyProtection="1">
      <alignment horizontal="left" vertical="center"/>
      <protection locked="0"/>
    </xf>
    <xf numFmtId="165" fontId="8" fillId="4" borderId="4" xfId="0" applyNumberFormat="1" applyFont="1" applyFill="1" applyBorder="1" applyAlignment="1">
      <alignment horizontal="left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4" fillId="4" borderId="0" xfId="0" applyFont="1" applyFill="1" applyBorder="1" applyAlignment="1" applyProtection="1"/>
    <xf numFmtId="0" fontId="39" fillId="13" borderId="0" xfId="0" applyFont="1" applyFill="1" applyAlignment="1">
      <alignment horizontal="right" vertical="center"/>
    </xf>
    <xf numFmtId="0" fontId="24" fillId="0" borderId="0" xfId="0" applyFont="1" applyAlignment="1" applyProtection="1">
      <alignment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27" fillId="12" borderId="8" xfId="0" applyFont="1" applyFill="1" applyBorder="1" applyAlignment="1">
      <alignment vertical="center"/>
    </xf>
    <xf numFmtId="0" fontId="7" fillId="12" borderId="22" xfId="0" applyFont="1" applyFill="1" applyBorder="1" applyAlignment="1">
      <alignment vertical="center"/>
    </xf>
    <xf numFmtId="0" fontId="7" fillId="10" borderId="12" xfId="0" applyFont="1" applyFill="1" applyBorder="1" applyAlignment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24" fillId="2" borderId="0" xfId="0" applyFont="1" applyFill="1" applyAlignment="1">
      <alignment horizontal="left" vertical="center" indent="1"/>
    </xf>
    <xf numFmtId="0" fontId="47" fillId="0" borderId="0" xfId="0" applyFont="1" applyBorder="1" applyAlignment="1" applyProtection="1">
      <alignment horizontal="center"/>
    </xf>
    <xf numFmtId="0" fontId="48" fillId="0" borderId="1" xfId="0" applyFont="1" applyBorder="1" applyAlignment="1" applyProtection="1">
      <alignment horizontal="left" vertical="center" wrapText="1" indent="1"/>
    </xf>
    <xf numFmtId="0" fontId="51" fillId="15" borderId="26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 vertical="center"/>
    </xf>
    <xf numFmtId="0" fontId="54" fillId="8" borderId="1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protection locked="0"/>
    </xf>
    <xf numFmtId="0" fontId="48" fillId="0" borderId="28" xfId="0" applyFont="1" applyBorder="1" applyAlignment="1" applyProtection="1">
      <alignment horizontal="left" vertical="center" wrapText="1"/>
    </xf>
    <xf numFmtId="0" fontId="48" fillId="0" borderId="29" xfId="0" applyFont="1" applyBorder="1" applyAlignment="1" applyProtection="1">
      <alignment horizontal="left" vertical="center" wrapText="1"/>
    </xf>
    <xf numFmtId="0" fontId="32" fillId="0" borderId="0" xfId="0" applyFont="1" applyAlignment="1">
      <alignment horizontal="justify" vertical="justify" wrapText="1"/>
    </xf>
    <xf numFmtId="0" fontId="52" fillId="0" borderId="0" xfId="0" applyFont="1" applyAlignment="1">
      <alignment horizontal="justify" vertical="justify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7" fillId="11" borderId="1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 wrapText="1" indent="1"/>
    </xf>
    <xf numFmtId="0" fontId="22" fillId="2" borderId="5" xfId="0" applyFont="1" applyFill="1" applyBorder="1" applyAlignment="1">
      <alignment horizontal="left" vertical="center" wrapText="1" indent="1"/>
    </xf>
    <xf numFmtId="0" fontId="12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65" fontId="19" fillId="5" borderId="0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PELAPORAN'!$K$8:$P$8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53936"/>
        <c:axId val="-683449072"/>
      </c:barChart>
      <c:catAx>
        <c:axId val="-6834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44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4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4539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PELAPORAN'!$K$113:$P$113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90832"/>
        <c:axId val="-683488784"/>
      </c:barChart>
      <c:catAx>
        <c:axId val="-68349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48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88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4908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5004E-2"/>
          <c:y val="0.105932203389831"/>
          <c:w val="0.90143526936896101"/>
          <c:h val="0.71610169491525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PELAPORAN'!$K$131:$P$131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PELAPORAN'!$K$25:$P$25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476592"/>
        <c:axId val="-683467696"/>
      </c:barChart>
      <c:catAx>
        <c:axId val="-79747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46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6769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9747659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PELAPORAN'!$C$113:$H$113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225472"/>
        <c:axId val="-720223424"/>
      </c:barChart>
      <c:catAx>
        <c:axId val="-720225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2022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223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2022547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PELAPORAN'!$K$149:$P$149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18400"/>
        <c:axId val="-683416352"/>
      </c:barChart>
      <c:catAx>
        <c:axId val="-68341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41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16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41840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PELAPORAN'!$C$149:$H$149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321008"/>
        <c:axId val="-720318960"/>
      </c:barChart>
      <c:catAx>
        <c:axId val="-720321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2031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31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203210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602510460251"/>
          <c:w val="0.90299979159741495"/>
          <c:h val="0.71966527196652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PELAPORAN'!$K$26:$P$26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193984"/>
        <c:axId val="-720191936"/>
      </c:barChart>
      <c:catAx>
        <c:axId val="-72019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201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191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20193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97296"/>
        <c:axId val="-683395248"/>
      </c:barChart>
      <c:catAx>
        <c:axId val="-68339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39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9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39729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175376"/>
        <c:axId val="-720173328"/>
      </c:barChart>
      <c:catAx>
        <c:axId val="-720175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2017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17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2017537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PELAPORAN'!$C$95:$H$95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PELAPORAN'!$C$96:$H$96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75104"/>
        <c:axId val="-683373056"/>
      </c:barChart>
      <c:catAx>
        <c:axId val="-68337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37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7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3751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PELAPORAN'!$C$167:$H$167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4899696"/>
        <c:axId val="-684898064"/>
      </c:barChart>
      <c:catAx>
        <c:axId val="-68489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489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489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489969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73465000699"/>
          <c:w val="0.90248383214870098"/>
          <c:h val="0.72199316404864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PELAPORAN'!$K$95:$P$95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PELAPORAN'!$K$96:$P$96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831840"/>
        <c:axId val="-797773584"/>
      </c:barChart>
      <c:catAx>
        <c:axId val="-79783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9777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97773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97831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PELAPORAN'!$K$167:$P$167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510672"/>
        <c:axId val="-797512816"/>
      </c:barChart>
      <c:catAx>
        <c:axId val="-797510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9751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9751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9751067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PELAPORAN'!$C$185:$H$185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53936"/>
        <c:axId val="-683351888"/>
      </c:barChart>
      <c:catAx>
        <c:axId val="-683353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35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51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3539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PELAPORAN'!$K$185:$P$185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064336"/>
        <c:axId val="-685755760"/>
      </c:barChart>
      <c:catAx>
        <c:axId val="-68506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575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75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50643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PELAPORAN'!$C$26:$H$26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395776"/>
        <c:axId val="-685358336"/>
      </c:barChart>
      <c:catAx>
        <c:axId val="-685395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535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35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539577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PELAPORAN'!$C$8:$H$8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527648"/>
        <c:axId val="-683525600"/>
      </c:barChart>
      <c:catAx>
        <c:axId val="-68352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5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525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52764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PELAPORAN'!$C$202:$H$202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PELAPORAN'!$C$203:$H$203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5640208"/>
        <c:axId val="-715638576"/>
      </c:barChart>
      <c:catAx>
        <c:axId val="-715640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15638576"/>
        <c:crosses val="autoZero"/>
        <c:auto val="1"/>
        <c:lblAlgn val="ctr"/>
        <c:lblOffset val="100"/>
        <c:tickMarkSkip val="1"/>
        <c:noMultiLvlLbl val="0"/>
      </c:catAx>
      <c:valAx>
        <c:axId val="-71563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156402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4"/>
          <c:w val="0.90301579818636302"/>
          <c:h val="0.71472183524952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PELAPORAN'!$K$43:$P$43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8055952"/>
        <c:axId val="-717994784"/>
      </c:barChart>
      <c:catAx>
        <c:axId val="-71805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179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7994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1805595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102E-2"/>
          <c:y val="0.105076320143125"/>
          <c:w val="0.90175378763999903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7904240"/>
        <c:axId val="-717902192"/>
      </c:barChart>
      <c:catAx>
        <c:axId val="-71790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1790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790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179042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4"/>
          <c:w val="0.90301579818636302"/>
          <c:h val="0.71472183524952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PELAPORAN'!$K$77:$P$77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PELAPORAN'!$K$78:$P$78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209808"/>
        <c:axId val="-685207760"/>
      </c:barChart>
      <c:catAx>
        <c:axId val="-68520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520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207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520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102E-2"/>
          <c:y val="0.105076320143125"/>
          <c:w val="0.90175378763999903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PELAPORAN'!$C$77:$H$77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PELAPORAN'!$C$78:$H$78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8253888"/>
        <c:axId val="-714605024"/>
      </c:barChart>
      <c:catAx>
        <c:axId val="-718253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1460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460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7182538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202E-2"/>
          <c:y val="0.10373465000699"/>
          <c:w val="0.90265564734482795"/>
          <c:h val="0.72199316404864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ms-M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PELAPORAN'!$C$131:$H$131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PELAPORAN'!$C$25:$H$25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513856"/>
        <c:axId val="-683511536"/>
      </c:barChart>
      <c:catAx>
        <c:axId val="-68351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51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51153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ms-MY"/>
          </a:p>
        </c:txPr>
        <c:crossAx val="-68351385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ms-MY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Lines="47" dropStyle="combo" dx="16" fmlaLink="$I$6" fmlaRange="$J$7:$J$75" sel="6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4</xdr:row>
          <xdr:rowOff>200025</xdr:rowOff>
        </xdr:from>
        <xdr:to>
          <xdr:col>13</xdr:col>
          <xdr:colOff>723900</xdr:colOff>
          <xdr:row>5</xdr:row>
          <xdr:rowOff>219075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5</xdr:row>
          <xdr:rowOff>219075</xdr:rowOff>
        </xdr:from>
        <xdr:to>
          <xdr:col>13</xdr:col>
          <xdr:colOff>714375</xdr:colOff>
          <xdr:row>6</xdr:row>
          <xdr:rowOff>200025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66675</xdr:colOff>
          <xdr:row>8</xdr:row>
          <xdr:rowOff>142875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70069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5362575</xdr:colOff>
      <xdr:row>0</xdr:row>
      <xdr:rowOff>66676</xdr:rowOff>
    </xdr:from>
    <xdr:to>
      <xdr:col>1</xdr:col>
      <xdr:colOff>6915150</xdr:colOff>
      <xdr:row>0</xdr:row>
      <xdr:rowOff>466884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667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8"/>
  <sheetViews>
    <sheetView showGridLines="0" zoomScaleNormal="100" workbookViewId="0">
      <pane ySplit="2" topLeftCell="A24" activePane="bottomLeft" state="frozen"/>
      <selection pane="bottomLeft" activeCell="K3" sqref="K3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</cols>
  <sheetData>
    <row r="1" spans="1:12" ht="24" customHeight="1">
      <c r="A1" s="157" t="s">
        <v>41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21">
      <c r="A2" s="154" t="s">
        <v>26</v>
      </c>
      <c r="B2" s="155"/>
      <c r="C2" s="155"/>
      <c r="D2" s="155"/>
      <c r="E2" s="155"/>
      <c r="F2" s="155"/>
      <c r="G2" s="155"/>
      <c r="H2" s="155"/>
      <c r="I2" s="155"/>
      <c r="J2" s="155"/>
      <c r="K2" s="165" t="s">
        <v>108</v>
      </c>
    </row>
    <row r="4" spans="1:12">
      <c r="A4" s="152" t="s">
        <v>27</v>
      </c>
    </row>
    <row r="5" spans="1:12">
      <c r="A5" s="191" t="s">
        <v>51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2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</row>
    <row r="9" spans="1:1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spans="1:12">
      <c r="B10" s="158"/>
      <c r="C10" s="158"/>
      <c r="D10" s="159"/>
      <c r="E10" s="159"/>
      <c r="F10" s="159"/>
      <c r="G10" s="159"/>
      <c r="H10" s="159"/>
      <c r="I10" s="159"/>
      <c r="J10" s="159"/>
      <c r="K10" s="159"/>
    </row>
    <row r="11" spans="1:12">
      <c r="A11" s="162" t="s">
        <v>35</v>
      </c>
      <c r="B11" s="163" t="s">
        <v>28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59"/>
    </row>
    <row r="12" spans="1:12">
      <c r="B12" s="151" t="s">
        <v>29</v>
      </c>
    </row>
    <row r="13" spans="1:12">
      <c r="B13" s="151" t="s">
        <v>30</v>
      </c>
    </row>
    <row r="14" spans="1:12">
      <c r="B14" s="151" t="s">
        <v>31</v>
      </c>
    </row>
    <row r="15" spans="1:12">
      <c r="B15" s="151" t="s">
        <v>32</v>
      </c>
    </row>
    <row r="16" spans="1:12">
      <c r="B16" s="151" t="s">
        <v>33</v>
      </c>
    </row>
    <row r="17" spans="1:13">
      <c r="B17" s="151" t="s">
        <v>34</v>
      </c>
    </row>
    <row r="19" spans="1:13">
      <c r="A19" s="162" t="s">
        <v>36</v>
      </c>
      <c r="B19" s="160" t="s">
        <v>37</v>
      </c>
      <c r="C19" s="153"/>
      <c r="D19" s="153"/>
      <c r="E19" s="153"/>
      <c r="F19" s="153"/>
      <c r="G19" s="153"/>
      <c r="H19" s="153"/>
      <c r="I19" s="153"/>
      <c r="J19" s="153"/>
      <c r="K19" s="153"/>
    </row>
    <row r="20" spans="1:13">
      <c r="B20" s="151" t="s">
        <v>52</v>
      </c>
    </row>
    <row r="21" spans="1:13">
      <c r="B21" s="151" t="s">
        <v>38</v>
      </c>
    </row>
    <row r="22" spans="1:13">
      <c r="B22" s="151" t="s">
        <v>39</v>
      </c>
    </row>
    <row r="23" spans="1:13">
      <c r="B23" s="151" t="s">
        <v>40</v>
      </c>
    </row>
    <row r="24" spans="1:13">
      <c r="B24" s="151" t="s">
        <v>46</v>
      </c>
    </row>
    <row r="25" spans="1:13">
      <c r="B25" s="151" t="s">
        <v>42</v>
      </c>
    </row>
    <row r="26" spans="1:13">
      <c r="B26" s="151" t="s">
        <v>43</v>
      </c>
    </row>
    <row r="28" spans="1:13">
      <c r="A28" s="162" t="s">
        <v>44</v>
      </c>
      <c r="B28" s="160" t="s">
        <v>6</v>
      </c>
      <c r="C28" s="153"/>
      <c r="D28" s="153"/>
      <c r="E28" s="153"/>
      <c r="F28" s="153"/>
      <c r="G28" s="153"/>
      <c r="H28" s="153"/>
      <c r="I28" s="153"/>
      <c r="J28" s="153"/>
      <c r="K28" s="153"/>
    </row>
    <row r="29" spans="1:13" ht="15" customHeight="1">
      <c r="B29" s="191" t="s">
        <v>53</v>
      </c>
      <c r="C29" s="191"/>
      <c r="D29" s="191"/>
      <c r="E29" s="191"/>
      <c r="F29" s="191"/>
      <c r="G29" s="191"/>
      <c r="H29" s="191"/>
      <c r="I29" s="191"/>
      <c r="J29" s="191"/>
      <c r="K29" s="191"/>
      <c r="M29" s="151"/>
    </row>
    <row r="30" spans="1:13"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M30" s="151"/>
    </row>
    <row r="31" spans="1:13"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M31" s="151"/>
    </row>
    <row r="32" spans="1:13"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M32" s="151"/>
    </row>
    <row r="33" spans="1:11">
      <c r="B33" s="191"/>
      <c r="C33" s="191"/>
      <c r="D33" s="191"/>
      <c r="E33" s="191"/>
      <c r="F33" s="191"/>
      <c r="G33" s="191"/>
      <c r="H33" s="191"/>
      <c r="I33" s="191"/>
      <c r="J33" s="191"/>
      <c r="K33" s="191"/>
    </row>
    <row r="34" spans="1:11">
      <c r="B34" s="191"/>
      <c r="C34" s="191"/>
      <c r="D34" s="191"/>
      <c r="E34" s="191"/>
      <c r="F34" s="191"/>
      <c r="G34" s="191"/>
      <c r="H34" s="191"/>
      <c r="I34" s="191"/>
      <c r="J34" s="191"/>
      <c r="K34" s="191"/>
    </row>
    <row r="36" spans="1:11">
      <c r="A36" s="162" t="s">
        <v>45</v>
      </c>
      <c r="B36" s="160" t="s">
        <v>99</v>
      </c>
      <c r="C36" s="153"/>
      <c r="D36" s="153"/>
      <c r="E36" s="153"/>
      <c r="F36" s="153"/>
      <c r="G36" s="153"/>
      <c r="H36" s="153"/>
      <c r="I36" s="153"/>
      <c r="J36" s="153"/>
      <c r="K36" s="153"/>
    </row>
    <row r="37" spans="1:11" ht="15" customHeight="1">
      <c r="A37" s="181">
        <v>1</v>
      </c>
      <c r="B37" s="191" t="s">
        <v>50</v>
      </c>
      <c r="C37" s="191"/>
      <c r="D37" s="191"/>
      <c r="E37" s="191"/>
      <c r="F37" s="191"/>
      <c r="G37" s="191"/>
      <c r="H37" s="191"/>
      <c r="I37" s="191"/>
      <c r="J37" s="191"/>
      <c r="K37" s="191"/>
    </row>
    <row r="38" spans="1:11">
      <c r="A38" s="181"/>
      <c r="B38" s="191"/>
      <c r="C38" s="191"/>
      <c r="D38" s="191"/>
      <c r="E38" s="191"/>
      <c r="F38" s="191"/>
      <c r="G38" s="191"/>
      <c r="H38" s="191"/>
      <c r="I38" s="191"/>
      <c r="J38" s="191"/>
      <c r="K38" s="191"/>
    </row>
    <row r="39" spans="1:11" ht="13.5" customHeight="1">
      <c r="A39" s="181"/>
      <c r="B39" s="191"/>
      <c r="C39" s="191"/>
      <c r="D39" s="191"/>
      <c r="E39" s="191"/>
      <c r="F39" s="191"/>
      <c r="G39" s="191"/>
      <c r="H39" s="191"/>
      <c r="I39" s="191"/>
      <c r="J39" s="191"/>
      <c r="K39" s="191"/>
    </row>
    <row r="40" spans="1:11">
      <c r="A40" s="181"/>
      <c r="B40" s="191"/>
      <c r="C40" s="191"/>
      <c r="D40" s="191"/>
      <c r="E40" s="191"/>
      <c r="F40" s="191"/>
      <c r="G40" s="191"/>
      <c r="H40" s="191"/>
      <c r="I40" s="191"/>
      <c r="J40" s="191"/>
      <c r="K40" s="191"/>
    </row>
    <row r="41" spans="1:11">
      <c r="A41" s="181">
        <v>2</v>
      </c>
      <c r="B41" s="192" t="s">
        <v>101</v>
      </c>
      <c r="C41" s="192"/>
      <c r="D41" s="192"/>
      <c r="E41" s="192"/>
      <c r="F41" s="192"/>
      <c r="G41" s="192"/>
      <c r="H41" s="192"/>
      <c r="I41" s="192"/>
      <c r="J41" s="192"/>
      <c r="K41" s="192"/>
    </row>
    <row r="42" spans="1:11" ht="15" customHeight="1">
      <c r="A42" s="181">
        <v>3</v>
      </c>
      <c r="B42" s="191" t="s">
        <v>100</v>
      </c>
      <c r="C42" s="191"/>
      <c r="D42" s="191"/>
      <c r="E42" s="191"/>
      <c r="F42" s="191"/>
      <c r="G42" s="191"/>
      <c r="H42" s="191"/>
      <c r="I42" s="191"/>
      <c r="J42" s="191"/>
      <c r="K42" s="191"/>
    </row>
    <row r="43" spans="1:11">
      <c r="A43" s="181"/>
      <c r="B43" s="191"/>
      <c r="C43" s="191"/>
      <c r="D43" s="191"/>
      <c r="E43" s="191"/>
      <c r="F43" s="191"/>
      <c r="G43" s="191"/>
      <c r="H43" s="191"/>
      <c r="I43" s="191"/>
      <c r="J43" s="191"/>
      <c r="K43" s="191"/>
    </row>
    <row r="44" spans="1:11">
      <c r="A44" s="181">
        <v>4</v>
      </c>
      <c r="B44" s="192" t="s">
        <v>97</v>
      </c>
      <c r="C44" s="192"/>
      <c r="D44" s="192"/>
      <c r="E44" s="192"/>
      <c r="F44" s="192"/>
      <c r="G44" s="192"/>
      <c r="H44" s="192"/>
      <c r="I44" s="192"/>
      <c r="J44" s="192"/>
      <c r="K44" s="192"/>
    </row>
    <row r="45" spans="1:11" ht="15" customHeight="1">
      <c r="A45" s="181">
        <v>5</v>
      </c>
      <c r="B45" s="192" t="s">
        <v>98</v>
      </c>
      <c r="C45" s="192"/>
      <c r="D45" s="192"/>
      <c r="E45" s="192"/>
      <c r="F45" s="192"/>
      <c r="G45" s="192"/>
      <c r="H45" s="192"/>
      <c r="I45" s="192"/>
      <c r="J45" s="192"/>
      <c r="K45" s="192"/>
    </row>
    <row r="46" spans="1:11">
      <c r="A46" s="181"/>
      <c r="B46" s="192"/>
      <c r="C46" s="192"/>
      <c r="D46" s="192"/>
      <c r="E46" s="192"/>
      <c r="F46" s="192"/>
      <c r="G46" s="192"/>
      <c r="H46" s="192"/>
      <c r="I46" s="192"/>
      <c r="J46" s="192"/>
      <c r="K46" s="192"/>
    </row>
    <row r="47" spans="1:11">
      <c r="B47" s="191"/>
      <c r="C47" s="191"/>
      <c r="D47" s="191"/>
      <c r="E47" s="191"/>
      <c r="F47" s="191"/>
      <c r="G47" s="191"/>
      <c r="H47" s="191"/>
      <c r="I47" s="191"/>
      <c r="J47" s="191"/>
      <c r="K47" s="191"/>
    </row>
    <row r="48" spans="1:11">
      <c r="B48" s="191"/>
      <c r="C48" s="191"/>
      <c r="D48" s="191"/>
      <c r="E48" s="191"/>
      <c r="F48" s="191"/>
      <c r="G48" s="191"/>
      <c r="H48" s="191"/>
      <c r="I48" s="191"/>
      <c r="J48" s="191"/>
      <c r="K48" s="191"/>
    </row>
  </sheetData>
  <mergeCells count="8">
    <mergeCell ref="B47:K48"/>
    <mergeCell ref="B42:K43"/>
    <mergeCell ref="B41:K41"/>
    <mergeCell ref="A5:K9"/>
    <mergeCell ref="B29:K34"/>
    <mergeCell ref="B37:K40"/>
    <mergeCell ref="B44:K44"/>
    <mergeCell ref="B45:K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view="pageBreakPreview" zoomScale="115" zoomScaleNormal="85" zoomScaleSheetLayoutView="115" workbookViewId="0">
      <selection activeCell="D5" sqref="D5"/>
    </sheetView>
  </sheetViews>
  <sheetFormatPr defaultColWidth="8.85546875" defaultRowHeight="15.75" zeroHeight="1"/>
  <cols>
    <col min="1" max="1" width="5" style="97" customWidth="1"/>
    <col min="2" max="2" width="35.85546875" style="97" customWidth="1"/>
    <col min="3" max="3" width="17" style="97" customWidth="1"/>
    <col min="4" max="4" width="9.140625" style="98" customWidth="1"/>
    <col min="5" max="12" width="9.7109375" style="97" hidden="1" customWidth="1"/>
    <col min="13" max="16" width="11" style="97" customWidth="1"/>
    <col min="17" max="19" width="15.7109375" style="97" hidden="1" customWidth="1"/>
    <col min="20" max="28" width="2" style="97" hidden="1" customWidth="1"/>
    <col min="29" max="29" width="5.42578125" style="97" hidden="1" customWidth="1"/>
    <col min="30" max="30" width="16.285156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8.85546875" style="97"/>
  </cols>
  <sheetData>
    <row r="1" spans="1:35" s="95" customFormat="1" ht="25.5" customHeight="1">
      <c r="A1" s="99"/>
      <c r="B1" s="100"/>
      <c r="C1" s="101" t="s">
        <v>59</v>
      </c>
      <c r="D1" s="102" t="s">
        <v>109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60</v>
      </c>
      <c r="D2" s="102" t="s">
        <v>71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0</v>
      </c>
      <c r="D3" s="102" t="s">
        <v>72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61</v>
      </c>
      <c r="D4" s="149">
        <v>43487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1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 t="s">
        <v>94</v>
      </c>
      <c r="P5" s="104"/>
      <c r="S5" s="105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5"/>
    </row>
    <row r="6" spans="1:35" s="96" customFormat="1" ht="20.100000000000001" customHeight="1">
      <c r="A6" s="106" t="s">
        <v>62</v>
      </c>
      <c r="B6" s="104"/>
      <c r="C6" s="107" t="s">
        <v>63</v>
      </c>
      <c r="D6" s="147" t="s">
        <v>58</v>
      </c>
      <c r="E6" s="104"/>
      <c r="F6" s="104"/>
      <c r="G6" s="104"/>
      <c r="H6" s="108"/>
      <c r="I6" s="108"/>
      <c r="J6" s="108"/>
      <c r="K6" s="108"/>
      <c r="L6" s="108"/>
      <c r="M6" s="108"/>
      <c r="N6" s="104"/>
      <c r="O6" s="108" t="s">
        <v>92</v>
      </c>
      <c r="P6" s="108"/>
      <c r="S6" s="105"/>
      <c r="T6" s="108"/>
      <c r="U6" s="108"/>
      <c r="V6" s="108"/>
      <c r="W6" s="108"/>
      <c r="X6" s="108"/>
      <c r="Y6" s="108"/>
      <c r="Z6" s="109"/>
      <c r="AA6" s="109"/>
      <c r="AB6" s="109"/>
      <c r="AC6" s="109"/>
      <c r="AD6" s="110"/>
    </row>
    <row r="7" spans="1:35" s="96" customFormat="1" ht="20.100000000000001" customHeight="1">
      <c r="A7" s="182" t="s">
        <v>57</v>
      </c>
      <c r="B7" s="108"/>
      <c r="C7" s="107" t="s">
        <v>64</v>
      </c>
      <c r="D7" s="147" t="s">
        <v>119</v>
      </c>
      <c r="E7" s="104"/>
      <c r="F7" s="104"/>
      <c r="G7" s="104"/>
      <c r="H7" s="108"/>
      <c r="I7" s="108"/>
      <c r="J7" s="108"/>
      <c r="K7" s="108"/>
      <c r="L7" s="108"/>
      <c r="M7" s="108"/>
      <c r="N7" s="104"/>
      <c r="O7" s="108" t="s">
        <v>93</v>
      </c>
      <c r="P7" s="108"/>
      <c r="S7" s="105"/>
      <c r="T7" s="108"/>
      <c r="U7" s="108"/>
      <c r="V7" s="108"/>
      <c r="W7" s="108"/>
      <c r="X7" s="108"/>
      <c r="Y7" s="108"/>
      <c r="Z7" s="109"/>
      <c r="AA7" s="109"/>
      <c r="AB7" s="109"/>
      <c r="AC7" s="109"/>
      <c r="AD7" s="110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198" t="s">
        <v>65</v>
      </c>
      <c r="B9" s="198" t="s">
        <v>66</v>
      </c>
      <c r="C9" s="199" t="s">
        <v>67</v>
      </c>
      <c r="D9" s="200" t="s">
        <v>68</v>
      </c>
      <c r="E9" s="174"/>
      <c r="F9" s="174"/>
      <c r="G9" s="174"/>
      <c r="H9" s="174"/>
      <c r="I9" s="174"/>
      <c r="J9" s="174"/>
      <c r="K9" s="174"/>
      <c r="L9" s="174"/>
      <c r="M9" s="203" t="s">
        <v>96</v>
      </c>
      <c r="N9" s="204"/>
      <c r="O9" s="204"/>
      <c r="P9" s="205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93" t="s">
        <v>69</v>
      </c>
    </row>
    <row r="10" spans="1:35" s="96" customFormat="1">
      <c r="A10" s="198"/>
      <c r="B10" s="198"/>
      <c r="C10" s="199"/>
      <c r="D10" s="201"/>
      <c r="E10" s="175"/>
      <c r="F10" s="175"/>
      <c r="G10" s="175"/>
      <c r="H10" s="175"/>
      <c r="I10" s="175"/>
      <c r="J10" s="175"/>
      <c r="K10" s="175"/>
      <c r="L10" s="175"/>
      <c r="M10" s="206"/>
      <c r="N10" s="207"/>
      <c r="O10" s="207"/>
      <c r="P10" s="208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194"/>
    </row>
    <row r="11" spans="1:35" ht="39.75" customHeight="1">
      <c r="A11" s="198"/>
      <c r="B11" s="198"/>
      <c r="C11" s="199"/>
      <c r="D11" s="202"/>
      <c r="E11" s="176">
        <v>1</v>
      </c>
      <c r="F11" s="112">
        <v>2</v>
      </c>
      <c r="G11" s="112">
        <v>3</v>
      </c>
      <c r="H11" s="112">
        <v>4</v>
      </c>
      <c r="I11" s="112">
        <v>5</v>
      </c>
      <c r="J11" s="112">
        <v>6</v>
      </c>
      <c r="K11" s="112">
        <v>7</v>
      </c>
      <c r="L11" s="112">
        <v>8</v>
      </c>
      <c r="M11" s="112" t="s">
        <v>54</v>
      </c>
      <c r="N11" s="112" t="s">
        <v>55</v>
      </c>
      <c r="O11" s="112" t="s">
        <v>112</v>
      </c>
      <c r="P11" s="112" t="s">
        <v>56</v>
      </c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195"/>
    </row>
    <row r="12" spans="1:35" s="96" customFormat="1" ht="24.95" customHeight="1">
      <c r="A12" s="113">
        <v>1</v>
      </c>
      <c r="B12" s="114" t="s">
        <v>91</v>
      </c>
      <c r="C12" s="115">
        <v>123356789413</v>
      </c>
      <c r="D12" s="177" t="s">
        <v>3</v>
      </c>
      <c r="E12" s="113">
        <v>1</v>
      </c>
      <c r="F12" s="113"/>
      <c r="G12" s="113"/>
      <c r="H12" s="113"/>
      <c r="I12" s="113"/>
      <c r="J12" s="113"/>
      <c r="K12" s="113"/>
      <c r="L12" s="113"/>
      <c r="M12" s="113">
        <v>1</v>
      </c>
      <c r="N12" s="113">
        <v>1</v>
      </c>
      <c r="O12" s="113">
        <v>1</v>
      </c>
      <c r="P12" s="113">
        <v>1</v>
      </c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1</v>
      </c>
      <c r="AF12" s="122">
        <v>0</v>
      </c>
      <c r="AG12" s="122" t="s">
        <v>2</v>
      </c>
      <c r="AI12" s="166">
        <v>1</v>
      </c>
    </row>
    <row r="13" spans="1:35" s="96" customFormat="1" ht="24.95" customHeight="1">
      <c r="A13" s="113">
        <v>2</v>
      </c>
      <c r="B13" s="114" t="s">
        <v>102</v>
      </c>
      <c r="C13" s="115">
        <v>133456789412</v>
      </c>
      <c r="D13" s="113" t="s">
        <v>2</v>
      </c>
      <c r="E13" s="113"/>
      <c r="F13" s="113"/>
      <c r="G13" s="113"/>
      <c r="H13" s="113"/>
      <c r="I13" s="113"/>
      <c r="J13" s="113"/>
      <c r="K13" s="113"/>
      <c r="L13" s="113"/>
      <c r="M13" s="113">
        <v>2</v>
      </c>
      <c r="N13" s="113">
        <v>2</v>
      </c>
      <c r="O13" s="113">
        <v>2</v>
      </c>
      <c r="P13" s="113">
        <v>2</v>
      </c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2</v>
      </c>
      <c r="AF13" s="122">
        <v>1</v>
      </c>
      <c r="AG13" s="122" t="s">
        <v>3</v>
      </c>
    </row>
    <row r="14" spans="1:35" s="96" customFormat="1" ht="24.95" customHeight="1">
      <c r="A14" s="113">
        <v>3</v>
      </c>
      <c r="B14" s="114" t="s">
        <v>103</v>
      </c>
      <c r="C14" s="115">
        <v>120001789413</v>
      </c>
      <c r="D14" s="113" t="s">
        <v>3</v>
      </c>
      <c r="E14" s="113"/>
      <c r="F14" s="113"/>
      <c r="G14" s="113"/>
      <c r="H14" s="113"/>
      <c r="I14" s="113"/>
      <c r="J14" s="113"/>
      <c r="K14" s="113"/>
      <c r="L14" s="113"/>
      <c r="M14" s="113">
        <v>3</v>
      </c>
      <c r="N14" s="113">
        <v>3</v>
      </c>
      <c r="O14" s="113">
        <v>3</v>
      </c>
      <c r="P14" s="113">
        <v>3</v>
      </c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3</v>
      </c>
      <c r="AF14" s="122">
        <v>2</v>
      </c>
      <c r="AG14" s="122" t="s">
        <v>2</v>
      </c>
    </row>
    <row r="15" spans="1:35" s="96" customFormat="1" ht="24.95" customHeight="1">
      <c r="A15" s="113">
        <v>4</v>
      </c>
      <c r="B15" s="114" t="s">
        <v>104</v>
      </c>
      <c r="C15" s="115">
        <v>123876789416</v>
      </c>
      <c r="D15" s="113" t="s">
        <v>2</v>
      </c>
      <c r="E15" s="113"/>
      <c r="F15" s="113"/>
      <c r="G15" s="113"/>
      <c r="H15" s="113"/>
      <c r="I15" s="113"/>
      <c r="J15" s="113"/>
      <c r="K15" s="113"/>
      <c r="L15" s="113"/>
      <c r="M15" s="113">
        <v>4</v>
      </c>
      <c r="N15" s="113">
        <v>4</v>
      </c>
      <c r="O15" s="113">
        <v>4</v>
      </c>
      <c r="P15" s="113">
        <v>4</v>
      </c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4</v>
      </c>
      <c r="AF15" s="122">
        <v>3</v>
      </c>
      <c r="AG15" s="122" t="s">
        <v>3</v>
      </c>
    </row>
    <row r="16" spans="1:35" s="96" customFormat="1" ht="24.95" customHeight="1">
      <c r="A16" s="113">
        <v>5</v>
      </c>
      <c r="B16" s="114" t="s">
        <v>105</v>
      </c>
      <c r="C16" s="115">
        <v>126100089417</v>
      </c>
      <c r="D16" s="113" t="s">
        <v>3</v>
      </c>
      <c r="E16" s="113"/>
      <c r="F16" s="113"/>
      <c r="G16" s="113"/>
      <c r="H16" s="113"/>
      <c r="I16" s="113"/>
      <c r="J16" s="113"/>
      <c r="K16" s="113"/>
      <c r="L16" s="113"/>
      <c r="M16" s="113">
        <v>5</v>
      </c>
      <c r="N16" s="113">
        <v>5</v>
      </c>
      <c r="O16" s="113">
        <v>5</v>
      </c>
      <c r="P16" s="113">
        <v>5</v>
      </c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2</v>
      </c>
    </row>
    <row r="17" spans="1:35" s="96" customFormat="1" ht="24.95" customHeight="1">
      <c r="A17" s="113">
        <v>6</v>
      </c>
      <c r="B17" s="114" t="s">
        <v>106</v>
      </c>
      <c r="C17" s="115">
        <v>149990009413</v>
      </c>
      <c r="D17" s="113" t="s">
        <v>3</v>
      </c>
      <c r="E17" s="113"/>
      <c r="F17" s="113"/>
      <c r="G17" s="113"/>
      <c r="H17" s="113"/>
      <c r="I17" s="113"/>
      <c r="J17" s="113"/>
      <c r="K17" s="113"/>
      <c r="L17" s="113"/>
      <c r="M17" s="113">
        <v>6</v>
      </c>
      <c r="N17" s="113">
        <v>6</v>
      </c>
      <c r="O17" s="113">
        <v>6</v>
      </c>
      <c r="P17" s="113">
        <v>6</v>
      </c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6</v>
      </c>
      <c r="AF17" s="122">
        <v>5</v>
      </c>
      <c r="AG17" s="122" t="s">
        <v>3</v>
      </c>
    </row>
    <row r="18" spans="1:35" s="96" customFormat="1" ht="24.95" customHeight="1">
      <c r="A18" s="113">
        <v>7</v>
      </c>
      <c r="B18" s="114" t="s">
        <v>107</v>
      </c>
      <c r="C18" s="115">
        <v>149990009413</v>
      </c>
      <c r="D18" s="113" t="s">
        <v>3</v>
      </c>
      <c r="E18" s="113"/>
      <c r="F18" s="113"/>
      <c r="G18" s="113"/>
      <c r="H18" s="113"/>
      <c r="I18" s="113"/>
      <c r="J18" s="113"/>
      <c r="K18" s="113"/>
      <c r="L18" s="113"/>
      <c r="M18" s="113">
        <v>1</v>
      </c>
      <c r="N18" s="113">
        <v>1</v>
      </c>
      <c r="O18" s="113">
        <v>1</v>
      </c>
      <c r="P18" s="113">
        <v>1</v>
      </c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1</v>
      </c>
      <c r="AF18" s="123">
        <v>6</v>
      </c>
      <c r="AG18" s="123" t="s">
        <v>2</v>
      </c>
    </row>
    <row r="19" spans="1:35" s="96" customFormat="1" ht="24.95" customHeight="1">
      <c r="A19" s="113">
        <v>8</v>
      </c>
      <c r="B19" s="114"/>
      <c r="C19" s="1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F19" s="122">
        <v>7</v>
      </c>
      <c r="AG19" s="122" t="s">
        <v>3</v>
      </c>
      <c r="AH19" s="126"/>
      <c r="AI19" s="126"/>
    </row>
    <row r="20" spans="1:35" s="96" customFormat="1" ht="24.95" customHeight="1">
      <c r="A20" s="113">
        <v>9</v>
      </c>
      <c r="B20" s="114"/>
      <c r="C20" s="1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F20" s="123">
        <v>8</v>
      </c>
      <c r="AG20" s="123" t="s">
        <v>2</v>
      </c>
      <c r="AH20" s="126"/>
      <c r="AI20" s="126"/>
    </row>
    <row r="21" spans="1:35" s="96" customFormat="1" ht="24.95" customHeight="1">
      <c r="A21" s="113">
        <v>10</v>
      </c>
      <c r="B21" s="114"/>
      <c r="C21" s="115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F21" s="122">
        <v>9</v>
      </c>
      <c r="AG21" s="122" t="s">
        <v>3</v>
      </c>
      <c r="AH21" s="126"/>
      <c r="AI21" s="126"/>
    </row>
    <row r="22" spans="1:35" s="96" customFormat="1" ht="24.95" customHeight="1">
      <c r="A22" s="113">
        <v>11</v>
      </c>
      <c r="B22" s="114"/>
      <c r="C22" s="115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F22" s="124"/>
      <c r="AG22" s="124"/>
      <c r="AH22" s="126"/>
      <c r="AI22" s="126"/>
    </row>
    <row r="23" spans="1:35" s="96" customFormat="1" ht="24.95" customHeight="1">
      <c r="A23" s="113">
        <v>12</v>
      </c>
      <c r="B23" s="114"/>
      <c r="C23" s="115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F23" s="124"/>
      <c r="AG23" s="124"/>
      <c r="AH23" s="126"/>
      <c r="AI23" s="126"/>
    </row>
    <row r="24" spans="1:35" s="96" customFormat="1" ht="24.95" customHeight="1">
      <c r="A24" s="113">
        <v>13</v>
      </c>
      <c r="B24" s="114"/>
      <c r="C24" s="115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F24" s="124"/>
      <c r="AG24" s="124"/>
    </row>
    <row r="25" spans="1:35" s="96" customFormat="1" ht="24.95" customHeight="1">
      <c r="A25" s="113">
        <v>14</v>
      </c>
      <c r="B25" s="114"/>
      <c r="C25" s="115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F25" s="124"/>
      <c r="AG25" s="124"/>
    </row>
    <row r="26" spans="1:35" s="96" customFormat="1" ht="24.95" customHeight="1">
      <c r="A26" s="113">
        <v>15</v>
      </c>
      <c r="B26" s="114"/>
      <c r="C26" s="115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F26" s="124"/>
      <c r="AG26" s="124"/>
    </row>
    <row r="27" spans="1:35" s="96" customFormat="1" ht="24.95" customHeight="1">
      <c r="A27" s="113">
        <v>16</v>
      </c>
      <c r="B27" s="114"/>
      <c r="C27" s="115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F27" s="124"/>
      <c r="AG27" s="124"/>
    </row>
    <row r="28" spans="1:35" s="96" customFormat="1" ht="24.75" customHeight="1">
      <c r="A28" s="113">
        <v>17</v>
      </c>
      <c r="B28" s="114"/>
      <c r="C28" s="115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F28" s="124"/>
      <c r="AG28" s="124"/>
    </row>
    <row r="29" spans="1:35" s="96" customFormat="1" ht="24.75" customHeight="1">
      <c r="A29" s="113">
        <v>18</v>
      </c>
      <c r="B29" s="114"/>
      <c r="C29" s="115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F29" s="124"/>
      <c r="AG29" s="124"/>
    </row>
    <row r="30" spans="1:35" s="96" customFormat="1" ht="24.75" customHeight="1">
      <c r="A30" s="113">
        <v>19</v>
      </c>
      <c r="B30" s="114"/>
      <c r="C30" s="115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F30" s="124"/>
      <c r="AG30" s="124"/>
    </row>
    <row r="31" spans="1:35" s="96" customFormat="1" ht="24.75" customHeight="1">
      <c r="A31" s="113">
        <v>20</v>
      </c>
      <c r="B31" s="114"/>
      <c r="C31" s="115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F31" s="124"/>
      <c r="AG31" s="124"/>
    </row>
    <row r="32" spans="1:35" s="96" customFormat="1" ht="24.75" customHeight="1">
      <c r="A32" s="113">
        <v>21</v>
      </c>
      <c r="B32" s="114"/>
      <c r="C32" s="115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F32" s="124"/>
      <c r="AG32" s="124"/>
    </row>
    <row r="33" spans="1:33" s="96" customFormat="1" ht="24.75" customHeight="1">
      <c r="A33" s="113">
        <v>22</v>
      </c>
      <c r="B33" s="114"/>
      <c r="C33" s="115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F33" s="124"/>
      <c r="AG33" s="124"/>
    </row>
    <row r="34" spans="1:33" s="96" customFormat="1" ht="24.75" customHeight="1">
      <c r="A34" s="113">
        <v>23</v>
      </c>
      <c r="B34" s="114"/>
      <c r="C34" s="115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F34" s="124"/>
      <c r="AG34" s="124"/>
    </row>
    <row r="35" spans="1:33" s="96" customFormat="1" ht="24.75" customHeight="1">
      <c r="A35" s="113">
        <v>24</v>
      </c>
      <c r="B35" s="114"/>
      <c r="C35" s="115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F35" s="124"/>
      <c r="AG35" s="124"/>
    </row>
    <row r="36" spans="1:33" s="96" customFormat="1" ht="24.75" customHeight="1">
      <c r="A36" s="113">
        <v>25</v>
      </c>
      <c r="B36" s="114"/>
      <c r="C36" s="115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F36" s="124"/>
      <c r="AG36" s="124"/>
    </row>
    <row r="37" spans="1:33" s="96" customFormat="1" ht="24.75" customHeight="1">
      <c r="A37" s="113">
        <v>26</v>
      </c>
      <c r="B37" s="148"/>
      <c r="C37" s="115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F37" s="124"/>
      <c r="AG37" s="124"/>
    </row>
    <row r="38" spans="1:33" s="96" customFormat="1" ht="24.75" customHeight="1">
      <c r="A38" s="113">
        <v>27</v>
      </c>
      <c r="B38" s="114"/>
      <c r="C38" s="115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F38" s="124"/>
      <c r="AG38" s="124"/>
    </row>
    <row r="39" spans="1:33" s="96" customFormat="1" ht="24.75" customHeight="1">
      <c r="A39" s="113">
        <v>28</v>
      </c>
      <c r="B39" s="114"/>
      <c r="C39" s="115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F39" s="124"/>
      <c r="AG39" s="124"/>
    </row>
    <row r="40" spans="1:33" s="96" customFormat="1" ht="24.75" customHeight="1">
      <c r="A40" s="113">
        <v>29</v>
      </c>
      <c r="B40" s="114"/>
      <c r="C40" s="115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F40" s="124"/>
      <c r="AG40" s="124"/>
    </row>
    <row r="41" spans="1:33" s="96" customFormat="1" ht="24.75" customHeight="1">
      <c r="A41" s="113">
        <v>30</v>
      </c>
      <c r="B41" s="114"/>
      <c r="C41" s="115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F41" s="124"/>
      <c r="AG41" s="124"/>
    </row>
    <row r="42" spans="1:33" s="96" customFormat="1" ht="24.75" customHeigh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 ht="24.75" customHeigh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 ht="24.75" customHeigh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 ht="24.75" customHeigh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 ht="24.75" customHeigh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 ht="24.75" customHeigh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 ht="24.75" customHeigh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 ht="24.75" customHeigh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 ht="24.75" customHeigh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 ht="24.75" customHeigh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 ht="24.75" customHeigh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 ht="24.75" customHeigh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 ht="24.75" customHeigh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 ht="24.75" customHeigh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 ht="24.75" customHeigh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 ht="24.75" customHeigh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 ht="24.75" customHeigh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 ht="24.75" customHeigh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 ht="24.75" customHeigh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 ht="24.75" customHeigh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 ht="24.75" hidden="1" customHeigh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 ht="24.75" hidden="1" customHeigh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 ht="24.75" hidden="1" customHeigh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 ht="24.75" hidden="1" customHeigh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4</v>
      </c>
      <c r="C69" s="131"/>
      <c r="D69" s="132"/>
      <c r="E69" s="131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25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88" t="s">
        <v>110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4" t="str">
        <f>$D$1</f>
        <v>SMK PUTRAJAYA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8"/>
      <c r="B73" s="139"/>
      <c r="C73" s="139"/>
      <c r="D73" s="140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44"/>
      <c r="AF73" s="142"/>
      <c r="AG73" s="142"/>
    </row>
    <row r="74" spans="1:33">
      <c r="AF74" s="142"/>
      <c r="AG74" s="142"/>
    </row>
    <row r="75" spans="1:33">
      <c r="AF75" s="142"/>
      <c r="AG75" s="142"/>
    </row>
    <row r="76" spans="1:33">
      <c r="AF76" s="142"/>
      <c r="AG76" s="142"/>
    </row>
    <row r="77" spans="1:33"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/>
    <row r="102" spans="32:33"/>
    <row r="103" spans="32:33"/>
    <row r="104" spans="32:33"/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rqAyC28nM7VRo8gOnfwfXj7UNMHc1ScuqM9aa2zrCH2aTDB7lUhS1vW6cpECtISGAIkoh9laO54c/IBH/Lkejg==" saltValue="MZ68hY6AzM/BEMv+A25oGA==" spinCount="100000" sheet="1" objects="1" scenarios="1"/>
  <mergeCells count="10">
    <mergeCell ref="A9:A11"/>
    <mergeCell ref="B9:B11"/>
    <mergeCell ref="C9:C11"/>
    <mergeCell ref="D9:D11"/>
    <mergeCell ref="M9:P10"/>
    <mergeCell ref="AD9:AD11"/>
    <mergeCell ref="F66:S66"/>
    <mergeCell ref="F67:S67"/>
    <mergeCell ref="F68:S68"/>
    <mergeCell ref="F69:S69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13</xdr:col>
                    <xdr:colOff>381000</xdr:colOff>
                    <xdr:row>4</xdr:row>
                    <xdr:rowOff>200025</xdr:rowOff>
                  </from>
                  <to>
                    <xdr:col>13</xdr:col>
                    <xdr:colOff>723900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13</xdr:col>
                    <xdr:colOff>381000</xdr:colOff>
                    <xdr:row>5</xdr:row>
                    <xdr:rowOff>219075</xdr:rowOff>
                  </from>
                  <to>
                    <xdr:col>13</xdr:col>
                    <xdr:colOff>714375</xdr:colOff>
                    <xdr:row>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topLeftCell="A7" zoomScale="70" zoomScaleNormal="70" zoomScaleSheetLayoutView="100" workbookViewId="0">
      <selection activeCell="B28" sqref="B28:C31"/>
    </sheetView>
  </sheetViews>
  <sheetFormatPr defaultColWidth="8.85546875" defaultRowHeight="16.5" zeroHeight="1"/>
  <cols>
    <col min="1" max="1" width="3.710937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5.7109375" style="50" customWidth="1"/>
    <col min="8" max="8" width="12.42578125" style="51" hidden="1" customWidth="1"/>
    <col min="9" max="9" width="33.42578125" style="1" hidden="1" customWidth="1"/>
    <col min="10" max="11" width="12.42578125" style="1" hidden="1" customWidth="1"/>
    <col min="12" max="12" width="12.42578125" style="1" customWidth="1"/>
    <col min="13" max="13" width="5.85546875" style="1" customWidth="1"/>
    <col min="14" max="14" width="9.140625" style="1" bestFit="1"/>
    <col min="15" max="16384" width="8.85546875" style="1"/>
  </cols>
  <sheetData>
    <row r="1" spans="1:11" s="47" customFormat="1" ht="21" customHeight="1">
      <c r="A1" s="52"/>
      <c r="B1" s="231" t="str">
        <f>'REKOD PRESTASI MURID'!$D$1</f>
        <v>SMK PUTRAJAYA</v>
      </c>
      <c r="C1" s="231"/>
      <c r="D1" s="231"/>
      <c r="E1" s="231"/>
      <c r="F1" s="231"/>
      <c r="G1" s="52"/>
      <c r="H1" s="51"/>
    </row>
    <row r="2" spans="1:11" s="47" customFormat="1" ht="21" customHeight="1">
      <c r="A2" s="52"/>
      <c r="B2" s="231" t="str">
        <f>'REKOD PRESTASI MURID'!$D$2</f>
        <v>62604 PUTRAJAYA</v>
      </c>
      <c r="C2" s="231"/>
      <c r="D2" s="231"/>
      <c r="E2" s="231"/>
      <c r="F2" s="231"/>
      <c r="G2" s="52"/>
      <c r="H2" s="51"/>
    </row>
    <row r="3" spans="1:11" s="47" customFormat="1" ht="21" customHeight="1">
      <c r="A3" s="52"/>
      <c r="B3" s="231" t="str">
        <f>'REKOD PRESTASI MURID'!$D$3</f>
        <v>W.P. PUTRAJAYA</v>
      </c>
      <c r="C3" s="231"/>
      <c r="D3" s="231"/>
      <c r="E3" s="231"/>
      <c r="F3" s="231"/>
      <c r="G3" s="52"/>
      <c r="H3" s="51"/>
    </row>
    <row r="4" spans="1:11" s="47" customFormat="1" ht="21" customHeight="1">
      <c r="A4" s="53"/>
      <c r="B4" s="232">
        <f>'REKOD PRESTASI MURID'!$D$4</f>
        <v>43487</v>
      </c>
      <c r="C4" s="232"/>
      <c r="D4" s="232"/>
      <c r="E4" s="232"/>
      <c r="F4" s="232"/>
      <c r="G4" s="53"/>
      <c r="H4" s="233" t="s">
        <v>5</v>
      </c>
      <c r="I4" s="233"/>
      <c r="J4" s="233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华文</v>
      </c>
      <c r="C6" s="7"/>
      <c r="D6" s="7"/>
      <c r="E6" s="7"/>
      <c r="F6" s="7"/>
      <c r="G6" s="7"/>
      <c r="H6" s="54"/>
      <c r="I6" s="92">
        <v>6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AAA</v>
      </c>
      <c r="J7" s="56" t="str">
        <f t="shared" ref="J7:J24" si="0">IF(I7=0,"",H7&amp;"  "&amp;I7)</f>
        <v>1  AAA</v>
      </c>
      <c r="K7" s="1">
        <f>'REKOD PRESTASI MURID'!AI12</f>
        <v>1</v>
      </c>
    </row>
    <row r="8" spans="1:11">
      <c r="A8" s="7"/>
      <c r="B8" s="209" t="s">
        <v>66</v>
      </c>
      <c r="C8" s="210"/>
      <c r="D8" s="57" t="str">
        <f>VLOOKUP($I$6,H7:J69,2)</f>
        <v>FFF</v>
      </c>
      <c r="E8" s="58"/>
      <c r="F8" s="18"/>
      <c r="G8" s="7"/>
      <c r="H8" s="56">
        <v>2</v>
      </c>
      <c r="I8" s="56" t="str">
        <f>'REKOD PRESTASI MURID'!B13</f>
        <v>BBB</v>
      </c>
      <c r="J8" s="56" t="str">
        <f t="shared" si="0"/>
        <v>2  BBB</v>
      </c>
      <c r="K8" s="1" t="str">
        <f>'REKOD PRESTASI MURID'!O6</f>
        <v>年中</v>
      </c>
    </row>
    <row r="9" spans="1:11">
      <c r="A9" s="7"/>
      <c r="B9" s="212" t="s">
        <v>67</v>
      </c>
      <c r="C9" s="213"/>
      <c r="D9" s="61">
        <f>VLOOKUP($I$6,'REKOD PRESTASI MURID'!$A$12:$D$65,3)</f>
        <v>149990009413</v>
      </c>
      <c r="E9" s="62"/>
      <c r="F9" s="18"/>
      <c r="G9" s="7"/>
      <c r="H9" s="56">
        <v>3</v>
      </c>
      <c r="I9" s="56" t="str">
        <f>'REKOD PRESTASI MURID'!B14</f>
        <v>CCC</v>
      </c>
      <c r="J9" s="56" t="str">
        <f t="shared" si="0"/>
        <v>3  CCC</v>
      </c>
      <c r="K9" s="1" t="str">
        <f>'REKOD PRESTASI MURID'!O7</f>
        <v>年终</v>
      </c>
    </row>
    <row r="10" spans="1:11">
      <c r="A10" s="7"/>
      <c r="B10" s="212" t="s">
        <v>68</v>
      </c>
      <c r="C10" s="213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DDD</v>
      </c>
      <c r="J10" s="56" t="str">
        <f t="shared" si="0"/>
        <v>4  DDD</v>
      </c>
    </row>
    <row r="11" spans="1:11">
      <c r="A11" s="7"/>
      <c r="B11" s="212" t="s">
        <v>73</v>
      </c>
      <c r="C11" s="213"/>
      <c r="D11" s="63" t="str">
        <f>'REKOD PRESTASI MURID'!D7</f>
        <v>3 红</v>
      </c>
      <c r="E11" s="64"/>
      <c r="F11" s="18"/>
      <c r="G11" s="7"/>
      <c r="H11" s="56">
        <v>5</v>
      </c>
      <c r="I11" s="56" t="str">
        <f>'REKOD PRESTASI MURID'!B16</f>
        <v>EEE</v>
      </c>
      <c r="J11" s="56" t="str">
        <f t="shared" si="0"/>
        <v>5  EEE</v>
      </c>
    </row>
    <row r="12" spans="1:11">
      <c r="A12" s="7"/>
      <c r="B12" s="59" t="s">
        <v>70</v>
      </c>
      <c r="C12" s="60"/>
      <c r="D12" s="63" t="str">
        <f>'REKOD PRESTASI MURID'!$D$6</f>
        <v>苏智力</v>
      </c>
      <c r="E12" s="64"/>
      <c r="F12" s="18"/>
      <c r="G12" s="7"/>
      <c r="H12" s="56">
        <v>6</v>
      </c>
      <c r="I12" s="56" t="str">
        <f>'REKOD PRESTASI MURID'!B17</f>
        <v>FFF</v>
      </c>
      <c r="J12" s="56" t="str">
        <f t="shared" si="0"/>
        <v>6  FFF</v>
      </c>
      <c r="K12" s="89"/>
    </row>
    <row r="13" spans="1:11">
      <c r="A13" s="7"/>
      <c r="B13" s="214" t="s">
        <v>74</v>
      </c>
      <c r="C13" s="215"/>
      <c r="D13" s="150">
        <f>B4</f>
        <v>43487</v>
      </c>
      <c r="E13" s="65"/>
      <c r="F13" s="18"/>
      <c r="G13" s="7"/>
      <c r="H13" s="56">
        <v>7</v>
      </c>
      <c r="I13" s="56" t="str">
        <f>'REKOD PRESTASI MURID'!B18</f>
        <v>GGG</v>
      </c>
      <c r="J13" s="56" t="str">
        <f t="shared" si="0"/>
        <v>7  GGG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>
        <f>'REKOD PRESTASI MURID'!B19</f>
        <v>0</v>
      </c>
      <c r="J14" s="56" t="str">
        <f t="shared" si="0"/>
        <v/>
      </c>
    </row>
    <row r="15" spans="1:11" ht="22.5" customHeight="1">
      <c r="A15" s="7"/>
      <c r="B15" s="225" t="s">
        <v>75</v>
      </c>
      <c r="C15" s="225"/>
      <c r="D15" s="225"/>
      <c r="E15" s="218" t="str">
        <f>IF(K7=1,"",VLOOKUP($I$6,'REKOD PRESTASI MURID'!$A$12:$AD$65,30))</f>
        <v/>
      </c>
      <c r="F15" s="223" t="str">
        <f>UPPER(IF(K7=1,K8,K9))</f>
        <v>年中</v>
      </c>
      <c r="G15" s="7"/>
      <c r="H15" s="56">
        <v>9</v>
      </c>
      <c r="I15" s="56">
        <f>'REKOD PRESTASI MURID'!B20</f>
        <v>0</v>
      </c>
      <c r="J15" s="56" t="str">
        <f t="shared" si="0"/>
        <v/>
      </c>
    </row>
    <row r="16" spans="1:11" ht="22.5" customHeight="1">
      <c r="A16" s="7"/>
      <c r="B16" s="226"/>
      <c r="C16" s="226"/>
      <c r="D16" s="226"/>
      <c r="E16" s="218"/>
      <c r="F16" s="224"/>
      <c r="G16" s="7"/>
      <c r="H16" s="56">
        <v>10</v>
      </c>
      <c r="I16" s="56">
        <f>'REKOD PRESTASI MURID'!B21</f>
        <v>0</v>
      </c>
      <c r="J16" s="56" t="str">
        <f t="shared" si="0"/>
        <v/>
      </c>
    </row>
    <row r="17" spans="1:10" ht="67.5" customHeight="1">
      <c r="A17" s="7"/>
      <c r="B17" s="216" t="s">
        <v>76</v>
      </c>
      <c r="C17" s="216"/>
      <c r="D17" s="217"/>
      <c r="E17" s="219" t="str">
        <f>IF(E15="","学生的整体学习表现只显示在年终报告",VLOOKUP(E15,'DATA PERNYATAAN TAHAP PGUASAAN '!A204:B209,2))</f>
        <v>学生的整体学习表现只显示在年终报告</v>
      </c>
      <c r="F17" s="220"/>
      <c r="G17" s="7"/>
      <c r="H17" s="56">
        <v>11</v>
      </c>
      <c r="I17" s="56">
        <f>'REKOD PRESTASI MURID'!B22</f>
        <v>0</v>
      </c>
      <c r="J17" s="56" t="str">
        <f t="shared" si="0"/>
        <v/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>
        <f>'REKOD PRESTASI MURID'!B23</f>
        <v>0</v>
      </c>
      <c r="J18" s="56" t="str">
        <f t="shared" si="0"/>
        <v/>
      </c>
    </row>
    <row r="19" spans="1:10" ht="40.5" customHeight="1">
      <c r="A19" s="7"/>
      <c r="B19" s="221" t="s">
        <v>62</v>
      </c>
      <c r="C19" s="221"/>
      <c r="D19" s="67" t="s">
        <v>77</v>
      </c>
      <c r="E19" s="68" t="s">
        <v>78</v>
      </c>
      <c r="F19" s="69" t="s">
        <v>79</v>
      </c>
      <c r="G19" s="7"/>
      <c r="H19" s="56">
        <v>13</v>
      </c>
      <c r="I19" s="56">
        <f>'REKOD PRESTASI MURID'!B24</f>
        <v>0</v>
      </c>
      <c r="J19" s="56" t="str">
        <f t="shared" si="0"/>
        <v/>
      </c>
    </row>
    <row r="20" spans="1:10" ht="40.5" hidden="1" customHeight="1">
      <c r="A20" s="7"/>
      <c r="B20" s="170"/>
      <c r="C20" s="171"/>
      <c r="D20" s="70">
        <f>'REKOD PRESTASI MURID'!$E$11</f>
        <v>1</v>
      </c>
      <c r="E20" s="71">
        <f>VLOOKUP($I$6,'REKOD PRESTASI MURID'!$A$12:$AD$65,5)</f>
        <v>0</v>
      </c>
      <c r="F20" s="72" t="e">
        <f>VLOOKUP(E20,'DATA PERNYATAAN TAHAP PGUASAAN '!A4:B9,2)</f>
        <v>#N/A</v>
      </c>
      <c r="G20" s="7"/>
      <c r="H20" s="56">
        <v>14</v>
      </c>
      <c r="I20" s="56">
        <f>'REKOD PRESTASI MURID'!B25</f>
        <v>0</v>
      </c>
      <c r="J20" s="56" t="str">
        <f t="shared" si="0"/>
        <v/>
      </c>
    </row>
    <row r="21" spans="1:10" ht="40.5" hidden="1" customHeight="1">
      <c r="A21" s="7"/>
      <c r="B21" s="172"/>
      <c r="C21" s="173"/>
      <c r="D21" s="70">
        <f>'REKOD PRESTASI MURID'!$F$11</f>
        <v>2</v>
      </c>
      <c r="E21" s="71">
        <f>VLOOKUP($I$6,'REKOD PRESTASI MURID'!$A$12:$AD$65,6)</f>
        <v>0</v>
      </c>
      <c r="F21" s="72" t="e">
        <f>VLOOKUP(E21,'DATA PERNYATAAN TAHAP PGUASAAN '!A12:B17,2)</f>
        <v>#N/A</v>
      </c>
      <c r="G21" s="7"/>
      <c r="H21" s="56">
        <v>15</v>
      </c>
      <c r="I21" s="56">
        <f>'REKOD PRESTASI MURID'!B26</f>
        <v>0</v>
      </c>
      <c r="J21" s="56" t="str">
        <f t="shared" si="0"/>
        <v/>
      </c>
    </row>
    <row r="22" spans="1:10" ht="40.5" hidden="1" customHeight="1">
      <c r="A22" s="7"/>
      <c r="B22" s="172"/>
      <c r="C22" s="173"/>
      <c r="D22" s="70">
        <f>'REKOD PRESTASI MURID'!$G$11</f>
        <v>3</v>
      </c>
      <c r="E22" s="71">
        <f>VLOOKUP($I$6,'REKOD PRESTASI MURID'!$A$12:$AD$65,7)</f>
        <v>0</v>
      </c>
      <c r="F22" s="72" t="e">
        <f>VLOOKUP(E22,'DATA PERNYATAAN TAHAP PGUASAAN '!A20:B25,2)</f>
        <v>#N/A</v>
      </c>
      <c r="G22" s="7"/>
      <c r="H22" s="56">
        <v>16</v>
      </c>
      <c r="I22" s="56">
        <f>'REKOD PRESTASI MURID'!B27</f>
        <v>0</v>
      </c>
      <c r="J22" s="56" t="str">
        <f t="shared" si="0"/>
        <v/>
      </c>
    </row>
    <row r="23" spans="1:10" ht="40.5" hidden="1" customHeight="1">
      <c r="A23" s="7"/>
      <c r="B23" s="172"/>
      <c r="C23" s="173"/>
      <c r="D23" s="70">
        <f>'REKOD PRESTASI MURID'!$H$11</f>
        <v>4</v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>
        <f>'REKOD PRESTASI MURID'!B28</f>
        <v>0</v>
      </c>
      <c r="J23" s="56" t="str">
        <f t="shared" si="0"/>
        <v/>
      </c>
    </row>
    <row r="24" spans="1:10" ht="40.5" hidden="1" customHeight="1">
      <c r="A24" s="7"/>
      <c r="B24" s="172"/>
      <c r="C24" s="173"/>
      <c r="D24" s="70">
        <f>'REKOD PRESTASI MURID'!$I$11</f>
        <v>5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>
        <f>'REKOD PRESTASI MURID'!B29</f>
        <v>0</v>
      </c>
      <c r="J24" s="56" t="str">
        <f t="shared" si="0"/>
        <v/>
      </c>
    </row>
    <row r="25" spans="1:10" ht="40.5" hidden="1" customHeight="1">
      <c r="A25" s="7"/>
      <c r="B25" s="172"/>
      <c r="C25" s="173"/>
      <c r="D25" s="70">
        <f>'REKOD PRESTASI MURID'!$J$11</f>
        <v>6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>
        <f>'REKOD PRESTASI MURID'!B30</f>
        <v>0</v>
      </c>
      <c r="J25" s="56" t="str">
        <f t="shared" ref="J25:J30" si="1">IF(I25=0,"",H25&amp;"  "&amp;I25)</f>
        <v/>
      </c>
    </row>
    <row r="26" spans="1:10" ht="40.5" hidden="1" customHeight="1">
      <c r="A26" s="7"/>
      <c r="B26" s="172"/>
      <c r="C26" s="173"/>
      <c r="D26" s="70">
        <f>'REKOD PRESTASI MURID'!$K$11</f>
        <v>7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>
        <f>'REKOD PRESTASI MURID'!B31</f>
        <v>0</v>
      </c>
      <c r="J26" s="56" t="str">
        <f t="shared" si="1"/>
        <v/>
      </c>
    </row>
    <row r="27" spans="1:10" ht="40.5" hidden="1" customHeight="1">
      <c r="A27" s="7"/>
      <c r="B27" s="172"/>
      <c r="C27" s="173"/>
      <c r="D27" s="70">
        <f>'REKOD PRESTASI MURID'!$L$11</f>
        <v>8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>
        <f>'REKOD PRESTASI MURID'!B32</f>
        <v>0</v>
      </c>
      <c r="J27" s="56" t="str">
        <f t="shared" si="1"/>
        <v/>
      </c>
    </row>
    <row r="28" spans="1:10" ht="162.75" customHeight="1">
      <c r="A28" s="7"/>
      <c r="B28" s="227" t="s">
        <v>57</v>
      </c>
      <c r="C28" s="228"/>
      <c r="D28" s="70" t="str">
        <f>'REKOD PRESTASI MURID'!$M$11</f>
        <v>听说</v>
      </c>
      <c r="E28" s="71">
        <f>VLOOKUP($I$6,'REKOD PRESTASI MURID'!$A$12:$AD$65,13)</f>
        <v>6</v>
      </c>
      <c r="F28" s="72" t="str">
        <f>VLOOKUP(E28,'DATA PERNYATAAN TAHAP PGUASAAN '!A68:B73,2)</f>
        <v>口语交际：能认真地聆听别人说话，与人沟通良好，意见明确和具建设性，表达明确有条理，发言委婉、切中主题，能体会、尊重他人的看法。
聆听：能认真思考，充分理解教材主要内容，从不同角度进行分析和归纳，领会话语的隐含信息，表达时条理分明。具有专注和耐心聆听的习惯。
口头表达：进行说明和议论事情时，内容具体、完整，主题明确，用词准确，话语通顺，条理清晰连贯，表达清楚，说话态度从容、自信，并设法吸引听众。</v>
      </c>
      <c r="G28" s="7"/>
      <c r="H28" s="56">
        <v>22</v>
      </c>
      <c r="I28" s="56">
        <f>'REKOD PRESTASI MURID'!B33</f>
        <v>0</v>
      </c>
      <c r="J28" s="56" t="str">
        <f t="shared" si="1"/>
        <v/>
      </c>
    </row>
    <row r="29" spans="1:10" ht="189" customHeight="1">
      <c r="A29" s="7"/>
      <c r="B29" s="227"/>
      <c r="C29" s="228"/>
      <c r="D29" s="70" t="str">
        <f>'REKOD PRESTASI MURID'!$N$11</f>
        <v>阅读</v>
      </c>
      <c r="E29" s="71">
        <f>VLOOKUP($I$6,'REKOD PRESTASI MURID'!$A$12:$AD$65,14)</f>
        <v>6</v>
      </c>
      <c r="F29" s="72" t="str">
        <f>VLOOKUP(E29,'DATA PERNYATAAN TAHAP PGUASAAN '!A76:B81,2)</f>
        <v>现代文：能解释并整合文本中的观点和信息，深入地思考文章内涵，获取隐含信息，了解其表现手法。有选择阅读材料的能力，体验阅读的乐趣，养成正确的人生观和良好的阅读习惯。
文言文：能凭借注释和工具书阅读与充分地理解基本内容，语译重点语句，认识常用文言词语和句式，了解古代文化常识并对它产生兴趣。
古诗： 能凭借注释充分地理解诗作的思想内容，并根据对诗句的理解、读出诗歌的韵味、体验诗歌的情感，感受诗歌语言的优美。初步品味诗中所要表达的内涵和意境。</v>
      </c>
      <c r="G29" s="7"/>
      <c r="H29" s="56">
        <v>23</v>
      </c>
      <c r="I29" s="56">
        <f>'REKOD PRESTASI MURID'!B34</f>
        <v>0</v>
      </c>
      <c r="J29" s="56" t="str">
        <f t="shared" si="1"/>
        <v/>
      </c>
    </row>
    <row r="30" spans="1:10" ht="60" customHeight="1">
      <c r="A30" s="7"/>
      <c r="B30" s="227"/>
      <c r="C30" s="228"/>
      <c r="D30" s="70" t="str">
        <f>'REKOD PRESTASI MURID'!$O$11</f>
        <v>写毛笔字</v>
      </c>
      <c r="E30" s="71">
        <f>VLOOKUP($I$6,'REKOD PRESTASI MURID'!$A$12:$AD$65,15)</f>
        <v>6</v>
      </c>
      <c r="F30" s="72" t="str">
        <f>VLOOKUP(E30,'DATA PERNYATAAN TAHAP PGUASAAN '!A84:B89,2)</f>
        <v>能以正确的坐姿、执笔法和运笔的规律，熟练地临摹名家的毛笔字，做到临像临准的地步，结构匀称。能观察揣摩字形的变化与呼应，注意形款整齐，体会书法艺术的美。</v>
      </c>
      <c r="G30" s="7"/>
      <c r="H30" s="56">
        <v>24</v>
      </c>
      <c r="I30" s="56">
        <f>'REKOD PRESTASI MURID'!B35</f>
        <v>0</v>
      </c>
      <c r="J30" s="56" t="str">
        <f t="shared" si="1"/>
        <v/>
      </c>
    </row>
    <row r="31" spans="1:10" ht="60" customHeight="1">
      <c r="A31" s="7"/>
      <c r="B31" s="229"/>
      <c r="C31" s="230"/>
      <c r="D31" s="70" t="str">
        <f>'REKOD PRESTASI MURID'!$P$11</f>
        <v>写作</v>
      </c>
      <c r="E31" s="71">
        <f>VLOOKUP($I$6,'REKOD PRESTASI MURID'!$A$12:$AD$65,16)</f>
        <v>6</v>
      </c>
      <c r="F31" s="72" t="str">
        <f>VLOOKUP(E31,'DATA PERNYATAAN TAHAP PGUASAAN '!A92:B97,2)</f>
        <v xml:space="preserve">写作时能根据不同的目的和对象文从字顺地表情达意，内容充实合理，思路清晰连贯，感情真实健康。对写作有浓厚兴趣。学会对作文内容、文字表达做出修改。 </v>
      </c>
      <c r="G31" s="7"/>
      <c r="H31" s="56">
        <v>25</v>
      </c>
      <c r="I31" s="56">
        <f>'REKOD PRESTASI MURID'!B36</f>
        <v>0</v>
      </c>
      <c r="J31" s="56" t="str">
        <f t="shared" ref="J31:J63" si="2">IF(I31=0,"",H31&amp;"  "&amp;I31)</f>
        <v/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>
        <f>'REKOD PRESTASI MURID'!B37</f>
        <v>0</v>
      </c>
      <c r="J32" s="56" t="str">
        <f t="shared" si="2"/>
        <v/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>
        <f>'REKOD PRESTASI MURID'!B38</f>
        <v>0</v>
      </c>
      <c r="J33" s="56" t="str">
        <f t="shared" si="2"/>
        <v/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>
        <f>'REKOD PRESTASI MURID'!B39</f>
        <v>0</v>
      </c>
      <c r="J34" s="56" t="str">
        <f t="shared" si="2"/>
        <v/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>
        <f>'REKOD PRESTASI MURID'!B40</f>
        <v>0</v>
      </c>
      <c r="J35" s="56" t="str">
        <f t="shared" si="2"/>
        <v/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>
        <f>'REKOD PRESTASI MURID'!B41</f>
        <v>0</v>
      </c>
      <c r="J36" s="56" t="str">
        <f t="shared" si="2"/>
        <v/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86" t="s">
        <v>80</v>
      </c>
      <c r="E47" s="222"/>
      <c r="F47" s="222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E48" s="211"/>
      <c r="F48" s="211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11"/>
      <c r="F49" s="211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7</v>
      </c>
      <c r="F55" s="88" t="s">
        <v>7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苏智力</v>
      </c>
      <c r="C56" s="89"/>
      <c r="D56" s="89"/>
      <c r="E56" s="89"/>
      <c r="F56" s="183" t="str">
        <f>'REKOD PRESTASI MURID'!B70</f>
        <v>EN. TAN KAR HOCK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111</v>
      </c>
      <c r="F57" s="88" t="str">
        <f>'REKOD PRESTASI MURID'!$B$71</f>
        <v>PENGETUA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SMK PUTRAJAYA</v>
      </c>
      <c r="F58" s="88" t="str">
        <f>'REKOD PRESTASI MURID'!$B$72</f>
        <v>SMK PUTRAJAYA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AOxnbQvI6Hv9u8QzZCmfJG+kXN+Wkr3u3/nrW+YaSC0R+gywCSAG0dHwX3Vj7LgLmwFkXGEk9AHEZoa2GhD3YA==" saltValue="/Gi3WnEjYV7+b0V3f5ZlRA==" spinCount="100000" sheet="1" objects="1" scenarios="1"/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8:C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66675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80" zoomScale="120" zoomScaleNormal="120" zoomScaleSheetLayoutView="100" workbookViewId="0">
      <selection activeCell="B80" sqref="B80"/>
    </sheetView>
  </sheetViews>
  <sheetFormatPr defaultColWidth="8.85546875" defaultRowHeight="14.25" zeroHeight="1"/>
  <cols>
    <col min="1" max="1" width="20.85546875" style="31" customWidth="1"/>
    <col min="2" max="2" width="152.7109375" style="32" customWidth="1"/>
    <col min="3" max="4" width="9.140625" style="31" customWidth="1"/>
    <col min="5" max="5" width="9.140625" style="31" bestFit="1"/>
    <col min="6" max="16384" width="8.85546875" style="31"/>
  </cols>
  <sheetData>
    <row r="1" spans="1:9" ht="39.75" customHeight="1">
      <c r="A1" s="33" t="s">
        <v>95</v>
      </c>
      <c r="B1" s="34"/>
    </row>
    <row r="2" spans="1:9">
      <c r="A2" s="35"/>
      <c r="B2" s="36"/>
    </row>
    <row r="3" spans="1:9" ht="30" hidden="1">
      <c r="A3" s="37" t="s">
        <v>6</v>
      </c>
      <c r="B3" s="38">
        <v>1</v>
      </c>
    </row>
    <row r="4" spans="1:9" hidden="1">
      <c r="A4" s="39">
        <v>1</v>
      </c>
      <c r="B4" s="40"/>
    </row>
    <row r="5" spans="1:9" hidden="1">
      <c r="A5" s="39">
        <v>2</v>
      </c>
      <c r="B5" s="145"/>
    </row>
    <row r="6" spans="1:9" hidden="1">
      <c r="A6" s="39">
        <v>3</v>
      </c>
      <c r="B6" s="40"/>
    </row>
    <row r="7" spans="1:9" hidden="1">
      <c r="A7" s="39">
        <v>4</v>
      </c>
      <c r="B7" s="145"/>
    </row>
    <row r="8" spans="1:9" hidden="1">
      <c r="A8" s="39">
        <v>5</v>
      </c>
      <c r="B8" s="145"/>
    </row>
    <row r="9" spans="1:9" hidden="1">
      <c r="A9" s="39">
        <v>6</v>
      </c>
      <c r="B9" s="145"/>
    </row>
    <row r="10" spans="1:9" hidden="1">
      <c r="A10" s="35"/>
      <c r="B10" s="36"/>
    </row>
    <row r="11" spans="1:9" ht="30" hidden="1">
      <c r="A11" s="41" t="s">
        <v>6</v>
      </c>
      <c r="B11" s="38">
        <v>2</v>
      </c>
    </row>
    <row r="12" spans="1:9" hidden="1">
      <c r="A12" s="39">
        <v>1</v>
      </c>
      <c r="B12" s="145"/>
    </row>
    <row r="13" spans="1:9" hidden="1">
      <c r="A13" s="39">
        <v>2</v>
      </c>
      <c r="B13" s="145"/>
    </row>
    <row r="14" spans="1:9" hidden="1">
      <c r="A14" s="39">
        <v>3</v>
      </c>
      <c r="B14" s="40"/>
    </row>
    <row r="15" spans="1:9" hidden="1">
      <c r="A15" s="39">
        <v>4</v>
      </c>
      <c r="B15" s="145"/>
      <c r="I15" s="42"/>
    </row>
    <row r="16" spans="1:9" ht="15" hidden="1">
      <c r="A16" s="39">
        <v>5</v>
      </c>
      <c r="B16" s="146"/>
    </row>
    <row r="17" spans="1:2" ht="15" hidden="1">
      <c r="A17" s="39">
        <v>6</v>
      </c>
      <c r="B17" s="146"/>
    </row>
    <row r="18" spans="1:2" hidden="1">
      <c r="A18" s="35"/>
      <c r="B18" s="36"/>
    </row>
    <row r="19" spans="1:2" ht="30" hidden="1">
      <c r="A19" s="41" t="s">
        <v>6</v>
      </c>
      <c r="B19" s="38">
        <v>3</v>
      </c>
    </row>
    <row r="20" spans="1:2" hidden="1">
      <c r="A20" s="39">
        <v>1</v>
      </c>
      <c r="B20" s="145"/>
    </row>
    <row r="21" spans="1:2" hidden="1">
      <c r="A21" s="39">
        <v>2</v>
      </c>
      <c r="B21" s="145"/>
    </row>
    <row r="22" spans="1:2" ht="15" hidden="1">
      <c r="A22" s="39">
        <v>3</v>
      </c>
      <c r="B22" s="146"/>
    </row>
    <row r="23" spans="1:2" hidden="1">
      <c r="A23" s="39">
        <v>4</v>
      </c>
      <c r="B23" s="145"/>
    </row>
    <row r="24" spans="1:2" hidden="1">
      <c r="A24" s="39">
        <v>5</v>
      </c>
      <c r="B24" s="145"/>
    </row>
    <row r="25" spans="1:2" hidden="1">
      <c r="A25" s="39">
        <v>6</v>
      </c>
      <c r="B25" s="145"/>
    </row>
    <row r="26" spans="1:2" hidden="1"/>
    <row r="27" spans="1:2" ht="30" hidden="1">
      <c r="A27" s="41" t="s">
        <v>6</v>
      </c>
      <c r="B27" s="38">
        <v>4</v>
      </c>
    </row>
    <row r="28" spans="1:2" hidden="1">
      <c r="A28" s="39">
        <v>1</v>
      </c>
      <c r="B28" s="40"/>
    </row>
    <row r="29" spans="1:2" hidden="1">
      <c r="A29" s="39">
        <v>2</v>
      </c>
      <c r="B29" s="40"/>
    </row>
    <row r="30" spans="1:2" hidden="1">
      <c r="A30" s="39">
        <v>3</v>
      </c>
      <c r="B30" s="40"/>
    </row>
    <row r="31" spans="1:2" hidden="1">
      <c r="A31" s="39">
        <v>4</v>
      </c>
      <c r="B31" s="40"/>
    </row>
    <row r="32" spans="1:2" hidden="1">
      <c r="A32" s="39">
        <v>5</v>
      </c>
      <c r="B32" s="40"/>
    </row>
    <row r="33" spans="1:2" hidden="1">
      <c r="A33" s="39">
        <v>6</v>
      </c>
      <c r="B33" s="40"/>
    </row>
    <row r="34" spans="1:2" hidden="1"/>
    <row r="35" spans="1:2" ht="30" hidden="1">
      <c r="A35" s="41" t="s">
        <v>6</v>
      </c>
      <c r="B35" s="38">
        <v>5</v>
      </c>
    </row>
    <row r="36" spans="1:2" hidden="1">
      <c r="A36" s="39">
        <v>1</v>
      </c>
      <c r="B36" s="40"/>
    </row>
    <row r="37" spans="1:2" hidden="1">
      <c r="A37" s="39">
        <v>2</v>
      </c>
      <c r="B37" s="40"/>
    </row>
    <row r="38" spans="1:2" hidden="1">
      <c r="A38" s="39">
        <v>3</v>
      </c>
      <c r="B38" s="40"/>
    </row>
    <row r="39" spans="1:2" hidden="1">
      <c r="A39" s="39">
        <v>4</v>
      </c>
      <c r="B39" s="40"/>
    </row>
    <row r="40" spans="1:2" hidden="1">
      <c r="A40" s="39">
        <v>5</v>
      </c>
      <c r="B40" s="40"/>
    </row>
    <row r="41" spans="1:2" hidden="1">
      <c r="A41" s="39">
        <v>6</v>
      </c>
      <c r="B41" s="40"/>
    </row>
    <row r="42" spans="1:2" hidden="1"/>
    <row r="43" spans="1:2" ht="30" hidden="1">
      <c r="A43" s="41" t="s">
        <v>6</v>
      </c>
      <c r="B43" s="38">
        <v>6</v>
      </c>
    </row>
    <row r="44" spans="1:2" hidden="1">
      <c r="A44" s="39">
        <v>1</v>
      </c>
      <c r="B44" s="40"/>
    </row>
    <row r="45" spans="1:2" hidden="1">
      <c r="A45" s="39">
        <v>2</v>
      </c>
      <c r="B45" s="40"/>
    </row>
    <row r="46" spans="1:2" hidden="1">
      <c r="A46" s="39">
        <v>3</v>
      </c>
      <c r="B46" s="40"/>
    </row>
    <row r="47" spans="1:2" hidden="1">
      <c r="A47" s="39">
        <v>4</v>
      </c>
      <c r="B47" s="40"/>
    </row>
    <row r="48" spans="1:2" hidden="1">
      <c r="A48" s="39">
        <v>5</v>
      </c>
      <c r="B48" s="40"/>
    </row>
    <row r="49" spans="1:2" hidden="1">
      <c r="A49" s="39">
        <v>6</v>
      </c>
      <c r="B49" s="40"/>
    </row>
    <row r="50" spans="1:2" hidden="1"/>
    <row r="51" spans="1:2" ht="30" hidden="1">
      <c r="A51" s="41" t="s">
        <v>6</v>
      </c>
      <c r="B51" s="38">
        <v>7</v>
      </c>
    </row>
    <row r="52" spans="1:2" hidden="1">
      <c r="A52" s="39">
        <v>1</v>
      </c>
      <c r="B52" s="40"/>
    </row>
    <row r="53" spans="1:2" hidden="1">
      <c r="A53" s="39">
        <v>2</v>
      </c>
      <c r="B53" s="40"/>
    </row>
    <row r="54" spans="1:2" hidden="1">
      <c r="A54" s="39">
        <v>3</v>
      </c>
      <c r="B54" s="40"/>
    </row>
    <row r="55" spans="1:2" hidden="1">
      <c r="A55" s="39">
        <v>4</v>
      </c>
      <c r="B55" s="40"/>
    </row>
    <row r="56" spans="1:2" hidden="1">
      <c r="A56" s="39">
        <v>5</v>
      </c>
      <c r="B56" s="40"/>
    </row>
    <row r="57" spans="1:2" hidden="1">
      <c r="A57" s="39">
        <v>6</v>
      </c>
      <c r="B57" s="40"/>
    </row>
    <row r="58" spans="1:2" hidden="1"/>
    <row r="59" spans="1:2" ht="30" hidden="1">
      <c r="A59" s="41" t="s">
        <v>6</v>
      </c>
      <c r="B59" s="38">
        <v>8</v>
      </c>
    </row>
    <row r="60" spans="1:2" hidden="1">
      <c r="A60" s="39">
        <v>1</v>
      </c>
      <c r="B60" s="40"/>
    </row>
    <row r="61" spans="1:2" hidden="1">
      <c r="A61" s="39">
        <v>2</v>
      </c>
      <c r="B61" s="40"/>
    </row>
    <row r="62" spans="1:2" hidden="1">
      <c r="A62" s="39">
        <v>3</v>
      </c>
      <c r="B62" s="40"/>
    </row>
    <row r="63" spans="1:2" hidden="1">
      <c r="A63" s="39">
        <v>4</v>
      </c>
      <c r="B63" s="40"/>
    </row>
    <row r="64" spans="1:2" hidden="1">
      <c r="A64" s="39">
        <v>5</v>
      </c>
      <c r="B64" s="40"/>
    </row>
    <row r="65" spans="1:2" hidden="1">
      <c r="A65" s="39">
        <v>6</v>
      </c>
      <c r="B65" s="40"/>
    </row>
    <row r="66" spans="1:2" hidden="1"/>
    <row r="67" spans="1:2" ht="15">
      <c r="A67" s="37" t="s">
        <v>78</v>
      </c>
      <c r="B67" s="38" t="str">
        <f>'REKOD PRESTASI MURID'!M11</f>
        <v>听说</v>
      </c>
    </row>
    <row r="68" spans="1:2" ht="84" customHeight="1">
      <c r="A68" s="186">
        <v>1</v>
      </c>
      <c r="B68" s="189" t="s">
        <v>120</v>
      </c>
    </row>
    <row r="69" spans="1:2" ht="84" customHeight="1">
      <c r="A69" s="186">
        <v>2</v>
      </c>
      <c r="B69" s="189" t="s">
        <v>121</v>
      </c>
    </row>
    <row r="70" spans="1:2" ht="84" customHeight="1">
      <c r="A70" s="186">
        <v>3</v>
      </c>
      <c r="B70" s="189" t="s">
        <v>122</v>
      </c>
    </row>
    <row r="71" spans="1:2" ht="84" customHeight="1">
      <c r="A71" s="186">
        <v>4</v>
      </c>
      <c r="B71" s="189" t="s">
        <v>123</v>
      </c>
    </row>
    <row r="72" spans="1:2" ht="84" customHeight="1">
      <c r="A72" s="186">
        <v>5</v>
      </c>
      <c r="B72" s="189" t="s">
        <v>124</v>
      </c>
    </row>
    <row r="73" spans="1:2" ht="84" customHeight="1">
      <c r="A73" s="186">
        <v>6</v>
      </c>
      <c r="B73" s="189" t="s">
        <v>125</v>
      </c>
    </row>
    <row r="74" spans="1:2"/>
    <row r="75" spans="1:2" ht="15">
      <c r="A75" s="37" t="s">
        <v>78</v>
      </c>
      <c r="B75" s="38" t="str">
        <f>'REKOD PRESTASI MURID'!N11</f>
        <v>阅读</v>
      </c>
    </row>
    <row r="76" spans="1:2" ht="81" customHeight="1">
      <c r="A76" s="186">
        <v>1</v>
      </c>
      <c r="B76" s="190" t="s">
        <v>144</v>
      </c>
    </row>
    <row r="77" spans="1:2" ht="81" customHeight="1">
      <c r="A77" s="186">
        <v>2</v>
      </c>
      <c r="B77" s="190" t="s">
        <v>143</v>
      </c>
    </row>
    <row r="78" spans="1:2" ht="81" customHeight="1">
      <c r="A78" s="186">
        <v>3</v>
      </c>
      <c r="B78" s="190" t="s">
        <v>142</v>
      </c>
    </row>
    <row r="79" spans="1:2" ht="81" customHeight="1">
      <c r="A79" s="186">
        <v>4</v>
      </c>
      <c r="B79" s="190" t="s">
        <v>140</v>
      </c>
    </row>
    <row r="80" spans="1:2" ht="91.5" customHeight="1">
      <c r="A80" s="186">
        <v>5</v>
      </c>
      <c r="B80" s="190" t="s">
        <v>141</v>
      </c>
    </row>
    <row r="81" spans="1:2" ht="118.5" customHeight="1">
      <c r="A81" s="186">
        <v>6</v>
      </c>
      <c r="B81" s="190" t="s">
        <v>126</v>
      </c>
    </row>
    <row r="82" spans="1:2"/>
    <row r="83" spans="1:2" ht="15">
      <c r="A83" s="37" t="s">
        <v>78</v>
      </c>
      <c r="B83" s="38" t="str">
        <f>'REKOD PRESTASI MURID'!O11</f>
        <v>写毛笔字</v>
      </c>
    </row>
    <row r="84" spans="1:2" ht="18.75" customHeight="1">
      <c r="A84" s="186">
        <v>1</v>
      </c>
      <c r="B84" s="190" t="s">
        <v>127</v>
      </c>
    </row>
    <row r="85" spans="1:2" ht="36.75" customHeight="1">
      <c r="A85" s="186">
        <v>2</v>
      </c>
      <c r="B85" s="190" t="s">
        <v>128</v>
      </c>
    </row>
    <row r="86" spans="1:2" ht="18.75" customHeight="1">
      <c r="A86" s="186">
        <v>3</v>
      </c>
      <c r="B86" s="190" t="s">
        <v>129</v>
      </c>
    </row>
    <row r="87" spans="1:2" ht="18.75" customHeight="1">
      <c r="A87" s="186">
        <v>4</v>
      </c>
      <c r="B87" s="190" t="s">
        <v>130</v>
      </c>
    </row>
    <row r="88" spans="1:2" ht="36.75" customHeight="1">
      <c r="A88" s="186">
        <v>5</v>
      </c>
      <c r="B88" s="190" t="s">
        <v>131</v>
      </c>
    </row>
    <row r="89" spans="1:2" ht="36.75" customHeight="1">
      <c r="A89" s="186">
        <v>6</v>
      </c>
      <c r="B89" s="190" t="s">
        <v>132</v>
      </c>
    </row>
    <row r="90" spans="1:2"/>
    <row r="91" spans="1:2" ht="15">
      <c r="A91" s="37" t="s">
        <v>78</v>
      </c>
      <c r="B91" s="38" t="str">
        <f>'REKOD PRESTASI MURID'!P11</f>
        <v>写作</v>
      </c>
    </row>
    <row r="92" spans="1:2" ht="33" customHeight="1">
      <c r="A92" s="186">
        <v>1</v>
      </c>
      <c r="B92" s="190" t="s">
        <v>133</v>
      </c>
    </row>
    <row r="93" spans="1:2" ht="33" customHeight="1">
      <c r="A93" s="186">
        <v>2</v>
      </c>
      <c r="B93" s="190" t="s">
        <v>134</v>
      </c>
    </row>
    <row r="94" spans="1:2" ht="33" customHeight="1">
      <c r="A94" s="186">
        <v>3</v>
      </c>
      <c r="B94" s="190" t="s">
        <v>135</v>
      </c>
    </row>
    <row r="95" spans="1:2" ht="33" customHeight="1">
      <c r="A95" s="186">
        <v>4</v>
      </c>
      <c r="B95" s="190" t="s">
        <v>136</v>
      </c>
    </row>
    <row r="96" spans="1:2" ht="33" customHeight="1">
      <c r="A96" s="186">
        <v>5</v>
      </c>
      <c r="B96" s="190" t="s">
        <v>137</v>
      </c>
    </row>
    <row r="97" spans="1:2" ht="33" customHeight="1">
      <c r="A97" s="186">
        <v>6</v>
      </c>
      <c r="B97" s="190" t="s">
        <v>138</v>
      </c>
    </row>
    <row r="98" spans="1:2">
      <c r="B98" s="43"/>
    </row>
    <row r="99" spans="1:2" ht="30" hidden="1">
      <c r="A99" s="41" t="s">
        <v>6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6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6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6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6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6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6</v>
      </c>
      <c r="B147" s="44"/>
    </row>
    <row r="148" spans="1:2" hidden="1">
      <c r="A148" s="39">
        <v>1</v>
      </c>
      <c r="B148" s="45"/>
    </row>
    <row r="149" spans="1:2" hidden="1">
      <c r="A149" s="39">
        <v>2</v>
      </c>
      <c r="B149" s="45"/>
    </row>
    <row r="150" spans="1:2" hidden="1">
      <c r="A150" s="39">
        <v>3</v>
      </c>
      <c r="B150" s="45"/>
    </row>
    <row r="151" spans="1:2" hidden="1">
      <c r="A151" s="39">
        <v>4</v>
      </c>
      <c r="B151" s="45"/>
    </row>
    <row r="152" spans="1:2" hidden="1">
      <c r="A152" s="39">
        <v>5</v>
      </c>
      <c r="B152" s="45"/>
    </row>
    <row r="153" spans="1:2" hidden="1">
      <c r="A153" s="39">
        <v>6</v>
      </c>
      <c r="B153" s="45"/>
    </row>
    <row r="154" spans="1:2" hidden="1">
      <c r="B154" s="43"/>
    </row>
    <row r="155" spans="1:2" ht="30" hidden="1">
      <c r="A155" s="41" t="s">
        <v>6</v>
      </c>
      <c r="B155" s="44"/>
    </row>
    <row r="156" spans="1:2" hidden="1">
      <c r="A156" s="39">
        <v>1</v>
      </c>
      <c r="B156" s="45"/>
    </row>
    <row r="157" spans="1:2" hidden="1">
      <c r="A157" s="39">
        <v>2</v>
      </c>
      <c r="B157" s="45"/>
    </row>
    <row r="158" spans="1:2" hidden="1">
      <c r="A158" s="39">
        <v>3</v>
      </c>
      <c r="B158" s="45"/>
    </row>
    <row r="159" spans="1:2" hidden="1">
      <c r="A159" s="39">
        <v>4</v>
      </c>
      <c r="B159" s="45"/>
    </row>
    <row r="160" spans="1:2" hidden="1">
      <c r="A160" s="39">
        <v>5</v>
      </c>
      <c r="B160" s="45"/>
    </row>
    <row r="161" spans="1:2" hidden="1">
      <c r="A161" s="39">
        <v>6</v>
      </c>
      <c r="B161" s="45"/>
    </row>
    <row r="162" spans="1:2" hidden="1">
      <c r="B162" s="43"/>
    </row>
    <row r="163" spans="1:2" ht="15" hidden="1">
      <c r="A163" s="46" t="s">
        <v>6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6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6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6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6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21.75" customHeight="1">
      <c r="A203" s="41" t="s">
        <v>78</v>
      </c>
      <c r="B203" s="187" t="s">
        <v>139</v>
      </c>
    </row>
    <row r="204" spans="1:2" ht="19.5" customHeight="1">
      <c r="A204" s="39">
        <v>1</v>
      </c>
      <c r="B204" s="184" t="s">
        <v>113</v>
      </c>
    </row>
    <row r="205" spans="1:2" ht="19.5" customHeight="1">
      <c r="A205" s="39">
        <v>2</v>
      </c>
      <c r="B205" s="184" t="s">
        <v>81</v>
      </c>
    </row>
    <row r="206" spans="1:2" ht="19.5" customHeight="1">
      <c r="A206" s="39">
        <v>3</v>
      </c>
      <c r="B206" s="184" t="s">
        <v>114</v>
      </c>
    </row>
    <row r="207" spans="1:2" ht="19.5" customHeight="1">
      <c r="A207" s="39">
        <v>4</v>
      </c>
      <c r="B207" s="184" t="s">
        <v>115</v>
      </c>
    </row>
    <row r="208" spans="1:2" ht="19.5" customHeight="1">
      <c r="A208" s="39">
        <v>5</v>
      </c>
      <c r="B208" s="184" t="s">
        <v>116</v>
      </c>
    </row>
    <row r="209" spans="1:2" ht="19.5" customHeight="1">
      <c r="A209" s="39">
        <v>6</v>
      </c>
      <c r="B209" s="184" t="s">
        <v>117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B+QN0eXC7pcAoLzRp0/isZAVS3VnQiBqakRQK2M89MNfJGO/aDyjhOYE4zlcKcCybZLMlfTGyyw8WY9ORLFGeA==" saltValue="tvNvn1idajdTwM6YIvng1g==" spinCount="100000"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H5" sqref="H5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34" t="str">
        <f>'REKOD PRESTASI MURID'!A7</f>
        <v>华文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23" ht="15.95" customHeight="1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1:23" ht="15.95" customHeight="1">
      <c r="A3" s="178"/>
      <c r="B3" s="178"/>
      <c r="C3" s="178"/>
      <c r="D3" s="178"/>
      <c r="E3" s="178"/>
      <c r="F3" s="178"/>
      <c r="G3" s="178"/>
      <c r="H3" s="180" t="s">
        <v>118</v>
      </c>
      <c r="I3" s="179" t="str">
        <f>'REKOD PRESTASI MURID'!D1</f>
        <v>SMK PUTRAJAYA</v>
      </c>
      <c r="J3" s="178"/>
      <c r="K3" s="178"/>
      <c r="L3" s="180" t="s">
        <v>63</v>
      </c>
      <c r="M3" s="179" t="str">
        <f>'REKOD PRESTASI MURID'!D6</f>
        <v>苏智力</v>
      </c>
      <c r="N3" s="178"/>
      <c r="O3" s="178"/>
      <c r="P3" s="178"/>
      <c r="Q3" s="178"/>
    </row>
    <row r="4" spans="1:23" ht="15.95" customHeight="1">
      <c r="A4" s="178"/>
      <c r="B4" s="178"/>
      <c r="C4" s="178"/>
      <c r="D4" s="178"/>
      <c r="E4" s="178"/>
      <c r="F4" s="178"/>
      <c r="G4" s="178"/>
      <c r="H4" s="180" t="s">
        <v>64</v>
      </c>
      <c r="I4" s="179" t="str">
        <f>'REKOD PRESTASI MURID'!D7</f>
        <v>3 红</v>
      </c>
      <c r="J4" s="178"/>
      <c r="K4" s="178"/>
      <c r="L4" s="178"/>
      <c r="M4" s="178"/>
      <c r="N4" s="178"/>
      <c r="O4" s="178"/>
      <c r="P4" s="178"/>
      <c r="Q4" s="178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 hidden="1">
      <c r="A6" s="4"/>
      <c r="B6" s="5">
        <f>'REKOD PRESTASI MURID'!E11</f>
        <v>1</v>
      </c>
      <c r="C6" s="6"/>
      <c r="D6" s="6"/>
      <c r="E6" s="6"/>
      <c r="F6" s="6"/>
      <c r="G6" s="6"/>
      <c r="H6" s="7"/>
      <c r="I6" s="4"/>
      <c r="J6" s="5">
        <f>'REKOD PRESTASI MURID'!F11</f>
        <v>2</v>
      </c>
      <c r="K6" s="6"/>
      <c r="L6" s="6"/>
      <c r="M6" s="6"/>
      <c r="N6" s="6"/>
      <c r="O6" s="6"/>
      <c r="P6" s="7"/>
      <c r="Q6" s="6"/>
    </row>
    <row r="7" spans="1:23" hidden="1">
      <c r="A7" s="8"/>
      <c r="B7" s="9" t="s">
        <v>6</v>
      </c>
      <c r="C7" s="10" t="s">
        <v>8</v>
      </c>
      <c r="D7" s="10" t="s">
        <v>9</v>
      </c>
      <c r="E7" s="10" t="s">
        <v>10</v>
      </c>
      <c r="F7" s="10" t="s">
        <v>47</v>
      </c>
      <c r="G7" s="10" t="s">
        <v>48</v>
      </c>
      <c r="H7" s="10" t="s">
        <v>49</v>
      </c>
      <c r="I7" s="8"/>
      <c r="J7" s="9" t="s">
        <v>6</v>
      </c>
      <c r="K7" s="10" t="s">
        <v>8</v>
      </c>
      <c r="L7" s="10" t="s">
        <v>9</v>
      </c>
      <c r="M7" s="10" t="s">
        <v>10</v>
      </c>
      <c r="N7" s="10" t="s">
        <v>47</v>
      </c>
      <c r="O7" s="10" t="s">
        <v>48</v>
      </c>
      <c r="P7" s="10" t="s">
        <v>49</v>
      </c>
      <c r="Q7" s="8"/>
    </row>
    <row r="8" spans="1:23" hidden="1">
      <c r="A8" s="8"/>
      <c r="B8" s="11" t="s">
        <v>14</v>
      </c>
      <c r="C8" s="11">
        <f>COUNTIF('REKOD PRESTASI MURID'!$E$12:$E$65,1)</f>
        <v>1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MURID'!$E$12:$E$65,3)</f>
        <v>0</v>
      </c>
      <c r="G8" s="11">
        <f>COUNTIF('REKOD PRESTASI MURID'!$E$12:$E$65,3)</f>
        <v>0</v>
      </c>
      <c r="H8" s="11">
        <f>COUNTIF('REKOD PRESTASI MURID'!$E$12:$E$65,3)</f>
        <v>0</v>
      </c>
      <c r="I8" s="8"/>
      <c r="J8" s="11" t="s">
        <v>14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0</v>
      </c>
      <c r="N8" s="11">
        <f>COUNTIF('REKOD PRESTASI MURID'!$F$12:$F$65,3)</f>
        <v>0</v>
      </c>
      <c r="O8" s="11">
        <f>COUNTIF('REKOD PRESTASI MURID'!$F$12:$F$65,3)</f>
        <v>0</v>
      </c>
      <c r="P8" s="11">
        <f>COUNTIF('REKOD PRESTASI MURID'!$F$12:$F$65,3)</f>
        <v>0</v>
      </c>
      <c r="Q8" s="8"/>
    </row>
    <row r="9" spans="1:23" hidden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 hidden="1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 hidden="1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 hidden="1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 hidden="1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 hidden="1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 hidden="1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 hidden="1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 hidden="1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 hidden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idden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idden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idden="1">
      <c r="A21" s="8"/>
      <c r="B21" s="12"/>
      <c r="C21" s="13"/>
      <c r="D21" s="14"/>
      <c r="E21" s="14"/>
      <c r="F21" s="15" t="s">
        <v>15</v>
      </c>
      <c r="G21" s="16">
        <f>SUM(C8:H8)</f>
        <v>1</v>
      </c>
      <c r="H21" s="15" t="s">
        <v>16</v>
      </c>
      <c r="I21" s="8"/>
      <c r="J21" s="8"/>
      <c r="K21" s="8"/>
      <c r="L21" s="8"/>
      <c r="M21" s="8"/>
      <c r="N21" s="15" t="s">
        <v>15</v>
      </c>
      <c r="O21" s="16">
        <f>SUM(K8:P8)</f>
        <v>0</v>
      </c>
      <c r="P21" s="15" t="s">
        <v>16</v>
      </c>
      <c r="Q21" s="8"/>
    </row>
    <row r="22" spans="1:17" ht="15.95" hidden="1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hidden="1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 hidden="1">
      <c r="A24" s="4"/>
      <c r="B24" s="5">
        <f>'REKOD PRESTASI MURID'!G11</f>
        <v>3</v>
      </c>
      <c r="C24" s="18"/>
      <c r="D24" s="18"/>
      <c r="E24" s="18"/>
      <c r="F24" s="18"/>
      <c r="G24" s="18"/>
      <c r="H24" s="7"/>
      <c r="I24" s="4"/>
      <c r="J24" s="5">
        <f>'REKOD PRESTASI MURID'!H11</f>
        <v>4</v>
      </c>
      <c r="K24" s="18"/>
      <c r="L24" s="18"/>
      <c r="M24" s="18"/>
      <c r="N24" s="18"/>
      <c r="O24" s="18"/>
      <c r="P24" s="7"/>
      <c r="Q24" s="6"/>
    </row>
    <row r="25" spans="1:17" hidden="1">
      <c r="A25" s="8"/>
      <c r="B25" s="9" t="s">
        <v>6</v>
      </c>
      <c r="C25" s="10" t="s">
        <v>8</v>
      </c>
      <c r="D25" s="10" t="s">
        <v>9</v>
      </c>
      <c r="E25" s="10" t="s">
        <v>10</v>
      </c>
      <c r="F25" s="10" t="s">
        <v>47</v>
      </c>
      <c r="G25" s="10" t="s">
        <v>48</v>
      </c>
      <c r="H25" s="10" t="s">
        <v>49</v>
      </c>
      <c r="I25" s="8"/>
      <c r="J25" s="9" t="s">
        <v>6</v>
      </c>
      <c r="K25" s="10" t="s">
        <v>8</v>
      </c>
      <c r="L25" s="10" t="s">
        <v>9</v>
      </c>
      <c r="M25" s="10" t="s">
        <v>10</v>
      </c>
      <c r="N25" s="10" t="s">
        <v>47</v>
      </c>
      <c r="O25" s="10" t="s">
        <v>48</v>
      </c>
      <c r="P25" s="10" t="s">
        <v>49</v>
      </c>
      <c r="Q25" s="8"/>
    </row>
    <row r="26" spans="1:17" hidden="1">
      <c r="A26" s="8"/>
      <c r="B26" s="11" t="s">
        <v>14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0</v>
      </c>
      <c r="F26" s="11">
        <f>COUNTIF('REKOD PRESTASI MURID'!$G$12:$G$65,3)</f>
        <v>0</v>
      </c>
      <c r="G26" s="11">
        <f>COUNTIF('REKOD PRESTASI MURID'!$G$12:$G$65,3)</f>
        <v>0</v>
      </c>
      <c r="H26" s="11">
        <f>COUNTIF('REKOD PRESTASI MURID'!$G$12:$G$65,3)</f>
        <v>0</v>
      </c>
      <c r="I26" s="8"/>
      <c r="J26" s="11" t="s">
        <v>14</v>
      </c>
      <c r="K26" s="11">
        <f>COUNTIF('REKOD PRESTASI MURID'!$AD$12:$AD$65,1)</f>
        <v>2</v>
      </c>
      <c r="L26" s="11">
        <f>COUNTIF('REKOD PRESTASI MURID'!$AD$12:$AD$65,2)</f>
        <v>1</v>
      </c>
      <c r="M26" s="11">
        <f>COUNTIF('REKOD PRESTASI MURID'!$AD$12:$AD$65,3)</f>
        <v>1</v>
      </c>
      <c r="N26" s="11">
        <f>COUNTIF('REKOD PRESTASI MURID'!$AD$12:$AD$65,3)</f>
        <v>1</v>
      </c>
      <c r="O26" s="11">
        <f>COUNTIF('REKOD PRESTASI MURID'!$AD$12:$AD$65,3)</f>
        <v>1</v>
      </c>
      <c r="P26" s="11">
        <f>COUNTIF('REKOD PRESTASI MURID'!$AD$12:$AD$65,3)</f>
        <v>1</v>
      </c>
      <c r="Q26" s="8"/>
    </row>
    <row r="27" spans="1:17" hidden="1">
      <c r="A27" s="8"/>
      <c r="B27" s="19"/>
      <c r="C27" s="19"/>
      <c r="D27" s="19"/>
      <c r="E27" s="19"/>
      <c r="F27" s="19"/>
      <c r="G27" s="19"/>
      <c r="H27" s="19"/>
      <c r="I27" s="8"/>
      <c r="J27" s="168"/>
      <c r="K27" s="19"/>
      <c r="L27" s="19"/>
      <c r="M27" s="19"/>
      <c r="N27" s="19"/>
      <c r="O27" s="19"/>
      <c r="P27" s="169"/>
      <c r="Q27" s="8"/>
    </row>
    <row r="28" spans="1:17" hidden="1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 hidden="1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 hidden="1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 hidden="1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 hidden="1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 hidden="1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 hidden="1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 hidden="1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 hidden="1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 hidden="1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 hidden="1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hidden="1" customHeight="1">
      <c r="A39" s="8"/>
      <c r="B39" s="19"/>
      <c r="C39" s="19"/>
      <c r="D39" s="19"/>
      <c r="E39" s="19"/>
      <c r="F39" s="15" t="s">
        <v>15</v>
      </c>
      <c r="G39" s="16">
        <f>SUM(C26:H26)</f>
        <v>0</v>
      </c>
      <c r="H39" s="15" t="s">
        <v>16</v>
      </c>
      <c r="I39" s="14"/>
      <c r="J39" s="19"/>
      <c r="K39" s="19"/>
      <c r="L39" s="19"/>
      <c r="M39" s="19"/>
      <c r="N39" s="15" t="s">
        <v>15</v>
      </c>
      <c r="O39" s="16">
        <f>SUM(K26:P26)</f>
        <v>7</v>
      </c>
      <c r="P39" s="15" t="s">
        <v>16</v>
      </c>
      <c r="Q39" s="8"/>
    </row>
    <row r="40" spans="1:17" hidden="1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5</v>
      </c>
      <c r="C41" s="6"/>
      <c r="D41" s="6"/>
      <c r="E41" s="6"/>
      <c r="F41" s="6"/>
      <c r="G41" s="6"/>
      <c r="H41" s="7"/>
      <c r="I41" s="4"/>
      <c r="J41" s="5">
        <f>'REKOD PRESTASI MURID'!J11</f>
        <v>6</v>
      </c>
      <c r="K41" s="6"/>
      <c r="L41" s="6"/>
      <c r="M41" s="6"/>
      <c r="N41" s="6"/>
      <c r="O41" s="6"/>
      <c r="P41" s="7"/>
      <c r="Q41" s="8"/>
    </row>
    <row r="42" spans="1:17" hidden="1">
      <c r="A42" s="8"/>
      <c r="B42" s="9" t="s">
        <v>6</v>
      </c>
      <c r="C42" s="10" t="s">
        <v>8</v>
      </c>
      <c r="D42" s="10" t="s">
        <v>9</v>
      </c>
      <c r="E42" s="10" t="s">
        <v>10</v>
      </c>
      <c r="F42" s="10" t="s">
        <v>47</v>
      </c>
      <c r="G42" s="10" t="s">
        <v>48</v>
      </c>
      <c r="H42" s="10" t="s">
        <v>49</v>
      </c>
      <c r="I42" s="8"/>
      <c r="J42" s="9" t="s">
        <v>6</v>
      </c>
      <c r="K42" s="10" t="s">
        <v>8</v>
      </c>
      <c r="L42" s="10" t="s">
        <v>9</v>
      </c>
      <c r="M42" s="10" t="s">
        <v>10</v>
      </c>
      <c r="N42" s="10" t="s">
        <v>47</v>
      </c>
      <c r="O42" s="10" t="s">
        <v>48</v>
      </c>
      <c r="P42" s="10" t="s">
        <v>49</v>
      </c>
      <c r="Q42" s="8"/>
    </row>
    <row r="43" spans="1:17" hidden="1">
      <c r="A43" s="8"/>
      <c r="B43" s="11" t="s">
        <v>14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MURID'!$I$12:$I$65,3)</f>
        <v>0</v>
      </c>
      <c r="G43" s="11">
        <f>COUNTIF('REKOD PRESTASI MURID'!$I$12:$I$65,3)</f>
        <v>0</v>
      </c>
      <c r="H43" s="11">
        <f>COUNTIF('REKOD PRESTASI MURID'!$I$12:$I$65,3)</f>
        <v>0</v>
      </c>
      <c r="I43" s="8"/>
      <c r="J43" s="11" t="s">
        <v>14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MURID'!$H$12:$H$65,3)</f>
        <v>0</v>
      </c>
      <c r="O43" s="11">
        <f>COUNTIF('REKOD PRESTASI MURID'!$H$12:$H$65,3)</f>
        <v>0</v>
      </c>
      <c r="P43" s="11">
        <f>COUNTIF('REKOD PRESTASI MURID'!$H$12:$H$65,3)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15</v>
      </c>
      <c r="G56" s="16">
        <f>SUM(C43:H43)</f>
        <v>0</v>
      </c>
      <c r="H56" s="15" t="s">
        <v>16</v>
      </c>
      <c r="I56" s="8"/>
      <c r="J56" s="8"/>
      <c r="K56" s="8"/>
      <c r="L56" s="8"/>
      <c r="M56" s="8"/>
      <c r="N56" s="15" t="s">
        <v>15</v>
      </c>
      <c r="O56" s="16">
        <f>SUM(K43:P43)</f>
        <v>0</v>
      </c>
      <c r="P56" s="15" t="s">
        <v>16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7</v>
      </c>
      <c r="C59" s="18"/>
      <c r="D59" s="18"/>
      <c r="E59" s="18"/>
      <c r="F59" s="18"/>
      <c r="G59" s="18"/>
      <c r="H59" s="7"/>
      <c r="I59" s="4"/>
      <c r="J59" s="5">
        <f>'REKOD PRESTASI MURID'!L11</f>
        <v>8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6</v>
      </c>
      <c r="C60" s="10" t="s">
        <v>8</v>
      </c>
      <c r="D60" s="10" t="s">
        <v>9</v>
      </c>
      <c r="E60" s="10" t="s">
        <v>10</v>
      </c>
      <c r="F60" s="10" t="s">
        <v>11</v>
      </c>
      <c r="G60" s="10" t="s">
        <v>12</v>
      </c>
      <c r="H60" s="10" t="s">
        <v>13</v>
      </c>
      <c r="I60" s="8"/>
      <c r="J60" s="9" t="s">
        <v>6</v>
      </c>
      <c r="K60" s="10" t="s">
        <v>8</v>
      </c>
      <c r="L60" s="10" t="s">
        <v>9</v>
      </c>
      <c r="M60" s="10" t="s">
        <v>10</v>
      </c>
      <c r="N60" s="10" t="s">
        <v>11</v>
      </c>
      <c r="O60" s="10" t="s">
        <v>12</v>
      </c>
      <c r="P60" s="10" t="s">
        <v>13</v>
      </c>
      <c r="Q60" s="8"/>
    </row>
    <row r="61" spans="1:17" hidden="1">
      <c r="A61" s="8"/>
      <c r="B61" s="11" t="s">
        <v>14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14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15</v>
      </c>
      <c r="G74" s="16">
        <f>SUM(C61:H61)</f>
        <v>0</v>
      </c>
      <c r="H74" s="15" t="s">
        <v>16</v>
      </c>
      <c r="I74" s="14"/>
      <c r="J74" s="19"/>
      <c r="K74" s="19"/>
      <c r="L74" s="19"/>
      <c r="M74" s="19"/>
      <c r="N74" s="15" t="s">
        <v>15</v>
      </c>
      <c r="O74" s="16">
        <f>SUM(K61:P61)</f>
        <v>0</v>
      </c>
      <c r="P74" s="15" t="s">
        <v>16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>
      <c r="A76" s="8"/>
      <c r="B76" s="5" t="str">
        <f>'REKOD PRESTASI MURID'!M11</f>
        <v>听说</v>
      </c>
      <c r="C76" s="6"/>
      <c r="D76" s="6"/>
      <c r="E76" s="6"/>
      <c r="F76" s="6"/>
      <c r="G76" s="6"/>
      <c r="H76" s="7"/>
      <c r="I76" s="4"/>
      <c r="J76" s="5" t="str">
        <f>'REKOD PRESTASI MURID'!N11</f>
        <v>阅读</v>
      </c>
      <c r="K76" s="6"/>
      <c r="L76" s="6"/>
      <c r="M76" s="6"/>
      <c r="N76" s="6"/>
      <c r="O76" s="6"/>
      <c r="P76" s="7"/>
      <c r="Q76" s="8"/>
    </row>
    <row r="77" spans="1:17">
      <c r="A77" s="8"/>
      <c r="B77" s="9" t="s">
        <v>78</v>
      </c>
      <c r="C77" s="10" t="s">
        <v>83</v>
      </c>
      <c r="D77" s="10" t="s">
        <v>84</v>
      </c>
      <c r="E77" s="10" t="s">
        <v>85</v>
      </c>
      <c r="F77" s="10" t="s">
        <v>86</v>
      </c>
      <c r="G77" s="10" t="s">
        <v>87</v>
      </c>
      <c r="H77" s="10" t="s">
        <v>88</v>
      </c>
      <c r="I77" s="8"/>
      <c r="J77" s="9" t="s">
        <v>78</v>
      </c>
      <c r="K77" s="10" t="s">
        <v>83</v>
      </c>
      <c r="L77" s="10" t="s">
        <v>84</v>
      </c>
      <c r="M77" s="10" t="s">
        <v>85</v>
      </c>
      <c r="N77" s="10" t="s">
        <v>86</v>
      </c>
      <c r="O77" s="10" t="s">
        <v>87</v>
      </c>
      <c r="P77" s="10" t="s">
        <v>88</v>
      </c>
      <c r="Q77" s="8"/>
    </row>
    <row r="78" spans="1:17">
      <c r="A78" s="8"/>
      <c r="B78" s="11" t="s">
        <v>82</v>
      </c>
      <c r="C78" s="11">
        <f>COUNTIF('REKOD PRESTASI MURID'!$M$12:$M$65,1)</f>
        <v>2</v>
      </c>
      <c r="D78" s="11">
        <f>COUNTIF('REKOD PRESTASI MURID'!$M$12:$M$65,2)</f>
        <v>1</v>
      </c>
      <c r="E78" s="11">
        <f>COUNTIF('REKOD PRESTASI MURID'!$M$12:$M$65,3)</f>
        <v>1</v>
      </c>
      <c r="F78" s="11">
        <f>COUNTIF('REKOD PRESTASI MURID'!$M$12:$M$65,4)</f>
        <v>1</v>
      </c>
      <c r="G78" s="11">
        <f>COUNTIF('REKOD PRESTASI MURID'!$M$12:$M$65,5)</f>
        <v>1</v>
      </c>
      <c r="H78" s="11">
        <f>COUNTIF('REKOD PRESTASI MURID'!$M$12:$M$65,6)</f>
        <v>1</v>
      </c>
      <c r="I78" s="8"/>
      <c r="J78" s="11" t="s">
        <v>82</v>
      </c>
      <c r="K78" s="11">
        <f>COUNTIF('REKOD PRESTASI MURID'!$N$12:$N$65,1)</f>
        <v>2</v>
      </c>
      <c r="L78" s="11">
        <f>COUNTIF('REKOD PRESTASI MURID'!$N$12:$N$65,2)</f>
        <v>1</v>
      </c>
      <c r="M78" s="11">
        <f>COUNTIF('REKOD PRESTASI MURID'!$N$12:$N$65,3)</f>
        <v>1</v>
      </c>
      <c r="N78" s="11">
        <f>COUNTIF('REKOD PRESTASI MURID'!$N$12:$N$65,4)</f>
        <v>1</v>
      </c>
      <c r="O78" s="11">
        <f>COUNTIF('REKOD PRESTASI MURID'!$N$12:$N$65,5)</f>
        <v>1</v>
      </c>
      <c r="P78" s="11">
        <f>COUNTIF('REKOD PRESTASI MURID'!$N$12:$N$65,6)</f>
        <v>1</v>
      </c>
      <c r="Q78" s="8"/>
    </row>
    <row r="79" spans="1:17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>
      <c r="A91" s="8"/>
      <c r="B91" s="12"/>
      <c r="C91" s="13"/>
      <c r="D91" s="14"/>
      <c r="E91" s="14"/>
      <c r="F91" s="15" t="s">
        <v>89</v>
      </c>
      <c r="G91" s="16">
        <f>SUM(C78:H78)</f>
        <v>7</v>
      </c>
      <c r="H91" s="15" t="s">
        <v>90</v>
      </c>
      <c r="I91" s="8"/>
      <c r="J91" s="8"/>
      <c r="K91" s="8"/>
      <c r="L91" s="8"/>
      <c r="M91" s="8"/>
      <c r="N91" s="15" t="s">
        <v>89</v>
      </c>
      <c r="O91" s="16">
        <f>SUM(K78:P78)</f>
        <v>7</v>
      </c>
      <c r="P91" s="15" t="s">
        <v>90</v>
      </c>
      <c r="Q91" s="8"/>
    </row>
    <row r="92" spans="1:17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>
      <c r="A94" s="8"/>
      <c r="B94" s="5" t="str">
        <f>'REKOD PRESTASI MURID'!O11</f>
        <v>写毛笔字</v>
      </c>
      <c r="C94" s="18"/>
      <c r="D94" s="18"/>
      <c r="E94" s="18"/>
      <c r="F94" s="18"/>
      <c r="G94" s="18"/>
      <c r="H94" s="7"/>
      <c r="I94" s="4"/>
      <c r="J94" s="5" t="str">
        <f>'REKOD PRESTASI MURID'!P11</f>
        <v>写作</v>
      </c>
      <c r="K94" s="5"/>
      <c r="L94" s="5"/>
      <c r="M94" s="5"/>
      <c r="N94" s="5"/>
      <c r="O94" s="5"/>
      <c r="P94" s="5"/>
      <c r="Q94" s="8"/>
    </row>
    <row r="95" spans="1:17">
      <c r="A95" s="8"/>
      <c r="B95" s="9" t="s">
        <v>78</v>
      </c>
      <c r="C95" s="10" t="s">
        <v>83</v>
      </c>
      <c r="D95" s="10" t="s">
        <v>84</v>
      </c>
      <c r="E95" s="10" t="s">
        <v>85</v>
      </c>
      <c r="F95" s="10" t="s">
        <v>86</v>
      </c>
      <c r="G95" s="10" t="s">
        <v>87</v>
      </c>
      <c r="H95" s="10" t="s">
        <v>88</v>
      </c>
      <c r="I95" s="8"/>
      <c r="J95" s="9" t="s">
        <v>78</v>
      </c>
      <c r="K95" s="10" t="s">
        <v>83</v>
      </c>
      <c r="L95" s="10" t="s">
        <v>84</v>
      </c>
      <c r="M95" s="10" t="s">
        <v>85</v>
      </c>
      <c r="N95" s="10" t="s">
        <v>86</v>
      </c>
      <c r="O95" s="10" t="s">
        <v>87</v>
      </c>
      <c r="P95" s="10" t="s">
        <v>88</v>
      </c>
      <c r="Q95" s="8"/>
    </row>
    <row r="96" spans="1:17">
      <c r="A96" s="8"/>
      <c r="B96" s="11" t="s">
        <v>82</v>
      </c>
      <c r="C96" s="11">
        <f>COUNTIF('REKOD PRESTASI MURID'!$O$12:$O$65,1)</f>
        <v>2</v>
      </c>
      <c r="D96" s="11">
        <f>COUNTIF('REKOD PRESTASI MURID'!$O$12:$O$65,2)</f>
        <v>1</v>
      </c>
      <c r="E96" s="11">
        <f>COUNTIF('REKOD PRESTASI MURID'!$O$12:$O$65,3)</f>
        <v>1</v>
      </c>
      <c r="F96" s="11">
        <f>COUNTIF('REKOD PRESTASI MURID'!$O$12:$O$65,4)</f>
        <v>1</v>
      </c>
      <c r="G96" s="11">
        <f>COUNTIF('REKOD PRESTASI MURID'!$O$12:$O$65,5)</f>
        <v>1</v>
      </c>
      <c r="H96" s="11">
        <f>COUNTIF('REKOD PRESTASI MURID'!$O$12:$O$65,6)</f>
        <v>1</v>
      </c>
      <c r="I96" s="8"/>
      <c r="J96" s="11" t="s">
        <v>82</v>
      </c>
      <c r="K96" s="11">
        <f>COUNTIF('REKOD PRESTASI MURID'!$P$12:$P$65,1)</f>
        <v>2</v>
      </c>
      <c r="L96" s="11">
        <f>COUNTIF('REKOD PRESTASI MURID'!$P$12:$P$65,2)</f>
        <v>1</v>
      </c>
      <c r="M96" s="11">
        <f>COUNTIF('REKOD PRESTASI MURID'!$P$12:$P$65,3)</f>
        <v>1</v>
      </c>
      <c r="N96" s="11">
        <f>COUNTIF('REKOD PRESTASI MURID'!$P$12:$P$65,4)</f>
        <v>1</v>
      </c>
      <c r="O96" s="11">
        <f>COUNTIF('REKOD PRESTASI MURID'!$P$12:$P$65,5)</f>
        <v>1</v>
      </c>
      <c r="P96" s="11">
        <f>COUNTIF('REKOD PRESTASI MURID'!$P$12:$P$65,6)</f>
        <v>1</v>
      </c>
      <c r="Q96" s="8"/>
    </row>
    <row r="97" spans="1:17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>
      <c r="A109" s="8"/>
      <c r="B109" s="19"/>
      <c r="C109" s="19"/>
      <c r="D109" s="19"/>
      <c r="E109" s="19"/>
      <c r="F109" s="185" t="s">
        <v>89</v>
      </c>
      <c r="G109" s="16">
        <f>SUM(C96:H96)</f>
        <v>7</v>
      </c>
      <c r="H109" s="15" t="s">
        <v>90</v>
      </c>
      <c r="I109" s="14"/>
      <c r="J109" s="19"/>
      <c r="K109" s="19"/>
      <c r="L109" s="19"/>
      <c r="M109" s="19"/>
      <c r="N109" s="15" t="s">
        <v>89</v>
      </c>
      <c r="O109" s="16">
        <f>SUM(K96:P96)</f>
        <v>7</v>
      </c>
      <c r="P109" s="15" t="s">
        <v>90</v>
      </c>
      <c r="Q109" s="8"/>
    </row>
    <row r="110" spans="1:17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6</v>
      </c>
      <c r="C112" s="10" t="s">
        <v>8</v>
      </c>
      <c r="D112" s="10" t="s">
        <v>9</v>
      </c>
      <c r="E112" s="10" t="s">
        <v>10</v>
      </c>
      <c r="F112" s="10" t="s">
        <v>11</v>
      </c>
      <c r="G112" s="10" t="s">
        <v>12</v>
      </c>
      <c r="H112" s="10" t="s">
        <v>13</v>
      </c>
      <c r="I112" s="8"/>
      <c r="J112" s="9" t="s">
        <v>6</v>
      </c>
      <c r="K112" s="10" t="s">
        <v>8</v>
      </c>
      <c r="L112" s="10" t="s">
        <v>9</v>
      </c>
      <c r="M112" s="10" t="s">
        <v>10</v>
      </c>
      <c r="N112" s="10" t="s">
        <v>11</v>
      </c>
      <c r="O112" s="10" t="s">
        <v>12</v>
      </c>
      <c r="P112" s="10" t="s">
        <v>13</v>
      </c>
      <c r="Q112" s="8"/>
    </row>
    <row r="113" spans="1:17" hidden="1">
      <c r="A113" s="8"/>
      <c r="B113" s="11" t="s">
        <v>14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14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15</v>
      </c>
      <c r="G126" s="16">
        <f>SUM(C113:H113)</f>
        <v>0</v>
      </c>
      <c r="H126" s="15" t="s">
        <v>16</v>
      </c>
      <c r="I126" s="8"/>
      <c r="J126" s="8"/>
      <c r="K126" s="8"/>
      <c r="L126" s="8"/>
      <c r="M126" s="8"/>
      <c r="N126" s="15" t="s">
        <v>15</v>
      </c>
      <c r="O126" s="16">
        <f>SUM(K113:P113)</f>
        <v>0</v>
      </c>
      <c r="P126" s="15" t="s">
        <v>16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17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18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6</v>
      </c>
      <c r="C130" s="10" t="s">
        <v>8</v>
      </c>
      <c r="D130" s="10" t="s">
        <v>9</v>
      </c>
      <c r="E130" s="10" t="s">
        <v>10</v>
      </c>
      <c r="F130" s="10" t="s">
        <v>11</v>
      </c>
      <c r="G130" s="10" t="s">
        <v>12</v>
      </c>
      <c r="H130" s="10" t="s">
        <v>13</v>
      </c>
      <c r="I130" s="8"/>
      <c r="J130" s="9" t="s">
        <v>6</v>
      </c>
      <c r="K130" s="10" t="s">
        <v>8</v>
      </c>
      <c r="L130" s="10" t="s">
        <v>9</v>
      </c>
      <c r="M130" s="10" t="s">
        <v>10</v>
      </c>
      <c r="N130" s="10" t="s">
        <v>11</v>
      </c>
      <c r="O130" s="10" t="s">
        <v>12</v>
      </c>
      <c r="P130" s="10" t="s">
        <v>13</v>
      </c>
      <c r="Q130" s="8"/>
    </row>
    <row r="131" spans="1:17" hidden="1">
      <c r="A131" s="8"/>
      <c r="B131" s="11" t="s">
        <v>14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14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15</v>
      </c>
      <c r="G144" s="16">
        <f>SUM(C131:H131)</f>
        <v>0</v>
      </c>
      <c r="H144" s="15" t="s">
        <v>16</v>
      </c>
      <c r="I144" s="14"/>
      <c r="J144" s="19"/>
      <c r="K144" s="19"/>
      <c r="L144" s="19"/>
      <c r="M144" s="19"/>
      <c r="N144" s="15" t="s">
        <v>15</v>
      </c>
      <c r="O144" s="16">
        <f>SUM(K131:P131)</f>
        <v>0</v>
      </c>
      <c r="P144" s="15" t="s">
        <v>16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19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20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6</v>
      </c>
      <c r="C148" s="10" t="s">
        <v>8</v>
      </c>
      <c r="D148" s="10" t="s">
        <v>9</v>
      </c>
      <c r="E148" s="10" t="s">
        <v>10</v>
      </c>
      <c r="F148" s="10" t="s">
        <v>11</v>
      </c>
      <c r="G148" s="10" t="s">
        <v>12</v>
      </c>
      <c r="H148" s="10" t="s">
        <v>13</v>
      </c>
      <c r="I148" s="8"/>
      <c r="J148" s="9" t="s">
        <v>6</v>
      </c>
      <c r="K148" s="10" t="s">
        <v>8</v>
      </c>
      <c r="L148" s="10" t="s">
        <v>9</v>
      </c>
      <c r="M148" s="10" t="s">
        <v>10</v>
      </c>
      <c r="N148" s="10" t="s">
        <v>11</v>
      </c>
      <c r="O148" s="10" t="s">
        <v>12</v>
      </c>
      <c r="P148" s="10" t="s">
        <v>13</v>
      </c>
      <c r="Q148" s="8"/>
    </row>
    <row r="149" spans="1:17" hidden="1">
      <c r="A149" s="8"/>
      <c r="B149" s="11" t="s">
        <v>14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14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15</v>
      </c>
      <c r="G162" s="16">
        <f>SUM(C149:H149)</f>
        <v>0</v>
      </c>
      <c r="H162" s="15" t="s">
        <v>16</v>
      </c>
      <c r="I162" s="8"/>
      <c r="J162" s="8"/>
      <c r="K162" s="8"/>
      <c r="L162" s="8"/>
      <c r="M162" s="8"/>
      <c r="N162" s="15" t="s">
        <v>15</v>
      </c>
      <c r="O162" s="16">
        <f>SUM(K149:P149)</f>
        <v>0</v>
      </c>
      <c r="P162" s="15" t="s">
        <v>16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21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22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6</v>
      </c>
      <c r="C166" s="10" t="s">
        <v>8</v>
      </c>
      <c r="D166" s="10" t="s">
        <v>9</v>
      </c>
      <c r="E166" s="10" t="s">
        <v>10</v>
      </c>
      <c r="F166" s="10" t="s">
        <v>11</v>
      </c>
      <c r="G166" s="10" t="s">
        <v>12</v>
      </c>
      <c r="H166" s="10" t="s">
        <v>13</v>
      </c>
      <c r="I166" s="8"/>
      <c r="J166" s="9" t="s">
        <v>6</v>
      </c>
      <c r="K166" s="10" t="s">
        <v>8</v>
      </c>
      <c r="L166" s="10" t="s">
        <v>9</v>
      </c>
      <c r="M166" s="10" t="s">
        <v>10</v>
      </c>
      <c r="N166" s="10" t="s">
        <v>11</v>
      </c>
      <c r="O166" s="10" t="s">
        <v>12</v>
      </c>
      <c r="P166" s="10" t="s">
        <v>13</v>
      </c>
      <c r="Q166" s="8"/>
    </row>
    <row r="167" spans="1:17" hidden="1">
      <c r="A167" s="8"/>
      <c r="B167" s="11" t="s">
        <v>14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14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15</v>
      </c>
      <c r="G180" s="16">
        <f>SUM(C167:H167)</f>
        <v>0</v>
      </c>
      <c r="H180" s="15" t="s">
        <v>16</v>
      </c>
      <c r="I180" s="14"/>
      <c r="J180" s="19"/>
      <c r="K180" s="19"/>
      <c r="L180" s="19"/>
      <c r="M180" s="19"/>
      <c r="N180" s="15" t="s">
        <v>15</v>
      </c>
      <c r="O180" s="16">
        <f>SUM(K167:P167)</f>
        <v>0</v>
      </c>
      <c r="P180" s="15" t="s">
        <v>16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23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24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6</v>
      </c>
      <c r="C184" s="10" t="s">
        <v>8</v>
      </c>
      <c r="D184" s="10" t="s">
        <v>9</v>
      </c>
      <c r="E184" s="10" t="s">
        <v>10</v>
      </c>
      <c r="F184" s="10" t="s">
        <v>11</v>
      </c>
      <c r="G184" s="10" t="s">
        <v>12</v>
      </c>
      <c r="H184" s="10" t="s">
        <v>13</v>
      </c>
      <c r="I184" s="8"/>
      <c r="J184" s="9" t="s">
        <v>6</v>
      </c>
      <c r="K184" s="10" t="s">
        <v>8</v>
      </c>
      <c r="L184" s="10" t="s">
        <v>9</v>
      </c>
      <c r="M184" s="10" t="s">
        <v>10</v>
      </c>
      <c r="N184" s="10" t="s">
        <v>11</v>
      </c>
      <c r="O184" s="10" t="s">
        <v>12</v>
      </c>
      <c r="P184" s="10" t="s">
        <v>13</v>
      </c>
      <c r="Q184" s="8"/>
    </row>
    <row r="185" spans="1:17" hidden="1">
      <c r="A185" s="8"/>
      <c r="B185" s="11" t="s">
        <v>14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14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15</v>
      </c>
      <c r="G198" s="16">
        <f>SUM(C185:H185)</f>
        <v>0</v>
      </c>
      <c r="H198" s="15" t="s">
        <v>16</v>
      </c>
      <c r="I198" s="14"/>
      <c r="J198" s="19"/>
      <c r="K198" s="19"/>
      <c r="L198" s="19"/>
      <c r="M198" s="19"/>
      <c r="N198" s="15" t="s">
        <v>15</v>
      </c>
      <c r="O198" s="16">
        <f>SUM(K185:P185)</f>
        <v>0</v>
      </c>
      <c r="P198" s="15" t="s">
        <v>16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7"/>
      <c r="I199" s="14"/>
      <c r="J199" s="8"/>
      <c r="K199" s="8"/>
      <c r="L199" s="8"/>
      <c r="M199" s="8"/>
      <c r="N199" s="8"/>
      <c r="O199" s="14"/>
      <c r="P199" s="167"/>
      <c r="Q199" s="14"/>
    </row>
    <row r="200" spans="1:17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69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78</v>
      </c>
      <c r="C202" s="10" t="s">
        <v>83</v>
      </c>
      <c r="D202" s="10" t="s">
        <v>84</v>
      </c>
      <c r="E202" s="10" t="s">
        <v>85</v>
      </c>
      <c r="F202" s="10" t="s">
        <v>86</v>
      </c>
      <c r="G202" s="10" t="s">
        <v>87</v>
      </c>
      <c r="H202" s="10" t="s">
        <v>88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82</v>
      </c>
      <c r="C203" s="11">
        <f>COUNTIF('REKOD PRESTASI MURID'!$AD$12:$AD$65,1)</f>
        <v>2</v>
      </c>
      <c r="D203" s="11">
        <f>COUNTIF('REKOD PRESTASI MURID'!$AD$12:$AD$65,2)</f>
        <v>1</v>
      </c>
      <c r="E203" s="11">
        <f>COUNTIF('REKOD PRESTASI MURID'!$AD$12:$AD$65,3)</f>
        <v>1</v>
      </c>
      <c r="F203" s="11">
        <f>COUNTIF('REKOD PRESTASI MURID'!$AD$12:$AD$65,4)</f>
        <v>1</v>
      </c>
      <c r="G203" s="11">
        <f>COUNTIF('REKOD PRESTASI MURID'!$AD$12:$AD$65,5)</f>
        <v>1</v>
      </c>
      <c r="H203" s="11">
        <f>COUNTIF('REKOD PRESTASI MURID'!$AD$12:$AD$65,6)</f>
        <v>1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85" t="s">
        <v>89</v>
      </c>
      <c r="G216" s="16">
        <f>SUM(C203:H203)</f>
        <v>7</v>
      </c>
      <c r="H216" s="15" t="s">
        <v>90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cz+9uN179RUSMwM0zkJbrBOoiYuNHmV26MEpDPo7f3urH+aJkcVuwVLhzXDqMmm8fHBCGGpkeO/hXKkLnRIf2A==" saltValue="s6fovuXR4T2RZH9TiGl1/w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2018-01-12T04:00:40Z</cp:lastPrinted>
  <dcterms:created xsi:type="dcterms:W3CDTF">2016-04-25T12:26:07Z</dcterms:created>
  <dcterms:modified xsi:type="dcterms:W3CDTF">2018-11-26T07:27:35Z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