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Templat PBD All 2019\TEMPLAT TINGKATAN 3\"/>
    </mc:Choice>
  </mc:AlternateContent>
  <bookViews>
    <workbookView xWindow="0" yWindow="0" windowWidth="24000" windowHeight="9330" tabRatio="791" activeTab="1"/>
  </bookViews>
  <sheets>
    <sheet name="PANDUAN" sheetId="5" r:id="rId1"/>
    <sheet name="REKOD PRESTASI MURID" sheetId="1" r:id="rId2"/>
    <sheet name="LAPORAN MURID (INDIVIDU)" sheetId="2" r:id="rId3"/>
    <sheet name="DATA PERNYATAAN TAHAP PGUASAAN " sheetId="3" r:id="rId4"/>
    <sheet name="GRAF PELAPORAN" sheetId="4" r:id="rId5"/>
  </sheets>
  <definedNames>
    <definedName name="_xlnm.Print_Area" localSheetId="3">'DATA PERNYATAAN TAHAP PGUASAAN '!$A$1:$B$210</definedName>
    <definedName name="_xlnm.Print_Area" localSheetId="4">'GRAF PELAPORAN'!$A$1:$Q$216</definedName>
    <definedName name="_xlnm.Print_Area" localSheetId="2">'LAPORAN MURID (INDIVIDU)'!$A$1:$G$59</definedName>
    <definedName name="_xlnm.Print_Area" localSheetId="1">'REKOD PRESTASI MURID'!$A$1:$AD$78</definedName>
    <definedName name="_xlnm.Print_Titles" localSheetId="4">'GRAF PELAPORAN'!$1:$4</definedName>
    <definedName name="_xlnm.Print_Titles" localSheetId="1">'REKOD PRESTASI MURID'!$11:$11</definedName>
  </definedNames>
  <calcPr calcId="162913"/>
</workbook>
</file>

<file path=xl/calcChain.xml><?xml version="1.0" encoding="utf-8"?>
<calcChain xmlns="http://schemas.openxmlformats.org/spreadsheetml/2006/main">
  <c r="B28" i="2" l="1"/>
  <c r="D11" i="2" l="1"/>
  <c r="M3" i="4" l="1"/>
  <c r="I4" i="4"/>
  <c r="I3" i="4"/>
  <c r="J41" i="4" l="1"/>
  <c r="N43" i="4"/>
  <c r="O43" i="4"/>
  <c r="P43" i="4"/>
  <c r="F43" i="4"/>
  <c r="G43" i="4"/>
  <c r="H43" i="4"/>
  <c r="N26" i="4"/>
  <c r="O26" i="4"/>
  <c r="P26" i="4"/>
  <c r="F26" i="4"/>
  <c r="G26" i="4"/>
  <c r="H26" i="4"/>
  <c r="N8" i="4"/>
  <c r="O8" i="4"/>
  <c r="P8" i="4"/>
  <c r="F8" i="4"/>
  <c r="G8" i="4"/>
  <c r="H8" i="4"/>
  <c r="J24" i="4"/>
  <c r="M43" i="4" l="1"/>
  <c r="L43" i="4"/>
  <c r="K43" i="4"/>
  <c r="K26" i="4"/>
  <c r="L26" i="4"/>
  <c r="M26" i="4"/>
  <c r="K9" i="2" l="1"/>
  <c r="K8" i="2"/>
  <c r="K7" i="2"/>
  <c r="E15" i="2" s="1"/>
  <c r="E17" i="2" s="1"/>
  <c r="F15" i="2" l="1"/>
  <c r="A1" i="4"/>
  <c r="B6" i="4"/>
  <c r="J6" i="4"/>
  <c r="C8" i="4"/>
  <c r="D8" i="4"/>
  <c r="E8" i="4"/>
  <c r="K8" i="4"/>
  <c r="L8" i="4"/>
  <c r="M8" i="4"/>
  <c r="B24" i="4"/>
  <c r="C26" i="4"/>
  <c r="D26" i="4"/>
  <c r="E26" i="4"/>
  <c r="B41" i="4"/>
  <c r="C43" i="4"/>
  <c r="D43" i="4"/>
  <c r="E43" i="4"/>
  <c r="B59" i="4"/>
  <c r="J59" i="4"/>
  <c r="C61" i="4"/>
  <c r="D61" i="4"/>
  <c r="E61" i="4"/>
  <c r="F61" i="4"/>
  <c r="G61" i="4"/>
  <c r="H61" i="4"/>
  <c r="K61" i="4"/>
  <c r="L61" i="4"/>
  <c r="M61" i="4"/>
  <c r="N61" i="4"/>
  <c r="O61" i="4"/>
  <c r="P61" i="4"/>
  <c r="B76" i="4"/>
  <c r="J76" i="4"/>
  <c r="C78" i="4"/>
  <c r="D78" i="4"/>
  <c r="E78" i="4"/>
  <c r="F78" i="4"/>
  <c r="G78" i="4"/>
  <c r="H78" i="4"/>
  <c r="K78" i="4"/>
  <c r="L78" i="4"/>
  <c r="M78" i="4"/>
  <c r="N78" i="4"/>
  <c r="O78" i="4"/>
  <c r="P78" i="4"/>
  <c r="B94" i="4"/>
  <c r="J94" i="4"/>
  <c r="C96" i="4"/>
  <c r="D96" i="4"/>
  <c r="E96" i="4"/>
  <c r="F96" i="4"/>
  <c r="G96" i="4"/>
  <c r="H96" i="4"/>
  <c r="K96" i="4"/>
  <c r="L96" i="4"/>
  <c r="M96" i="4"/>
  <c r="N96" i="4"/>
  <c r="O96" i="4"/>
  <c r="P96" i="4"/>
  <c r="B111" i="4"/>
  <c r="J111" i="4"/>
  <c r="C113" i="4"/>
  <c r="D113" i="4"/>
  <c r="E113" i="4"/>
  <c r="F113" i="4"/>
  <c r="G113" i="4"/>
  <c r="H113" i="4"/>
  <c r="K113" i="4"/>
  <c r="L113" i="4"/>
  <c r="M113" i="4"/>
  <c r="N113" i="4"/>
  <c r="O113" i="4"/>
  <c r="P113" i="4"/>
  <c r="B129" i="4"/>
  <c r="J129" i="4"/>
  <c r="C131" i="4"/>
  <c r="D131" i="4"/>
  <c r="E131" i="4"/>
  <c r="F131" i="4"/>
  <c r="G131" i="4"/>
  <c r="H131" i="4"/>
  <c r="K131" i="4"/>
  <c r="L131" i="4"/>
  <c r="M131" i="4"/>
  <c r="N131" i="4"/>
  <c r="O131" i="4"/>
  <c r="P131" i="4"/>
  <c r="B147" i="4"/>
  <c r="J147" i="4"/>
  <c r="C149" i="4"/>
  <c r="D149" i="4"/>
  <c r="E149" i="4"/>
  <c r="F149" i="4"/>
  <c r="G149" i="4"/>
  <c r="H149" i="4"/>
  <c r="K149" i="4"/>
  <c r="L149" i="4"/>
  <c r="M149" i="4"/>
  <c r="N149" i="4"/>
  <c r="O149" i="4"/>
  <c r="P149" i="4"/>
  <c r="B165" i="4"/>
  <c r="J165" i="4"/>
  <c r="C167" i="4"/>
  <c r="D167" i="4"/>
  <c r="E167" i="4"/>
  <c r="F167" i="4"/>
  <c r="G167" i="4"/>
  <c r="H167" i="4"/>
  <c r="K167" i="4"/>
  <c r="L167" i="4"/>
  <c r="M167" i="4"/>
  <c r="N167" i="4"/>
  <c r="O167" i="4"/>
  <c r="P167" i="4"/>
  <c r="B183" i="4"/>
  <c r="J183" i="4"/>
  <c r="C185" i="4"/>
  <c r="D185" i="4"/>
  <c r="E185" i="4"/>
  <c r="F185" i="4"/>
  <c r="G185" i="4"/>
  <c r="H185" i="4"/>
  <c r="K185" i="4"/>
  <c r="L185" i="4"/>
  <c r="M185" i="4"/>
  <c r="N185" i="4"/>
  <c r="O185" i="4"/>
  <c r="P185" i="4"/>
  <c r="C203" i="4"/>
  <c r="D203" i="4"/>
  <c r="E203" i="4"/>
  <c r="F203" i="4"/>
  <c r="G203" i="4"/>
  <c r="H203" i="4"/>
  <c r="B1" i="2"/>
  <c r="B2" i="2"/>
  <c r="B3" i="2"/>
  <c r="B4" i="2"/>
  <c r="D13" i="2" s="1"/>
  <c r="B6" i="2"/>
  <c r="I7" i="2"/>
  <c r="J7" i="2" s="1"/>
  <c r="I8" i="2"/>
  <c r="J8" i="2" s="1"/>
  <c r="D9" i="2"/>
  <c r="I9" i="2"/>
  <c r="J9" i="2" s="1"/>
  <c r="I10" i="2"/>
  <c r="J10" i="2" s="1"/>
  <c r="I11" i="2"/>
  <c r="J11" i="2" s="1"/>
  <c r="D12" i="2"/>
  <c r="I12" i="2"/>
  <c r="J12" i="2" s="1"/>
  <c r="I13" i="2"/>
  <c r="J13" i="2" s="1"/>
  <c r="I14" i="2"/>
  <c r="J14" i="2" s="1"/>
  <c r="I15" i="2"/>
  <c r="J15" i="2" s="1"/>
  <c r="I16" i="2"/>
  <c r="J16" i="2" s="1"/>
  <c r="I17" i="2"/>
  <c r="J17" i="2" s="1"/>
  <c r="I18" i="2"/>
  <c r="J18" i="2" s="1"/>
  <c r="I19" i="2"/>
  <c r="J19" i="2" s="1"/>
  <c r="D20" i="2"/>
  <c r="E20" i="2"/>
  <c r="F20" i="2" s="1"/>
  <c r="I20" i="2"/>
  <c r="J20" i="2" s="1"/>
  <c r="D21" i="2"/>
  <c r="E21" i="2"/>
  <c r="F21" i="2" s="1"/>
  <c r="I21" i="2"/>
  <c r="J21" i="2" s="1"/>
  <c r="D22" i="2"/>
  <c r="E22" i="2"/>
  <c r="F22" i="2" s="1"/>
  <c r="I22" i="2"/>
  <c r="J22" i="2" s="1"/>
  <c r="D23" i="2"/>
  <c r="E23" i="2"/>
  <c r="F23" i="2" s="1"/>
  <c r="I23" i="2"/>
  <c r="J23" i="2" s="1"/>
  <c r="D24" i="2"/>
  <c r="E24" i="2"/>
  <c r="F24" i="2" s="1"/>
  <c r="I24" i="2"/>
  <c r="J24" i="2" s="1"/>
  <c r="D25" i="2"/>
  <c r="E25" i="2"/>
  <c r="F25" i="2" s="1"/>
  <c r="I25" i="2"/>
  <c r="J25" i="2" s="1"/>
  <c r="D26" i="2"/>
  <c r="E26" i="2"/>
  <c r="F26" i="2" s="1"/>
  <c r="I26" i="2"/>
  <c r="J26" i="2" s="1"/>
  <c r="D27" i="2"/>
  <c r="E27" i="2"/>
  <c r="F27" i="2" s="1"/>
  <c r="I27" i="2"/>
  <c r="J27" i="2" s="1"/>
  <c r="D28" i="2"/>
  <c r="E28" i="2"/>
  <c r="F28" i="2" s="1"/>
  <c r="I28" i="2"/>
  <c r="J28" i="2" s="1"/>
  <c r="D29" i="2"/>
  <c r="E29" i="2"/>
  <c r="F29" i="2" s="1"/>
  <c r="I29" i="2"/>
  <c r="J29" i="2" s="1"/>
  <c r="D30" i="2"/>
  <c r="E30" i="2"/>
  <c r="F30" i="2" s="1"/>
  <c r="I30" i="2"/>
  <c r="J30" i="2" s="1"/>
  <c r="D31" i="2"/>
  <c r="E31" i="2"/>
  <c r="F31" i="2" s="1"/>
  <c r="I31" i="2"/>
  <c r="J31" i="2" s="1"/>
  <c r="D32" i="2"/>
  <c r="E32" i="2"/>
  <c r="F32" i="2" s="1"/>
  <c r="I32" i="2"/>
  <c r="J32" i="2" s="1"/>
  <c r="D33" i="2"/>
  <c r="E33" i="2"/>
  <c r="F33" i="2" s="1"/>
  <c r="I33" i="2"/>
  <c r="J33" i="2" s="1"/>
  <c r="D34" i="2"/>
  <c r="E34" i="2"/>
  <c r="F34" i="2" s="1"/>
  <c r="I34" i="2"/>
  <c r="J34" i="2" s="1"/>
  <c r="D35" i="2"/>
  <c r="E35" i="2"/>
  <c r="F35" i="2" s="1"/>
  <c r="I35" i="2"/>
  <c r="J35" i="2" s="1"/>
  <c r="D36" i="2"/>
  <c r="E36" i="2"/>
  <c r="F36" i="2" s="1"/>
  <c r="I36" i="2"/>
  <c r="J36" i="2" s="1"/>
  <c r="D37" i="2"/>
  <c r="E37" i="2"/>
  <c r="F37" i="2" s="1"/>
  <c r="I37" i="2"/>
  <c r="J37" i="2" s="1"/>
  <c r="D38" i="2"/>
  <c r="E38" i="2"/>
  <c r="F38" i="2" s="1"/>
  <c r="I38" i="2"/>
  <c r="J38" i="2" s="1"/>
  <c r="D39" i="2"/>
  <c r="E39" i="2"/>
  <c r="F39" i="2" s="1"/>
  <c r="I39" i="2"/>
  <c r="J39" i="2" s="1"/>
  <c r="D40" i="2"/>
  <c r="E40" i="2"/>
  <c r="F40" i="2" s="1"/>
  <c r="I40" i="2"/>
  <c r="J40" i="2" s="1"/>
  <c r="D41" i="2"/>
  <c r="E41" i="2"/>
  <c r="F41" i="2" s="1"/>
  <c r="I41" i="2"/>
  <c r="J41" i="2" s="1"/>
  <c r="D42" i="2"/>
  <c r="E42" i="2"/>
  <c r="F42" i="2" s="1"/>
  <c r="I42" i="2"/>
  <c r="J42" i="2" s="1"/>
  <c r="D43" i="2"/>
  <c r="E43" i="2"/>
  <c r="F43" i="2" s="1"/>
  <c r="I43" i="2"/>
  <c r="J43" i="2" s="1"/>
  <c r="D44" i="2"/>
  <c r="E44" i="2"/>
  <c r="F44" i="2" s="1"/>
  <c r="I44" i="2"/>
  <c r="J44" i="2" s="1"/>
  <c r="I45" i="2"/>
  <c r="J45" i="2" s="1"/>
  <c r="I46" i="2"/>
  <c r="J46" i="2" s="1"/>
  <c r="I47" i="2"/>
  <c r="J47" i="2" s="1"/>
  <c r="I48" i="2"/>
  <c r="J48" i="2" s="1"/>
  <c r="I49" i="2"/>
  <c r="J49" i="2" s="1"/>
  <c r="I50" i="2"/>
  <c r="J50" i="2" s="1"/>
  <c r="I51" i="2"/>
  <c r="J51" i="2" s="1"/>
  <c r="I52" i="2"/>
  <c r="J52" i="2" s="1"/>
  <c r="I53" i="2"/>
  <c r="J53" i="2" s="1"/>
  <c r="I54" i="2"/>
  <c r="J54" i="2" s="1"/>
  <c r="I55" i="2"/>
  <c r="J55" i="2" s="1"/>
  <c r="B56" i="2"/>
  <c r="I56" i="2"/>
  <c r="J56" i="2" s="1"/>
  <c r="F57" i="2"/>
  <c r="I57" i="2"/>
  <c r="J57" i="2" s="1"/>
  <c r="I58" i="2"/>
  <c r="J58" i="2" s="1"/>
  <c r="I59" i="2"/>
  <c r="J59" i="2" s="1"/>
  <c r="I60" i="2"/>
  <c r="J60" i="2" s="1"/>
  <c r="I61" i="2"/>
  <c r="J61" i="2" s="1"/>
  <c r="I62" i="2"/>
  <c r="J62" i="2" s="1"/>
  <c r="I63" i="2"/>
  <c r="J63" i="2" s="1"/>
  <c r="B72" i="1"/>
  <c r="F58" i="2"/>
  <c r="D10" i="2"/>
  <c r="B58" i="2"/>
  <c r="D8" i="2" l="1"/>
  <c r="O109" i="4"/>
  <c r="G39" i="4"/>
  <c r="O198" i="4"/>
  <c r="O144" i="4"/>
  <c r="G144" i="4"/>
  <c r="O126" i="4"/>
  <c r="O91" i="4"/>
  <c r="G91" i="4"/>
  <c r="O74" i="4"/>
  <c r="G74" i="4"/>
  <c r="O21" i="4"/>
  <c r="G21" i="4"/>
  <c r="G56" i="4"/>
  <c r="O39" i="4"/>
  <c r="O56" i="4"/>
  <c r="G198" i="4"/>
  <c r="O180" i="4"/>
  <c r="G180" i="4"/>
  <c r="O162" i="4"/>
  <c r="G162" i="4"/>
  <c r="G126" i="4"/>
  <c r="G216" i="4"/>
  <c r="G109" i="4"/>
</calcChain>
</file>

<file path=xl/comments1.xml><?xml version="1.0" encoding="utf-8"?>
<comments xmlns="http://schemas.openxmlformats.org/spreadsheetml/2006/main">
  <authors>
    <author>Windows User</author>
  </authors>
  <commentList>
    <comment ref="M9" authorId="0" shapeId="0">
      <text>
        <r>
          <rPr>
            <b/>
            <sz val="9"/>
            <color indexed="81"/>
            <rFont val="Tahoma"/>
            <family val="2"/>
          </rPr>
          <t xml:space="preserve">PERFORMANCE STANDARDS FOR LISTENING SKILLS
LEVEL 1: 
• </t>
        </r>
        <r>
          <rPr>
            <sz val="9"/>
            <color indexed="81"/>
            <rFont val="Tahoma"/>
            <family val="2"/>
          </rPr>
          <t>Hardly understands the main ideas and specific details in a text.
• Hardly shows any understanding of classroom instructions, complex questions and guess the meaning of unfamiliar words even with a lot of support.</t>
        </r>
        <r>
          <rPr>
            <b/>
            <sz val="9"/>
            <color indexed="81"/>
            <rFont val="Tahoma"/>
            <family val="2"/>
          </rPr>
          <t xml:space="preserve">
LEVEL 2:
• </t>
        </r>
        <r>
          <rPr>
            <sz val="9"/>
            <color indexed="81"/>
            <rFont val="Tahoma"/>
            <family val="2"/>
          </rPr>
          <t>Acquires limited understanding of the listening skills in identifying the main ideas and specific details in a text with a lot of support.
• Shows limited understanding of classroom instructions, complex questions and guess the meaning of unfamiliar words.</t>
        </r>
        <r>
          <rPr>
            <b/>
            <sz val="9"/>
            <color indexed="81"/>
            <rFont val="Tahoma"/>
            <family val="2"/>
          </rPr>
          <t xml:space="preserve">
</t>
        </r>
        <r>
          <rPr>
            <sz val="9"/>
            <color indexed="81"/>
            <rFont val="Tahoma"/>
            <family val="2"/>
          </rPr>
          <t xml:space="preserve">
</t>
        </r>
        <r>
          <rPr>
            <b/>
            <sz val="9"/>
            <color indexed="81"/>
            <rFont val="Tahoma"/>
            <family val="2"/>
          </rPr>
          <t>LEVEL 3</t>
        </r>
        <r>
          <rPr>
            <sz val="9"/>
            <color indexed="81"/>
            <rFont val="Tahoma"/>
            <family val="2"/>
          </rPr>
          <t xml:space="preserve">:
• Acquires adequate understanding of the listening skills in identifying the main ideas and specific details in a text 
• Shows satisfactory understanding of classroom instructions, complex questions and guess the meaning of unfamiliar words.
</t>
        </r>
        <r>
          <rPr>
            <b/>
            <sz val="9"/>
            <color indexed="81"/>
            <rFont val="Tahoma"/>
            <family val="2"/>
          </rPr>
          <t xml:space="preserve">LEVEL 4:
• </t>
        </r>
        <r>
          <rPr>
            <sz val="9"/>
            <color indexed="81"/>
            <rFont val="Tahoma"/>
            <family val="2"/>
          </rPr>
          <t xml:space="preserve">Acquires good understanding of the listening skills in identifying the main ideas and specific details in a text.
• Shows good understanding of classroom instructions, complex questions, and guess the meaning of unfamiliar words.
</t>
        </r>
        <r>
          <rPr>
            <b/>
            <sz val="9"/>
            <color indexed="81"/>
            <rFont val="Tahoma"/>
            <family val="2"/>
          </rPr>
          <t>LEVEL 5</t>
        </r>
        <r>
          <rPr>
            <sz val="9"/>
            <color indexed="81"/>
            <rFont val="Tahoma"/>
            <family val="2"/>
          </rPr>
          <t xml:space="preserve">:
• Acquires very good understanding of the listening skills in identifying the main ideas and specific details in a text.
• Shows very good understanding of classroom instructions, complex questions, and guess the meaning of unfamiliar words.
</t>
        </r>
        <r>
          <rPr>
            <b/>
            <sz val="9"/>
            <color indexed="81"/>
            <rFont val="Tahoma"/>
            <family val="2"/>
          </rPr>
          <t>LEVEL 6</t>
        </r>
        <r>
          <rPr>
            <sz val="9"/>
            <color indexed="81"/>
            <rFont val="Tahoma"/>
            <family val="2"/>
          </rPr>
          <t>:
• Acquires and uses the listening skills in identifying the main ideas and specific details excellently.
• Shows excellent understanding of longer sequences of classroom instructions, more complex questions and guess the meaning of unfamiliar words independently.
• Displays exemplary model of language use to others.</t>
        </r>
        <r>
          <rPr>
            <b/>
            <sz val="9"/>
            <color indexed="81"/>
            <rFont val="Tahoma"/>
            <family val="2"/>
          </rPr>
          <t xml:space="preserve">
</t>
        </r>
      </text>
    </comment>
    <comment ref="N9" authorId="0" shapeId="0">
      <text>
        <r>
          <rPr>
            <b/>
            <sz val="9"/>
            <color indexed="81"/>
            <rFont val="Tahoma"/>
            <family val="2"/>
          </rPr>
          <t>PERFORMANCE STANDARDS FOR SPEAKING SKILLS
LEVEL 1:
•</t>
        </r>
        <r>
          <rPr>
            <sz val="9"/>
            <color indexed="81"/>
            <rFont val="Tahoma"/>
            <family val="2"/>
          </rPr>
          <t xml:space="preserve"> Hardly shows any ability to find out about and communicate information, opinions and feelings clearly.
• Hardly manages interaction in communicating a point of view appropriately even with a lot of support.
• Hardly shows any ability to narrate short stories and events to an audience even with a lot of support.</t>
        </r>
        <r>
          <rPr>
            <b/>
            <sz val="9"/>
            <color indexed="81"/>
            <rFont val="Tahoma"/>
            <family val="2"/>
          </rPr>
          <t xml:space="preserve">
</t>
        </r>
        <r>
          <rPr>
            <sz val="9"/>
            <color indexed="81"/>
            <rFont val="Tahoma"/>
            <family val="2"/>
          </rPr>
          <t xml:space="preserve">
</t>
        </r>
        <r>
          <rPr>
            <b/>
            <sz val="9"/>
            <color indexed="81"/>
            <rFont val="Tahoma"/>
            <family val="2"/>
          </rPr>
          <t xml:space="preserve">LEVEL 2:
• </t>
        </r>
        <r>
          <rPr>
            <sz val="9"/>
            <color indexed="81"/>
            <rFont val="Tahoma"/>
            <family val="2"/>
          </rPr>
          <t>Displays limited ability to find out about and communicate information, opinions and feelings clearly.
• Shows limited response in managing interaction by communicating a point of view appropriately.
• Provides limited response in narrating short stories and events to an audience.</t>
        </r>
        <r>
          <rPr>
            <b/>
            <sz val="9"/>
            <color indexed="81"/>
            <rFont val="Tahoma"/>
            <family val="2"/>
          </rPr>
          <t xml:space="preserve">
</t>
        </r>
        <r>
          <rPr>
            <sz val="9"/>
            <color indexed="81"/>
            <rFont val="Tahoma"/>
            <family val="2"/>
          </rPr>
          <t xml:space="preserve">
</t>
        </r>
        <r>
          <rPr>
            <b/>
            <sz val="9"/>
            <color indexed="81"/>
            <rFont val="Tahoma"/>
            <family val="2"/>
          </rPr>
          <t>LEVEL 3:
•</t>
        </r>
        <r>
          <rPr>
            <sz val="9"/>
            <color indexed="81"/>
            <rFont val="Tahoma"/>
            <family val="2"/>
          </rPr>
          <t xml:space="preserve"> Displays adequate ability to find out about and communicate information, opinions and feelings clearly.
• Shows satisfactory response in managing interaction in communicating a point of view appropriately.
• Provides satisfactory response in narrating short stories and events to an audience.
</t>
        </r>
        <r>
          <rPr>
            <b/>
            <sz val="9"/>
            <color indexed="81"/>
            <rFont val="Tahoma"/>
            <family val="2"/>
          </rPr>
          <t>LEVEL 4</t>
        </r>
        <r>
          <rPr>
            <sz val="9"/>
            <color indexed="81"/>
            <rFont val="Tahoma"/>
            <family val="2"/>
          </rPr>
          <t xml:space="preserve">:
• Displays good response in finding out about and communicating information, opinions and feelings clearly.
• Shows good response in managing interaction in communicating a point of view appropriately.
• Provides good response in narrating short stories and events to an audience.
</t>
        </r>
        <r>
          <rPr>
            <b/>
            <sz val="9"/>
            <color indexed="81"/>
            <rFont val="Tahoma"/>
            <family val="2"/>
          </rPr>
          <t>LEVEL 5:
•</t>
        </r>
        <r>
          <rPr>
            <sz val="9"/>
            <color indexed="81"/>
            <rFont val="Tahoma"/>
            <family val="2"/>
          </rPr>
          <t xml:space="preserve"> Displays very good response in finding out about and communicating information, opinions and feelings clearly.
• Shows very good response in managing interaction in communicating a point of view appropriately.
• Provides very good response in narrating short stories and events to an audience.
</t>
        </r>
        <r>
          <rPr>
            <b/>
            <sz val="9"/>
            <color indexed="81"/>
            <rFont val="Tahoma"/>
            <family val="2"/>
          </rPr>
          <t>LEVEL 6:
•</t>
        </r>
        <r>
          <rPr>
            <sz val="9"/>
            <color indexed="81"/>
            <rFont val="Tahoma"/>
            <family val="2"/>
          </rPr>
          <t xml:space="preserve"> Displays excellent response in finding out about and communicating information, opinions and feelings clearly.
• Shows excellent response in managing interaction in communicating a point of view appropriately.
• Provides excellent response in communicating opinions about a story and events to an audience.
• Displays exemplary model of language use to others.
</t>
        </r>
        <r>
          <rPr>
            <b/>
            <sz val="9"/>
            <color indexed="81"/>
            <rFont val="Tahoma"/>
            <family val="2"/>
          </rPr>
          <t xml:space="preserve">
</t>
        </r>
      </text>
    </comment>
    <comment ref="O9" authorId="0" shapeId="0">
      <text>
        <r>
          <rPr>
            <b/>
            <sz val="9"/>
            <color indexed="81"/>
            <rFont val="Tahoma"/>
            <family val="2"/>
          </rPr>
          <t>PERFORMANCE STANDARDS FOR READING SKILLS</t>
        </r>
        <r>
          <rPr>
            <sz val="9"/>
            <color indexed="81"/>
            <rFont val="Tahoma"/>
            <family val="2"/>
          </rPr>
          <t xml:space="preserve">
</t>
        </r>
        <r>
          <rPr>
            <b/>
            <sz val="9"/>
            <color indexed="81"/>
            <rFont val="Tahoma"/>
            <family val="2"/>
          </rPr>
          <t>LEVEL 1:</t>
        </r>
        <r>
          <rPr>
            <sz val="9"/>
            <color indexed="81"/>
            <rFont val="Tahoma"/>
            <family val="2"/>
          </rPr>
          <t xml:space="preserve">
• Hardly understands in identifying the main ideas and specific details in a text. 
• Hardly shows any ability to use dictionary skills to check meaning and guess the meaning of unfamiliar words even with a lot of guidance. 
• Hardly shows any ability to read and understand a variety of fiction or non-fiction texts.
</t>
        </r>
        <r>
          <rPr>
            <b/>
            <sz val="9"/>
            <color indexed="81"/>
            <rFont val="Tahoma"/>
            <family val="2"/>
          </rPr>
          <t>LEVEL 2:</t>
        </r>
        <r>
          <rPr>
            <sz val="9"/>
            <color indexed="81"/>
            <rFont val="Tahoma"/>
            <family val="2"/>
          </rPr>
          <t xml:space="preserve">
• Displays limited understanding in identifying the main ideas and specific details in a text with a lot of support.
• Shows limited ability to use dictionary skills to check meaning and guess the meaning of unfamiliar words.
• Displays limited ability to read and understand a variety of fiction or non-fiction texts.
</t>
        </r>
        <r>
          <rPr>
            <b/>
            <sz val="9"/>
            <color indexed="81"/>
            <rFont val="Tahoma"/>
            <family val="2"/>
          </rPr>
          <t xml:space="preserve">LEVEL 3:
</t>
        </r>
        <r>
          <rPr>
            <sz val="9"/>
            <color indexed="81"/>
            <rFont val="Tahoma"/>
            <family val="2"/>
          </rPr>
          <t>•</t>
        </r>
        <r>
          <rPr>
            <b/>
            <sz val="9"/>
            <color indexed="81"/>
            <rFont val="Tahoma"/>
            <family val="2"/>
          </rPr>
          <t xml:space="preserve"> </t>
        </r>
        <r>
          <rPr>
            <sz val="9"/>
            <color indexed="81"/>
            <rFont val="Tahoma"/>
            <family val="2"/>
          </rPr>
          <t>Displays adequate understanding of the reading skills in identifying the main ideas and specific details in a text 
• Shows satisfactory ability to use dictionary skills to check meaning and guess the meaning of unfamiliar words.
• Displays satisfactory interest to read and understand a variety of fiction or non-fiction texts.</t>
        </r>
        <r>
          <rPr>
            <b/>
            <sz val="9"/>
            <color indexed="81"/>
            <rFont val="Tahoma"/>
            <family val="2"/>
          </rPr>
          <t xml:space="preserve">
</t>
        </r>
        <r>
          <rPr>
            <sz val="9"/>
            <color indexed="81"/>
            <rFont val="Tahoma"/>
            <family val="2"/>
          </rPr>
          <t xml:space="preserve">
</t>
        </r>
        <r>
          <rPr>
            <b/>
            <sz val="9"/>
            <color indexed="81"/>
            <rFont val="Tahoma"/>
            <family val="2"/>
          </rPr>
          <t xml:space="preserve">LEVEL 4:
</t>
        </r>
        <r>
          <rPr>
            <sz val="9"/>
            <color indexed="81"/>
            <rFont val="Tahoma"/>
            <family val="2"/>
          </rPr>
          <t>• Displays good understanding of the reading skills in identifying the main ideas and specific details in a text.
• Shows positive attitude in using dictionary skills to check meaning and guess the meaning of unfamiliar words correctly.
• Displays interest to read and understand clearly a variety of fiction or non-fiction texts.</t>
        </r>
        <r>
          <rPr>
            <b/>
            <sz val="9"/>
            <color indexed="81"/>
            <rFont val="Tahoma"/>
            <family val="2"/>
          </rPr>
          <t xml:space="preserve">
</t>
        </r>
        <r>
          <rPr>
            <sz val="9"/>
            <color indexed="81"/>
            <rFont val="Tahoma"/>
            <family val="2"/>
          </rPr>
          <t xml:space="preserve">
</t>
        </r>
        <r>
          <rPr>
            <b/>
            <sz val="9"/>
            <color indexed="81"/>
            <rFont val="Tahoma"/>
            <family val="2"/>
          </rPr>
          <t xml:space="preserve">LEVEL 5:
</t>
        </r>
        <r>
          <rPr>
            <sz val="9"/>
            <color indexed="81"/>
            <rFont val="Tahoma"/>
            <family val="2"/>
          </rPr>
          <t>•</t>
        </r>
        <r>
          <rPr>
            <b/>
            <sz val="9"/>
            <color indexed="81"/>
            <rFont val="Tahoma"/>
            <family val="2"/>
          </rPr>
          <t xml:space="preserve"> </t>
        </r>
        <r>
          <rPr>
            <sz val="9"/>
            <color indexed="81"/>
            <rFont val="Tahoma"/>
            <family val="2"/>
          </rPr>
          <t>Displays very good understanding of the reading skills by identifying the main ideas and specific details in a text.
• Uses dictionary skills to check meaning and guess the meaning of unfamiliar words precisely.
• Shows a lot of interest to read and give personal response to fiction or non-fiction texts with some guidance.</t>
        </r>
        <r>
          <rPr>
            <b/>
            <sz val="9"/>
            <color indexed="81"/>
            <rFont val="Tahoma"/>
            <family val="2"/>
          </rPr>
          <t xml:space="preserve">
</t>
        </r>
        <r>
          <rPr>
            <sz val="9"/>
            <color indexed="81"/>
            <rFont val="Tahoma"/>
            <family val="2"/>
          </rPr>
          <t xml:space="preserve">
</t>
        </r>
        <r>
          <rPr>
            <b/>
            <sz val="9"/>
            <color indexed="81"/>
            <rFont val="Tahoma"/>
            <family val="2"/>
          </rPr>
          <t xml:space="preserve">LEVEL 6:
</t>
        </r>
        <r>
          <rPr>
            <sz val="9"/>
            <color indexed="81"/>
            <rFont val="Tahoma"/>
            <family val="2"/>
          </rPr>
          <t>•</t>
        </r>
        <r>
          <rPr>
            <b/>
            <sz val="9"/>
            <color indexed="81"/>
            <rFont val="Tahoma"/>
            <family val="2"/>
          </rPr>
          <t xml:space="preserve"> </t>
        </r>
        <r>
          <rPr>
            <sz val="9"/>
            <color indexed="81"/>
            <rFont val="Tahoma"/>
            <family val="2"/>
          </rPr>
          <t xml:space="preserve">Acquires and uses the reading skills in identifying the main ideas and specific details excellently.
• Uses dictionary skills to check meaning and guess the meaning of unfamiliar words precisely and independently.
• Reads and gives personal response to a variety of fiction or non-fiction texts independently.
• Displays exemplary model of language use to others.
</t>
        </r>
        <r>
          <rPr>
            <b/>
            <sz val="9"/>
            <color indexed="81"/>
            <rFont val="Tahoma"/>
            <family val="2"/>
          </rPr>
          <t xml:space="preserve">
</t>
        </r>
        <r>
          <rPr>
            <sz val="9"/>
            <color indexed="81"/>
            <rFont val="Tahoma"/>
            <family val="2"/>
          </rPr>
          <t xml:space="preserve">
</t>
        </r>
      </text>
    </comment>
    <comment ref="P9" authorId="0" shapeId="0">
      <text>
        <r>
          <rPr>
            <b/>
            <sz val="9"/>
            <color indexed="81"/>
            <rFont val="Tahoma"/>
            <family val="2"/>
          </rPr>
          <t xml:space="preserve">PERFORMANCE STANDARDS FOR WRITING SKILLS
LEVEL 1:
• </t>
        </r>
        <r>
          <rPr>
            <sz val="9"/>
            <color indexed="81"/>
            <rFont val="Tahoma"/>
            <family val="2"/>
          </rPr>
          <t>Hardly shows any ability to express and organise information, ideas, opinions and feelings in written work coherently.
• Hardly punctuates appropriately and spell accurately even with a lot of guidance.
• Hardly plans, drafts and edits written work even with a lot of guidance.</t>
        </r>
        <r>
          <rPr>
            <b/>
            <sz val="9"/>
            <color indexed="81"/>
            <rFont val="Tahoma"/>
            <family val="2"/>
          </rPr>
          <t xml:space="preserve">
</t>
        </r>
        <r>
          <rPr>
            <sz val="9"/>
            <color indexed="81"/>
            <rFont val="Tahoma"/>
            <family val="2"/>
          </rPr>
          <t xml:space="preserve">
</t>
        </r>
        <r>
          <rPr>
            <b/>
            <sz val="9"/>
            <color indexed="81"/>
            <rFont val="Tahoma"/>
            <family val="2"/>
          </rPr>
          <t>LEVEL 2:
•</t>
        </r>
        <r>
          <rPr>
            <sz val="9"/>
            <color indexed="81"/>
            <rFont val="Tahoma"/>
            <family val="2"/>
          </rPr>
          <t xml:space="preserve"> Displays limited ability to express and organise information, ideas, opinions and feelings in written work coherently.
• Shows limited ability to punctuate appropriately and spell accurately.
• Shows limited ability to plan, draft and edit written work.</t>
        </r>
        <r>
          <rPr>
            <b/>
            <sz val="9"/>
            <color indexed="81"/>
            <rFont val="Tahoma"/>
            <family val="2"/>
          </rPr>
          <t xml:space="preserve">
</t>
        </r>
        <r>
          <rPr>
            <sz val="9"/>
            <color indexed="81"/>
            <rFont val="Tahoma"/>
            <family val="2"/>
          </rPr>
          <t xml:space="preserve">
</t>
        </r>
        <r>
          <rPr>
            <b/>
            <sz val="9"/>
            <color indexed="81"/>
            <rFont val="Tahoma"/>
            <family val="2"/>
          </rPr>
          <t xml:space="preserve">LEVEL 3:
• </t>
        </r>
        <r>
          <rPr>
            <sz val="9"/>
            <color indexed="81"/>
            <rFont val="Tahoma"/>
            <family val="2"/>
          </rPr>
          <t>Displays adequate ability to express and organise information, ideas, opinions and feelings in written work coherently.
• Shows adequate ability to punctuate appropriately and spell accurately.
• Shows the ability to plan, draft and edit written work adequately</t>
        </r>
        <r>
          <rPr>
            <b/>
            <sz val="9"/>
            <color indexed="81"/>
            <rFont val="Tahoma"/>
            <family val="2"/>
          </rPr>
          <t xml:space="preserve">
</t>
        </r>
        <r>
          <rPr>
            <sz val="9"/>
            <color indexed="81"/>
            <rFont val="Tahoma"/>
            <family val="2"/>
          </rPr>
          <t xml:space="preserve">
</t>
        </r>
        <r>
          <rPr>
            <b/>
            <sz val="9"/>
            <color indexed="81"/>
            <rFont val="Tahoma"/>
            <family val="2"/>
          </rPr>
          <t xml:space="preserve">LEVEL 4:
</t>
        </r>
        <r>
          <rPr>
            <sz val="9"/>
            <color indexed="81"/>
            <rFont val="Tahoma"/>
            <family val="2"/>
          </rPr>
          <t>• Displays a commendable level to express and organise information, ideas, opinions and feelings in written work coherently. 
• Shows a commendable level to punctuate appropriately and spell accurately.
• Shows the ability to plan, draft and edit written work in response to feedback with little support.</t>
        </r>
        <r>
          <rPr>
            <b/>
            <sz val="9"/>
            <color indexed="81"/>
            <rFont val="Tahoma"/>
            <family val="2"/>
          </rPr>
          <t xml:space="preserve">
</t>
        </r>
        <r>
          <rPr>
            <sz val="9"/>
            <color indexed="81"/>
            <rFont val="Tahoma"/>
            <family val="2"/>
          </rPr>
          <t xml:space="preserve">
</t>
        </r>
        <r>
          <rPr>
            <b/>
            <sz val="9"/>
            <color indexed="81"/>
            <rFont val="Tahoma"/>
            <family val="2"/>
          </rPr>
          <t xml:space="preserve">LEVEL 5: 
</t>
        </r>
        <r>
          <rPr>
            <sz val="9"/>
            <color indexed="81"/>
            <rFont val="Tahoma"/>
            <family val="2"/>
          </rPr>
          <t>•</t>
        </r>
        <r>
          <rPr>
            <b/>
            <sz val="9"/>
            <color indexed="81"/>
            <rFont val="Tahoma"/>
            <family val="2"/>
          </rPr>
          <t xml:space="preserve"> </t>
        </r>
        <r>
          <rPr>
            <sz val="9"/>
            <color indexed="81"/>
            <rFont val="Tahoma"/>
            <family val="2"/>
          </rPr>
          <t xml:space="preserve">Displays a high level of ability to express and organise information, ideas, opinions and feelings in written work coherently.
• Shows a high level of ability to punctuate appropriately and spell accurately.
• Shows the ability to plan, draft and edit written work in response to feedback.
</t>
        </r>
        <r>
          <rPr>
            <b/>
            <sz val="9"/>
            <color indexed="81"/>
            <rFont val="Tahoma"/>
            <family val="2"/>
          </rPr>
          <t xml:space="preserve">
LEVEL 6
</t>
        </r>
        <r>
          <rPr>
            <sz val="9"/>
            <color indexed="81"/>
            <rFont val="Tahoma"/>
            <family val="2"/>
          </rPr>
          <t>• Acquires the writing skills in expressing and organising information, ideas, opinions and feelings independently.
• Shows excellent ability to punctuate appropriately and spell accurately.
• Shows the ability to plan, draft and edit written work independently.
• Displays exemplary model of language use to others.</t>
        </r>
        <r>
          <rPr>
            <b/>
            <sz val="9"/>
            <color indexed="81"/>
            <rFont val="Tahoma"/>
            <family val="2"/>
          </rPr>
          <t xml:space="preserve">
</t>
        </r>
        <r>
          <rPr>
            <sz val="9"/>
            <color indexed="81"/>
            <rFont val="Tahoma"/>
            <family val="2"/>
          </rPr>
          <t xml:space="preserve">
</t>
        </r>
      </text>
    </commen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 ref="E10" authorId="0" shapeId="0">
      <text>
        <r>
          <rPr>
            <b/>
            <sz val="9"/>
            <color indexed="81"/>
            <rFont val="Tahoma"/>
            <family val="2"/>
          </rPr>
          <t>LEARNING STANDARDS FOR LISTENING SKILLS</t>
        </r>
        <r>
          <rPr>
            <sz val="9"/>
            <color indexed="81"/>
            <rFont val="Tahoma"/>
            <family val="2"/>
          </rPr>
          <t xml:space="preserve">
1.1.1
 Understand with little or no support the main ideas in simple longer texts on a range of familiar topics
1.1.2 
Understand with little or no support specific information and details in simple longer texts on a range of familiar topics
1.1.3
 No learning Standard (will be taught in subsequent years)
1.1.4 
Understand longer seguences of supported classroom instructions
1.1.5 
Understand more complex supported questions
1.1.6 
Understand with support longer simple narratives on a wide range of familiar topics
1.2.1
 Guess the meaning of unfamiliar words from clues provided by other known words and by context on a range of familiar topics
1.3.1
 No Learning standard (will be taught in subsequent years)
</t>
        </r>
      </text>
    </comment>
    <comment ref="F10" authorId="0" shapeId="0">
      <text>
        <r>
          <rPr>
            <b/>
            <sz val="9"/>
            <color indexed="81"/>
            <rFont val="Tahoma"/>
            <family val="2"/>
          </rPr>
          <t>LEARNING STANDARDS FOR SPEAKING SKILLS</t>
        </r>
        <r>
          <rPr>
            <sz val="9"/>
            <color indexed="81"/>
            <rFont val="Tahoma"/>
            <family val="2"/>
          </rPr>
          <t xml:space="preserve">
2.1.1
Ask about and give detailed information about themselves and others
2.1.2
Ask about and express rules and obligations
2.1.3
Ask about and describe future plans or events
2.1.4
Explain and give reasons for simple advice
2.1.5
Ask about and describe personality
2.2.1
No learning standard (will be taught in subsequent years)
2.3.1 
Keep interaction going in short exchanges by checking understanding of what a speaker is saying
2.3.2 
Agree on a set of basic steps needed to complete extended classroom tasks
2.4.1 
Narrate short stories, events and experiences
</t>
        </r>
      </text>
    </comment>
    <comment ref="G10" authorId="0" shapeId="0">
      <text>
        <r>
          <rPr>
            <b/>
            <sz val="9"/>
            <color indexed="81"/>
            <rFont val="Tahoma"/>
            <family val="2"/>
          </rPr>
          <t xml:space="preserve">LEARNING STANDARDS FOR READING SKILLS
</t>
        </r>
        <r>
          <rPr>
            <sz val="9"/>
            <color indexed="81"/>
            <rFont val="Tahoma"/>
            <family val="2"/>
          </rPr>
          <t>3.1.1
Understand the main points in simple longer texts
3.1.2
Understand specific details and information in simple longer texts
3.1.3
Guess the meaning of unfamiliar words from clues provided by other known words and by context
3.1.4 
Use with some support familiar print and digital resources to check meaning
3.1.5
No learning standard (will be taught in subsequent years)
3.1.6
No learning standard (will be taught in subsequent years)
3.2.1
Read and enjoy fiction / non-fiction and other suitable print and digital texts of interest</t>
        </r>
        <r>
          <rPr>
            <b/>
            <sz val="9"/>
            <color indexed="81"/>
            <rFont val="Tahoma"/>
            <family val="2"/>
          </rPr>
          <t xml:space="preserve">
</t>
        </r>
        <r>
          <rPr>
            <sz val="9"/>
            <color indexed="81"/>
            <rFont val="Tahoma"/>
            <family val="2"/>
          </rPr>
          <t xml:space="preserve">
</t>
        </r>
      </text>
    </comment>
    <comment ref="H10" authorId="0" shapeId="0">
      <text>
        <r>
          <rPr>
            <b/>
            <sz val="9"/>
            <color indexed="81"/>
            <rFont val="Tahoma"/>
            <family val="2"/>
          </rPr>
          <t xml:space="preserve">LEARNING STANDARDS FOR WRITING SKILLS
</t>
        </r>
        <r>
          <rPr>
            <sz val="9"/>
            <color indexed="81"/>
            <rFont val="Tahoma"/>
            <family val="2"/>
          </rPr>
          <t>4.1.1
Give detailed information about themselves and others
4.1.2
Describe future plans or events
4.1.3
Narrate factual and imagined events and experiences
4.1.4
Describe personality
4.1.5
Connect sentences into two coherent paragraphs or more using basic coordinating conjunctions and reference pronouns
4.2.1
Use capitals, full stops, commas in lists, question marks, and speech marks appropriately at discourse level
4.2.2
Spell most high frequency words accurately in independent writing
4.2.3
Produce a plan or draft of two paragraphs or more and modify this appropriately in response to feedback</t>
        </r>
        <r>
          <rPr>
            <b/>
            <sz val="9"/>
            <color indexed="81"/>
            <rFont val="Tahoma"/>
            <family val="2"/>
          </rPr>
          <t xml:space="preserve">
</t>
        </r>
        <r>
          <rPr>
            <sz val="9"/>
            <color indexed="81"/>
            <rFont val="Tahoma"/>
            <family val="2"/>
          </rPr>
          <t xml:space="preserve">
</t>
        </r>
      </text>
    </comment>
    <comment ref="E11" authorId="0" shapeId="0">
      <text>
        <r>
          <rPr>
            <b/>
            <sz val="9"/>
            <color indexed="81"/>
            <rFont val="Tahoma"/>
            <family val="2"/>
          </rPr>
          <t xml:space="preserve">PERFORMANCE STANDARDS FOR LISTENING SKILLS
LEVEL 1: 
</t>
        </r>
        <r>
          <rPr>
            <sz val="9"/>
            <color indexed="81"/>
            <rFont val="Tahoma"/>
            <family val="2"/>
          </rPr>
          <t>• Hardly understands the main ideas and specific details in a text.
• Hardly shows any understanding of classroom instructions, complex questions and the meaning of unfamiliar words even with a lot of support.</t>
        </r>
        <r>
          <rPr>
            <b/>
            <sz val="9"/>
            <color indexed="81"/>
            <rFont val="Tahoma"/>
            <family val="2"/>
          </rPr>
          <t xml:space="preserve">
LEVEL 2:
</t>
        </r>
        <r>
          <rPr>
            <sz val="9"/>
            <color indexed="81"/>
            <rFont val="Tahoma"/>
            <family val="2"/>
          </rPr>
          <t xml:space="preserve">• Acquires limited understanding of the listening skills in identifying the main ideas and specific details in a text with a lot of support.
• Shows limited understanding of classroom instructions, complex questions and the meaning of unfamiliar words.
</t>
        </r>
        <r>
          <rPr>
            <b/>
            <sz val="9"/>
            <color indexed="81"/>
            <rFont val="Tahoma"/>
            <family val="2"/>
          </rPr>
          <t>LEVEL 3</t>
        </r>
        <r>
          <rPr>
            <sz val="9"/>
            <color indexed="81"/>
            <rFont val="Tahoma"/>
            <family val="2"/>
          </rPr>
          <t xml:space="preserve">:
• Acquires adequate understanding of the listening skills in identifying the main ideas and specific details in a text 
• Shows satisfactory understanding of classroom instructions, complex questions and the meaning of unfamiliar words.
</t>
        </r>
        <r>
          <rPr>
            <b/>
            <sz val="9"/>
            <color indexed="81"/>
            <rFont val="Tahoma"/>
            <family val="2"/>
          </rPr>
          <t xml:space="preserve">LEVEL 4:
</t>
        </r>
        <r>
          <rPr>
            <sz val="9"/>
            <color indexed="81"/>
            <rFont val="Tahoma"/>
            <family val="2"/>
          </rPr>
          <t>•</t>
        </r>
        <r>
          <rPr>
            <b/>
            <sz val="9"/>
            <color indexed="81"/>
            <rFont val="Tahoma"/>
            <family val="2"/>
          </rPr>
          <t xml:space="preserve"> </t>
        </r>
        <r>
          <rPr>
            <sz val="9"/>
            <color indexed="81"/>
            <rFont val="Tahoma"/>
            <family val="2"/>
          </rPr>
          <t xml:space="preserve">Acquires good understanding of the listening skills in identifying the main ideas and specific details in a text.
• Shows good understanding of classroom instructions, complex questions and the meaning of unfamiliar words.
</t>
        </r>
        <r>
          <rPr>
            <b/>
            <sz val="9"/>
            <color indexed="81"/>
            <rFont val="Tahoma"/>
            <family val="2"/>
          </rPr>
          <t>LEVEL 5</t>
        </r>
        <r>
          <rPr>
            <sz val="9"/>
            <color indexed="81"/>
            <rFont val="Tahoma"/>
            <family val="2"/>
          </rPr>
          <t xml:space="preserve">:
• Acquires very good understanding of the listening skills in identifying the main ideas and specific details in a text.
• Shows very good understanding of classroom instructions, complex questions and the meaning of unfamiliar words.
</t>
        </r>
        <r>
          <rPr>
            <b/>
            <sz val="9"/>
            <color indexed="81"/>
            <rFont val="Tahoma"/>
            <family val="2"/>
          </rPr>
          <t>LEVEL 6</t>
        </r>
        <r>
          <rPr>
            <sz val="9"/>
            <color indexed="81"/>
            <rFont val="Tahoma"/>
            <family val="2"/>
          </rPr>
          <t xml:space="preserve">:
• Acquires and uses the listening skills in identifying the main ideas and specific details independently.
• Shows excellent understanding of longer sequences of classroom instructions, more complex questions and the meaning of unfamiliar words.
• Displays exemplary model of language use to others.
</t>
        </r>
        <r>
          <rPr>
            <b/>
            <sz val="9"/>
            <color indexed="81"/>
            <rFont val="Tahoma"/>
            <family val="2"/>
          </rPr>
          <t xml:space="preserve">
</t>
        </r>
      </text>
    </comment>
    <comment ref="F11" authorId="0" shapeId="0">
      <text>
        <r>
          <rPr>
            <b/>
            <sz val="9"/>
            <color indexed="81"/>
            <rFont val="Tahoma"/>
            <family val="2"/>
          </rPr>
          <t xml:space="preserve">PERFORMANCE STANDARDS FOR SPEAKING SKILLS
LEVEL 1:
</t>
        </r>
        <r>
          <rPr>
            <sz val="9"/>
            <color indexed="81"/>
            <rFont val="Tahoma"/>
            <family val="2"/>
          </rPr>
          <t>•</t>
        </r>
        <r>
          <rPr>
            <b/>
            <sz val="9"/>
            <color indexed="81"/>
            <rFont val="Tahoma"/>
            <family val="2"/>
          </rPr>
          <t xml:space="preserve"> </t>
        </r>
        <r>
          <rPr>
            <sz val="9"/>
            <color indexed="81"/>
            <rFont val="Tahoma"/>
            <family val="2"/>
          </rPr>
          <t xml:space="preserve">Hardly finds out about and communicates information clearly.
• Hardly manages interaction by communicating a point of view appropriately even with a lot of support.
• Can hardly narrate short stories and events to an audience even with a lot of support.
</t>
        </r>
        <r>
          <rPr>
            <b/>
            <sz val="9"/>
            <color indexed="81"/>
            <rFont val="Tahoma"/>
            <family val="2"/>
          </rPr>
          <t xml:space="preserve">LEVEL 2:
</t>
        </r>
        <r>
          <rPr>
            <sz val="9"/>
            <color indexed="81"/>
            <rFont val="Tahoma"/>
            <family val="2"/>
          </rPr>
          <t xml:space="preserve">• Displays limited ability to find out about and communicate information clearly.
• Shows limited response in managing interaction by communicating a point of view appropriately.
• Provides limited response in narrating short stories and events to an audience.
</t>
        </r>
        <r>
          <rPr>
            <b/>
            <sz val="9"/>
            <color indexed="81"/>
            <rFont val="Tahoma"/>
            <family val="2"/>
          </rPr>
          <t xml:space="preserve">LEVEL 3:
</t>
        </r>
        <r>
          <rPr>
            <sz val="9"/>
            <color indexed="81"/>
            <rFont val="Tahoma"/>
            <family val="2"/>
          </rPr>
          <t xml:space="preserve">• Displays adequate ability to find out about and communicate information clearly.
• Shows satisfactory response in managing interaction by communicating a point of view appropriately.
• Provides satisfactory response in narrating short stories and events to an audience.
</t>
        </r>
        <r>
          <rPr>
            <b/>
            <sz val="9"/>
            <color indexed="81"/>
            <rFont val="Tahoma"/>
            <family val="2"/>
          </rPr>
          <t>LEVEL 4</t>
        </r>
        <r>
          <rPr>
            <sz val="9"/>
            <color indexed="81"/>
            <rFont val="Tahoma"/>
            <family val="2"/>
          </rPr>
          <t xml:space="preserve">:
• Displays good response in finding out about and communicating information clearly.
• Shows good response in managing interaction by communicating a point of view appropriately.
• Provides good response in narrating short stories and events to an audience.
</t>
        </r>
        <r>
          <rPr>
            <b/>
            <sz val="9"/>
            <color indexed="81"/>
            <rFont val="Tahoma"/>
            <family val="2"/>
          </rPr>
          <t xml:space="preserve">LEVEL 5:
</t>
        </r>
        <r>
          <rPr>
            <sz val="9"/>
            <color indexed="81"/>
            <rFont val="Tahoma"/>
            <family val="2"/>
          </rPr>
          <t xml:space="preserve">• Displays very good response in finding out about and communicating information clearly.
• Shows very good response in managing interaction by communicating a point of view appropriately.
• Provides very good response in narrating short stories and events to an audience.
</t>
        </r>
        <r>
          <rPr>
            <b/>
            <sz val="9"/>
            <color indexed="81"/>
            <rFont val="Tahoma"/>
            <family val="2"/>
          </rPr>
          <t xml:space="preserve">LEVEL 6:
</t>
        </r>
        <r>
          <rPr>
            <sz val="9"/>
            <color indexed="81"/>
            <rFont val="Tahoma"/>
            <family val="2"/>
          </rPr>
          <t>• Displays excellent response in finding out about and communicating information clearly.
• Shows excellent response in managing interaction by communicating a point of view appropriately.
• Provides excellent response in communicating opinions about a story and events to an audience.
• Displays exemplary model of language use to others.</t>
        </r>
        <r>
          <rPr>
            <b/>
            <sz val="9"/>
            <color indexed="81"/>
            <rFont val="Tahoma"/>
            <family val="2"/>
          </rPr>
          <t xml:space="preserve">
</t>
        </r>
      </text>
    </comment>
    <comment ref="G11" authorId="0" shapeId="0">
      <text>
        <r>
          <rPr>
            <b/>
            <sz val="9"/>
            <color indexed="81"/>
            <rFont val="Tahoma"/>
            <family val="2"/>
          </rPr>
          <t>PERFORMANCE STANDARDS FOR READING SKILLS</t>
        </r>
        <r>
          <rPr>
            <sz val="9"/>
            <color indexed="81"/>
            <rFont val="Tahoma"/>
            <family val="2"/>
          </rPr>
          <t xml:space="preserve">
</t>
        </r>
        <r>
          <rPr>
            <b/>
            <sz val="9"/>
            <color indexed="81"/>
            <rFont val="Tahoma"/>
            <family val="2"/>
          </rPr>
          <t>LEVEL 1:</t>
        </r>
        <r>
          <rPr>
            <sz val="9"/>
            <color indexed="81"/>
            <rFont val="Tahoma"/>
            <family val="2"/>
          </rPr>
          <t xml:space="preserve">
• Hardly understands in identifying the main ideas and specific details in a text.
• Hardly shows any ability to use dictionary skills to check meaning and guess the meaning of unfamiliar words even with a lot of guidance.
• Hardly shows any ability to read and understand a variety of fiction or non-fiction texts.
</t>
        </r>
        <r>
          <rPr>
            <b/>
            <sz val="9"/>
            <color indexed="81"/>
            <rFont val="Tahoma"/>
            <family val="2"/>
          </rPr>
          <t>LEVEL 2:</t>
        </r>
        <r>
          <rPr>
            <sz val="9"/>
            <color indexed="81"/>
            <rFont val="Tahoma"/>
            <family val="2"/>
          </rPr>
          <t xml:space="preserve">
• Displays limited understanding in identifying the main ideas and specific details in a text even with a lot of guidance.
• Shows limited ability to use dictionary skills to check meaning and guess the meaning of unfamiliar words.
• Displays limited ability to read and understand a variety of fiction or non-fiction texts.
</t>
        </r>
        <r>
          <rPr>
            <b/>
            <sz val="9"/>
            <color indexed="81"/>
            <rFont val="Tahoma"/>
            <family val="2"/>
          </rPr>
          <t xml:space="preserve">LEVEL 3:
</t>
        </r>
        <r>
          <rPr>
            <sz val="9"/>
            <color indexed="81"/>
            <rFont val="Tahoma"/>
            <family val="2"/>
          </rPr>
          <t xml:space="preserve">• Displays adequate understanding in identifying the main ideas and specific details in a text 
• Shows satisfactory ability to use dictionary skills to check meaning and guess the meaning of unfamiliar words.
• Displays satisfactory ability to read and understand a variety of fiction or non-fiction texts.
</t>
        </r>
        <r>
          <rPr>
            <b/>
            <sz val="9"/>
            <color indexed="81"/>
            <rFont val="Tahoma"/>
            <family val="2"/>
          </rPr>
          <t xml:space="preserve">LEVEL 4:
• </t>
        </r>
        <r>
          <rPr>
            <sz val="9"/>
            <color indexed="81"/>
            <rFont val="Tahoma"/>
            <family val="2"/>
          </rPr>
          <t xml:space="preserve">Displays good understanding in identifying the main ideas and specific details in a text.
• Shows positive attitude in using dictionary skills to check meaning and guess the meaning of unfamiliar words correctly.
• Shows interest to read and understand clearly a variety of fiction or non-fiction texts.
</t>
        </r>
        <r>
          <rPr>
            <b/>
            <sz val="9"/>
            <color indexed="81"/>
            <rFont val="Tahoma"/>
            <family val="2"/>
          </rPr>
          <t xml:space="preserve">LEVEL 5:
</t>
        </r>
        <r>
          <rPr>
            <sz val="9"/>
            <color indexed="81"/>
            <rFont val="Tahoma"/>
            <family val="2"/>
          </rPr>
          <t>•</t>
        </r>
        <r>
          <rPr>
            <b/>
            <sz val="9"/>
            <color indexed="81"/>
            <rFont val="Tahoma"/>
            <family val="2"/>
          </rPr>
          <t xml:space="preserve"> </t>
        </r>
        <r>
          <rPr>
            <sz val="9"/>
            <color indexed="81"/>
            <rFont val="Tahoma"/>
            <family val="2"/>
          </rPr>
          <t xml:space="preserve">Displays very good understanding in identifying the main ideas and specific details in a text.
• Uses dictionary skills to check meaning and guess the meaning of unfamiliar words skilfully and precisely.
• Shows a lot of interest to read and give opinion to a variety of fiction or non-fiction texts with some guidance.
</t>
        </r>
        <r>
          <rPr>
            <b/>
            <sz val="9"/>
            <color indexed="81"/>
            <rFont val="Tahoma"/>
            <family val="2"/>
          </rPr>
          <t xml:space="preserve">LEVEL 6:
</t>
        </r>
        <r>
          <rPr>
            <sz val="9"/>
            <color indexed="81"/>
            <rFont val="Tahoma"/>
            <family val="2"/>
          </rPr>
          <t>• Acquires and uses the reading skills in identifying the main ideas and specific details excellently.
• Uses dictionary skills to check meaning and guess the meaning of unfamiliar words independently.
• Reads and gives opinion on a variety of fiction or non-fiction texts independently.
• Displays exemplary model of language use to others.</t>
        </r>
        <r>
          <rPr>
            <b/>
            <sz val="9"/>
            <color indexed="81"/>
            <rFont val="Tahoma"/>
            <family val="2"/>
          </rPr>
          <t xml:space="preserve">
</t>
        </r>
        <r>
          <rPr>
            <sz val="9"/>
            <color indexed="81"/>
            <rFont val="Tahoma"/>
            <family val="2"/>
          </rPr>
          <t xml:space="preserve">
</t>
        </r>
        <r>
          <rPr>
            <b/>
            <sz val="9"/>
            <color indexed="81"/>
            <rFont val="Tahoma"/>
            <family val="2"/>
          </rPr>
          <t xml:space="preserve">
</t>
        </r>
        <r>
          <rPr>
            <sz val="9"/>
            <color indexed="81"/>
            <rFont val="Tahoma"/>
            <family val="2"/>
          </rPr>
          <t xml:space="preserve">
</t>
        </r>
      </text>
    </comment>
    <comment ref="H11" authorId="0" shapeId="0">
      <text>
        <r>
          <rPr>
            <b/>
            <sz val="9"/>
            <color indexed="81"/>
            <rFont val="Tahoma"/>
            <family val="2"/>
          </rPr>
          <t xml:space="preserve">PERFORMANCE STANDARDS FOR WRITING SKILLS
LEVEL 1:
</t>
        </r>
        <r>
          <rPr>
            <sz val="9"/>
            <color indexed="81"/>
            <rFont val="Tahoma"/>
            <family val="2"/>
          </rPr>
          <t xml:space="preserve">• Hardly shows any ability to express ideas, opinions and organise information coherently.
• Hardly punctuates appropriately and spells accurately even with a lot of guidance.
• Hardly plans, drafts and edits written work even with a lot of guidance.
</t>
        </r>
        <r>
          <rPr>
            <b/>
            <sz val="9"/>
            <color indexed="81"/>
            <rFont val="Tahoma"/>
            <family val="2"/>
          </rPr>
          <t xml:space="preserve">LEVEL 2:
</t>
        </r>
        <r>
          <rPr>
            <sz val="9"/>
            <color indexed="81"/>
            <rFont val="Tahoma"/>
            <family val="2"/>
          </rPr>
          <t>•</t>
        </r>
        <r>
          <rPr>
            <b/>
            <sz val="9"/>
            <color indexed="81"/>
            <rFont val="Tahoma"/>
            <family val="2"/>
          </rPr>
          <t xml:space="preserve"> </t>
        </r>
        <r>
          <rPr>
            <sz val="9"/>
            <color indexed="81"/>
            <rFont val="Tahoma"/>
            <family val="2"/>
          </rPr>
          <t xml:space="preserve">Displays limited ability to express ideas, opinions and organise information coherently.
• Shows limited ability to punctuate appropriately and spell accurately.
• Shows limited ability to plan, draft and edit written work.
</t>
        </r>
        <r>
          <rPr>
            <b/>
            <sz val="9"/>
            <color indexed="81"/>
            <rFont val="Tahoma"/>
            <family val="2"/>
          </rPr>
          <t xml:space="preserve">LEVEL 3:
</t>
        </r>
        <r>
          <rPr>
            <sz val="9"/>
            <color indexed="81"/>
            <rFont val="Tahoma"/>
            <family val="2"/>
          </rPr>
          <t>•</t>
        </r>
        <r>
          <rPr>
            <b/>
            <sz val="9"/>
            <color indexed="81"/>
            <rFont val="Tahoma"/>
            <family val="2"/>
          </rPr>
          <t xml:space="preserve"> </t>
        </r>
        <r>
          <rPr>
            <sz val="9"/>
            <color indexed="81"/>
            <rFont val="Tahoma"/>
            <family val="2"/>
          </rPr>
          <t xml:space="preserve">Displays adequate ability to express ideas, opinions and organise information coherently.
• Shows adequate ability to punctuate appropriately and spell accurately.
• Shows the ability to plan, draft and edit written work in response to feedback adequately.
</t>
        </r>
        <r>
          <rPr>
            <b/>
            <sz val="9"/>
            <color indexed="81"/>
            <rFont val="Tahoma"/>
            <family val="2"/>
          </rPr>
          <t xml:space="preserve">LEVEL 4:
</t>
        </r>
        <r>
          <rPr>
            <sz val="9"/>
            <color indexed="81"/>
            <rFont val="Tahoma"/>
            <family val="2"/>
          </rPr>
          <t xml:space="preserve">• Displays a commendable level to express ideas, opinions and organise information coherently. 
• Shows a commendable level to punctuate appropriately and spell accurately.
• Shows the ability to plan, draft and edit written work correctly in response to feedback.
</t>
        </r>
        <r>
          <rPr>
            <b/>
            <sz val="9"/>
            <color indexed="81"/>
            <rFont val="Tahoma"/>
            <family val="2"/>
          </rPr>
          <t xml:space="preserve">LEVEL 5: 
</t>
        </r>
        <r>
          <rPr>
            <sz val="9"/>
            <color indexed="81"/>
            <rFont val="Tahoma"/>
            <family val="2"/>
          </rPr>
          <t>•</t>
        </r>
        <r>
          <rPr>
            <b/>
            <sz val="9"/>
            <color indexed="81"/>
            <rFont val="Tahoma"/>
            <family val="2"/>
          </rPr>
          <t xml:space="preserve"> </t>
        </r>
        <r>
          <rPr>
            <sz val="9"/>
            <color indexed="81"/>
            <rFont val="Tahoma"/>
            <family val="2"/>
          </rPr>
          <t>Displays a high level of ability to express ideas, opinions and organise information coherently.
• Shows a high level of ability to punctuate appropriately and spell accurately.
• Shows the ability to plan, draft and edit written work effortlessly and precisely.in response to feedback.</t>
        </r>
        <r>
          <rPr>
            <b/>
            <sz val="9"/>
            <color indexed="81"/>
            <rFont val="Tahoma"/>
            <family val="2"/>
          </rPr>
          <t xml:space="preserve">
LEVEL 6
</t>
        </r>
        <r>
          <rPr>
            <sz val="9"/>
            <color indexed="81"/>
            <rFont val="Tahoma"/>
            <family val="2"/>
          </rPr>
          <t xml:space="preserve">• Expresses ideas, opinions, common feelings and organises information independently.
• Shows excellent ability to punctuate appropriately and spell accurately.
• Shows the ability to plan, draft and edit written work independently.
• Displays exemplary model of language use to others. </t>
        </r>
        <r>
          <rPr>
            <b/>
            <sz val="9"/>
            <color indexed="81"/>
            <rFont val="Tahoma"/>
            <family val="2"/>
          </rPr>
          <t xml:space="preserve">
</t>
        </r>
        <r>
          <rPr>
            <sz val="9"/>
            <color indexed="81"/>
            <rFont val="Tahoma"/>
            <family val="2"/>
          </rPr>
          <t xml:space="preserve">
</t>
        </r>
      </text>
    </comment>
  </commentList>
</comments>
</file>

<file path=xl/sharedStrings.xml><?xml version="1.0" encoding="utf-8"?>
<sst xmlns="http://schemas.openxmlformats.org/spreadsheetml/2006/main" count="407" uniqueCount="139">
  <si>
    <t>SEKOLAH :</t>
  </si>
  <si>
    <t>ALAMAT :</t>
  </si>
  <si>
    <t>:</t>
  </si>
  <si>
    <t xml:space="preserve"> </t>
  </si>
  <si>
    <t>MATA PELAJARAN</t>
  </si>
  <si>
    <t>NAMA GURU MATA PELAJARAN:</t>
  </si>
  <si>
    <t>KELAS:</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</si>
  <si>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</si>
  <si>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</si>
  <si>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</si>
  <si>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</si>
  <si>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</si>
  <si>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</si>
  <si>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</si>
  <si>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</si>
  <si>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</si>
  <si>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</si>
  <si>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</si>
  <si>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</si>
  <si>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</si>
  <si>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</si>
  <si>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</si>
  <si>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</si>
  <si>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</si>
  <si>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KEMAHIRAN</t>
  </si>
  <si>
    <t>TAHAP PENGUASAAN</t>
  </si>
  <si>
    <t>TAFSIRAN</t>
  </si>
  <si>
    <t>ULASAN GURU :</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</si>
  <si>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</si>
  <si>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</si>
  <si>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</si>
  <si>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</si>
  <si>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</si>
  <si>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</si>
  <si>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</si>
  <si>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</si>
  <si>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</si>
  <si>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</si>
  <si>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</si>
  <si>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</si>
  <si>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</si>
  <si>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</si>
  <si>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</si>
  <si>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</si>
  <si>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</si>
  <si>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</si>
  <si>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</si>
  <si>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</si>
  <si>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</si>
  <si>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 xml:space="preserve">KLANG, </t>
  </si>
  <si>
    <t>GURU BESAR</t>
  </si>
  <si>
    <t>EN. TAN KAR HOCK</t>
  </si>
  <si>
    <t>SK SUNGAI SIPUT</t>
  </si>
  <si>
    <t>PN. SUZILA MOHAMED</t>
  </si>
  <si>
    <t>EN. ZAHARI BIN DAUD</t>
  </si>
  <si>
    <t>AHMAD BIN SULAIMAN</t>
  </si>
  <si>
    <t>SITI ROKIAH BINTI ALI</t>
  </si>
  <si>
    <t>MOHD RAMLI BIN SHUKRI</t>
  </si>
  <si>
    <t>NORAINI BINTI KASIM</t>
  </si>
  <si>
    <t>ALIAS BIN OMAR</t>
  </si>
  <si>
    <t>ABDUL HAKIM BIN KAMARUZAMAN</t>
  </si>
  <si>
    <t>PENTAKSIRAN BILIK DARJAH (PBD)</t>
  </si>
  <si>
    <t>PENGENALAN</t>
  </si>
  <si>
    <t>MAKLUMAT AM</t>
  </si>
  <si>
    <r>
      <t>Templat Pelaporan PBD ini mengandungi 5 halaman (</t>
    </r>
    <r>
      <rPr>
        <i/>
        <sz val="11"/>
        <color indexed="8"/>
        <rFont val="Calibri"/>
        <family val="2"/>
      </rPr>
      <t>sheet</t>
    </r>
    <r>
      <rPr>
        <sz val="11"/>
        <color indexed="8"/>
        <rFont val="Calibri"/>
        <family val="2"/>
      </rPr>
      <t>) :</t>
    </r>
  </si>
  <si>
    <t>1. PANDUAN</t>
  </si>
  <si>
    <t>2. REKOD PRESTASI MURID</t>
  </si>
  <si>
    <t>3. LAPORAN MURID (INDIVIDU)</t>
  </si>
  <si>
    <t>4. DATA PERNYATAAN TAHAP PENGUASAAN</t>
  </si>
  <si>
    <t>5. GRAF PELAPORAN</t>
  </si>
  <si>
    <t>A</t>
  </si>
  <si>
    <t>B</t>
  </si>
  <si>
    <t>PENGGUNAAN TEMPLAT</t>
  </si>
  <si>
    <t>Maklumat yang perlu dilengkapkan adalah:</t>
  </si>
  <si>
    <t>1. Nama dan Alamat Sekolah</t>
  </si>
  <si>
    <t>TARIKH PELAPORAN :</t>
  </si>
  <si>
    <t>SELANGOR</t>
  </si>
  <si>
    <t>2. Nama Guru dan Nama Kelas</t>
  </si>
  <si>
    <t>PANDUAN PENGGUNAAN TEMPLAT</t>
  </si>
  <si>
    <t>4. Nama Pentadbir</t>
  </si>
  <si>
    <t>5. Jawatan Pentadbir (Guru Besar/ Pengetua)</t>
  </si>
  <si>
    <t>C</t>
  </si>
  <si>
    <t>D</t>
  </si>
  <si>
    <r>
      <t xml:space="preserve">PENENTUAN TAHAP PENGUASAAN </t>
    </r>
    <r>
      <rPr>
        <b/>
        <sz val="11"/>
        <color rgb="FFFF0000"/>
        <rFont val="Calibri"/>
        <family val="2"/>
      </rPr>
      <t>(Dilengkapkan oleh unit mata pelajaran)</t>
    </r>
  </si>
  <si>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</si>
  <si>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</si>
  <si>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</si>
  <si>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</si>
  <si>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</si>
  <si>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</si>
  <si>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</si>
  <si>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</si>
  <si>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</si>
  <si>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</si>
  <si>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t>
    </r>
    <r>
      <rPr>
        <b/>
        <sz val="11"/>
        <color rgb="FFC00000"/>
        <rFont val="Calibri"/>
        <family val="2"/>
      </rPr>
      <t>Nota</t>
    </r>
    <r>
      <rPr>
        <sz val="11"/>
        <color rgb="FFC00000"/>
        <rFont val="Calibri"/>
        <family val="2"/>
      </rPr>
      <t>: Pegawai mata pelajaran boleh menambah teks lain di dalam ruang ini tetapi 5 perkara di atas hendaklah dikekalkan)</t>
    </r>
  </si>
  <si>
    <t>Guru hendaklah memilih option di sebelah kanan bahagian atas halaman Rekod Prestasi Murid untuk  membuat pelaporan di dalam templat ini.</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</si>
  <si>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</si>
  <si>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r>
      <t xml:space="preserve">Guru hendaklah melengkapkan maklumat asas pada templat ini di halaman </t>
    </r>
    <r>
      <rPr>
        <b/>
        <i/>
        <sz val="11"/>
        <color indexed="8"/>
        <rFont val="Calibri"/>
        <family val="2"/>
      </rPr>
      <t>REKOD PRESTASI MURID</t>
    </r>
    <r>
      <rPr>
        <sz val="11"/>
        <color indexed="8"/>
        <rFont val="Calibri"/>
        <family val="2"/>
      </rPr>
      <t>.</t>
    </r>
  </si>
  <si>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</si>
  <si>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MENDENGAR (LISTENING)</t>
  </si>
  <si>
    <t>BERTUTUR (SPEAKING)</t>
  </si>
  <si>
    <t>MEMBACA (READING)</t>
  </si>
  <si>
    <t>MENULIS (WRITING)</t>
  </si>
  <si>
    <t>`</t>
  </si>
  <si>
    <t>BAHASA INGGERIS</t>
  </si>
  <si>
    <t>Pupil hardly achieves the curriculum target even with a lot of support.</t>
  </si>
  <si>
    <t>Pupil is on track to achieve the curriculum target.</t>
  </si>
  <si>
    <t>Pupil works towards exceeding expectations of the curriculum target.</t>
  </si>
  <si>
    <t>Pupil is on track to exceed expectations of the curriculum target.</t>
  </si>
  <si>
    <t>Pupil exceeds expectations of the curriculum target.</t>
  </si>
  <si>
    <r>
      <t>Templat pelaporan ini terdiri daripada empat lajur yang dibina berdasarkan konstruk kemahiran</t>
    </r>
    <r>
      <rPr>
        <sz val="11"/>
        <color rgb="FFFF0000"/>
        <rFont val="Calibri"/>
        <family val="2"/>
      </rPr>
      <t>.</t>
    </r>
  </si>
  <si>
    <t>Pelaporan bagi  kemahiranyang berkaitan akan dilakukan pada pertengahan tahun dan akhir tahun.</t>
  </si>
  <si>
    <r>
      <t>Tahap Penguasaan diberikan berdasarkan setiap rubrik mengikut konstruk  kemahiran</t>
    </r>
    <r>
      <rPr>
        <sz val="11"/>
        <color rgb="FFFF0000"/>
        <rFont val="Calibri"/>
        <family val="2"/>
      </rPr>
      <t xml:space="preserve"> </t>
    </r>
    <r>
      <rPr>
        <sz val="11"/>
        <color indexed="8"/>
        <rFont val="Calibri"/>
        <family val="2"/>
      </rPr>
      <t xml:space="preserve">tersebut seperti di halaman </t>
    </r>
    <r>
      <rPr>
        <b/>
        <sz val="11"/>
        <color indexed="8"/>
        <rFont val="Calibri"/>
        <family val="2"/>
      </rPr>
      <t>Data Peryataan Tahap Penguasaan.</t>
    </r>
  </si>
  <si>
    <t>TINGKATAN 3</t>
  </si>
  <si>
    <t>Pupil achieves expectations of  the curriculum target.</t>
  </si>
  <si>
    <t xml:space="preserve">• Displays very good ability to find out about and communicate information, plans, ambitions and feelings clearly.
• Displays very good ability to manage interaction in communicating a point of view and to use formal and informal registers appropriately in some familiar contexts.
• Displays very good ability to summarise the main points of a story
</t>
  </si>
  <si>
    <t>• Hardly shows any ability to find out about and communicate information, plans, ambitions and feelings clearly even with a lot of support.
• Hardly manages interaction in communicating a point of view and to use formal and informal registers appropriately in some familiar contexts even with a lot of support.
• Hardly shows any ability to summarise the main points of a story even with a lot of support.</t>
  </si>
  <si>
    <t xml:space="preserve">
• Shows limited ability to find out about and communicate information, plans, ambitions and feelings clearly with a lot of support.
• Shows limited ability to manage interaction in communicating a point of view and to use formal and informal registers appropriately in some familiar contexts with a lot of support.
• Shows limited ability to summarise the main points of a story with a lot of support.</t>
  </si>
  <si>
    <t>• Displays adequate ability to find out about and communicate information, plans, ambitions and feelings clearly.
• Displays adequate ability to manage interaction in communicating a point of view and to use formal and informal registers appropriately in some familiar contexts.
• Displays adequate ability to summarise the main points of a story.</t>
  </si>
  <si>
    <t>• Displays excellent ability to find out about and communicate information, plans, ambitions and feelings clearly. 
• Displays excellent ability to manage interaction in communicating a point of view and to use formal and informal registers appropriately in some familiar contexts.
• Displays excellent ability to summarise the main points of a story.
• Displays exemplary model of language use to others.</t>
  </si>
  <si>
    <t>• Displays excellent ability to understand the main points and specific details in longer texts.
• Shows excellent ability to use familiar resources independently to check meaning and extend understanding, and guess the meaning of unfamiliar words.
• Displays excellent ability to give personal response to a variety of texts, recognise the attitude or opinion of the writer on an increased range of familiar topics and typical features of a range of genres.
• Displays exemplary model of language use to others.</t>
  </si>
  <si>
    <t xml:space="preserve">• Hardly shows any ability to summarise the main points and explain key details in of a story, text or plot even with a lot of support.
• Hardly shows any ability to express and organise information, ideas, opinions and feelings even with a lot of support.
• Hardly shows any ability to use formal and informal registers appropriately, punctuate and spell written work with moderate accuracy even with a lot of support.
• Hardly shows any ability to plan or draft two paragraphs or more and modify appropriately even with a lot of support.
</t>
  </si>
  <si>
    <t xml:space="preserve">• Shows limited ability to summarise the main points and explain key details in of a story, text or plot with a lot of support.
• Shows limited ability to express and organise information, ideas, opinions and feelings with a lot of support.
• Shows limited ability to use formal and informal registers appropriately, punctuate and spell written work with moderate accuracy with a lot of support.
• Shows limited ability to plan or draft two paragraphs or more and modify appropriately with a lot of support.
</t>
  </si>
  <si>
    <t>• Displays excellent ability to summarise the main points and explain key details in of a story, text or plot.
• Displays excellent ability to express and organise information, ideas, opinions and feelings.
• Displays excellent ability to use formal and informal registers appropriately, punctuate and spell written work with moderate accuracy.
• Displays excellent ability to independently plan or draft two paragraphs or more and modify appropriately.
• Displays exemplary model of language use to others.</t>
  </si>
  <si>
    <t>• Displays good ability to find out about and communicate information, plans, ambitions and feelings clearly.
• Displays good ability to manage interaction in communicating a point of view and to use formal and informal registers appropriately in some familiar contexts.
• Displays good ability to summarise the main points of a story.</t>
  </si>
  <si>
    <t>• Shows limited ability to understand the main points and specific details in longer texts with a lot of support.
• Shows limited ability to use familiar resources to check meaning and extend understanding, and guess the meaning of unfamiliar words with a lot of support.
• Shows limited ability to give personal response to a variety of texts, recognise the attitude or opinion of the writer on an increased range of familiar topics and typical features of a range of genres with a lot of support.</t>
  </si>
  <si>
    <t>• Displays adequate ability to understand the main points and specific details in longer texts 
• Displays adequate ability to use familiar resources independently to check meaning and extend understanding, and guess the meaning of unfamiliar words.
• Displays adequate ability to give personal response to a variety of texts, recognise the attitude or opinion of the writer on an increased range of familiar topics and typical features of a range of genres with support.</t>
  </si>
  <si>
    <t>• Shows good ability to understand the main points and specific details in longer texts.
• Shows good ability to use familiar resources independently to check meaning and extend understanding, and guess the meaning of unfamiliar words.
• Shows good ability to give personal response to a variety of texts, recognise the attitude or opinion of the writer on an increased range of familiar topics and typical features of a range of genres.</t>
  </si>
  <si>
    <t>• Displays very good ability to understand the main points and specific details in longer texts.
• Displays very good ability to use familiar resources independently to check meaning and extend understanding, and guess the meaning of unfamiliar words.
• Displays very good ability to give personal response to a variety of texts, recognise the attitude or opinion of the writer on an increased range of familiar topics and typical features of a range of genres.</t>
  </si>
  <si>
    <t>• Shows adequate ability to summarise the main points and explain key details in of a story, text or plot.
• Shows adequate ability to express and organise information, ideas, opinions and feelings.
• Shows adequate ability to use formal and informal registers appropriately, punctuate and spell written work with moderate accuracy.
• Shows adequate ability to independently plan or draft two paragraphs or more and modify appropriately.</t>
  </si>
  <si>
    <t>• Shows good ability to summarise the main points and explain key details in of a story, text or plot.
• Shows good ability to express and organise information, ideas, opinions and feelings.
• Shows good ability to use formal and informal registers appropriately, punctuate and spell written work with moderate accuracy.
• Shows good ability to independently plan or draft two paragraphs or more and modify appropriately.</t>
  </si>
  <si>
    <t>• Shows very good ability to summarise the main points and explain key details in of a story, text or plot.
• Shows very good ability to express and organise information, ideas, opinions and feelings.
• Shows very good ability to use formal and informal registers appropriately, punctuate and spell written work with moderate accuracy.
• Shows very good ability to independently plan or draft two paragraphs or more and modify appropriately.</t>
  </si>
  <si>
    <t xml:space="preserve"> • Shows limited ability to understand main ideas, specific details and attitude or opinions on an increased range of familiar topics with a lot of support.
• Shows limited ability to understand longer sequences of classroom instructions, more complex questions, longer simple narratives and to guess the meaning of unfamiliar words with a lot of support.
• Shows limited ability to recognise typical features of a small number of spoken genres with a lot of support.</t>
  </si>
  <si>
    <t>• Hardly understands  main ideas, specific details and attitude or opinions  on an increased range of familiar topics even with a lot of support.
• Hardly understands longer sequences of classroom instructions, more complex questions, longer simple narratives, and to guess the meaning of unfamiliar words even with a lot of support.
• Hardly recognises typical features of a small number of spoken genres even with a lot of support.</t>
  </si>
  <si>
    <t>• Shows adequate ability to understand main ideas, specific details and attitude or opinions on an increased range of familiar topics.
• Shows adequate ability to understand longer sequences of classroom instructions, more complex questions, longer simple narratives and to guess the meaning of unfamiliar words.
• Shows adequate ability to recognise with support typical features of a small number of spoken genres.</t>
  </si>
  <si>
    <t>• Shows good ability to understand main ideas, specific details and attitude or opinions on an increased range of familiar topics.
• Shows good ability to understand longer sequences of classroom instructions, more complex questions, longer simple narratives and to guess the meaning of unfamiliar words.
• Shows good ability to recognise  typical features of a small number of spoken genres.</t>
  </si>
  <si>
    <t>• Shows very good ability to understand main ideas, specific details and attitude or opinions on an increased range of familiar topics.
• Shows very good ability to understand longer sequences of classroom instructions, more complex questions, longer simple narratives and to guess the meaning of unfamiliar words.
• Shows very good ability to recognise typical features of a small number of spoken genres.</t>
  </si>
  <si>
    <t>• Shows excellent ability to understand main ideas, specific details and attitude or opinions on an increased range of topics.
• Shows excellent understanding of longer sequences of classroom instructions, more complex questions, longer simple narratives and to guess the meaning of unfamiliar words.
• Shows excellent ability to recognise typical features of a small number of spoken genres.</t>
  </si>
  <si>
    <t>• Hardly understands the main points and specific details in longer texts even with a lot of support.
• Hardly shows any ability to use familiar resources to check meaning and extend understanding, and guess the meaning of unfamiliar words even with a lot of support.
• Hardly shows any ability to give personal response to a variety of texts, recognise the attitude or opinion of the writer on an increased range of familiar topics and typical features of a range of genres even with a lot of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</si>
</sst>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51">
    <font>
      <sz val="11"/>
      <color indexed="8"/>
      <name val="Calibri"/>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2"/>
      <name val="Arial Narrow"/>
      <family val="2"/>
    </font>
    <font>
      <b/>
      <sz val="11"/>
      <color indexed="9"/>
      <name val="Arial"/>
      <family val="2"/>
    </font>
    <font>
      <b/>
      <sz val="11"/>
      <color indexed="8"/>
      <name val="Arial"/>
      <family val="2"/>
    </font>
    <font>
      <sz val="11"/>
      <color indexed="8"/>
      <name val="Arial"/>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b/>
      <sz val="11"/>
      <color rgb="FFFF0000"/>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1"/>
      <color rgb="FFC00000"/>
      <name val="Calibri"/>
      <family val="2"/>
    </font>
    <font>
      <sz val="11"/>
      <color rgb="FFFF0000"/>
      <name val="Calibri"/>
      <family val="2"/>
    </font>
    <font>
      <b/>
      <sz val="11"/>
      <color rgb="FFC00000"/>
      <name val="Calibri"/>
      <family val="2"/>
    </font>
    <font>
      <sz val="11"/>
      <name val="Calibri"/>
      <family val="2"/>
    </font>
  </fonts>
  <fills count="15">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s>
  <borders count="30">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right/>
      <top style="thin">
        <color indexed="64"/>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35">
    <xf numFmtId="0" fontId="0" fillId="0" borderId="0" xfId="0" applyAlignment="1"/>
    <xf numFmtId="0" fontId="1" fillId="0" borderId="0" xfId="0" applyFont="1" applyAlignment="1"/>
    <xf numFmtId="0" fontId="3"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xf numFmtId="0" fontId="6" fillId="2" borderId="0" xfId="0" applyFont="1" applyFill="1" applyBorder="1" applyAlignment="1">
      <alignment horizontal="left"/>
    </xf>
    <xf numFmtId="0" fontId="5" fillId="2" borderId="0" xfId="0" applyFont="1" applyFill="1" applyBorder="1" applyAlignment="1"/>
    <xf numFmtId="0" fontId="5" fillId="2" borderId="0" xfId="0" applyFont="1" applyFill="1" applyBorder="1" applyAlignment="1">
      <alignment horizontal="center"/>
    </xf>
    <xf numFmtId="0" fontId="1" fillId="2" borderId="0" xfId="0" applyFont="1" applyFill="1" applyAlignment="1"/>
    <xf numFmtId="0" fontId="7" fillId="3" borderId="1" xfId="0" applyFont="1" applyFill="1" applyBorder="1" applyAlignment="1">
      <alignment horizontal="center"/>
    </xf>
    <xf numFmtId="0" fontId="8" fillId="3" borderId="1" xfId="0" applyFont="1" applyFill="1" applyBorder="1" applyAlignment="1">
      <alignment horizontal="center" vertical="center"/>
    </xf>
    <xf numFmtId="0" fontId="1" fillId="4" borderId="1" xfId="0" applyFont="1" applyFill="1" applyBorder="1" applyAlignment="1">
      <alignment horizontal="center"/>
    </xf>
    <xf numFmtId="0" fontId="9" fillId="2" borderId="0" xfId="0" applyFont="1" applyFill="1" applyBorder="1" applyAlignment="1">
      <alignment horizontal="center"/>
    </xf>
    <xf numFmtId="0" fontId="10" fillId="2" borderId="0" xfId="0" applyFont="1" applyFill="1" applyBorder="1" applyAlignment="1">
      <alignment horizontal="center"/>
    </xf>
    <xf numFmtId="0" fontId="9" fillId="2" borderId="0" xfId="0" applyFont="1" applyFill="1" applyBorder="1" applyAlignment="1"/>
    <xf numFmtId="0" fontId="1" fillId="5" borderId="1" xfId="0" applyFont="1" applyFill="1" applyBorder="1" applyAlignment="1">
      <alignment horizontal="center"/>
    </xf>
    <xf numFmtId="0" fontId="11" fillId="4" borderId="1" xfId="0" applyFont="1" applyFill="1" applyBorder="1" applyAlignment="1">
      <alignment horizontal="center"/>
    </xf>
    <xf numFmtId="0" fontId="5" fillId="2" borderId="0" xfId="0" applyFont="1" applyFill="1" applyBorder="1" applyAlignment="1">
      <alignment horizontal="center" vertical="center" wrapText="1"/>
    </xf>
    <xf numFmtId="0" fontId="8" fillId="2" borderId="0" xfId="0" applyFont="1" applyFill="1" applyBorder="1" applyAlignment="1"/>
    <xf numFmtId="0" fontId="1" fillId="2" borderId="0" xfId="0" applyFont="1" applyFill="1" applyAlignment="1">
      <alignment horizontal="center"/>
    </xf>
    <xf numFmtId="0" fontId="9" fillId="2" borderId="0" xfId="0" applyFont="1" applyFill="1" applyBorder="1" applyAlignment="1">
      <alignment vertical="center" wrapText="1"/>
    </xf>
    <xf numFmtId="0" fontId="4" fillId="2" borderId="0" xfId="0" applyFont="1" applyFill="1" applyBorder="1" applyAlignment="1">
      <alignment horizontal="center" vertical="center"/>
    </xf>
    <xf numFmtId="0" fontId="5" fillId="0" borderId="0" xfId="0" applyFont="1" applyAlignment="1"/>
    <xf numFmtId="0" fontId="1" fillId="6" borderId="0" xfId="0" applyFont="1" applyFill="1" applyAlignment="1">
      <alignment horizontal="center"/>
    </xf>
    <xf numFmtId="0" fontId="1" fillId="6" borderId="0" xfId="0" applyFont="1" applyFill="1" applyAlignment="1"/>
    <xf numFmtId="0" fontId="6" fillId="2" borderId="2" xfId="0" applyFont="1" applyFill="1" applyBorder="1" applyAlignment="1">
      <alignment wrapText="1"/>
    </xf>
    <xf numFmtId="0" fontId="12" fillId="2" borderId="0" xfId="0" applyFont="1" applyFill="1" applyBorder="1" applyAlignment="1"/>
    <xf numFmtId="0" fontId="10" fillId="2" borderId="0" xfId="0" applyFont="1" applyFill="1" applyBorder="1" applyAlignment="1"/>
    <xf numFmtId="0" fontId="13" fillId="7" borderId="0" xfId="0" applyFont="1" applyFill="1" applyBorder="1" applyAlignment="1">
      <alignment horizontal="left"/>
    </xf>
    <xf numFmtId="0" fontId="8" fillId="7" borderId="0" xfId="0" applyFont="1" applyFill="1" applyBorder="1" applyAlignment="1"/>
    <xf numFmtId="0" fontId="5" fillId="7" borderId="0" xfId="0" applyFont="1" applyFill="1" applyBorder="1" applyAlignment="1">
      <alignment horizontal="center"/>
    </xf>
    <xf numFmtId="0" fontId="14" fillId="0" borderId="0" xfId="0" applyFont="1" applyAlignment="1">
      <alignment vertical="center"/>
    </xf>
    <xf numFmtId="0" fontId="14" fillId="0" borderId="0" xfId="0" applyFont="1" applyAlignment="1">
      <alignment horizontal="left" vertical="center" wrapText="1" indent="1"/>
    </xf>
    <xf numFmtId="0" fontId="15" fillId="5" borderId="0" xfId="0" applyFont="1" applyFill="1" applyBorder="1" applyAlignment="1">
      <alignment horizontal="left" vertical="center" indent="1"/>
    </xf>
    <xf numFmtId="0" fontId="15" fillId="5" borderId="0" xfId="0" applyFont="1" applyFill="1" applyBorder="1" applyAlignment="1">
      <alignment horizontal="left" vertical="center" wrapText="1" indent="1"/>
    </xf>
    <xf numFmtId="0" fontId="14" fillId="4" borderId="0" xfId="0" applyFont="1" applyFill="1" applyAlignment="1">
      <alignment vertical="center"/>
    </xf>
    <xf numFmtId="0" fontId="14" fillId="4" borderId="0" xfId="0" applyFont="1" applyFill="1" applyAlignment="1">
      <alignment horizontal="left" vertical="center" wrapText="1" indent="1"/>
    </xf>
    <xf numFmtId="0" fontId="16" fillId="6" borderId="3" xfId="0" applyFont="1" applyFill="1" applyBorder="1" applyAlignment="1">
      <alignment horizontal="center" vertical="center" wrapText="1"/>
    </xf>
    <xf numFmtId="0" fontId="16" fillId="6" borderId="3" xfId="0" applyFont="1" applyFill="1" applyBorder="1" applyAlignment="1">
      <alignment horizontal="left" vertical="center" wrapText="1" indent="1"/>
    </xf>
    <xf numFmtId="0" fontId="14" fillId="5" borderId="1" xfId="0" applyFont="1" applyFill="1" applyBorder="1" applyAlignment="1">
      <alignment horizontal="center" vertical="center"/>
    </xf>
    <xf numFmtId="0" fontId="14"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4" fillId="0" borderId="0" xfId="0" applyFont="1" applyAlignment="1">
      <alignment vertical="top"/>
    </xf>
    <xf numFmtId="0" fontId="14" fillId="0" borderId="0" xfId="0" applyFont="1" applyAlignment="1">
      <alignment horizontal="left" vertical="center" wrapText="1"/>
    </xf>
    <xf numFmtId="0" fontId="16" fillId="6" borderId="3" xfId="0" applyFont="1" applyFill="1" applyBorder="1" applyAlignment="1">
      <alignment horizontal="left" vertical="center" wrapText="1"/>
    </xf>
    <xf numFmtId="0" fontId="14" fillId="0" borderId="1" xfId="0" applyFont="1" applyBorder="1" applyAlignment="1">
      <alignment horizontal="left" vertical="center" wrapText="1"/>
    </xf>
    <xf numFmtId="0" fontId="16" fillId="6" borderId="1"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xf numFmtId="0" fontId="1" fillId="0" borderId="0" xfId="0" applyFont="1" applyFill="1" applyAlignment="1"/>
    <xf numFmtId="0" fontId="1" fillId="4" borderId="0" xfId="0" applyFont="1" applyFill="1" applyAlignment="1"/>
    <xf numFmtId="0" fontId="1"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1" fillId="9" borderId="0" xfId="0" applyFont="1" applyFill="1" applyAlignment="1">
      <alignment horizontal="center" vertical="center"/>
    </xf>
    <xf numFmtId="0" fontId="21" fillId="2" borderId="0" xfId="0" applyFont="1" applyFill="1" applyBorder="1" applyAlignment="1">
      <alignment horizontal="left"/>
    </xf>
    <xf numFmtId="0" fontId="1" fillId="0" borderId="1" xfId="0" applyFont="1" applyBorder="1" applyAlignment="1">
      <alignment horizontal="left"/>
    </xf>
    <xf numFmtId="0" fontId="11" fillId="4" borderId="4" xfId="0" applyFont="1" applyFill="1" applyBorder="1" applyAlignment="1"/>
    <xf numFmtId="0" fontId="11" fillId="4" borderId="5" xfId="0" applyFont="1" applyFill="1" applyBorder="1" applyAlignment="1"/>
    <xf numFmtId="0" fontId="8" fillId="5" borderId="6" xfId="0" applyFont="1" applyFill="1" applyBorder="1" applyAlignment="1">
      <alignment horizontal="left"/>
    </xf>
    <xf numFmtId="0" fontId="8" fillId="5" borderId="0" xfId="0" applyFont="1" applyFill="1" applyBorder="1" applyAlignment="1">
      <alignment horizontal="left"/>
    </xf>
    <xf numFmtId="164" fontId="8" fillId="4" borderId="4" xfId="0" applyNumberFormat="1" applyFont="1" applyFill="1" applyBorder="1" applyAlignment="1">
      <alignment horizontal="left"/>
    </xf>
    <xf numFmtId="164" fontId="8" fillId="4" borderId="5" xfId="0" applyNumberFormat="1" applyFont="1" applyFill="1" applyBorder="1" applyAlignment="1"/>
    <xf numFmtId="0" fontId="8" fillId="4" borderId="4" xfId="0" applyFont="1" applyFill="1" applyBorder="1" applyAlignment="1"/>
    <xf numFmtId="0" fontId="8" fillId="4" borderId="5" xfId="0" applyFont="1" applyFill="1" applyBorder="1" applyAlignment="1"/>
    <xf numFmtId="0" fontId="8" fillId="4" borderId="5" xfId="0" applyNumberFormat="1" applyFont="1" applyFill="1" applyBorder="1" applyAlignment="1"/>
    <xf numFmtId="0" fontId="8" fillId="2" borderId="0" xfId="0" applyFont="1" applyFill="1" applyBorder="1" applyAlignment="1">
      <alignment horizontal="right"/>
    </xf>
    <xf numFmtId="0" fontId="12" fillId="6" borderId="4" xfId="0" applyFont="1" applyFill="1" applyBorder="1" applyAlignment="1">
      <alignment horizontal="center" vertical="center"/>
    </xf>
    <xf numFmtId="0" fontId="12" fillId="6" borderId="1" xfId="0" applyFont="1" applyFill="1" applyBorder="1" applyAlignment="1">
      <alignment horizontal="center" vertical="center" wrapText="1"/>
    </xf>
    <xf numFmtId="0" fontId="12" fillId="6" borderId="1" xfId="0" applyFont="1" applyFill="1" applyBorder="1" applyAlignment="1">
      <alignment horizontal="center" vertical="center"/>
    </xf>
    <xf numFmtId="0" fontId="24" fillId="10"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3"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3" fillId="2" borderId="12" xfId="0" applyFont="1" applyFill="1" applyBorder="1" applyAlignment="1">
      <alignment vertical="center" textRotation="90" wrapText="1"/>
    </xf>
    <xf numFmtId="0" fontId="13"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5" fillId="0" borderId="0" xfId="0" applyFont="1" applyFill="1" applyBorder="1" applyAlignment="1">
      <alignment horizontal="center"/>
    </xf>
    <xf numFmtId="0" fontId="13"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1" fillId="0" borderId="0" xfId="0" applyFont="1" applyBorder="1" applyAlignment="1">
      <alignment horizontal="center"/>
    </xf>
    <xf numFmtId="0" fontId="11" fillId="0" borderId="0" xfId="0" applyFont="1" applyBorder="1" applyAlignment="1"/>
    <xf numFmtId="0" fontId="1" fillId="4" borderId="0" xfId="0" applyFont="1" applyFill="1" applyBorder="1" applyAlignment="1"/>
    <xf numFmtId="0" fontId="1" fillId="9" borderId="0" xfId="0" applyFont="1" applyFill="1" applyAlignment="1"/>
    <xf numFmtId="0" fontId="1" fillId="9" borderId="0" xfId="0" applyFont="1" applyFill="1" applyAlignment="1" applyProtection="1">
      <protection locked="0"/>
    </xf>
    <xf numFmtId="0" fontId="1" fillId="0" borderId="0" xfId="0" applyFont="1" applyBorder="1" applyAlignment="1">
      <alignment horizontal="center" vertical="center"/>
    </xf>
    <xf numFmtId="0" fontId="1"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7" fillId="2" borderId="0" xfId="0" applyFont="1" applyFill="1" applyAlignment="1">
      <alignment horizontal="left" vertical="center" indent="1"/>
    </xf>
    <xf numFmtId="0" fontId="22" fillId="2" borderId="0" xfId="0" applyFont="1" applyFill="1" applyAlignment="1">
      <alignment horizontal="right" vertical="center"/>
    </xf>
    <xf numFmtId="0" fontId="7"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7" fillId="10" borderId="14" xfId="0" applyFont="1" applyFill="1" applyBorder="1" applyAlignment="1">
      <alignment horizontal="center" vertical="center" wrapText="1"/>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7" fillId="2" borderId="8" xfId="0" applyFont="1" applyFill="1" applyBorder="1" applyAlignment="1">
      <alignment vertical="center"/>
    </xf>
    <xf numFmtId="0" fontId="7" fillId="2" borderId="12" xfId="0" applyFont="1" applyFill="1" applyBorder="1" applyAlignment="1">
      <alignment vertical="center"/>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7" fillId="2" borderId="10" xfId="0" applyFont="1" applyFill="1" applyBorder="1" applyAlignment="1">
      <alignment vertical="center"/>
    </xf>
    <xf numFmtId="0" fontId="7" fillId="10" borderId="1" xfId="0"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center" vertical="center"/>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0" borderId="0" xfId="0" applyFont="1" applyBorder="1" applyAlignment="1"/>
    <xf numFmtId="0" fontId="24" fillId="4" borderId="10" xfId="0" applyFont="1" applyFill="1" applyBorder="1" applyAlignment="1">
      <alignment horizontal="center"/>
    </xf>
    <xf numFmtId="0" fontId="24" fillId="4" borderId="12" xfId="0" applyFont="1" applyFill="1" applyBorder="1" applyAlignment="1">
      <alignment horizontal="center"/>
    </xf>
    <xf numFmtId="0" fontId="30" fillId="8" borderId="1" xfId="0" applyFont="1" applyFill="1" applyBorder="1" applyAlignment="1">
      <alignment horizontal="left" vertical="center" wrapText="1"/>
    </xf>
    <xf numFmtId="0" fontId="32" fillId="0" borderId="1" xfId="0" applyFont="1" applyBorder="1" applyAlignment="1">
      <alignment horizontal="left" vertical="center" wrapText="1" indent="1"/>
    </xf>
    <xf numFmtId="0" fontId="31" fillId="0" borderId="1" xfId="0" applyFont="1" applyBorder="1" applyAlignment="1">
      <alignment horizontal="left" vertical="center" wrapText="1" indent="1"/>
    </xf>
    <xf numFmtId="0" fontId="7" fillId="2" borderId="0" xfId="0" applyFont="1" applyFill="1" applyAlignment="1" applyProtection="1">
      <alignment vertical="center"/>
      <protection locked="0"/>
    </xf>
    <xf numFmtId="0" fontId="29" fillId="2" borderId="0" xfId="0" applyFont="1" applyFill="1" applyAlignment="1" applyProtection="1">
      <alignment vertical="center"/>
      <protection locked="0"/>
    </xf>
    <xf numFmtId="11" fontId="24" fillId="0" borderId="1" xfId="0" applyNumberFormat="1" applyFont="1" applyBorder="1" applyAlignment="1" applyProtection="1">
      <alignment vertical="center"/>
      <protection locked="0"/>
    </xf>
    <xf numFmtId="166" fontId="22" fillId="5" borderId="0" xfId="0" applyNumberFormat="1" applyFont="1" applyFill="1" applyBorder="1" applyAlignment="1" applyProtection="1">
      <alignment horizontal="left" vertical="center"/>
      <protection locked="0"/>
    </xf>
    <xf numFmtId="165" fontId="8" fillId="4" borderId="4" xfId="0" applyNumberFormat="1" applyFont="1" applyFill="1" applyBorder="1" applyAlignment="1">
      <alignment horizontal="left"/>
    </xf>
    <xf numFmtId="0" fontId="33" fillId="0" borderId="0" xfId="0" applyFont="1" applyBorder="1" applyAlignment="1" applyProtection="1">
      <alignment horizontal="center"/>
      <protection locked="0"/>
    </xf>
    <xf numFmtId="0" fontId="35" fillId="0" borderId="0" xfId="0" applyFont="1" applyAlignment="1"/>
    <xf numFmtId="0" fontId="36" fillId="0" borderId="0" xfId="0" applyFont="1" applyAlignment="1"/>
    <xf numFmtId="0" fontId="0" fillId="12" borderId="0" xfId="0" applyFill="1" applyAlignment="1"/>
    <xf numFmtId="0" fontId="37" fillId="13" borderId="0" xfId="0" applyFont="1" applyFill="1" applyAlignment="1"/>
    <xf numFmtId="0" fontId="34" fillId="13" borderId="0" xfId="0" applyFont="1" applyFill="1" applyAlignment="1"/>
    <xf numFmtId="0" fontId="39" fillId="14" borderId="0" xfId="0" applyFont="1" applyFill="1" applyAlignment="1"/>
    <xf numFmtId="0" fontId="38" fillId="14" borderId="0" xfId="0" applyFont="1" applyFill="1" applyAlignment="1">
      <alignment vertical="center"/>
    </xf>
    <xf numFmtId="0" fontId="0" fillId="0" borderId="0" xfId="0" applyFill="1" applyBorder="1" applyAlignment="1"/>
    <xf numFmtId="0" fontId="0" fillId="0" borderId="0" xfId="0" applyBorder="1" applyAlignment="1"/>
    <xf numFmtId="0" fontId="36" fillId="12" borderId="0" xfId="0" applyFont="1" applyFill="1" applyAlignment="1"/>
    <xf numFmtId="0" fontId="0" fillId="12" borderId="0" xfId="0" applyFill="1" applyBorder="1" applyAlignment="1"/>
    <xf numFmtId="0" fontId="36" fillId="12" borderId="0" xfId="0" applyFont="1" applyFill="1" applyAlignment="1">
      <alignment horizontal="center"/>
    </xf>
    <xf numFmtId="0" fontId="36" fillId="12" borderId="0" xfId="0" applyFont="1" applyFill="1" applyBorder="1" applyAlignment="1"/>
    <xf numFmtId="0" fontId="24" fillId="4" borderId="0" xfId="0" applyFont="1" applyFill="1" applyBorder="1" applyAlignment="1" applyProtection="1"/>
    <xf numFmtId="0" fontId="42" fillId="13" borderId="0" xfId="0" applyFont="1" applyFill="1" applyAlignment="1">
      <alignment horizontal="right" vertical="center"/>
    </xf>
    <xf numFmtId="0" fontId="24" fillId="0" borderId="0" xfId="0" applyFont="1" applyAlignment="1" applyProtection="1">
      <alignment vertical="center"/>
      <protection locked="0"/>
    </xf>
    <xf numFmtId="0" fontId="9" fillId="2" borderId="13" xfId="0" applyFont="1" applyFill="1" applyBorder="1" applyAlignment="1">
      <alignment horizontal="center" vertical="center" wrapText="1"/>
    </xf>
    <xf numFmtId="0" fontId="43" fillId="2" borderId="0" xfId="0" applyFont="1" applyFill="1" applyAlignment="1">
      <alignment horizontal="left" vertical="center"/>
    </xf>
    <xf numFmtId="0" fontId="5" fillId="2" borderId="0" xfId="0" applyFont="1" applyFill="1" applyAlignment="1">
      <alignment horizontal="right" vertical="center"/>
    </xf>
    <xf numFmtId="0" fontId="7" fillId="2" borderId="16" xfId="0" applyFont="1" applyFill="1" applyBorder="1" applyAlignment="1">
      <alignment vertical="center" wrapText="1"/>
    </xf>
    <xf numFmtId="0" fontId="7" fillId="2" borderId="17" xfId="0" applyFont="1" applyFill="1" applyBorder="1" applyAlignment="1">
      <alignment vertical="center" wrapText="1"/>
    </xf>
    <xf numFmtId="0" fontId="7" fillId="2" borderId="18" xfId="0" applyFont="1" applyFill="1" applyBorder="1" applyAlignment="1">
      <alignment vertical="center" wrapText="1"/>
    </xf>
    <xf numFmtId="0" fontId="7" fillId="2" borderId="19" xfId="0" applyFont="1" applyFill="1" applyBorder="1" applyAlignment="1">
      <alignment vertical="center" wrapText="1"/>
    </xf>
    <xf numFmtId="0" fontId="27" fillId="12" borderId="8" xfId="0" applyFont="1" applyFill="1" applyBorder="1" applyAlignment="1">
      <alignment vertical="center"/>
    </xf>
    <xf numFmtId="0" fontId="7" fillId="12" borderId="22" xfId="0" applyFont="1" applyFill="1" applyBorder="1" applyAlignment="1">
      <alignment vertical="center"/>
    </xf>
    <xf numFmtId="0" fontId="7" fillId="10" borderId="12" xfId="0" applyFont="1" applyFill="1" applyBorder="1" applyAlignment="1">
      <alignment horizontal="center" vertical="center" wrapText="1"/>
    </xf>
    <xf numFmtId="0" fontId="24" fillId="0" borderId="14" xfId="0" applyFont="1" applyBorder="1" applyAlignment="1" applyProtection="1">
      <alignment horizontal="center" vertical="center"/>
      <protection locked="0"/>
    </xf>
    <xf numFmtId="0" fontId="2" fillId="5" borderId="0" xfId="0" applyFont="1" applyFill="1" applyAlignment="1">
      <alignment vertical="center"/>
    </xf>
    <xf numFmtId="0" fontId="24" fillId="5" borderId="0" xfId="0" applyFont="1" applyFill="1" applyAlignment="1">
      <alignment horizontal="left" vertical="center"/>
    </xf>
    <xf numFmtId="0" fontId="24" fillId="5" borderId="0" xfId="0" applyFont="1" applyFill="1" applyAlignment="1">
      <alignment horizontal="right" vertical="center"/>
    </xf>
    <xf numFmtId="0" fontId="36" fillId="0" borderId="0" xfId="0" applyFont="1" applyAlignment="1">
      <alignment horizontal="justify" vertical="justify" wrapText="1"/>
    </xf>
    <xf numFmtId="0" fontId="0" fillId="0" borderId="0" xfId="0" applyAlignment="1">
      <alignment vertical="justify" wrapText="1"/>
    </xf>
    <xf numFmtId="0" fontId="0" fillId="0" borderId="0" xfId="0" applyAlignment="1">
      <alignment vertical="top"/>
    </xf>
    <xf numFmtId="0" fontId="24" fillId="2" borderId="0" xfId="0" applyFont="1" applyFill="1" applyAlignment="1">
      <alignment horizontal="left" vertical="center" indent="1"/>
    </xf>
    <xf numFmtId="0" fontId="24" fillId="2" borderId="1" xfId="0" applyFont="1" applyFill="1" applyBorder="1" applyAlignment="1" applyProtection="1">
      <alignment horizontal="left" vertical="top" wrapText="1" indent="1"/>
      <protection hidden="1"/>
    </xf>
    <xf numFmtId="0" fontId="24" fillId="2" borderId="1" xfId="0" applyFont="1" applyFill="1" applyBorder="1" applyAlignment="1" applyProtection="1">
      <alignment horizontal="left" vertical="top" wrapText="1"/>
      <protection hidden="1"/>
    </xf>
    <xf numFmtId="0" fontId="27" fillId="12" borderId="13" xfId="0" applyFont="1" applyFill="1" applyBorder="1" applyAlignment="1">
      <alignment vertical="center"/>
    </xf>
    <xf numFmtId="0" fontId="7" fillId="12" borderId="26" xfId="0" applyFont="1" applyFill="1" applyBorder="1" applyAlignment="1">
      <alignment vertical="center"/>
    </xf>
    <xf numFmtId="0" fontId="7" fillId="10" borderId="11" xfId="0" applyFont="1" applyFill="1" applyBorder="1" applyAlignment="1">
      <alignment horizontal="center" vertical="center" wrapText="1"/>
    </xf>
    <xf numFmtId="0" fontId="35" fillId="0" borderId="0" xfId="0" applyFont="1" applyAlignment="1">
      <alignment horizontal="justify" vertical="justify" wrapText="1"/>
    </xf>
    <xf numFmtId="0" fontId="0" fillId="0" borderId="0" xfId="0" applyAlignment="1">
      <alignment horizontal="justify" vertical="justify" wrapText="1"/>
    </xf>
    <xf numFmtId="0" fontId="50" fillId="0" borderId="0" xfId="0" applyFont="1" applyAlignment="1">
      <alignment horizontal="justify" vertical="justify" wrapText="1"/>
    </xf>
    <xf numFmtId="0" fontId="27" fillId="11" borderId="1" xfId="0" applyFont="1" applyFill="1" applyBorder="1" applyAlignment="1">
      <alignment horizontal="center" vertical="center"/>
    </xf>
    <xf numFmtId="0" fontId="27" fillId="11" borderId="4" xfId="0" applyFont="1" applyFill="1" applyBorder="1" applyAlignment="1">
      <alignment horizontal="center" vertical="center" wrapText="1"/>
    </xf>
    <xf numFmtId="0" fontId="27" fillId="11" borderId="23" xfId="0" applyFont="1" applyFill="1" applyBorder="1" applyAlignment="1">
      <alignment horizontal="center" vertical="center"/>
    </xf>
    <xf numFmtId="0" fontId="27" fillId="11" borderId="24" xfId="0" applyFont="1" applyFill="1" applyBorder="1" applyAlignment="1">
      <alignment horizontal="center" vertical="center"/>
    </xf>
    <xf numFmtId="0" fontId="27" fillId="11" borderId="25" xfId="0" applyFont="1" applyFill="1" applyBorder="1" applyAlignment="1">
      <alignment horizontal="center" vertical="center"/>
    </xf>
    <xf numFmtId="0" fontId="12" fillId="11" borderId="3" xfId="0" applyFont="1" applyFill="1" applyBorder="1" applyAlignment="1">
      <alignment horizontal="center" vertical="center" wrapText="1"/>
    </xf>
    <xf numFmtId="0" fontId="12" fillId="11" borderId="15" xfId="0" applyFont="1" applyFill="1" applyBorder="1" applyAlignment="1">
      <alignment horizontal="center" vertical="center" wrapText="1"/>
    </xf>
    <xf numFmtId="0" fontId="12" fillId="11" borderId="14" xfId="0" applyFont="1" applyFill="1" applyBorder="1" applyAlignment="1">
      <alignment horizontal="center" vertical="center" wrapText="1"/>
    </xf>
    <xf numFmtId="0" fontId="24" fillId="4" borderId="13" xfId="0" applyFont="1" applyFill="1" applyBorder="1" applyAlignment="1">
      <alignment horizontal="center"/>
    </xf>
    <xf numFmtId="0" fontId="24" fillId="4" borderId="0" xfId="0" applyFont="1" applyFill="1" applyBorder="1" applyAlignment="1" applyProtection="1">
      <alignment horizontal="center"/>
      <protection locked="0"/>
    </xf>
    <xf numFmtId="0" fontId="6"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20" fillId="9" borderId="0" xfId="0" applyFont="1" applyFill="1" applyAlignment="1">
      <alignment horizontal="center" vertical="center"/>
    </xf>
    <xf numFmtId="0" fontId="8" fillId="5" borderId="7" xfId="0" applyFont="1" applyFill="1" applyBorder="1" applyAlignment="1">
      <alignment horizontal="left"/>
    </xf>
    <xf numFmtId="0" fontId="8" fillId="5" borderId="13" xfId="0" applyFont="1" applyFill="1" applyBorder="1" applyAlignment="1">
      <alignment horizontal="left"/>
    </xf>
    <xf numFmtId="0" fontId="25" fillId="0" borderId="9" xfId="0" applyFont="1" applyFill="1" applyBorder="1" applyAlignment="1" applyProtection="1">
      <alignment horizontal="center" vertical="center"/>
      <protection locked="0"/>
    </xf>
    <xf numFmtId="0" fontId="8" fillId="5" borderId="6" xfId="0" applyFont="1" applyFill="1" applyBorder="1" applyAlignment="1">
      <alignment horizontal="left"/>
    </xf>
    <xf numFmtId="0" fontId="8" fillId="5" borderId="0" xfId="0" applyFont="1" applyFill="1" applyBorder="1" applyAlignment="1">
      <alignment horizontal="left"/>
    </xf>
    <xf numFmtId="0" fontId="8" fillId="5" borderId="11" xfId="0" applyFont="1" applyFill="1" applyBorder="1" applyAlignment="1">
      <alignment horizontal="left"/>
    </xf>
    <xf numFmtId="0" fontId="8" fillId="5" borderId="2" xfId="0" applyFont="1" applyFill="1" applyBorder="1" applyAlignment="1">
      <alignment horizontal="left"/>
    </xf>
    <xf numFmtId="0" fontId="7" fillId="2" borderId="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2"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12" fillId="6" borderId="3" xfId="0" applyFont="1" applyFill="1" applyBorder="1" applyAlignment="1">
      <alignment horizontal="center" vertical="center" wrapText="1"/>
    </xf>
    <xf numFmtId="0" fontId="25" fillId="0" borderId="2" xfId="0" applyFont="1" applyFill="1" applyBorder="1" applyAlignment="1" applyProtection="1">
      <alignment horizontal="left" vertical="center"/>
      <protection locked="0"/>
    </xf>
    <xf numFmtId="0" fontId="6" fillId="2" borderId="0" xfId="0" applyFont="1" applyFill="1" applyBorder="1" applyAlignment="1">
      <alignment horizontal="right" vertical="center"/>
    </xf>
    <xf numFmtId="0" fontId="6" fillId="2" borderId="2" xfId="0" applyFont="1" applyFill="1" applyBorder="1" applyAlignment="1">
      <alignment horizontal="right" vertical="center"/>
    </xf>
    <xf numFmtId="0" fontId="7" fillId="2" borderId="0" xfId="0" applyFont="1" applyFill="1" applyBorder="1" applyAlignment="1">
      <alignment horizontal="left" vertical="center" wrapText="1"/>
    </xf>
    <xf numFmtId="0" fontId="7" fillId="2" borderId="2" xfId="0" applyFont="1" applyFill="1" applyBorder="1" applyAlignment="1">
      <alignment horizontal="left" vertical="center" wrapText="1"/>
    </xf>
    <xf numFmtId="0" fontId="2" fillId="5" borderId="0" xfId="0" applyFont="1" applyFill="1" applyAlignment="1">
      <alignment horizontal="center" vertical="center"/>
    </xf>
    <xf numFmtId="0" fontId="7" fillId="10" borderId="27" xfId="0" applyFont="1" applyFill="1" applyBorder="1" applyAlignment="1">
      <alignment horizontal="center" vertical="center" wrapText="1"/>
    </xf>
    <xf numFmtId="0" fontId="7" fillId="10" borderId="28"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2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PELAPORAN'!$K$8:$P$8</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PELAPORAN'!$K$113:$P$113</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PELAPORAN'!$K$131:$P$131</c:f>
            </c:numRef>
          </c:val>
          <c:extLst>
            <c:ext xmlns:c15="http://schemas.microsoft.com/office/drawing/2012/chart" uri="{02D57815-91ED-43cb-92C2-25804820EDAC}">
              <c15:filteredCategoryTitle>
                <c15:cat>
                  <c:multiLvlStrRef>
                    <c:extLst>
                      <c:ext uri="{02D57815-91ED-43cb-92C2-25804820EDAC}">
                        <c15:formulaRef>
                          <c15:sqref>'GRAF PELAPORAN'!$K$25:$P$25</c15:sqref>
                        </c15:formulaRef>
                      </c:ext>
                    </c:extLst>
                  </c:multiLvlStrRef>
                </c15:cat>
              </c15:filteredCategoryTitle>
            </c:ex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PELAPORAN'!$C$113:$H$113</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PELAPORAN'!$K$149:$P$149</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PELAPORAN'!$C$149:$H$149</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PELAPORAN'!$K$26:$P$26</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Ref>
          </c:val>
          <c:extLst>
            <c:ext xmlns:c15="http://schemas.microsoft.com/office/drawing/2012/chart" uri="{02D57815-91ED-43cb-92C2-25804820EDAC}">
              <c15:filteredCategoryTitle>
                <c15:cat>
                  <c:multiLvlStrRef>
                    <c:extLst>
                      <c:ext uri="{02D57815-91ED-43cb-92C2-25804820EDAC}">
                        <c15:formulaRef>
                          <c15:sqref>'GRAF PELAPORAN'!$K$42:$P$42</c15:sqref>
                        </c15:formulaRef>
                      </c:ext>
                    </c:extLst>
                  </c:multiLvl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PELAPORAN'!$C$96:$H$96</c:f>
              <c:numCache>
                <c:formatCode>General</c:formatCode>
                <c:ptCount val="6"/>
                <c:pt idx="0">
                  <c:v>1</c:v>
                </c:pt>
                <c:pt idx="1">
                  <c:v>1</c:v>
                </c:pt>
                <c:pt idx="2">
                  <c:v>4</c:v>
                </c:pt>
                <c:pt idx="3">
                  <c:v>0</c:v>
                </c:pt>
                <c:pt idx="4">
                  <c:v>0</c:v>
                </c:pt>
                <c:pt idx="5">
                  <c:v>0</c:v>
                </c:pt>
              </c:numCache>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PELAPORAN'!$C$167:$H$167</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PELAPORAN'!$K$96:$P$96</c:f>
              <c:numCache>
                <c:formatCode>General</c:formatCode>
                <c:ptCount val="6"/>
                <c:pt idx="0">
                  <c:v>0</c:v>
                </c:pt>
                <c:pt idx="1">
                  <c:v>2</c:v>
                </c:pt>
                <c:pt idx="2">
                  <c:v>4</c:v>
                </c:pt>
                <c:pt idx="3">
                  <c:v>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PELAPORAN'!$K$95:$P$95</c15:sqref>
                        </c15:formulaRef>
                      </c:ext>
                    </c:extLst>
                    <c:strCache>
                      <c:ptCount val="6"/>
                      <c:pt idx="0">
                        <c:v>TP 1</c:v>
                      </c:pt>
                      <c:pt idx="1">
                        <c:v>TP 2</c:v>
                      </c:pt>
                      <c:pt idx="2">
                        <c:v> TP 3</c:v>
                      </c:pt>
                      <c:pt idx="3">
                        <c:v>TP 4</c:v>
                      </c:pt>
                      <c:pt idx="4">
                        <c:v>TP  5</c:v>
                      </c:pt>
                      <c:pt idx="5">
                        <c:v>TP 6</c:v>
                      </c:pt>
                    </c:strCache>
                  </c: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PELAPORAN'!$K$167:$P$167</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PELAPORAN'!$C$185:$H$185</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PELAPORAN'!$K$185:$P$185</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PELAPORAN'!$C$26:$H$26</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PELAPORAN'!$C$8:$H$8</c:f>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PELAPORAN'!$C$203:$H$203</c:f>
              <c:numCache>
                <c:formatCode>General</c:formatCode>
                <c:ptCount val="6"/>
                <c:pt idx="0">
                  <c:v>1</c:v>
                </c:pt>
                <c:pt idx="1">
                  <c:v>1</c:v>
                </c:pt>
                <c:pt idx="2">
                  <c:v>4</c:v>
                </c:pt>
                <c:pt idx="3">
                  <c:v>0</c:v>
                </c:pt>
                <c:pt idx="4">
                  <c:v>0</c:v>
                </c:pt>
                <c:pt idx="5">
                  <c:v>0</c:v>
                </c:pt>
              </c:numCache>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PELAPORAN'!$K$43:$P$43</c:f>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Ref>
          </c:val>
          <c:extLst>
            <c:ext xmlns:c15="http://schemas.microsoft.com/office/drawing/2012/chart" uri="{02D57815-91ED-43cb-92C2-25804820EDAC}">
              <c15:filteredCategoryTitle>
                <c15:cat>
                  <c:multiLvlStrRef>
                    <c:extLst>
                      <c:ext uri="{02D57815-91ED-43cb-92C2-25804820EDAC}">
                        <c15:formulaRef>
                          <c15:sqref>'GRAF PELAPORAN'!$C$42:$H$42</c15:sqref>
                        </c15:formulaRef>
                      </c:ext>
                    </c:extLst>
                  </c:multiLvl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PELAPORAN'!$K$78:$P$78</c:f>
              <c:numCache>
                <c:formatCode>General</c:formatCode>
                <c:ptCount val="6"/>
                <c:pt idx="0">
                  <c:v>1</c:v>
                </c:pt>
                <c:pt idx="1">
                  <c:v>1</c:v>
                </c:pt>
                <c:pt idx="2">
                  <c:v>4</c:v>
                </c:pt>
                <c:pt idx="3">
                  <c:v>0</c:v>
                </c:pt>
                <c:pt idx="4">
                  <c:v>0</c:v>
                </c:pt>
                <c:pt idx="5">
                  <c:v>0</c:v>
                </c:pt>
              </c:numCache>
            </c:numRef>
          </c:val>
          <c:extLst>
            <c:ext xmlns:c15="http://schemas.microsoft.com/office/drawing/2012/chart" uri="{02D57815-91ED-43cb-92C2-25804820EDAC}">
              <c15:filteredCategoryTitle>
                <c15:cat>
                  <c:multiLvlStrRef>
                    <c:extLst>
                      <c:ext uri="{02D57815-91ED-43cb-92C2-25804820EDAC}">
                        <c15:formulaRef>
                          <c15:sqref>'GRAF PELAPORAN'!$K$7:$P$7</c15:sqref>
                        </c15:formulaRef>
                      </c:ext>
                    </c:extLst>
                  </c:multiLvlStrRef>
                </c15:cat>
              </c15:filteredCategoryTitle>
            </c:ext>
            <c:ext xmlns:c16="http://schemas.microsoft.com/office/drawing/2014/chart" uri="{C3380CC4-5D6E-409C-BE32-E72D297353CC}">
              <c16:uniqueId val="{00000000-D98B-42AD-8BDC-26419217B0A8}"/>
            </c:ext>
          </c:extLst>
        </c:ser>
        <c:dLbls>
          <c:showLegendKey val="0"/>
          <c:showVal val="0"/>
          <c:showCatName val="0"/>
          <c:showSerName val="0"/>
          <c:showPercent val="0"/>
          <c:showBubbleSize val="0"/>
        </c:dLbls>
        <c:gapWidth val="150"/>
        <c:axId val="161732456"/>
        <c:axId val="161732848"/>
      </c:barChart>
      <c:catAx>
        <c:axId val="161732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848"/>
        <c:crosses val="autoZero"/>
        <c:auto val="1"/>
        <c:lblAlgn val="ctr"/>
        <c:lblOffset val="100"/>
        <c:tickLblSkip val="1"/>
        <c:tickMarkSkip val="1"/>
        <c:noMultiLvlLbl val="0"/>
      </c:catAx>
      <c:valAx>
        <c:axId val="161732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2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'GRAF PELAPORAN'!$C$78:$H$78</c:f>
              <c:numCache>
                <c:formatCode>General</c:formatCode>
                <c:ptCount val="6"/>
                <c:pt idx="0">
                  <c:v>1</c:v>
                </c:pt>
                <c:pt idx="1">
                  <c:v>1</c:v>
                </c:pt>
                <c:pt idx="2">
                  <c:v>4</c:v>
                </c:pt>
                <c:pt idx="3">
                  <c:v>0</c:v>
                </c:pt>
                <c:pt idx="4">
                  <c:v>0</c:v>
                </c:pt>
                <c:pt idx="5">
                  <c:v>0</c:v>
                </c:pt>
              </c:numCache>
            </c:numRef>
          </c:val>
          <c:extLst>
            <c:ext xmlns:c15="http://schemas.microsoft.com/office/drawing/2012/chart" uri="{02D57815-91ED-43cb-92C2-25804820EDAC}">
              <c15:filteredCategoryTitle>
                <c15:cat>
                  <c:multiLvlStrRef>
                    <c:extLst>
                      <c:ext uri="{02D57815-91ED-43cb-92C2-25804820EDAC}">
                        <c15:formulaRef>
                          <c15:sqref>'GRAF PELAPORAN'!$C$7:$H$7</c15:sqref>
                        </c15:formulaRef>
                      </c:ext>
                    </c:extLst>
                  </c:multiLvlStrRef>
                </c15:cat>
              </c15:filteredCategoryTitle>
            </c:ex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PELAPORAN'!$C$131:$H$131</c:f>
            </c:numRef>
          </c:val>
          <c:extLst>
            <c:ext xmlns:c15="http://schemas.microsoft.com/office/drawing/2012/chart" uri="{02D57815-91ED-43cb-92C2-25804820EDAC}">
              <c15:filteredCategoryTitle>
                <c15:cat>
                  <c:multiLvlStrRef>
                    <c:extLst>
                      <c:ext uri="{02D57815-91ED-43cb-92C2-25804820EDAC}">
                        <c15:formulaRef>
                          <c15:sqref>'GRAF PELAPORAN'!$C$25:$H$25</c15:sqref>
                        </c15:formulaRef>
                      </c:ext>
                    </c:extLst>
                  </c:multiLvlStrRef>
                </c15:cat>
              </c15:filteredCategoryTitle>
            </c:ex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checked="Checked" firstButton="1" fmlaLink="$AI$12"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Drop" dropStyle="combo" dx="16" fmlaLink="$I$6" fmlaRange="$J$7:$J$75" sel="1" val="0"/>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microsoft.com/office/2007/relationships/hdphoto" Target="../media/hdphoto3.wdp"/><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image" Target="../media/image3.png"/><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730250</xdr:colOff>
          <xdr:row>5</xdr:row>
          <xdr:rowOff>20108</xdr:rowOff>
        </xdr:from>
        <xdr:to>
          <xdr:col>15</xdr:col>
          <xdr:colOff>67733</xdr:colOff>
          <xdr:row>5</xdr:row>
          <xdr:rowOff>230717</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730250</xdr:colOff>
          <xdr:row>5</xdr:row>
          <xdr:rowOff>240242</xdr:rowOff>
        </xdr:from>
        <xdr:to>
          <xdr:col>15</xdr:col>
          <xdr:colOff>58208</xdr:colOff>
          <xdr:row>6</xdr:row>
          <xdr:rowOff>221192</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4</xdr:col>
      <xdr:colOff>70069</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0</xdr:colOff>
      <xdr:row>78</xdr:row>
      <xdr:rowOff>209550</xdr:rowOff>
    </xdr:from>
    <xdr:to>
      <xdr:col>16</xdr:col>
      <xdr:colOff>0</xdr:colOff>
      <xdr:row>89</xdr:row>
      <xdr:rowOff>152400</xdr:rowOff>
    </xdr:to>
    <xdr:graphicFrame macro="">
      <xdr:nvGraphicFramePr>
        <xdr:cNvPr id="4149" name="Chart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4" cstate="print">
          <a:extLst>
            <a:ext uri="{BEBA8EAE-BF5A-486C-A8C5-ECC9F3942E4B}">
              <a14:imgProps xmlns:a14="http://schemas.microsoft.com/office/drawing/2010/main">
                <a14:imgLayer r:embed="rId25">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54"/>
  <sheetViews>
    <sheetView showGridLines="0" workbookViewId="0">
      <pane ySplit="2" topLeftCell="A3" activePane="bottomLeft" state="frozen"/>
      <selection pane="bottomLeft" activeCell="B27" sqref="B27"/>
    </sheetView>
  </sheetViews>
  <sheetFormatPr defaultColWidth="30" defaultRowHeight="15"/>
  <cols>
    <col min="1" max="1" width="3.85546875" customWidth="1"/>
    <col min="2" max="10" width="9.140625" customWidth="1"/>
    <col min="11" max="11" width="18.140625" customWidth="1"/>
  </cols>
  <sheetData>
    <row r="1" spans="1:12" ht="24" customHeight="1">
      <c r="A1" s="160" t="s">
        <v>78</v>
      </c>
      <c r="B1" s="159"/>
      <c r="C1" s="159"/>
      <c r="D1" s="159"/>
      <c r="E1" s="159"/>
      <c r="F1" s="159"/>
      <c r="G1" s="159"/>
      <c r="H1" s="159"/>
      <c r="I1" s="159"/>
      <c r="J1" s="159"/>
      <c r="K1" s="159"/>
    </row>
    <row r="2" spans="1:12" ht="21">
      <c r="A2" s="157" t="s">
        <v>61</v>
      </c>
      <c r="B2" s="158"/>
      <c r="C2" s="158"/>
      <c r="D2" s="158"/>
      <c r="E2" s="158"/>
      <c r="F2" s="158"/>
      <c r="G2" s="158"/>
      <c r="H2" s="158"/>
      <c r="I2" s="158"/>
      <c r="J2" s="158"/>
      <c r="K2" s="168" t="s">
        <v>104</v>
      </c>
    </row>
    <row r="4" spans="1:12">
      <c r="A4" s="155" t="s">
        <v>62</v>
      </c>
    </row>
    <row r="5" spans="1:12">
      <c r="A5" s="193" t="s">
        <v>96</v>
      </c>
      <c r="B5" s="193"/>
      <c r="C5" s="193"/>
      <c r="D5" s="193"/>
      <c r="E5" s="193"/>
      <c r="F5" s="193"/>
      <c r="G5" s="193"/>
      <c r="H5" s="193"/>
      <c r="I5" s="193"/>
      <c r="J5" s="193"/>
      <c r="K5" s="193"/>
    </row>
    <row r="6" spans="1:12">
      <c r="A6" s="193"/>
      <c r="B6" s="193"/>
      <c r="C6" s="193"/>
      <c r="D6" s="193"/>
      <c r="E6" s="193"/>
      <c r="F6" s="193"/>
      <c r="G6" s="193"/>
      <c r="H6" s="193"/>
      <c r="I6" s="193"/>
      <c r="J6" s="193"/>
      <c r="K6" s="193"/>
    </row>
    <row r="7" spans="1:12">
      <c r="A7" s="193"/>
      <c r="B7" s="193"/>
      <c r="C7" s="193"/>
      <c r="D7" s="193"/>
      <c r="E7" s="193"/>
      <c r="F7" s="193"/>
      <c r="G7" s="193"/>
      <c r="H7" s="193"/>
      <c r="I7" s="193"/>
      <c r="J7" s="193"/>
      <c r="K7" s="193"/>
    </row>
    <row r="8" spans="1:12">
      <c r="A8" s="193"/>
      <c r="B8" s="193"/>
      <c r="C8" s="193"/>
      <c r="D8" s="193"/>
      <c r="E8" s="193"/>
      <c r="F8" s="193"/>
      <c r="G8" s="193"/>
      <c r="H8" s="193"/>
      <c r="I8" s="193"/>
      <c r="J8" s="193"/>
      <c r="K8" s="193"/>
    </row>
    <row r="9" spans="1:12">
      <c r="A9" s="193"/>
      <c r="B9" s="193"/>
      <c r="C9" s="193"/>
      <c r="D9" s="193"/>
      <c r="E9" s="193"/>
      <c r="F9" s="193"/>
      <c r="G9" s="193"/>
      <c r="H9" s="193"/>
      <c r="I9" s="193"/>
      <c r="J9" s="193"/>
      <c r="K9" s="193"/>
    </row>
    <row r="10" spans="1:12">
      <c r="B10" s="161"/>
      <c r="C10" s="161"/>
      <c r="D10" s="162"/>
      <c r="E10" s="162"/>
      <c r="F10" s="162"/>
      <c r="G10" s="162"/>
      <c r="H10" s="162"/>
      <c r="I10" s="162"/>
      <c r="J10" s="162"/>
      <c r="K10" s="162"/>
    </row>
    <row r="11" spans="1:12">
      <c r="A11" s="165" t="s">
        <v>70</v>
      </c>
      <c r="B11" s="166" t="s">
        <v>63</v>
      </c>
      <c r="C11" s="164"/>
      <c r="D11" s="164"/>
      <c r="E11" s="164"/>
      <c r="F11" s="164"/>
      <c r="G11" s="164"/>
      <c r="H11" s="164"/>
      <c r="I11" s="164"/>
      <c r="J11" s="164"/>
      <c r="K11" s="164"/>
      <c r="L11" s="162"/>
    </row>
    <row r="12" spans="1:12">
      <c r="B12" s="154" t="s">
        <v>64</v>
      </c>
    </row>
    <row r="13" spans="1:12">
      <c r="B13" s="154" t="s">
        <v>65</v>
      </c>
    </row>
    <row r="14" spans="1:12">
      <c r="B14" s="154" t="s">
        <v>66</v>
      </c>
    </row>
    <row r="15" spans="1:12">
      <c r="B15" s="154" t="s">
        <v>67</v>
      </c>
    </row>
    <row r="16" spans="1:12">
      <c r="B16" s="154" t="s">
        <v>68</v>
      </c>
    </row>
    <row r="17" spans="1:13">
      <c r="B17" s="154" t="s">
        <v>69</v>
      </c>
    </row>
    <row r="19" spans="1:13">
      <c r="A19" s="165" t="s">
        <v>71</v>
      </c>
      <c r="B19" s="163" t="s">
        <v>72</v>
      </c>
      <c r="C19" s="156"/>
      <c r="D19" s="156"/>
      <c r="E19" s="156"/>
      <c r="F19" s="156"/>
      <c r="G19" s="156"/>
      <c r="H19" s="156"/>
      <c r="I19" s="156"/>
      <c r="J19" s="156"/>
      <c r="K19" s="156"/>
    </row>
    <row r="20" spans="1:13">
      <c r="B20" s="154" t="s">
        <v>97</v>
      </c>
    </row>
    <row r="21" spans="1:13">
      <c r="B21" s="154" t="s">
        <v>73</v>
      </c>
    </row>
    <row r="22" spans="1:13">
      <c r="B22" s="154" t="s">
        <v>74</v>
      </c>
    </row>
    <row r="23" spans="1:13">
      <c r="B23" s="154" t="s">
        <v>77</v>
      </c>
    </row>
    <row r="24" spans="1:13">
      <c r="B24" s="154" t="s">
        <v>84</v>
      </c>
    </row>
    <row r="25" spans="1:13">
      <c r="B25" s="154" t="s">
        <v>79</v>
      </c>
    </row>
    <row r="26" spans="1:13">
      <c r="B26" s="154" t="s">
        <v>80</v>
      </c>
    </row>
    <row r="28" spans="1:13">
      <c r="A28" s="165" t="s">
        <v>81</v>
      </c>
      <c r="B28" s="163" t="s">
        <v>25</v>
      </c>
      <c r="C28" s="156"/>
      <c r="D28" s="156"/>
      <c r="E28" s="156"/>
      <c r="F28" s="156"/>
      <c r="G28" s="156"/>
      <c r="H28" s="156"/>
      <c r="I28" s="156"/>
      <c r="J28" s="156"/>
      <c r="K28" s="156"/>
    </row>
    <row r="29" spans="1:13" ht="15" customHeight="1">
      <c r="B29" s="193" t="s">
        <v>98</v>
      </c>
      <c r="C29" s="193"/>
      <c r="D29" s="193"/>
      <c r="E29" s="193"/>
      <c r="F29" s="193"/>
      <c r="G29" s="193"/>
      <c r="H29" s="193"/>
      <c r="I29" s="193"/>
      <c r="J29" s="193"/>
      <c r="K29" s="193"/>
      <c r="M29" s="154"/>
    </row>
    <row r="30" spans="1:13">
      <c r="B30" s="193"/>
      <c r="C30" s="193"/>
      <c r="D30" s="193"/>
      <c r="E30" s="193"/>
      <c r="F30" s="193"/>
      <c r="G30" s="193"/>
      <c r="H30" s="193"/>
      <c r="I30" s="193"/>
      <c r="J30" s="193"/>
      <c r="K30" s="193"/>
      <c r="M30" s="154"/>
    </row>
    <row r="31" spans="1:13">
      <c r="B31" s="193"/>
      <c r="C31" s="193"/>
      <c r="D31" s="193"/>
      <c r="E31" s="193"/>
      <c r="F31" s="193"/>
      <c r="G31" s="193"/>
      <c r="H31" s="193"/>
      <c r="I31" s="193"/>
      <c r="J31" s="193"/>
      <c r="K31" s="193"/>
      <c r="M31" s="154"/>
    </row>
    <row r="32" spans="1:13">
      <c r="B32" s="193"/>
      <c r="C32" s="193"/>
      <c r="D32" s="193"/>
      <c r="E32" s="193"/>
      <c r="F32" s="193"/>
      <c r="G32" s="193"/>
      <c r="H32" s="193"/>
      <c r="I32" s="193"/>
      <c r="J32" s="193"/>
      <c r="K32" s="193"/>
      <c r="M32" s="154"/>
    </row>
    <row r="33" spans="1:11">
      <c r="B33" s="193"/>
      <c r="C33" s="193"/>
      <c r="D33" s="193"/>
      <c r="E33" s="193"/>
      <c r="F33" s="193"/>
      <c r="G33" s="193"/>
      <c r="H33" s="193"/>
      <c r="I33" s="193"/>
      <c r="J33" s="193"/>
      <c r="K33" s="193"/>
    </row>
    <row r="34" spans="1:11">
      <c r="B34" s="193"/>
      <c r="C34" s="193"/>
      <c r="D34" s="193"/>
      <c r="E34" s="193"/>
      <c r="F34" s="193"/>
      <c r="G34" s="193"/>
      <c r="H34" s="193"/>
      <c r="I34" s="193"/>
      <c r="J34" s="193"/>
      <c r="K34" s="193"/>
    </row>
    <row r="36" spans="1:11">
      <c r="A36" s="165" t="s">
        <v>82</v>
      </c>
      <c r="B36" s="163" t="s">
        <v>83</v>
      </c>
      <c r="C36" s="156"/>
      <c r="D36" s="156"/>
      <c r="E36" s="156"/>
      <c r="F36" s="156"/>
      <c r="G36" s="156"/>
      <c r="H36" s="156"/>
      <c r="I36" s="156"/>
      <c r="J36" s="156"/>
      <c r="K36" s="156"/>
    </row>
    <row r="37" spans="1:11" ht="15" customHeight="1">
      <c r="A37" s="186">
        <v>1</v>
      </c>
      <c r="B37" s="193" t="s">
        <v>93</v>
      </c>
      <c r="C37" s="193"/>
      <c r="D37" s="193"/>
      <c r="E37" s="193"/>
      <c r="F37" s="193"/>
      <c r="G37" s="193"/>
      <c r="H37" s="193"/>
      <c r="I37" s="193"/>
      <c r="J37" s="193"/>
      <c r="K37" s="193"/>
    </row>
    <row r="38" spans="1:11">
      <c r="A38" s="186"/>
      <c r="B38" s="193"/>
      <c r="C38" s="193"/>
      <c r="D38" s="193"/>
      <c r="E38" s="193"/>
      <c r="F38" s="193"/>
      <c r="G38" s="193"/>
      <c r="H38" s="193"/>
      <c r="I38" s="193"/>
      <c r="J38" s="193"/>
      <c r="K38" s="193"/>
    </row>
    <row r="39" spans="1:11" ht="13.5" customHeight="1">
      <c r="A39" s="186"/>
      <c r="B39" s="193"/>
      <c r="C39" s="193"/>
      <c r="D39" s="193"/>
      <c r="E39" s="193"/>
      <c r="F39" s="193"/>
      <c r="G39" s="193"/>
      <c r="H39" s="193"/>
      <c r="I39" s="193"/>
      <c r="J39" s="193"/>
      <c r="K39" s="193"/>
    </row>
    <row r="40" spans="1:11">
      <c r="A40" s="186"/>
      <c r="B40" s="193"/>
      <c r="C40" s="193"/>
      <c r="D40" s="193"/>
      <c r="E40" s="193"/>
      <c r="F40" s="193"/>
      <c r="G40" s="193"/>
      <c r="H40" s="193"/>
      <c r="I40" s="193"/>
      <c r="J40" s="193"/>
      <c r="K40" s="193"/>
    </row>
    <row r="41" spans="1:11">
      <c r="A41" s="186">
        <v>2</v>
      </c>
      <c r="B41" s="193" t="s">
        <v>110</v>
      </c>
      <c r="C41" s="193"/>
      <c r="D41" s="193"/>
      <c r="E41" s="193"/>
      <c r="F41" s="193"/>
      <c r="G41" s="193"/>
      <c r="H41" s="193"/>
      <c r="I41" s="193"/>
      <c r="J41" s="193"/>
      <c r="K41" s="193"/>
    </row>
    <row r="42" spans="1:11">
      <c r="A42" s="186"/>
      <c r="B42" s="193"/>
      <c r="C42" s="193"/>
      <c r="D42" s="193"/>
      <c r="E42" s="193"/>
      <c r="F42" s="193"/>
      <c r="G42" s="193"/>
      <c r="H42" s="193"/>
      <c r="I42" s="193"/>
      <c r="J42" s="193"/>
      <c r="K42" s="193"/>
    </row>
    <row r="43" spans="1:11" ht="15" customHeight="1">
      <c r="A43" s="186">
        <v>3</v>
      </c>
      <c r="B43" s="193" t="s">
        <v>95</v>
      </c>
      <c r="C43" s="193"/>
      <c r="D43" s="193"/>
      <c r="E43" s="193"/>
      <c r="F43" s="193"/>
      <c r="G43" s="193"/>
      <c r="H43" s="193"/>
      <c r="I43" s="193"/>
      <c r="J43" s="193"/>
      <c r="K43" s="193"/>
    </row>
    <row r="44" spans="1:11">
      <c r="A44" s="186"/>
      <c r="B44" s="193"/>
      <c r="C44" s="193"/>
      <c r="D44" s="193"/>
      <c r="E44" s="193"/>
      <c r="F44" s="193"/>
      <c r="G44" s="193"/>
      <c r="H44" s="193"/>
      <c r="I44" s="193"/>
      <c r="J44" s="193"/>
      <c r="K44" s="193"/>
    </row>
    <row r="45" spans="1:11" hidden="1">
      <c r="A45" s="186"/>
      <c r="B45" s="193"/>
      <c r="C45" s="194"/>
      <c r="D45" s="194"/>
      <c r="E45" s="194"/>
      <c r="F45" s="194"/>
      <c r="G45" s="194"/>
      <c r="H45" s="194"/>
      <c r="I45" s="194"/>
      <c r="J45" s="194"/>
      <c r="K45" s="194"/>
    </row>
    <row r="46" spans="1:11" hidden="1">
      <c r="A46" s="186"/>
      <c r="B46" s="194"/>
      <c r="C46" s="194"/>
      <c r="D46" s="194"/>
      <c r="E46" s="194"/>
      <c r="F46" s="194"/>
      <c r="G46" s="194"/>
      <c r="H46" s="194"/>
      <c r="I46" s="194"/>
      <c r="J46" s="194"/>
      <c r="K46" s="194"/>
    </row>
    <row r="47" spans="1:11" ht="15" hidden="1" customHeight="1">
      <c r="A47" s="186"/>
      <c r="B47" s="194"/>
      <c r="C47" s="194"/>
      <c r="D47" s="194"/>
      <c r="E47" s="194"/>
      <c r="F47" s="194"/>
      <c r="G47" s="194"/>
      <c r="H47" s="194"/>
      <c r="I47" s="194"/>
      <c r="J47" s="194"/>
      <c r="K47" s="194"/>
    </row>
    <row r="48" spans="1:11" hidden="1">
      <c r="A48" s="186"/>
      <c r="B48" s="184"/>
      <c r="C48" s="185"/>
      <c r="D48" s="185"/>
      <c r="E48" s="185"/>
      <c r="F48" s="185"/>
      <c r="G48" s="185"/>
      <c r="H48" s="185"/>
      <c r="I48" s="185"/>
      <c r="J48" s="185"/>
      <c r="K48" s="185"/>
    </row>
    <row r="49" spans="1:11">
      <c r="A49" s="186">
        <v>4</v>
      </c>
      <c r="B49" s="195" t="s">
        <v>111</v>
      </c>
      <c r="C49" s="195"/>
      <c r="D49" s="195"/>
      <c r="E49" s="195"/>
      <c r="F49" s="195"/>
      <c r="G49" s="195"/>
      <c r="H49" s="195"/>
      <c r="I49" s="195"/>
      <c r="J49" s="195"/>
      <c r="K49" s="195"/>
    </row>
    <row r="50" spans="1:11">
      <c r="A50" s="186"/>
      <c r="B50" s="195"/>
      <c r="C50" s="195"/>
      <c r="D50" s="195"/>
      <c r="E50" s="195"/>
      <c r="F50" s="195"/>
      <c r="G50" s="195"/>
      <c r="H50" s="195"/>
      <c r="I50" s="195"/>
      <c r="J50" s="195"/>
      <c r="K50" s="195"/>
    </row>
    <row r="51" spans="1:11" ht="15" customHeight="1">
      <c r="A51" s="186">
        <v>5</v>
      </c>
      <c r="B51" s="193" t="s">
        <v>112</v>
      </c>
      <c r="C51" s="193"/>
      <c r="D51" s="193"/>
      <c r="E51" s="193"/>
      <c r="F51" s="193"/>
      <c r="G51" s="193"/>
      <c r="H51" s="193"/>
      <c r="I51" s="193"/>
      <c r="J51" s="193"/>
      <c r="K51" s="193"/>
    </row>
    <row r="52" spans="1:11">
      <c r="A52" s="186"/>
      <c r="B52" s="193"/>
      <c r="C52" s="193"/>
      <c r="D52" s="193"/>
      <c r="E52" s="193"/>
      <c r="F52" s="193"/>
      <c r="G52" s="193"/>
      <c r="H52" s="193"/>
      <c r="I52" s="193"/>
      <c r="J52" s="193"/>
      <c r="K52" s="193"/>
    </row>
    <row r="53" spans="1:11">
      <c r="B53" s="193" t="s">
        <v>94</v>
      </c>
      <c r="C53" s="193"/>
      <c r="D53" s="193"/>
      <c r="E53" s="193"/>
      <c r="F53" s="193"/>
      <c r="G53" s="193"/>
      <c r="H53" s="193"/>
      <c r="I53" s="193"/>
      <c r="J53" s="193"/>
      <c r="K53" s="193"/>
    </row>
    <row r="54" spans="1:11">
      <c r="B54" s="193"/>
      <c r="C54" s="193"/>
      <c r="D54" s="193"/>
      <c r="E54" s="193"/>
      <c r="F54" s="193"/>
      <c r="G54" s="193"/>
      <c r="H54" s="193"/>
      <c r="I54" s="193"/>
      <c r="J54" s="193"/>
      <c r="K54" s="193"/>
    </row>
  </sheetData>
  <mergeCells count="9">
    <mergeCell ref="B53:K54"/>
    <mergeCell ref="B43:K44"/>
    <mergeCell ref="B41:K42"/>
    <mergeCell ref="B45:K47"/>
    <mergeCell ref="A5:K9"/>
    <mergeCell ref="B29:K34"/>
    <mergeCell ref="B37:K40"/>
    <mergeCell ref="B49:K50"/>
    <mergeCell ref="B51:K52"/>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I135"/>
  <sheetViews>
    <sheetView showGridLines="0" tabSelected="1" zoomScale="90" zoomScaleNormal="90" zoomScaleSheetLayoutView="100" workbookViewId="0">
      <selection activeCell="C16" sqref="C16"/>
    </sheetView>
  </sheetViews>
  <sheetFormatPr defaultRowHeight="15.75" zeroHeight="1"/>
  <cols>
    <col min="1" max="1" width="5" style="97" customWidth="1"/>
    <col min="2" max="2" width="35.85546875" style="97" customWidth="1"/>
    <col min="3" max="3" width="14.85546875" style="97" customWidth="1"/>
    <col min="4" max="4" width="9.140625" style="98" customWidth="1"/>
    <col min="5" max="8" width="9.85546875" style="97" hidden="1" customWidth="1"/>
    <col min="9" max="12" width="9.7109375" style="97" hidden="1" customWidth="1"/>
    <col min="13" max="16" width="15.140625" style="97" customWidth="1"/>
    <col min="17" max="19" width="15.7109375" style="97" hidden="1" customWidth="1"/>
    <col min="20" max="28" width="2" style="97" hidden="1" customWidth="1"/>
    <col min="29" max="29" width="5.42578125" style="97" hidden="1" customWidth="1"/>
    <col min="30" max="30" width="16.28515625" style="98" customWidth="1"/>
    <col min="31" max="31" width="5.42578125" style="97" customWidth="1"/>
    <col min="32" max="32" width="2" style="97" hidden="1" customWidth="1"/>
    <col min="33" max="33" width="2.42578125" style="97" hidden="1" customWidth="1"/>
    <col min="34" max="34" width="9.140625" style="97" hidden="1" customWidth="1"/>
    <col min="35" max="35" width="2" style="97" hidden="1" customWidth="1"/>
    <col min="36" max="37" width="0" style="97" hidden="1" customWidth="1"/>
    <col min="38" max="16384" width="9.140625" style="97"/>
  </cols>
  <sheetData>
    <row r="1" spans="1:35" s="95" customFormat="1" ht="25.5" customHeight="1">
      <c r="A1" s="99"/>
      <c r="B1" s="100"/>
      <c r="C1" s="101" t="s">
        <v>0</v>
      </c>
      <c r="D1" s="102" t="s">
        <v>52</v>
      </c>
      <c r="E1" s="102"/>
      <c r="F1" s="102"/>
      <c r="G1" s="102"/>
      <c r="H1" s="102"/>
      <c r="I1" s="102"/>
      <c r="J1" s="102"/>
      <c r="K1" s="102"/>
      <c r="L1" s="102"/>
      <c r="M1" s="102"/>
      <c r="N1" s="102"/>
      <c r="O1" s="102"/>
      <c r="P1" s="102"/>
      <c r="Q1" s="102"/>
      <c r="R1" s="102"/>
      <c r="S1" s="102"/>
      <c r="T1" s="100"/>
      <c r="U1" s="100"/>
      <c r="V1" s="99"/>
      <c r="W1" s="100"/>
      <c r="X1" s="100"/>
      <c r="Y1" s="100"/>
      <c r="Z1" s="100"/>
      <c r="AA1" s="100"/>
      <c r="AB1" s="100"/>
      <c r="AC1" s="100"/>
      <c r="AD1" s="118"/>
    </row>
    <row r="2" spans="1:35" s="95" customFormat="1" ht="25.5" customHeight="1">
      <c r="A2" s="99"/>
      <c r="B2" s="100"/>
      <c r="C2" s="101" t="s">
        <v>1</v>
      </c>
      <c r="D2" s="102" t="s">
        <v>49</v>
      </c>
      <c r="E2" s="102"/>
      <c r="F2" s="102"/>
      <c r="G2" s="102"/>
      <c r="H2" s="102"/>
      <c r="I2" s="102"/>
      <c r="J2" s="102"/>
      <c r="K2" s="102"/>
      <c r="L2" s="102"/>
      <c r="M2" s="102"/>
      <c r="N2" s="102"/>
      <c r="O2" s="102"/>
      <c r="P2" s="102"/>
      <c r="Q2" s="102"/>
      <c r="R2" s="102"/>
      <c r="S2" s="102"/>
      <c r="T2" s="100"/>
      <c r="U2" s="100"/>
      <c r="V2" s="99"/>
      <c r="W2" s="100"/>
      <c r="X2" s="100"/>
      <c r="Y2" s="100"/>
      <c r="Z2" s="100"/>
      <c r="AA2" s="100"/>
      <c r="AB2" s="100"/>
      <c r="AC2" s="100"/>
      <c r="AD2" s="118"/>
    </row>
    <row r="3" spans="1:35" s="95" customFormat="1" ht="25.5" customHeight="1">
      <c r="A3" s="99"/>
      <c r="B3" s="103"/>
      <c r="C3" s="101" t="s">
        <v>2</v>
      </c>
      <c r="D3" s="102" t="s">
        <v>76</v>
      </c>
      <c r="E3" s="102"/>
      <c r="F3" s="102"/>
      <c r="G3" s="102"/>
      <c r="H3" s="102"/>
      <c r="I3" s="102"/>
      <c r="J3" s="102"/>
      <c r="K3" s="102"/>
      <c r="L3" s="102"/>
      <c r="M3" s="102"/>
      <c r="N3" s="102"/>
      <c r="O3" s="102"/>
      <c r="P3" s="102"/>
      <c r="Q3" s="102"/>
      <c r="R3" s="102"/>
      <c r="S3" s="102"/>
      <c r="T3" s="103"/>
      <c r="U3" s="103"/>
      <c r="V3" s="99"/>
      <c r="W3" s="103"/>
      <c r="X3" s="103"/>
      <c r="Y3" s="103"/>
      <c r="Z3" s="103"/>
      <c r="AA3" s="103"/>
      <c r="AB3" s="103"/>
      <c r="AC3" s="103"/>
      <c r="AD3" s="119"/>
    </row>
    <row r="4" spans="1:35" s="95" customFormat="1" ht="25.5" customHeight="1">
      <c r="A4" s="99"/>
      <c r="B4" s="100"/>
      <c r="C4" s="101" t="s">
        <v>75</v>
      </c>
      <c r="D4" s="151">
        <v>43010</v>
      </c>
      <c r="E4" s="102"/>
      <c r="F4" s="102"/>
      <c r="G4" s="102"/>
      <c r="H4" s="102"/>
      <c r="I4" s="102"/>
      <c r="J4" s="102"/>
      <c r="K4" s="102"/>
      <c r="L4" s="102"/>
      <c r="M4" s="102"/>
      <c r="N4" s="102"/>
      <c r="O4" s="102"/>
      <c r="P4" s="102"/>
      <c r="Q4" s="102"/>
      <c r="R4" s="102"/>
      <c r="S4" s="102" t="s">
        <v>3</v>
      </c>
      <c r="T4" s="100"/>
      <c r="U4" s="100"/>
      <c r="V4" s="99"/>
      <c r="W4" s="100"/>
      <c r="X4" s="100"/>
      <c r="Y4" s="100"/>
      <c r="Z4" s="100"/>
      <c r="AA4" s="100"/>
      <c r="AB4" s="100"/>
      <c r="AC4" s="100"/>
      <c r="AD4" s="118"/>
    </row>
    <row r="5" spans="1:35" ht="15.95" customHeight="1">
      <c r="A5" s="104"/>
      <c r="B5" s="104"/>
      <c r="C5" s="104"/>
      <c r="D5" s="105"/>
      <c r="E5" s="104"/>
      <c r="F5" s="104"/>
      <c r="G5" s="104"/>
      <c r="H5" s="104"/>
      <c r="I5" s="104"/>
      <c r="J5" s="104"/>
      <c r="K5" s="104"/>
      <c r="L5" s="104"/>
      <c r="M5" s="104"/>
      <c r="N5" s="104"/>
      <c r="O5" s="104"/>
      <c r="P5" s="104" t="s">
        <v>86</v>
      </c>
      <c r="S5" s="105"/>
      <c r="T5" s="104"/>
      <c r="U5" s="104"/>
      <c r="V5" s="104"/>
      <c r="W5" s="104"/>
      <c r="X5" s="104"/>
      <c r="Y5" s="104"/>
      <c r="Z5" s="104"/>
      <c r="AA5" s="104"/>
      <c r="AB5" s="104"/>
      <c r="AC5" s="104"/>
      <c r="AD5" s="105"/>
    </row>
    <row r="6" spans="1:35" s="96" customFormat="1" ht="20.100000000000001" customHeight="1">
      <c r="A6" s="106" t="s">
        <v>4</v>
      </c>
      <c r="B6" s="104"/>
      <c r="C6" s="107" t="s">
        <v>5</v>
      </c>
      <c r="D6" s="149" t="s">
        <v>53</v>
      </c>
      <c r="E6" s="104"/>
      <c r="F6" s="104"/>
      <c r="G6" s="104"/>
      <c r="H6" s="108"/>
      <c r="I6" s="108"/>
      <c r="J6" s="108"/>
      <c r="K6" s="108"/>
      <c r="L6" s="108"/>
      <c r="M6" s="108"/>
      <c r="N6" s="104"/>
      <c r="O6" s="104"/>
      <c r="P6" s="108" t="s">
        <v>87</v>
      </c>
      <c r="S6" s="105"/>
      <c r="T6" s="108"/>
      <c r="U6" s="108"/>
      <c r="V6" s="108"/>
      <c r="W6" s="108"/>
      <c r="X6" s="108"/>
      <c r="Y6" s="108"/>
      <c r="Z6" s="109"/>
      <c r="AA6" s="109"/>
      <c r="AB6" s="109"/>
      <c r="AC6" s="109"/>
      <c r="AD6" s="110"/>
    </row>
    <row r="7" spans="1:35" s="96" customFormat="1" ht="20.100000000000001" customHeight="1">
      <c r="A7" s="187" t="s">
        <v>104</v>
      </c>
      <c r="B7" s="108"/>
      <c r="C7" s="107" t="s">
        <v>6</v>
      </c>
      <c r="D7" s="148" t="s">
        <v>113</v>
      </c>
      <c r="E7" s="104"/>
      <c r="F7" s="104"/>
      <c r="G7" s="104"/>
      <c r="H7" s="108"/>
      <c r="I7" s="108"/>
      <c r="J7" s="108"/>
      <c r="K7" s="108"/>
      <c r="L7" s="108"/>
      <c r="M7" s="108"/>
      <c r="N7" s="104"/>
      <c r="O7" s="104"/>
      <c r="P7" s="108" t="s">
        <v>85</v>
      </c>
      <c r="S7" s="105"/>
      <c r="T7" s="108"/>
      <c r="U7" s="108"/>
      <c r="V7" s="108"/>
      <c r="W7" s="108"/>
      <c r="X7" s="108"/>
      <c r="Y7" s="108"/>
      <c r="Z7" s="109"/>
      <c r="AA7" s="109"/>
      <c r="AB7" s="109"/>
      <c r="AC7" s="109"/>
      <c r="AD7" s="110"/>
    </row>
    <row r="8" spans="1:35" s="96" customFormat="1" ht="20.100000000000001" customHeight="1">
      <c r="A8" s="109"/>
      <c r="B8" s="108"/>
      <c r="C8" s="109"/>
      <c r="D8" s="108"/>
      <c r="E8" s="110"/>
      <c r="F8" s="111"/>
      <c r="G8" s="110"/>
      <c r="H8" s="111"/>
      <c r="I8" s="110"/>
      <c r="J8" s="111"/>
      <c r="K8" s="110"/>
      <c r="L8" s="111"/>
      <c r="M8" s="110"/>
      <c r="N8" s="111"/>
      <c r="O8" s="110"/>
      <c r="P8" s="111"/>
      <c r="Q8" s="110"/>
      <c r="R8" s="111"/>
      <c r="S8" s="110"/>
      <c r="T8" s="111"/>
      <c r="U8" s="110"/>
      <c r="V8" s="111"/>
      <c r="W8" s="110"/>
      <c r="X8" s="111"/>
      <c r="Y8" s="110"/>
      <c r="Z8" s="111"/>
      <c r="AA8" s="110"/>
      <c r="AB8" s="111"/>
      <c r="AC8" s="110"/>
      <c r="AD8" s="111"/>
    </row>
    <row r="9" spans="1:35" s="96" customFormat="1" ht="15.75" customHeight="1">
      <c r="A9" s="196" t="s">
        <v>7</v>
      </c>
      <c r="B9" s="196" t="s">
        <v>8</v>
      </c>
      <c r="C9" s="197" t="s">
        <v>9</v>
      </c>
      <c r="D9" s="198" t="s">
        <v>10</v>
      </c>
      <c r="E9" s="177"/>
      <c r="F9" s="177"/>
      <c r="G9" s="177"/>
      <c r="H9" s="177"/>
      <c r="I9" s="177"/>
      <c r="J9" s="177"/>
      <c r="K9" s="177"/>
      <c r="L9" s="190"/>
      <c r="M9" s="228" t="s">
        <v>99</v>
      </c>
      <c r="N9" s="228" t="s">
        <v>100</v>
      </c>
      <c r="O9" s="228" t="s">
        <v>101</v>
      </c>
      <c r="P9" s="228" t="s">
        <v>102</v>
      </c>
      <c r="Q9" s="116"/>
      <c r="R9" s="116"/>
      <c r="S9" s="116"/>
      <c r="T9" s="116"/>
      <c r="U9" s="116"/>
      <c r="V9" s="116"/>
      <c r="W9" s="116"/>
      <c r="X9" s="116"/>
      <c r="Y9" s="116"/>
      <c r="Z9" s="116"/>
      <c r="AA9" s="116"/>
      <c r="AB9" s="116"/>
      <c r="AC9" s="116"/>
      <c r="AD9" s="201" t="s">
        <v>11</v>
      </c>
    </row>
    <row r="10" spans="1:35" s="96" customFormat="1">
      <c r="A10" s="196"/>
      <c r="B10" s="196"/>
      <c r="C10" s="197"/>
      <c r="D10" s="199"/>
      <c r="E10" s="178"/>
      <c r="F10" s="178"/>
      <c r="G10" s="178"/>
      <c r="H10" s="178"/>
      <c r="I10" s="178"/>
      <c r="J10" s="178"/>
      <c r="K10" s="178"/>
      <c r="L10" s="191"/>
      <c r="M10" s="229"/>
      <c r="N10" s="229"/>
      <c r="O10" s="229"/>
      <c r="P10" s="229"/>
      <c r="Q10" s="117"/>
      <c r="R10" s="117"/>
      <c r="S10" s="117"/>
      <c r="T10" s="117"/>
      <c r="U10" s="117"/>
      <c r="V10" s="117"/>
      <c r="W10" s="117"/>
      <c r="X10" s="117"/>
      <c r="Y10" s="117"/>
      <c r="Z10" s="117"/>
      <c r="AA10" s="117"/>
      <c r="AB10" s="120"/>
      <c r="AC10" s="120"/>
      <c r="AD10" s="202"/>
    </row>
    <row r="11" spans="1:35">
      <c r="A11" s="196"/>
      <c r="B11" s="196"/>
      <c r="C11" s="197"/>
      <c r="D11" s="200"/>
      <c r="E11" s="179">
        <v>1</v>
      </c>
      <c r="F11" s="112">
        <v>2</v>
      </c>
      <c r="G11" s="112">
        <v>3</v>
      </c>
      <c r="H11" s="112">
        <v>4</v>
      </c>
      <c r="I11" s="112">
        <v>5</v>
      </c>
      <c r="J11" s="112">
        <v>6</v>
      </c>
      <c r="K11" s="112">
        <v>7</v>
      </c>
      <c r="L11" s="192">
        <v>8</v>
      </c>
      <c r="M11" s="230"/>
      <c r="N11" s="230"/>
      <c r="O11" s="230"/>
      <c r="P11" s="230"/>
      <c r="Q11" s="179"/>
      <c r="R11" s="112"/>
      <c r="S11" s="112"/>
      <c r="T11" s="112"/>
      <c r="U11" s="112"/>
      <c r="V11" s="112"/>
      <c r="W11" s="112"/>
      <c r="X11" s="112"/>
      <c r="Y11" s="112"/>
      <c r="Z11" s="112"/>
      <c r="AA11" s="112"/>
      <c r="AB11" s="121"/>
      <c r="AC11" s="121"/>
      <c r="AD11" s="203"/>
    </row>
    <row r="12" spans="1:35" s="96" customFormat="1" ht="24.95" customHeight="1">
      <c r="A12" s="113">
        <v>1</v>
      </c>
      <c r="B12" s="114" t="s">
        <v>55</v>
      </c>
      <c r="C12" s="115">
        <v>123356789413</v>
      </c>
      <c r="D12" s="180" t="s">
        <v>13</v>
      </c>
      <c r="E12" s="113">
        <v>1</v>
      </c>
      <c r="F12" s="113"/>
      <c r="G12" s="113"/>
      <c r="H12" s="113"/>
      <c r="I12" s="113"/>
      <c r="J12" s="113"/>
      <c r="K12" s="113"/>
      <c r="L12" s="113"/>
      <c r="M12" s="180">
        <v>3</v>
      </c>
      <c r="N12" s="180">
        <v>3</v>
      </c>
      <c r="O12" s="180">
        <v>3</v>
      </c>
      <c r="P12" s="180">
        <v>3</v>
      </c>
      <c r="Q12" s="113"/>
      <c r="R12" s="113"/>
      <c r="S12" s="113"/>
      <c r="T12" s="113"/>
      <c r="U12" s="113"/>
      <c r="V12" s="113"/>
      <c r="W12" s="113"/>
      <c r="X12" s="113"/>
      <c r="Y12" s="113"/>
      <c r="Z12" s="113"/>
      <c r="AA12" s="113"/>
      <c r="AB12" s="113"/>
      <c r="AC12" s="113"/>
      <c r="AD12" s="113">
        <v>3</v>
      </c>
      <c r="AF12" s="122">
        <v>0</v>
      </c>
      <c r="AG12" s="122" t="s">
        <v>12</v>
      </c>
      <c r="AI12" s="169">
        <v>1</v>
      </c>
    </row>
    <row r="13" spans="1:35" s="96" customFormat="1" ht="24.95" customHeight="1">
      <c r="A13" s="113">
        <v>2</v>
      </c>
      <c r="B13" s="114" t="s">
        <v>56</v>
      </c>
      <c r="C13" s="115">
        <v>133456789412</v>
      </c>
      <c r="D13" s="113" t="s">
        <v>12</v>
      </c>
      <c r="E13" s="113"/>
      <c r="F13" s="113"/>
      <c r="G13" s="113"/>
      <c r="H13" s="113"/>
      <c r="I13" s="113"/>
      <c r="J13" s="113"/>
      <c r="K13" s="113"/>
      <c r="L13" s="113"/>
      <c r="M13" s="113">
        <v>3</v>
      </c>
      <c r="N13" s="113">
        <v>3</v>
      </c>
      <c r="O13" s="113">
        <v>3</v>
      </c>
      <c r="P13" s="113">
        <v>3</v>
      </c>
      <c r="Q13" s="113"/>
      <c r="R13" s="113"/>
      <c r="S13" s="113"/>
      <c r="T13" s="113"/>
      <c r="U13" s="113"/>
      <c r="V13" s="113"/>
      <c r="W13" s="113"/>
      <c r="X13" s="113"/>
      <c r="Y13" s="113"/>
      <c r="Z13" s="113"/>
      <c r="AA13" s="113"/>
      <c r="AB13" s="113"/>
      <c r="AC13" s="113"/>
      <c r="AD13" s="113">
        <v>3</v>
      </c>
      <c r="AF13" s="122">
        <v>1</v>
      </c>
      <c r="AG13" s="122" t="s">
        <v>13</v>
      </c>
    </row>
    <row r="14" spans="1:35" s="96" customFormat="1" ht="24.95" customHeight="1">
      <c r="A14" s="113">
        <v>3</v>
      </c>
      <c r="B14" s="114" t="s">
        <v>57</v>
      </c>
      <c r="C14" s="115">
        <v>120001789413</v>
      </c>
      <c r="D14" s="113" t="s">
        <v>13</v>
      </c>
      <c r="E14" s="113"/>
      <c r="F14" s="113"/>
      <c r="G14" s="113"/>
      <c r="H14" s="113"/>
      <c r="I14" s="113"/>
      <c r="J14" s="113"/>
      <c r="K14" s="113"/>
      <c r="L14" s="113"/>
      <c r="M14" s="113">
        <v>1</v>
      </c>
      <c r="N14" s="113">
        <v>1</v>
      </c>
      <c r="O14" s="113">
        <v>1</v>
      </c>
      <c r="P14" s="113">
        <v>2</v>
      </c>
      <c r="Q14" s="113"/>
      <c r="R14" s="113"/>
      <c r="S14" s="113"/>
      <c r="T14" s="113"/>
      <c r="U14" s="113"/>
      <c r="V14" s="113"/>
      <c r="W14" s="113"/>
      <c r="X14" s="113"/>
      <c r="Y14" s="113"/>
      <c r="Z14" s="113"/>
      <c r="AA14" s="113"/>
      <c r="AB14" s="113"/>
      <c r="AC14" s="113"/>
      <c r="AD14" s="113">
        <v>1</v>
      </c>
      <c r="AF14" s="122">
        <v>2</v>
      </c>
      <c r="AG14" s="122" t="s">
        <v>12</v>
      </c>
    </row>
    <row r="15" spans="1:35" s="96" customFormat="1" ht="24.95" customHeight="1">
      <c r="A15" s="113">
        <v>4</v>
      </c>
      <c r="B15" s="114" t="s">
        <v>58</v>
      </c>
      <c r="C15" s="115">
        <v>123876789416</v>
      </c>
      <c r="D15" s="113" t="s">
        <v>12</v>
      </c>
      <c r="E15" s="113"/>
      <c r="F15" s="113"/>
      <c r="G15" s="113"/>
      <c r="H15" s="113"/>
      <c r="I15" s="113"/>
      <c r="J15" s="113"/>
      <c r="K15" s="113"/>
      <c r="L15" s="113"/>
      <c r="M15" s="113">
        <v>3</v>
      </c>
      <c r="N15" s="113">
        <v>3</v>
      </c>
      <c r="O15" s="113">
        <v>3</v>
      </c>
      <c r="P15" s="113">
        <v>3</v>
      </c>
      <c r="Q15" s="113"/>
      <c r="R15" s="113"/>
      <c r="S15" s="113"/>
      <c r="T15" s="113"/>
      <c r="U15" s="113"/>
      <c r="V15" s="113"/>
      <c r="W15" s="113"/>
      <c r="X15" s="113"/>
      <c r="Y15" s="113"/>
      <c r="Z15" s="113"/>
      <c r="AA15" s="113"/>
      <c r="AB15" s="113"/>
      <c r="AC15" s="113"/>
      <c r="AD15" s="113">
        <v>3</v>
      </c>
      <c r="AF15" s="122">
        <v>3</v>
      </c>
      <c r="AG15" s="122" t="s">
        <v>13</v>
      </c>
    </row>
    <row r="16" spans="1:35" s="96" customFormat="1" ht="24.95" customHeight="1">
      <c r="A16" s="113">
        <v>5</v>
      </c>
      <c r="B16" s="114" t="s">
        <v>59</v>
      </c>
      <c r="C16" s="115">
        <v>126100089417</v>
      </c>
      <c r="D16" s="113" t="s">
        <v>13</v>
      </c>
      <c r="E16" s="113"/>
      <c r="F16" s="113"/>
      <c r="G16" s="113"/>
      <c r="H16" s="113"/>
      <c r="I16" s="113"/>
      <c r="J16" s="113"/>
      <c r="K16" s="113"/>
      <c r="L16" s="113"/>
      <c r="M16" s="113">
        <v>3</v>
      </c>
      <c r="N16" s="113">
        <v>3</v>
      </c>
      <c r="O16" s="113">
        <v>3</v>
      </c>
      <c r="P16" s="113">
        <v>3</v>
      </c>
      <c r="Q16" s="113"/>
      <c r="R16" s="113"/>
      <c r="S16" s="113"/>
      <c r="T16" s="113"/>
      <c r="U16" s="113"/>
      <c r="V16" s="113"/>
      <c r="W16" s="113"/>
      <c r="X16" s="113"/>
      <c r="Y16" s="113"/>
      <c r="Z16" s="113"/>
      <c r="AA16" s="113"/>
      <c r="AB16" s="113"/>
      <c r="AC16" s="113"/>
      <c r="AD16" s="113">
        <v>3</v>
      </c>
      <c r="AF16" s="122">
        <v>4</v>
      </c>
      <c r="AG16" s="122" t="s">
        <v>12</v>
      </c>
    </row>
    <row r="17" spans="1:35" s="96" customFormat="1" ht="24.95" customHeight="1">
      <c r="A17" s="113">
        <v>6</v>
      </c>
      <c r="B17" s="114" t="s">
        <v>60</v>
      </c>
      <c r="C17" s="115">
        <v>149990009413</v>
      </c>
      <c r="D17" s="113" t="s">
        <v>13</v>
      </c>
      <c r="E17" s="113"/>
      <c r="F17" s="113"/>
      <c r="G17" s="113"/>
      <c r="H17" s="113"/>
      <c r="I17" s="113"/>
      <c r="J17" s="113"/>
      <c r="K17" s="113"/>
      <c r="L17" s="113"/>
      <c r="M17" s="113">
        <v>2</v>
      </c>
      <c r="N17" s="113">
        <v>2</v>
      </c>
      <c r="O17" s="113">
        <v>2</v>
      </c>
      <c r="P17" s="113">
        <v>2</v>
      </c>
      <c r="Q17" s="113"/>
      <c r="R17" s="113"/>
      <c r="S17" s="113"/>
      <c r="T17" s="113"/>
      <c r="U17" s="113"/>
      <c r="V17" s="113"/>
      <c r="W17" s="113"/>
      <c r="X17" s="113"/>
      <c r="Y17" s="113"/>
      <c r="Z17" s="113"/>
      <c r="AA17" s="113"/>
      <c r="AB17" s="113"/>
      <c r="AC17" s="113"/>
      <c r="AD17" s="113">
        <v>2</v>
      </c>
      <c r="AF17" s="122">
        <v>5</v>
      </c>
      <c r="AG17" s="122" t="s">
        <v>13</v>
      </c>
    </row>
    <row r="18" spans="1:35" s="96" customFormat="1" ht="24.95" customHeight="1">
      <c r="A18" s="113">
        <v>7</v>
      </c>
      <c r="B18" s="114"/>
      <c r="C18" s="115"/>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F18" s="123">
        <v>6</v>
      </c>
      <c r="AG18" s="123" t="s">
        <v>12</v>
      </c>
    </row>
    <row r="19" spans="1:35" s="96" customFormat="1" ht="24.95" customHeight="1">
      <c r="A19" s="113">
        <v>8</v>
      </c>
      <c r="B19" s="114"/>
      <c r="C19" s="115"/>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F19" s="122">
        <v>7</v>
      </c>
      <c r="AG19" s="122" t="s">
        <v>13</v>
      </c>
      <c r="AH19" s="126"/>
      <c r="AI19" s="126"/>
    </row>
    <row r="20" spans="1:35" s="96" customFormat="1" ht="24.95" customHeight="1">
      <c r="A20" s="113">
        <v>9</v>
      </c>
      <c r="B20" s="114"/>
      <c r="C20" s="115"/>
      <c r="D20" s="113"/>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3"/>
      <c r="AC20" s="113"/>
      <c r="AD20" s="113"/>
      <c r="AF20" s="123">
        <v>8</v>
      </c>
      <c r="AG20" s="123" t="s">
        <v>12</v>
      </c>
      <c r="AH20" s="126"/>
      <c r="AI20" s="126"/>
    </row>
    <row r="21" spans="1:35" s="96" customFormat="1" ht="24.95" customHeight="1">
      <c r="A21" s="113">
        <v>10</v>
      </c>
      <c r="B21" s="114"/>
      <c r="C21" s="115"/>
      <c r="D21" s="113"/>
      <c r="E21" s="113"/>
      <c r="F21" s="113"/>
      <c r="G21" s="113"/>
      <c r="H21" s="113"/>
      <c r="I21" s="113"/>
      <c r="J21" s="113"/>
      <c r="K21" s="113"/>
      <c r="L21" s="113"/>
      <c r="M21" s="113"/>
      <c r="N21" s="113"/>
      <c r="O21" s="113"/>
      <c r="P21" s="113"/>
      <c r="Q21" s="113"/>
      <c r="R21" s="113"/>
      <c r="S21" s="113"/>
      <c r="T21" s="113"/>
      <c r="U21" s="113"/>
      <c r="V21" s="113"/>
      <c r="W21" s="113"/>
      <c r="X21" s="113"/>
      <c r="Y21" s="113"/>
      <c r="Z21" s="113"/>
      <c r="AA21" s="113"/>
      <c r="AB21" s="113"/>
      <c r="AC21" s="113"/>
      <c r="AD21" s="113"/>
      <c r="AF21" s="122">
        <v>9</v>
      </c>
      <c r="AG21" s="122" t="s">
        <v>13</v>
      </c>
      <c r="AH21" s="126"/>
      <c r="AI21" s="126"/>
    </row>
    <row r="22" spans="1:35" s="96" customFormat="1" ht="24.95" customHeight="1">
      <c r="A22" s="113">
        <v>11</v>
      </c>
      <c r="B22" s="114"/>
      <c r="C22" s="115"/>
      <c r="D22" s="113"/>
      <c r="E22" s="113"/>
      <c r="F22" s="113"/>
      <c r="G22" s="113"/>
      <c r="H22" s="113"/>
      <c r="I22" s="113"/>
      <c r="J22" s="113"/>
      <c r="K22" s="113"/>
      <c r="L22" s="113"/>
      <c r="M22" s="113"/>
      <c r="N22" s="113"/>
      <c r="O22" s="113"/>
      <c r="P22" s="113"/>
      <c r="Q22" s="113"/>
      <c r="R22" s="113"/>
      <c r="S22" s="113"/>
      <c r="T22" s="113"/>
      <c r="U22" s="113"/>
      <c r="V22" s="113"/>
      <c r="W22" s="113"/>
      <c r="X22" s="113"/>
      <c r="Y22" s="113"/>
      <c r="Z22" s="113"/>
      <c r="AA22" s="113"/>
      <c r="AB22" s="113"/>
      <c r="AC22" s="113"/>
      <c r="AD22" s="113"/>
      <c r="AF22" s="124"/>
      <c r="AG22" s="124"/>
      <c r="AH22" s="126"/>
      <c r="AI22" s="126"/>
    </row>
    <row r="23" spans="1:35" s="96" customFormat="1" ht="24.95" customHeight="1">
      <c r="A23" s="113">
        <v>12</v>
      </c>
      <c r="B23" s="114"/>
      <c r="C23" s="115"/>
      <c r="D23" s="113"/>
      <c r="E23" s="113"/>
      <c r="F23" s="113"/>
      <c r="G23" s="113"/>
      <c r="H23" s="113"/>
      <c r="I23" s="113"/>
      <c r="J23" s="113"/>
      <c r="K23" s="113"/>
      <c r="L23" s="113"/>
      <c r="M23" s="113"/>
      <c r="N23" s="113"/>
      <c r="O23" s="113"/>
      <c r="P23" s="113"/>
      <c r="Q23" s="113"/>
      <c r="R23" s="113"/>
      <c r="S23" s="113"/>
      <c r="T23" s="113"/>
      <c r="U23" s="113"/>
      <c r="V23" s="113"/>
      <c r="W23" s="113"/>
      <c r="X23" s="113"/>
      <c r="Y23" s="113"/>
      <c r="Z23" s="113"/>
      <c r="AA23" s="113"/>
      <c r="AB23" s="113"/>
      <c r="AC23" s="113"/>
      <c r="AD23" s="113"/>
      <c r="AF23" s="124"/>
      <c r="AG23" s="124"/>
      <c r="AH23" s="126"/>
      <c r="AI23" s="126"/>
    </row>
    <row r="24" spans="1:35" s="96" customFormat="1" ht="24.95" customHeight="1">
      <c r="A24" s="113">
        <v>13</v>
      </c>
      <c r="B24" s="114"/>
      <c r="C24" s="115"/>
      <c r="D24" s="113"/>
      <c r="E24" s="113"/>
      <c r="F24" s="113"/>
      <c r="G24" s="113"/>
      <c r="H24" s="113"/>
      <c r="I24" s="113"/>
      <c r="J24" s="113"/>
      <c r="K24" s="113"/>
      <c r="L24" s="113"/>
      <c r="M24" s="113"/>
      <c r="N24" s="113"/>
      <c r="O24" s="113"/>
      <c r="P24" s="113"/>
      <c r="Q24" s="113"/>
      <c r="R24" s="113"/>
      <c r="S24" s="113"/>
      <c r="T24" s="113"/>
      <c r="U24" s="113"/>
      <c r="V24" s="113"/>
      <c r="W24" s="113"/>
      <c r="X24" s="113"/>
      <c r="Y24" s="113"/>
      <c r="Z24" s="113"/>
      <c r="AA24" s="113"/>
      <c r="AB24" s="113"/>
      <c r="AC24" s="113"/>
      <c r="AD24" s="113"/>
      <c r="AF24" s="124"/>
      <c r="AG24" s="124"/>
    </row>
    <row r="25" spans="1:35" s="96" customFormat="1" ht="24.95" customHeight="1">
      <c r="A25" s="113">
        <v>14</v>
      </c>
      <c r="B25" s="114"/>
      <c r="C25" s="115"/>
      <c r="D25" s="113"/>
      <c r="E25" s="113"/>
      <c r="F25" s="113"/>
      <c r="G25" s="113"/>
      <c r="H25" s="113"/>
      <c r="I25" s="113"/>
      <c r="J25" s="113"/>
      <c r="K25" s="113"/>
      <c r="L25" s="113"/>
      <c r="M25" s="113"/>
      <c r="N25" s="113"/>
      <c r="O25" s="113"/>
      <c r="P25" s="113"/>
      <c r="Q25" s="113"/>
      <c r="R25" s="113"/>
      <c r="S25" s="113"/>
      <c r="T25" s="113"/>
      <c r="U25" s="113"/>
      <c r="V25" s="113"/>
      <c r="W25" s="113"/>
      <c r="X25" s="113"/>
      <c r="Y25" s="113"/>
      <c r="Z25" s="113"/>
      <c r="AA25" s="113"/>
      <c r="AB25" s="113"/>
      <c r="AC25" s="113"/>
      <c r="AD25" s="113"/>
      <c r="AF25" s="124"/>
      <c r="AG25" s="124"/>
    </row>
    <row r="26" spans="1:35" s="96" customFormat="1" ht="24.95" customHeight="1">
      <c r="A26" s="113">
        <v>15</v>
      </c>
      <c r="B26" s="114"/>
      <c r="C26" s="115"/>
      <c r="D26" s="113"/>
      <c r="E26" s="113"/>
      <c r="F26" s="113"/>
      <c r="G26" s="113"/>
      <c r="H26" s="113"/>
      <c r="I26" s="113"/>
      <c r="J26" s="113"/>
      <c r="K26" s="113"/>
      <c r="L26" s="113"/>
      <c r="M26" s="113"/>
      <c r="N26" s="113"/>
      <c r="O26" s="113"/>
      <c r="P26" s="113"/>
      <c r="Q26" s="113"/>
      <c r="R26" s="113"/>
      <c r="S26" s="113"/>
      <c r="T26" s="113"/>
      <c r="U26" s="113"/>
      <c r="V26" s="113"/>
      <c r="W26" s="113"/>
      <c r="X26" s="113"/>
      <c r="Y26" s="113"/>
      <c r="Z26" s="113"/>
      <c r="AA26" s="113"/>
      <c r="AB26" s="113"/>
      <c r="AC26" s="113"/>
      <c r="AD26" s="113"/>
      <c r="AF26" s="124"/>
      <c r="AG26" s="124"/>
    </row>
    <row r="27" spans="1:35" s="96" customFormat="1" ht="24.95" customHeight="1">
      <c r="A27" s="113">
        <v>16</v>
      </c>
      <c r="B27" s="114"/>
      <c r="C27" s="115"/>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F27" s="124"/>
      <c r="AG27" s="124"/>
    </row>
    <row r="28" spans="1:35" s="96" customFormat="1" ht="24.75" customHeight="1">
      <c r="A28" s="113">
        <v>17</v>
      </c>
      <c r="B28" s="114"/>
      <c r="C28" s="115"/>
      <c r="D28" s="113"/>
      <c r="E28" s="113"/>
      <c r="F28" s="113"/>
      <c r="G28" s="113"/>
      <c r="H28" s="113"/>
      <c r="I28" s="113"/>
      <c r="J28" s="113"/>
      <c r="K28" s="113"/>
      <c r="L28" s="113"/>
      <c r="M28" s="113"/>
      <c r="N28" s="113"/>
      <c r="O28" s="113"/>
      <c r="P28" s="113"/>
      <c r="Q28" s="113"/>
      <c r="R28" s="113"/>
      <c r="S28" s="113"/>
      <c r="T28" s="113"/>
      <c r="U28" s="113"/>
      <c r="V28" s="113"/>
      <c r="W28" s="113"/>
      <c r="X28" s="113"/>
      <c r="Y28" s="113"/>
      <c r="Z28" s="113"/>
      <c r="AA28" s="113"/>
      <c r="AB28" s="113"/>
      <c r="AC28" s="113"/>
      <c r="AD28" s="113"/>
      <c r="AF28" s="124"/>
      <c r="AG28" s="124"/>
    </row>
    <row r="29" spans="1:35" s="96" customFormat="1" ht="24.75" customHeight="1">
      <c r="A29" s="113">
        <v>18</v>
      </c>
      <c r="B29" s="114"/>
      <c r="C29" s="115"/>
      <c r="D29" s="113"/>
      <c r="E29" s="113"/>
      <c r="F29" s="113"/>
      <c r="G29" s="113"/>
      <c r="H29" s="113"/>
      <c r="I29" s="113"/>
      <c r="J29" s="113"/>
      <c r="K29" s="113"/>
      <c r="L29" s="113"/>
      <c r="M29" s="113"/>
      <c r="N29" s="113"/>
      <c r="O29" s="113"/>
      <c r="P29" s="113"/>
      <c r="Q29" s="113"/>
      <c r="R29" s="113"/>
      <c r="S29" s="113"/>
      <c r="T29" s="113"/>
      <c r="U29" s="113"/>
      <c r="V29" s="113"/>
      <c r="W29" s="113"/>
      <c r="X29" s="113"/>
      <c r="Y29" s="113"/>
      <c r="Z29" s="113"/>
      <c r="AA29" s="113"/>
      <c r="AB29" s="113"/>
      <c r="AC29" s="113"/>
      <c r="AD29" s="113"/>
      <c r="AF29" s="124"/>
      <c r="AG29" s="124"/>
    </row>
    <row r="30" spans="1:35" s="96" customFormat="1" ht="24.75" customHeight="1">
      <c r="A30" s="113">
        <v>19</v>
      </c>
      <c r="B30" s="114"/>
      <c r="C30" s="115"/>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F30" s="124"/>
      <c r="AG30" s="124"/>
    </row>
    <row r="31" spans="1:35" s="96" customFormat="1" ht="24.75" customHeight="1">
      <c r="A31" s="113">
        <v>20</v>
      </c>
      <c r="B31" s="114"/>
      <c r="C31" s="115"/>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F31" s="124"/>
      <c r="AG31" s="124"/>
    </row>
    <row r="32" spans="1:35" s="96" customFormat="1" ht="24.75" customHeight="1">
      <c r="A32" s="113">
        <v>21</v>
      </c>
      <c r="B32" s="114"/>
      <c r="C32" s="115"/>
      <c r="D32" s="113"/>
      <c r="E32" s="113"/>
      <c r="F32" s="113"/>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F32" s="124"/>
      <c r="AG32" s="124"/>
    </row>
    <row r="33" spans="1:33" s="96" customFormat="1" ht="24.75" customHeight="1">
      <c r="A33" s="113">
        <v>22</v>
      </c>
      <c r="B33" s="114"/>
      <c r="C33" s="115"/>
      <c r="D33" s="113"/>
      <c r="E33" s="113"/>
      <c r="F33" s="113"/>
      <c r="G33" s="113"/>
      <c r="H33" s="113"/>
      <c r="I33" s="113"/>
      <c r="J33" s="113"/>
      <c r="K33" s="113"/>
      <c r="L33" s="113"/>
      <c r="M33" s="113"/>
      <c r="N33" s="113"/>
      <c r="O33" s="113"/>
      <c r="P33" s="113"/>
      <c r="Q33" s="113"/>
      <c r="R33" s="113"/>
      <c r="S33" s="113"/>
      <c r="T33" s="113"/>
      <c r="U33" s="113"/>
      <c r="V33" s="113"/>
      <c r="W33" s="113"/>
      <c r="X33" s="113"/>
      <c r="Y33" s="113"/>
      <c r="Z33" s="113"/>
      <c r="AA33" s="113"/>
      <c r="AB33" s="113"/>
      <c r="AC33" s="113"/>
      <c r="AD33" s="113"/>
      <c r="AF33" s="124"/>
      <c r="AG33" s="124"/>
    </row>
    <row r="34" spans="1:33" s="96" customFormat="1" ht="24.75" customHeight="1">
      <c r="A34" s="113">
        <v>23</v>
      </c>
      <c r="B34" s="114"/>
      <c r="C34" s="115"/>
      <c r="D34" s="113"/>
      <c r="E34" s="113"/>
      <c r="F34" s="113"/>
      <c r="G34" s="113"/>
      <c r="H34" s="113"/>
      <c r="I34" s="113"/>
      <c r="J34" s="113"/>
      <c r="K34" s="113"/>
      <c r="L34" s="113"/>
      <c r="M34" s="113"/>
      <c r="N34" s="113"/>
      <c r="O34" s="113"/>
      <c r="P34" s="113"/>
      <c r="Q34" s="113"/>
      <c r="R34" s="113"/>
      <c r="S34" s="113"/>
      <c r="T34" s="113"/>
      <c r="U34" s="113"/>
      <c r="V34" s="113"/>
      <c r="W34" s="113"/>
      <c r="X34" s="113"/>
      <c r="Y34" s="113"/>
      <c r="Z34" s="113"/>
      <c r="AA34" s="113"/>
      <c r="AB34" s="113"/>
      <c r="AC34" s="113"/>
      <c r="AD34" s="113"/>
      <c r="AF34" s="124"/>
      <c r="AG34" s="124"/>
    </row>
    <row r="35" spans="1:33" s="96" customFormat="1" ht="24.75" customHeight="1">
      <c r="A35" s="113">
        <v>24</v>
      </c>
      <c r="B35" s="114"/>
      <c r="C35" s="115"/>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F35" s="124"/>
      <c r="AG35" s="124"/>
    </row>
    <row r="36" spans="1:33" s="96" customFormat="1" ht="24.75" customHeight="1">
      <c r="A36" s="113">
        <v>25</v>
      </c>
      <c r="B36" s="114"/>
      <c r="C36" s="115"/>
      <c r="D36" s="113"/>
      <c r="E36" s="113"/>
      <c r="F36" s="113"/>
      <c r="G36" s="113"/>
      <c r="H36" s="113"/>
      <c r="I36" s="113"/>
      <c r="J36" s="113"/>
      <c r="K36" s="113"/>
      <c r="L36" s="113"/>
      <c r="M36" s="113"/>
      <c r="N36" s="113"/>
      <c r="O36" s="113"/>
      <c r="P36" s="113"/>
      <c r="Q36" s="113"/>
      <c r="R36" s="113"/>
      <c r="S36" s="113"/>
      <c r="T36" s="113"/>
      <c r="U36" s="113"/>
      <c r="V36" s="113"/>
      <c r="W36" s="113"/>
      <c r="X36" s="113"/>
      <c r="Y36" s="113"/>
      <c r="Z36" s="113"/>
      <c r="AA36" s="113"/>
      <c r="AB36" s="113"/>
      <c r="AC36" s="113"/>
      <c r="AD36" s="113"/>
      <c r="AF36" s="124"/>
      <c r="AG36" s="124"/>
    </row>
    <row r="37" spans="1:33" s="96" customFormat="1" ht="24.75" customHeight="1">
      <c r="A37" s="113">
        <v>26</v>
      </c>
      <c r="B37" s="150"/>
      <c r="C37" s="115"/>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F37" s="124"/>
      <c r="AG37" s="124"/>
    </row>
    <row r="38" spans="1:33" s="96" customFormat="1" ht="24.75" customHeight="1">
      <c r="A38" s="113">
        <v>27</v>
      </c>
      <c r="B38" s="114"/>
      <c r="C38" s="115"/>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F38" s="124"/>
      <c r="AG38" s="124"/>
    </row>
    <row r="39" spans="1:33" s="96" customFormat="1" ht="24.75" customHeight="1">
      <c r="A39" s="113">
        <v>28</v>
      </c>
      <c r="B39" s="114"/>
      <c r="C39" s="115"/>
      <c r="D39" s="113"/>
      <c r="E39" s="113"/>
      <c r="F39" s="113"/>
      <c r="G39" s="113"/>
      <c r="H39" s="113"/>
      <c r="I39" s="113"/>
      <c r="J39" s="113"/>
      <c r="K39" s="113"/>
      <c r="L39" s="113"/>
      <c r="M39" s="113"/>
      <c r="N39" s="113"/>
      <c r="O39" s="113"/>
      <c r="P39" s="113"/>
      <c r="Q39" s="113"/>
      <c r="R39" s="113"/>
      <c r="S39" s="113"/>
      <c r="T39" s="113"/>
      <c r="U39" s="113"/>
      <c r="V39" s="113"/>
      <c r="W39" s="113"/>
      <c r="X39" s="113"/>
      <c r="Y39" s="113"/>
      <c r="Z39" s="113"/>
      <c r="AA39" s="113"/>
      <c r="AB39" s="113"/>
      <c r="AC39" s="113"/>
      <c r="AD39" s="113"/>
      <c r="AF39" s="124"/>
      <c r="AG39" s="124"/>
    </row>
    <row r="40" spans="1:33" s="96" customFormat="1" ht="24.75" customHeight="1">
      <c r="A40" s="113">
        <v>29</v>
      </c>
      <c r="B40" s="114"/>
      <c r="C40" s="115"/>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F40" s="124"/>
      <c r="AG40" s="124"/>
    </row>
    <row r="41" spans="1:33" s="96" customFormat="1" ht="24.75" customHeight="1">
      <c r="A41" s="113">
        <v>30</v>
      </c>
      <c r="B41" s="114"/>
      <c r="C41" s="115"/>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113"/>
      <c r="AB41" s="113"/>
      <c r="AC41" s="113"/>
      <c r="AD41" s="113"/>
      <c r="AF41" s="124"/>
      <c r="AG41" s="124"/>
    </row>
    <row r="42" spans="1:33" s="96" customFormat="1" hidden="1">
      <c r="A42" s="113">
        <v>31</v>
      </c>
      <c r="B42" s="114"/>
      <c r="C42" s="115"/>
      <c r="D42" s="113"/>
      <c r="E42" s="113"/>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F42" s="124"/>
      <c r="AG42" s="124"/>
    </row>
    <row r="43" spans="1:33" s="96" customFormat="1" hidden="1">
      <c r="A43" s="113">
        <v>32</v>
      </c>
      <c r="B43" s="114"/>
      <c r="C43" s="115"/>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F43" s="124"/>
      <c r="AG43" s="124"/>
    </row>
    <row r="44" spans="1:33" s="96" customFormat="1" hidden="1">
      <c r="A44" s="113">
        <v>33</v>
      </c>
      <c r="B44" s="114"/>
      <c r="C44" s="115"/>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F44" s="124"/>
      <c r="AG44" s="124"/>
    </row>
    <row r="45" spans="1:33" s="96" customFormat="1" hidden="1">
      <c r="A45" s="113">
        <v>34</v>
      </c>
      <c r="B45" s="114"/>
      <c r="C45" s="115"/>
      <c r="D45" s="113"/>
      <c r="E45" s="113"/>
      <c r="F45" s="113"/>
      <c r="G45" s="113"/>
      <c r="H45" s="113"/>
      <c r="I45" s="113"/>
      <c r="J45" s="113"/>
      <c r="K45" s="113"/>
      <c r="L45" s="113"/>
      <c r="M45" s="113"/>
      <c r="N45" s="113"/>
      <c r="O45" s="113"/>
      <c r="P45" s="113"/>
      <c r="Q45" s="113"/>
      <c r="R45" s="113"/>
      <c r="S45" s="113"/>
      <c r="T45" s="113"/>
      <c r="U45" s="113"/>
      <c r="V45" s="113"/>
      <c r="W45" s="113"/>
      <c r="X45" s="113"/>
      <c r="Y45" s="113"/>
      <c r="Z45" s="113"/>
      <c r="AA45" s="113"/>
      <c r="AB45" s="113"/>
      <c r="AC45" s="113"/>
      <c r="AD45" s="113"/>
      <c r="AF45" s="124"/>
      <c r="AG45" s="124"/>
    </row>
    <row r="46" spans="1:33" s="96" customFormat="1" hidden="1">
      <c r="A46" s="113">
        <v>35</v>
      </c>
      <c r="B46" s="114"/>
      <c r="C46" s="115"/>
      <c r="D46" s="113"/>
      <c r="E46" s="113"/>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F46" s="124"/>
      <c r="AG46" s="124"/>
    </row>
    <row r="47" spans="1:33" s="96" customFormat="1" hidden="1">
      <c r="A47" s="113">
        <v>36</v>
      </c>
      <c r="B47" s="114"/>
      <c r="C47" s="115"/>
      <c r="D47" s="113"/>
      <c r="E47" s="113"/>
      <c r="F47" s="113"/>
      <c r="G47" s="113"/>
      <c r="H47" s="113"/>
      <c r="I47" s="113"/>
      <c r="J47" s="113"/>
      <c r="K47" s="113"/>
      <c r="L47" s="113"/>
      <c r="M47" s="113"/>
      <c r="N47" s="113"/>
      <c r="O47" s="113"/>
      <c r="P47" s="113"/>
      <c r="Q47" s="113"/>
      <c r="R47" s="113"/>
      <c r="S47" s="113"/>
      <c r="T47" s="113"/>
      <c r="U47" s="113"/>
      <c r="V47" s="113"/>
      <c r="W47" s="113"/>
      <c r="X47" s="113"/>
      <c r="Y47" s="113"/>
      <c r="Z47" s="113"/>
      <c r="AA47" s="113"/>
      <c r="AB47" s="113"/>
      <c r="AC47" s="113"/>
      <c r="AD47" s="113"/>
      <c r="AF47" s="124"/>
      <c r="AG47" s="124"/>
    </row>
    <row r="48" spans="1:33" s="96" customFormat="1" hidden="1">
      <c r="A48" s="113">
        <v>37</v>
      </c>
      <c r="B48" s="114"/>
      <c r="C48" s="115"/>
      <c r="D48" s="113"/>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F48" s="124"/>
      <c r="AG48" s="124"/>
    </row>
    <row r="49" spans="1:33" s="96" customFormat="1" hidden="1">
      <c r="A49" s="113">
        <v>38</v>
      </c>
      <c r="B49" s="114"/>
      <c r="C49" s="115"/>
      <c r="D49" s="113"/>
      <c r="E49" s="113"/>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F49" s="124"/>
      <c r="AG49" s="124"/>
    </row>
    <row r="50" spans="1:33" s="96" customFormat="1" hidden="1">
      <c r="A50" s="113">
        <v>39</v>
      </c>
      <c r="B50" s="114"/>
      <c r="C50" s="115"/>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F50" s="124"/>
      <c r="AG50" s="124"/>
    </row>
    <row r="51" spans="1:33" s="96" customFormat="1" hidden="1">
      <c r="A51" s="113">
        <v>40</v>
      </c>
      <c r="B51" s="114"/>
      <c r="C51" s="115"/>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F51" s="124"/>
      <c r="AG51" s="124"/>
    </row>
    <row r="52" spans="1:33" s="96" customFormat="1" hidden="1">
      <c r="A52" s="113">
        <v>41</v>
      </c>
      <c r="B52" s="114"/>
      <c r="C52" s="115"/>
      <c r="D52" s="113"/>
      <c r="E52" s="113"/>
      <c r="F52" s="113"/>
      <c r="G52" s="113"/>
      <c r="H52" s="113"/>
      <c r="I52" s="113"/>
      <c r="J52" s="113"/>
      <c r="K52" s="113"/>
      <c r="L52" s="113"/>
      <c r="M52" s="113"/>
      <c r="N52" s="113"/>
      <c r="O52" s="113"/>
      <c r="P52" s="113"/>
      <c r="Q52" s="113"/>
      <c r="R52" s="113"/>
      <c r="S52" s="113"/>
      <c r="T52" s="113"/>
      <c r="U52" s="113"/>
      <c r="V52" s="113"/>
      <c r="W52" s="113"/>
      <c r="X52" s="113"/>
      <c r="Y52" s="113"/>
      <c r="Z52" s="113"/>
      <c r="AA52" s="113"/>
      <c r="AB52" s="113"/>
      <c r="AC52" s="113"/>
      <c r="AD52" s="113"/>
      <c r="AF52" s="124"/>
      <c r="AG52" s="124"/>
    </row>
    <row r="53" spans="1:33" s="96" customFormat="1" hidden="1">
      <c r="A53" s="113">
        <v>42</v>
      </c>
      <c r="B53" s="114"/>
      <c r="C53" s="115"/>
      <c r="D53" s="113"/>
      <c r="E53" s="113"/>
      <c r="F53" s="113"/>
      <c r="G53" s="113"/>
      <c r="H53" s="113"/>
      <c r="I53" s="113"/>
      <c r="J53" s="113"/>
      <c r="K53" s="113"/>
      <c r="L53" s="113"/>
      <c r="M53" s="113"/>
      <c r="N53" s="113"/>
      <c r="O53" s="113"/>
      <c r="P53" s="113"/>
      <c r="Q53" s="113"/>
      <c r="R53" s="113"/>
      <c r="S53" s="113"/>
      <c r="T53" s="113"/>
      <c r="U53" s="113"/>
      <c r="V53" s="113"/>
      <c r="W53" s="113"/>
      <c r="X53" s="113"/>
      <c r="Y53" s="113"/>
      <c r="Z53" s="113"/>
      <c r="AA53" s="113"/>
      <c r="AB53" s="113"/>
      <c r="AC53" s="113"/>
      <c r="AD53" s="113"/>
      <c r="AF53" s="124"/>
      <c r="AG53" s="124"/>
    </row>
    <row r="54" spans="1:33" s="96" customFormat="1" hidden="1">
      <c r="A54" s="113">
        <v>43</v>
      </c>
      <c r="B54" s="114"/>
      <c r="C54" s="115"/>
      <c r="D54" s="113"/>
      <c r="E54" s="113"/>
      <c r="F54" s="113"/>
      <c r="G54" s="113"/>
      <c r="H54" s="113"/>
      <c r="I54" s="113"/>
      <c r="J54" s="113"/>
      <c r="K54" s="113"/>
      <c r="L54" s="113"/>
      <c r="M54" s="113"/>
      <c r="N54" s="113"/>
      <c r="O54" s="113"/>
      <c r="P54" s="113"/>
      <c r="Q54" s="113"/>
      <c r="R54" s="113"/>
      <c r="S54" s="113"/>
      <c r="T54" s="113"/>
      <c r="U54" s="113"/>
      <c r="V54" s="113"/>
      <c r="W54" s="113"/>
      <c r="X54" s="113"/>
      <c r="Y54" s="113"/>
      <c r="Z54" s="113"/>
      <c r="AA54" s="113"/>
      <c r="AB54" s="113"/>
      <c r="AC54" s="113"/>
      <c r="AD54" s="113"/>
      <c r="AF54" s="124"/>
      <c r="AG54" s="124"/>
    </row>
    <row r="55" spans="1:33" s="96" customFormat="1" hidden="1">
      <c r="A55" s="113">
        <v>44</v>
      </c>
      <c r="B55" s="114"/>
      <c r="C55" s="115"/>
      <c r="D55" s="113"/>
      <c r="E55" s="113"/>
      <c r="F55" s="113"/>
      <c r="G55" s="113"/>
      <c r="H55" s="113"/>
      <c r="I55" s="113"/>
      <c r="J55" s="113"/>
      <c r="K55" s="113"/>
      <c r="L55" s="113"/>
      <c r="M55" s="113"/>
      <c r="N55" s="113"/>
      <c r="O55" s="113"/>
      <c r="P55" s="113"/>
      <c r="Q55" s="113"/>
      <c r="R55" s="113"/>
      <c r="S55" s="113"/>
      <c r="T55" s="113"/>
      <c r="U55" s="113"/>
      <c r="V55" s="113"/>
      <c r="W55" s="113"/>
      <c r="X55" s="113"/>
      <c r="Y55" s="113"/>
      <c r="Z55" s="113"/>
      <c r="AA55" s="113"/>
      <c r="AB55" s="113"/>
      <c r="AC55" s="113"/>
      <c r="AD55" s="113"/>
      <c r="AF55" s="124"/>
      <c r="AG55" s="124"/>
    </row>
    <row r="56" spans="1:33" s="96" customFormat="1" hidden="1">
      <c r="A56" s="113">
        <v>45</v>
      </c>
      <c r="B56" s="114"/>
      <c r="C56" s="115"/>
      <c r="D56" s="113"/>
      <c r="E56" s="113"/>
      <c r="F56" s="113"/>
      <c r="G56" s="113"/>
      <c r="H56" s="113"/>
      <c r="I56" s="113"/>
      <c r="J56" s="113"/>
      <c r="K56" s="113"/>
      <c r="L56" s="113"/>
      <c r="M56" s="113"/>
      <c r="N56" s="113"/>
      <c r="O56" s="113"/>
      <c r="P56" s="113"/>
      <c r="Q56" s="113"/>
      <c r="R56" s="113"/>
      <c r="S56" s="113"/>
      <c r="T56" s="113"/>
      <c r="U56" s="113"/>
      <c r="V56" s="113"/>
      <c r="W56" s="113"/>
      <c r="X56" s="113"/>
      <c r="Y56" s="113"/>
      <c r="Z56" s="113"/>
      <c r="AA56" s="113"/>
      <c r="AB56" s="113"/>
      <c r="AC56" s="113"/>
      <c r="AD56" s="113"/>
      <c r="AF56" s="124"/>
      <c r="AG56" s="124"/>
    </row>
    <row r="57" spans="1:33" s="96" customFormat="1" hidden="1">
      <c r="A57" s="113">
        <v>46</v>
      </c>
      <c r="B57" s="114"/>
      <c r="C57" s="115"/>
      <c r="D57" s="113"/>
      <c r="E57" s="113"/>
      <c r="F57" s="113"/>
      <c r="G57" s="113"/>
      <c r="H57" s="113"/>
      <c r="I57" s="113"/>
      <c r="J57" s="113"/>
      <c r="K57" s="113"/>
      <c r="L57" s="113"/>
      <c r="M57" s="113"/>
      <c r="N57" s="113"/>
      <c r="O57" s="113"/>
      <c r="P57" s="113"/>
      <c r="Q57" s="113"/>
      <c r="R57" s="113"/>
      <c r="S57" s="113"/>
      <c r="T57" s="113"/>
      <c r="U57" s="113"/>
      <c r="V57" s="113"/>
      <c r="W57" s="113"/>
      <c r="X57" s="113"/>
      <c r="Y57" s="113"/>
      <c r="Z57" s="113"/>
      <c r="AA57" s="113"/>
      <c r="AB57" s="113"/>
      <c r="AC57" s="113"/>
      <c r="AD57" s="113"/>
      <c r="AF57" s="124"/>
      <c r="AG57" s="124"/>
    </row>
    <row r="58" spans="1:33" s="96" customFormat="1" hidden="1">
      <c r="A58" s="113">
        <v>47</v>
      </c>
      <c r="B58" s="114"/>
      <c r="C58" s="115"/>
      <c r="D58" s="113"/>
      <c r="E58" s="113"/>
      <c r="F58" s="113"/>
      <c r="G58" s="113"/>
      <c r="H58" s="113"/>
      <c r="I58" s="113"/>
      <c r="J58" s="113"/>
      <c r="K58" s="113"/>
      <c r="L58" s="113"/>
      <c r="M58" s="113"/>
      <c r="N58" s="113"/>
      <c r="O58" s="113"/>
      <c r="P58" s="113"/>
      <c r="Q58" s="113"/>
      <c r="R58" s="113"/>
      <c r="S58" s="113"/>
      <c r="T58" s="113"/>
      <c r="U58" s="113"/>
      <c r="V58" s="113"/>
      <c r="W58" s="113"/>
      <c r="X58" s="113"/>
      <c r="Y58" s="113"/>
      <c r="Z58" s="113"/>
      <c r="AA58" s="113"/>
      <c r="AB58" s="113"/>
      <c r="AC58" s="113"/>
      <c r="AD58" s="113"/>
      <c r="AF58" s="124"/>
      <c r="AG58" s="124"/>
    </row>
    <row r="59" spans="1:33" s="96" customFormat="1" hidden="1">
      <c r="A59" s="113">
        <v>48</v>
      </c>
      <c r="B59" s="114"/>
      <c r="C59" s="115"/>
      <c r="D59" s="113"/>
      <c r="E59" s="113"/>
      <c r="F59" s="113"/>
      <c r="G59" s="113"/>
      <c r="H59" s="113"/>
      <c r="I59" s="113"/>
      <c r="J59" s="113"/>
      <c r="K59" s="113"/>
      <c r="L59" s="113"/>
      <c r="M59" s="113"/>
      <c r="N59" s="113"/>
      <c r="O59" s="113"/>
      <c r="P59" s="113"/>
      <c r="Q59" s="113"/>
      <c r="R59" s="113"/>
      <c r="S59" s="113"/>
      <c r="T59" s="113"/>
      <c r="U59" s="113"/>
      <c r="V59" s="113"/>
      <c r="W59" s="113"/>
      <c r="X59" s="113"/>
      <c r="Y59" s="113"/>
      <c r="Z59" s="113"/>
      <c r="AA59" s="113"/>
      <c r="AB59" s="113"/>
      <c r="AC59" s="113"/>
      <c r="AD59" s="113"/>
      <c r="AF59" s="124"/>
      <c r="AG59" s="124"/>
    </row>
    <row r="60" spans="1:33" s="96" customFormat="1" hidden="1">
      <c r="A60" s="113">
        <v>49</v>
      </c>
      <c r="B60" s="114"/>
      <c r="C60" s="115"/>
      <c r="D60" s="113"/>
      <c r="E60" s="113"/>
      <c r="F60" s="113"/>
      <c r="G60" s="113"/>
      <c r="H60" s="113"/>
      <c r="I60" s="113"/>
      <c r="J60" s="113"/>
      <c r="K60" s="113"/>
      <c r="L60" s="113"/>
      <c r="M60" s="113"/>
      <c r="N60" s="113"/>
      <c r="O60" s="113"/>
      <c r="P60" s="113"/>
      <c r="Q60" s="113"/>
      <c r="R60" s="113"/>
      <c r="S60" s="113"/>
      <c r="T60" s="113"/>
      <c r="U60" s="113"/>
      <c r="V60" s="113"/>
      <c r="W60" s="113"/>
      <c r="X60" s="113"/>
      <c r="Y60" s="113"/>
      <c r="Z60" s="113"/>
      <c r="AA60" s="113"/>
      <c r="AB60" s="113"/>
      <c r="AC60" s="113"/>
      <c r="AD60" s="113"/>
      <c r="AE60" s="125"/>
      <c r="AF60" s="126"/>
      <c r="AG60" s="126"/>
    </row>
    <row r="61" spans="1:33" s="96" customFormat="1" hidden="1">
      <c r="A61" s="113">
        <v>50</v>
      </c>
      <c r="B61" s="114"/>
      <c r="C61" s="115"/>
      <c r="D61" s="113"/>
      <c r="E61" s="113"/>
      <c r="F61" s="113"/>
      <c r="G61" s="113"/>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F61" s="126"/>
      <c r="AG61" s="126"/>
    </row>
    <row r="62" spans="1:33" s="96" customFormat="1" hidden="1">
      <c r="A62" s="113">
        <v>51</v>
      </c>
      <c r="B62" s="114"/>
      <c r="C62" s="115"/>
      <c r="D62" s="113"/>
      <c r="E62" s="113"/>
      <c r="F62" s="113"/>
      <c r="G62" s="113"/>
      <c r="H62" s="113"/>
      <c r="I62" s="113"/>
      <c r="J62" s="113"/>
      <c r="K62" s="113"/>
      <c r="L62" s="113"/>
      <c r="M62" s="113"/>
      <c r="N62" s="113"/>
      <c r="O62" s="113"/>
      <c r="P62" s="113"/>
      <c r="Q62" s="113"/>
      <c r="R62" s="113"/>
      <c r="S62" s="113"/>
      <c r="T62" s="113"/>
      <c r="U62" s="113"/>
      <c r="V62" s="113"/>
      <c r="W62" s="113"/>
      <c r="X62" s="113"/>
      <c r="Y62" s="113"/>
      <c r="Z62" s="113"/>
      <c r="AA62" s="113"/>
      <c r="AB62" s="113"/>
      <c r="AC62" s="113"/>
      <c r="AD62" s="113"/>
      <c r="AF62" s="126"/>
      <c r="AG62" s="126"/>
    </row>
    <row r="63" spans="1:33" s="96" customFormat="1" hidden="1">
      <c r="A63" s="113">
        <v>52</v>
      </c>
      <c r="B63" s="114"/>
      <c r="C63" s="115"/>
      <c r="D63" s="113"/>
      <c r="E63" s="113"/>
      <c r="F63" s="113"/>
      <c r="G63" s="113"/>
      <c r="H63" s="113"/>
      <c r="I63" s="113"/>
      <c r="J63" s="113"/>
      <c r="K63" s="113"/>
      <c r="L63" s="113"/>
      <c r="M63" s="113"/>
      <c r="N63" s="113"/>
      <c r="O63" s="113"/>
      <c r="P63" s="113"/>
      <c r="Q63" s="113"/>
      <c r="R63" s="113"/>
      <c r="S63" s="113"/>
      <c r="T63" s="113"/>
      <c r="U63" s="113"/>
      <c r="V63" s="113"/>
      <c r="W63" s="113"/>
      <c r="X63" s="113"/>
      <c r="Y63" s="113"/>
      <c r="Z63" s="113"/>
      <c r="AA63" s="113"/>
      <c r="AB63" s="113"/>
      <c r="AC63" s="113"/>
      <c r="AD63" s="113"/>
      <c r="AF63" s="126"/>
      <c r="AG63" s="126"/>
    </row>
    <row r="64" spans="1:33" s="96" customFormat="1" hidden="1">
      <c r="A64" s="113">
        <v>53</v>
      </c>
      <c r="B64" s="114"/>
      <c r="C64" s="115"/>
      <c r="D64" s="113"/>
      <c r="E64" s="113"/>
      <c r="F64" s="113"/>
      <c r="G64" s="113"/>
      <c r="H64" s="113"/>
      <c r="I64" s="113"/>
      <c r="J64" s="113"/>
      <c r="K64" s="113"/>
      <c r="L64" s="113"/>
      <c r="M64" s="113"/>
      <c r="N64" s="113"/>
      <c r="O64" s="113"/>
      <c r="P64" s="113"/>
      <c r="Q64" s="113"/>
      <c r="R64" s="113"/>
      <c r="S64" s="113"/>
      <c r="T64" s="113"/>
      <c r="U64" s="113"/>
      <c r="V64" s="113"/>
      <c r="W64" s="113"/>
      <c r="X64" s="113"/>
      <c r="Y64" s="113"/>
      <c r="Z64" s="113"/>
      <c r="AA64" s="113"/>
      <c r="AB64" s="113"/>
      <c r="AC64" s="113"/>
      <c r="AD64" s="113"/>
      <c r="AF64" s="126"/>
      <c r="AG64" s="126"/>
    </row>
    <row r="65" spans="1:33" s="96" customFormat="1" hidden="1">
      <c r="A65" s="113">
        <v>54</v>
      </c>
      <c r="B65" s="114"/>
      <c r="C65" s="115"/>
      <c r="D65" s="113"/>
      <c r="E65" s="113"/>
      <c r="F65" s="113"/>
      <c r="G65" s="113"/>
      <c r="H65" s="113"/>
      <c r="I65" s="113"/>
      <c r="J65" s="113"/>
      <c r="K65" s="113"/>
      <c r="L65" s="113"/>
      <c r="M65" s="113"/>
      <c r="N65" s="113"/>
      <c r="O65" s="113"/>
      <c r="P65" s="113"/>
      <c r="Q65" s="113"/>
      <c r="R65" s="113"/>
      <c r="S65" s="113"/>
      <c r="T65" s="113"/>
      <c r="U65" s="113"/>
      <c r="V65" s="113"/>
      <c r="W65" s="113"/>
      <c r="X65" s="113"/>
      <c r="Y65" s="113"/>
      <c r="Z65" s="113"/>
      <c r="AA65" s="113"/>
      <c r="AB65" s="113"/>
      <c r="AC65" s="113"/>
      <c r="AD65" s="113"/>
      <c r="AF65" s="126"/>
      <c r="AG65" s="126"/>
    </row>
    <row r="66" spans="1:33">
      <c r="A66" s="127"/>
      <c r="B66" s="128"/>
      <c r="C66" s="128"/>
      <c r="D66" s="129"/>
      <c r="E66" s="128"/>
      <c r="F66" s="204"/>
      <c r="G66" s="204"/>
      <c r="H66" s="204"/>
      <c r="I66" s="204"/>
      <c r="J66" s="204"/>
      <c r="K66" s="204"/>
      <c r="L66" s="204"/>
      <c r="M66" s="204"/>
      <c r="N66" s="204"/>
      <c r="O66" s="204"/>
      <c r="P66" s="204"/>
      <c r="Q66" s="204"/>
      <c r="R66" s="204"/>
      <c r="S66" s="204"/>
      <c r="T66" s="128"/>
      <c r="U66" s="128"/>
      <c r="V66" s="128"/>
      <c r="W66" s="128"/>
      <c r="X66" s="128"/>
      <c r="Y66" s="128"/>
      <c r="Z66" s="128"/>
      <c r="AA66" s="128"/>
      <c r="AB66" s="128"/>
      <c r="AC66" s="128"/>
      <c r="AD66" s="141"/>
      <c r="AF66" s="142"/>
      <c r="AG66" s="142"/>
    </row>
    <row r="67" spans="1:33" ht="15.95" customHeight="1">
      <c r="A67" s="130"/>
      <c r="B67" s="131"/>
      <c r="C67" s="131"/>
      <c r="D67" s="132"/>
      <c r="E67" s="131"/>
      <c r="F67" s="205"/>
      <c r="G67" s="205"/>
      <c r="H67" s="205"/>
      <c r="I67" s="205"/>
      <c r="J67" s="205"/>
      <c r="K67" s="205"/>
      <c r="L67" s="205"/>
      <c r="M67" s="205"/>
      <c r="N67" s="205"/>
      <c r="O67" s="205"/>
      <c r="P67" s="205"/>
      <c r="Q67" s="205"/>
      <c r="R67" s="205"/>
      <c r="S67" s="205"/>
      <c r="T67" s="131"/>
      <c r="U67" s="131"/>
      <c r="V67" s="131"/>
      <c r="W67" s="131"/>
      <c r="X67" s="131"/>
      <c r="Y67" s="131"/>
      <c r="Z67" s="131"/>
      <c r="AA67" s="131"/>
      <c r="AB67" s="131"/>
      <c r="AC67" s="131"/>
      <c r="AD67" s="143"/>
      <c r="AF67" s="142"/>
      <c r="AG67" s="142"/>
    </row>
    <row r="68" spans="1:33" ht="15.95" customHeight="1">
      <c r="A68" s="130"/>
      <c r="B68" s="131"/>
      <c r="C68" s="131"/>
      <c r="D68" s="132"/>
      <c r="E68" s="131"/>
      <c r="F68" s="205"/>
      <c r="G68" s="205"/>
      <c r="H68" s="205"/>
      <c r="I68" s="205"/>
      <c r="J68" s="205"/>
      <c r="K68" s="205"/>
      <c r="L68" s="205"/>
      <c r="M68" s="205"/>
      <c r="N68" s="205"/>
      <c r="O68" s="205"/>
      <c r="P68" s="205"/>
      <c r="Q68" s="205"/>
      <c r="R68" s="205"/>
      <c r="S68" s="205"/>
      <c r="T68" s="131"/>
      <c r="U68" s="131"/>
      <c r="V68" s="131"/>
      <c r="W68" s="131"/>
      <c r="X68" s="131"/>
      <c r="Y68" s="131"/>
      <c r="Z68" s="131"/>
      <c r="AA68" s="131"/>
      <c r="AB68" s="131"/>
      <c r="AC68" s="131"/>
      <c r="AD68" s="143"/>
      <c r="AF68" s="142"/>
      <c r="AG68" s="142"/>
    </row>
    <row r="69" spans="1:33" ht="15.95" customHeight="1">
      <c r="A69" s="134"/>
      <c r="B69" s="131" t="s">
        <v>14</v>
      </c>
      <c r="C69" s="131"/>
      <c r="D69" s="132"/>
      <c r="E69" s="131"/>
      <c r="F69" s="205"/>
      <c r="G69" s="205"/>
      <c r="H69" s="205"/>
      <c r="I69" s="205"/>
      <c r="J69" s="205"/>
      <c r="K69" s="205"/>
      <c r="L69" s="205"/>
      <c r="M69" s="205"/>
      <c r="N69" s="205"/>
      <c r="O69" s="205"/>
      <c r="P69" s="205"/>
      <c r="Q69" s="205"/>
      <c r="R69" s="205"/>
      <c r="S69" s="205"/>
      <c r="T69" s="131"/>
      <c r="U69" s="131"/>
      <c r="V69" s="131"/>
      <c r="W69" s="131"/>
      <c r="X69" s="131"/>
      <c r="Y69" s="131"/>
      <c r="Z69" s="131"/>
      <c r="AA69" s="131"/>
      <c r="AB69" s="131"/>
      <c r="AC69" s="131"/>
      <c r="AD69" s="143"/>
      <c r="AF69" s="142"/>
      <c r="AG69" s="142"/>
    </row>
    <row r="70" spans="1:33">
      <c r="A70" s="134"/>
      <c r="B70" s="135" t="s">
        <v>51</v>
      </c>
      <c r="C70" s="135"/>
      <c r="D70" s="136"/>
      <c r="E70" s="135"/>
      <c r="F70" s="131"/>
      <c r="G70" s="131"/>
      <c r="H70" s="131"/>
      <c r="I70" s="131"/>
      <c r="J70" s="131"/>
      <c r="K70" s="131"/>
      <c r="L70" s="131"/>
      <c r="M70" s="131"/>
      <c r="N70" s="131"/>
      <c r="O70" s="131"/>
      <c r="P70" s="131"/>
      <c r="Q70" s="131"/>
      <c r="R70" s="131"/>
      <c r="S70" s="131"/>
      <c r="T70" s="131"/>
      <c r="U70" s="131"/>
      <c r="V70" s="131"/>
      <c r="W70" s="131"/>
      <c r="X70" s="131"/>
      <c r="Y70" s="131"/>
      <c r="Z70" s="131"/>
      <c r="AA70" s="131"/>
      <c r="AB70" s="131"/>
      <c r="AC70" s="131"/>
      <c r="AD70" s="143"/>
      <c r="AF70" s="142"/>
      <c r="AG70" s="142"/>
    </row>
    <row r="71" spans="1:33">
      <c r="A71" s="134"/>
      <c r="B71" s="135" t="s">
        <v>50</v>
      </c>
      <c r="C71" s="135"/>
      <c r="D71" s="136"/>
      <c r="E71" s="135"/>
      <c r="F71" s="131"/>
      <c r="G71" s="131"/>
      <c r="H71" s="131"/>
      <c r="I71" s="131"/>
      <c r="J71" s="131"/>
      <c r="K71" s="131"/>
      <c r="L71" s="131"/>
      <c r="M71" s="131"/>
      <c r="N71" s="131"/>
      <c r="O71" s="131"/>
      <c r="P71" s="131"/>
      <c r="Q71" s="131"/>
      <c r="R71" s="131"/>
      <c r="S71" s="131"/>
      <c r="T71" s="131"/>
      <c r="U71" s="131"/>
      <c r="V71" s="131"/>
      <c r="W71" s="131"/>
      <c r="X71" s="131"/>
      <c r="Y71" s="131"/>
      <c r="Z71" s="131"/>
      <c r="AA71" s="131"/>
      <c r="AB71" s="131"/>
      <c r="AC71" s="131"/>
      <c r="AD71" s="143"/>
      <c r="AF71" s="142"/>
      <c r="AG71" s="142"/>
    </row>
    <row r="72" spans="1:33">
      <c r="A72" s="134"/>
      <c r="B72" s="167" t="str">
        <f>$D$1</f>
        <v>SK SUNGAI SIPUT</v>
      </c>
      <c r="C72" s="137"/>
      <c r="D72" s="133"/>
      <c r="E72" s="137"/>
      <c r="F72" s="131"/>
      <c r="G72" s="131"/>
      <c r="H72" s="131"/>
      <c r="I72" s="131"/>
      <c r="J72" s="131"/>
      <c r="K72" s="131"/>
      <c r="L72" s="131"/>
      <c r="M72" s="131"/>
      <c r="N72" s="131"/>
      <c r="O72" s="131"/>
      <c r="P72" s="131"/>
      <c r="Q72" s="131"/>
      <c r="R72" s="131"/>
      <c r="S72" s="131"/>
      <c r="T72" s="131"/>
      <c r="U72" s="131"/>
      <c r="V72" s="131"/>
      <c r="W72" s="131"/>
      <c r="X72" s="131"/>
      <c r="Y72" s="131"/>
      <c r="Z72" s="131"/>
      <c r="AA72" s="131"/>
      <c r="AB72" s="131"/>
      <c r="AC72" s="131"/>
      <c r="AD72" s="143"/>
      <c r="AF72" s="142"/>
      <c r="AG72" s="142"/>
    </row>
    <row r="73" spans="1:33">
      <c r="A73" s="130"/>
      <c r="B73" s="131"/>
      <c r="C73" s="131"/>
      <c r="D73" s="132"/>
      <c r="E73" s="131"/>
      <c r="F73" s="131"/>
      <c r="G73" s="131"/>
      <c r="H73" s="131"/>
      <c r="I73" s="131"/>
      <c r="J73" s="131"/>
      <c r="K73" s="131"/>
      <c r="L73" s="131"/>
      <c r="M73" s="131"/>
      <c r="N73" s="131"/>
      <c r="O73" s="131"/>
      <c r="P73" s="131"/>
      <c r="Q73" s="131"/>
      <c r="R73" s="131"/>
      <c r="S73" s="131"/>
      <c r="T73" s="131"/>
      <c r="U73" s="131"/>
      <c r="V73" s="131"/>
      <c r="W73" s="131"/>
      <c r="X73" s="131"/>
      <c r="Y73" s="131"/>
      <c r="Z73" s="131"/>
      <c r="AA73" s="131"/>
      <c r="AB73" s="131"/>
      <c r="AC73" s="131"/>
      <c r="AD73" s="143"/>
      <c r="AF73" s="142"/>
      <c r="AG73" s="142"/>
    </row>
    <row r="74" spans="1:33">
      <c r="A74" s="130"/>
      <c r="B74" s="131"/>
      <c r="C74" s="131"/>
      <c r="D74" s="132"/>
      <c r="E74" s="131"/>
      <c r="F74" s="131"/>
      <c r="G74" s="131"/>
      <c r="H74" s="131"/>
      <c r="I74" s="131"/>
      <c r="J74" s="131"/>
      <c r="K74" s="131"/>
      <c r="L74" s="131"/>
      <c r="M74" s="131"/>
      <c r="N74" s="131"/>
      <c r="O74" s="131"/>
      <c r="P74" s="131"/>
      <c r="Q74" s="131"/>
      <c r="R74" s="131"/>
      <c r="S74" s="131"/>
      <c r="T74" s="131"/>
      <c r="U74" s="131"/>
      <c r="V74" s="131"/>
      <c r="W74" s="131"/>
      <c r="X74" s="131"/>
      <c r="Y74" s="131"/>
      <c r="Z74" s="131"/>
      <c r="AA74" s="131"/>
      <c r="AB74" s="131"/>
      <c r="AC74" s="131"/>
      <c r="AD74" s="143"/>
      <c r="AF74" s="142"/>
      <c r="AG74" s="142"/>
    </row>
    <row r="75" spans="1:33">
      <c r="A75" s="130"/>
      <c r="B75" s="131"/>
      <c r="C75" s="131"/>
      <c r="D75" s="132"/>
      <c r="E75" s="131"/>
      <c r="F75" s="131"/>
      <c r="G75" s="131"/>
      <c r="H75" s="131"/>
      <c r="I75" s="131"/>
      <c r="J75" s="131"/>
      <c r="K75" s="131"/>
      <c r="L75" s="131"/>
      <c r="M75" s="131"/>
      <c r="N75" s="131"/>
      <c r="O75" s="131"/>
      <c r="P75" s="131"/>
      <c r="Q75" s="131"/>
      <c r="R75" s="131"/>
      <c r="S75" s="131"/>
      <c r="T75" s="131"/>
      <c r="U75" s="131"/>
      <c r="V75" s="131"/>
      <c r="W75" s="131"/>
      <c r="X75" s="131"/>
      <c r="Y75" s="131"/>
      <c r="Z75" s="131"/>
      <c r="AA75" s="131"/>
      <c r="AB75" s="131"/>
      <c r="AC75" s="131"/>
      <c r="AD75" s="143"/>
      <c r="AF75" s="142"/>
      <c r="AG75" s="142"/>
    </row>
    <row r="76" spans="1:33">
      <c r="A76" s="130"/>
      <c r="B76" s="131"/>
      <c r="C76" s="131"/>
      <c r="D76" s="132"/>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43"/>
      <c r="AF76" s="142"/>
      <c r="AG76" s="142"/>
    </row>
    <row r="77" spans="1:33">
      <c r="A77" s="138"/>
      <c r="B77" s="139"/>
      <c r="C77" s="139"/>
      <c r="D77" s="140"/>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44"/>
      <c r="AF77" s="142"/>
      <c r="AG77" s="142"/>
    </row>
    <row r="78" spans="1:33">
      <c r="AF78" s="142"/>
      <c r="AG78" s="142"/>
    </row>
    <row r="79" spans="1:33">
      <c r="AF79" s="142"/>
      <c r="AG79" s="142"/>
    </row>
    <row r="80" spans="1:33">
      <c r="AF80" s="142"/>
      <c r="AG80" s="142"/>
    </row>
    <row r="81" spans="32:33">
      <c r="AF81" s="142"/>
      <c r="AG81" s="142"/>
    </row>
    <row r="82" spans="32:33">
      <c r="AF82" s="142"/>
      <c r="AG82" s="142"/>
    </row>
    <row r="83" spans="32:33">
      <c r="AF83" s="142"/>
      <c r="AG83" s="142"/>
    </row>
    <row r="84" spans="32:33">
      <c r="AF84" s="142"/>
      <c r="AG84" s="142"/>
    </row>
    <row r="85" spans="32:33">
      <c r="AF85" s="142"/>
      <c r="AG85" s="142"/>
    </row>
    <row r="86" spans="32:33">
      <c r="AF86" s="142"/>
      <c r="AG86" s="142"/>
    </row>
    <row r="87" spans="32:33">
      <c r="AF87" s="142"/>
      <c r="AG87" s="142"/>
    </row>
    <row r="88" spans="32:33">
      <c r="AF88" s="142"/>
      <c r="AG88" s="142"/>
    </row>
    <row r="89" spans="32:33">
      <c r="AF89" s="142"/>
      <c r="AG89" s="142"/>
    </row>
    <row r="90" spans="32:33">
      <c r="AF90" s="142"/>
      <c r="AG90" s="142"/>
    </row>
    <row r="91" spans="32:33">
      <c r="AF91" s="142"/>
      <c r="AG91" s="142"/>
    </row>
    <row r="92" spans="32:33">
      <c r="AF92" s="142"/>
      <c r="AG92" s="142"/>
    </row>
    <row r="93" spans="32:33">
      <c r="AF93" s="142"/>
      <c r="AG93" s="142"/>
    </row>
    <row r="94" spans="32:33">
      <c r="AF94" s="142"/>
      <c r="AG94" s="142"/>
    </row>
    <row r="95" spans="32:33">
      <c r="AF95" s="142"/>
      <c r="AG95" s="142"/>
    </row>
    <row r="96" spans="32:33">
      <c r="AF96" s="142"/>
      <c r="AG96" s="142"/>
    </row>
    <row r="97" spans="32:33">
      <c r="AF97" s="142"/>
      <c r="AG97" s="142"/>
    </row>
    <row r="98" spans="32:33">
      <c r="AF98" s="142"/>
      <c r="AG98" s="142"/>
    </row>
    <row r="99" spans="32:33">
      <c r="AF99" s="142"/>
      <c r="AG99" s="142"/>
    </row>
    <row r="100" spans="32:33">
      <c r="AF100" s="142"/>
      <c r="AG100" s="142"/>
    </row>
    <row r="101" spans="32:33">
      <c r="AF101" s="142"/>
      <c r="AG101" s="142"/>
    </row>
    <row r="102" spans="32:33">
      <c r="AF102" s="142"/>
      <c r="AG102" s="142"/>
    </row>
    <row r="103" spans="32:33">
      <c r="AF103" s="142"/>
      <c r="AG103" s="142"/>
    </row>
    <row r="104" spans="32:33">
      <c r="AF104" s="142"/>
      <c r="AG104" s="142"/>
    </row>
    <row r="105" spans="32:33"/>
    <row r="106" spans="32:33"/>
    <row r="107" spans="32:33"/>
    <row r="108" spans="32:33"/>
    <row r="109" spans="32:33"/>
    <row r="110" spans="32:33"/>
    <row r="111" spans="32:33"/>
    <row r="112" spans="32:33"/>
    <row r="113"/>
    <row r="114"/>
    <row r="115"/>
    <row r="116"/>
    <row r="117"/>
    <row r="118"/>
    <row r="119"/>
    <row r="120"/>
    <row r="121"/>
    <row r="122"/>
    <row r="123"/>
    <row r="124"/>
    <row r="125"/>
    <row r="126"/>
    <row r="127"/>
    <row r="128"/>
    <row r="129"/>
    <row r="130"/>
    <row r="131"/>
    <row r="132"/>
    <row r="133"/>
    <row r="134"/>
    <row r="135"/>
  </sheetData>
  <mergeCells count="13">
    <mergeCell ref="F66:S66"/>
    <mergeCell ref="F67:S67"/>
    <mergeCell ref="F68:S68"/>
    <mergeCell ref="F69:S69"/>
    <mergeCell ref="M9:M11"/>
    <mergeCell ref="N9:N11"/>
    <mergeCell ref="O9:O11"/>
    <mergeCell ref="P9:P11"/>
    <mergeCell ref="A9:A11"/>
    <mergeCell ref="B9:B11"/>
    <mergeCell ref="C9:C11"/>
    <mergeCell ref="D9:D11"/>
    <mergeCell ref="AD9:AD11"/>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0"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14</xdr:col>
                    <xdr:colOff>733425</xdr:colOff>
                    <xdr:row>5</xdr:row>
                    <xdr:rowOff>19050</xdr:rowOff>
                  </from>
                  <to>
                    <xdr:col>15</xdr:col>
                    <xdr:colOff>66675</xdr:colOff>
                    <xdr:row>5</xdr:row>
                    <xdr:rowOff>228600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14</xdr:col>
                    <xdr:colOff>733425</xdr:colOff>
                    <xdr:row>5</xdr:row>
                    <xdr:rowOff>238125</xdr:rowOff>
                  </from>
                  <to>
                    <xdr:col>15</xdr:col>
                    <xdr:colOff>57150</xdr:colOff>
                    <xdr:row>6</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topLeftCell="A19" zoomScale="80" zoomScaleNormal="80" zoomScaleSheetLayoutView="100" workbookViewId="0">
      <selection activeCell="E47" sqref="E47:F47"/>
    </sheetView>
  </sheetViews>
  <sheetFormatPr defaultRowHeight="16.5" zeroHeight="1"/>
  <cols>
    <col min="1" max="1" width="3.7109375" style="1" customWidth="1"/>
    <col min="2" max="3" width="8.28515625" style="48" customWidth="1"/>
    <col min="4" max="4" width="20.28515625" style="48" customWidth="1"/>
    <col min="5" max="5" width="13.7109375" style="48" customWidth="1"/>
    <col min="6" max="6" width="94.7109375" style="48" customWidth="1"/>
    <col min="7" max="7" width="5.7109375" style="50" customWidth="1"/>
    <col min="8" max="8" width="12.5703125" style="51"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7" customFormat="1" ht="21" customHeight="1">
      <c r="A1" s="52"/>
      <c r="B1" s="206" t="str">
        <f>'REKOD PRESTASI MURID'!$D$1</f>
        <v>SK SUNGAI SIPUT</v>
      </c>
      <c r="C1" s="206"/>
      <c r="D1" s="206"/>
      <c r="E1" s="206"/>
      <c r="F1" s="206"/>
      <c r="G1" s="52"/>
      <c r="H1" s="51"/>
    </row>
    <row r="2" spans="1:11" s="47" customFormat="1" ht="21" customHeight="1">
      <c r="A2" s="52"/>
      <c r="B2" s="206" t="str">
        <f>'REKOD PRESTASI MURID'!$D$2</f>
        <v xml:space="preserve">KLANG, </v>
      </c>
      <c r="C2" s="206"/>
      <c r="D2" s="206"/>
      <c r="E2" s="206"/>
      <c r="F2" s="206"/>
      <c r="G2" s="52"/>
      <c r="H2" s="51"/>
    </row>
    <row r="3" spans="1:11" s="47" customFormat="1" ht="21" customHeight="1">
      <c r="A3" s="52"/>
      <c r="B3" s="206" t="str">
        <f>'REKOD PRESTASI MURID'!$D$3</f>
        <v>SELANGOR</v>
      </c>
      <c r="C3" s="206"/>
      <c r="D3" s="206"/>
      <c r="E3" s="206"/>
      <c r="F3" s="206"/>
      <c r="G3" s="52"/>
      <c r="H3" s="51"/>
    </row>
    <row r="4" spans="1:11" s="47" customFormat="1" ht="21" customHeight="1">
      <c r="A4" s="53"/>
      <c r="B4" s="207">
        <f>'REKOD PRESTASI MURID'!$D$4</f>
        <v>43010</v>
      </c>
      <c r="C4" s="207"/>
      <c r="D4" s="207"/>
      <c r="E4" s="207"/>
      <c r="F4" s="207"/>
      <c r="G4" s="53"/>
      <c r="H4" s="208" t="s">
        <v>15</v>
      </c>
      <c r="I4" s="208"/>
      <c r="J4" s="208"/>
    </row>
    <row r="5" spans="1:11">
      <c r="A5" s="7"/>
      <c r="B5" s="7"/>
      <c r="C5" s="7"/>
      <c r="D5" s="7"/>
      <c r="E5" s="7"/>
      <c r="F5" s="7"/>
      <c r="G5" s="7"/>
      <c r="H5" s="54"/>
      <c r="I5" s="91"/>
      <c r="J5" s="91"/>
    </row>
    <row r="6" spans="1:11" ht="18.75">
      <c r="A6" s="7"/>
      <c r="B6" s="55" t="str">
        <f>'REKOD PRESTASI MURID'!$A$7</f>
        <v>BAHASA INGGERIS</v>
      </c>
      <c r="C6" s="7"/>
      <c r="D6" s="7"/>
      <c r="E6" s="7"/>
      <c r="F6" s="7"/>
      <c r="G6" s="7"/>
      <c r="H6" s="54"/>
      <c r="I6" s="92">
        <v>1</v>
      </c>
      <c r="J6" s="91"/>
    </row>
    <row r="7" spans="1:11">
      <c r="A7" s="7"/>
      <c r="B7" s="7"/>
      <c r="C7" s="7"/>
      <c r="D7" s="7"/>
      <c r="E7" s="7"/>
      <c r="F7" s="7"/>
      <c r="G7" s="7"/>
      <c r="H7" s="56">
        <v>1</v>
      </c>
      <c r="I7" s="56" t="str">
        <f>'REKOD PRESTASI MURID'!B12</f>
        <v>AHMAD BIN SULAIMAN</v>
      </c>
      <c r="J7" s="56" t="str">
        <f t="shared" ref="J7:J24" si="0">IF(I7=0,"",H7&amp;"  "&amp;I7)</f>
        <v>1  AHMAD BIN SULAIMAN</v>
      </c>
      <c r="K7" s="1">
        <f>'REKOD PRESTASI MURID'!AI12</f>
        <v>1</v>
      </c>
    </row>
    <row r="8" spans="1:11">
      <c r="A8" s="7"/>
      <c r="B8" s="209" t="s">
        <v>16</v>
      </c>
      <c r="C8" s="210"/>
      <c r="D8" s="57" t="str">
        <f>VLOOKUP($I$6,H7:J69,2)</f>
        <v>AHMAD BIN SULAIMAN</v>
      </c>
      <c r="E8" s="58"/>
      <c r="F8" s="18"/>
      <c r="G8" s="7"/>
      <c r="H8" s="56">
        <v>2</v>
      </c>
      <c r="I8" s="56" t="str">
        <f>'REKOD PRESTASI MURID'!B13</f>
        <v>SITI ROKIAH BINTI ALI</v>
      </c>
      <c r="J8" s="56" t="str">
        <f t="shared" si="0"/>
        <v>2  SITI ROKIAH BINTI ALI</v>
      </c>
      <c r="K8" s="1" t="str">
        <f>'REKOD PRESTASI MURID'!P6</f>
        <v>Pentaksiran Pertengahan Tahun</v>
      </c>
    </row>
    <row r="9" spans="1:11">
      <c r="A9" s="7"/>
      <c r="B9" s="212" t="s">
        <v>17</v>
      </c>
      <c r="C9" s="213"/>
      <c r="D9" s="61">
        <f>VLOOKUP($I$6,'REKOD PRESTASI MURID'!$A$12:$D$65,3)</f>
        <v>123356789413</v>
      </c>
      <c r="E9" s="62"/>
      <c r="F9" s="18"/>
      <c r="G9" s="7"/>
      <c r="H9" s="56">
        <v>3</v>
      </c>
      <c r="I9" s="56" t="str">
        <f>'REKOD PRESTASI MURID'!B14</f>
        <v>MOHD RAMLI BIN SHUKRI</v>
      </c>
      <c r="J9" s="56" t="str">
        <f t="shared" si="0"/>
        <v>3  MOHD RAMLI BIN SHUKRI</v>
      </c>
      <c r="K9" s="1" t="str">
        <f>'REKOD PRESTASI MURID'!P7</f>
        <v>Pentaksiran Akhir tahun</v>
      </c>
    </row>
    <row r="10" spans="1:11">
      <c r="A10" s="7"/>
      <c r="B10" s="212" t="s">
        <v>18</v>
      </c>
      <c r="C10" s="213"/>
      <c r="D10" s="63" t="str">
        <f>VLOOKUP($I$6,'REKOD PRESTASI MURID'!$A$12:$D$65,4)</f>
        <v>L</v>
      </c>
      <c r="E10" s="64"/>
      <c r="F10" s="18"/>
      <c r="G10" s="7"/>
      <c r="H10" s="56">
        <v>4</v>
      </c>
      <c r="I10" s="56" t="str">
        <f>'REKOD PRESTASI MURID'!B15</f>
        <v>NORAINI BINTI KASIM</v>
      </c>
      <c r="J10" s="56" t="str">
        <f t="shared" si="0"/>
        <v>4  NORAINI BINTI KASIM</v>
      </c>
    </row>
    <row r="11" spans="1:11">
      <c r="A11" s="7"/>
      <c r="B11" s="212" t="s">
        <v>19</v>
      </c>
      <c r="C11" s="213"/>
      <c r="D11" s="63" t="str">
        <f>'REKOD PRESTASI MURID'!D7</f>
        <v>TINGKATAN 3</v>
      </c>
      <c r="E11" s="64"/>
      <c r="F11" s="18"/>
      <c r="G11" s="7"/>
      <c r="H11" s="56">
        <v>5</v>
      </c>
      <c r="I11" s="56" t="str">
        <f>'REKOD PRESTASI MURID'!B16</f>
        <v>ALIAS BIN OMAR</v>
      </c>
      <c r="J11" s="56" t="str">
        <f t="shared" si="0"/>
        <v>5  ALIAS BIN OMAR</v>
      </c>
    </row>
    <row r="12" spans="1:11">
      <c r="A12" s="7"/>
      <c r="B12" s="59" t="s">
        <v>20</v>
      </c>
      <c r="C12" s="60"/>
      <c r="D12" s="63" t="str">
        <f>'REKOD PRESTASI MURID'!$D$6</f>
        <v>PN. SUZILA MOHAMED</v>
      </c>
      <c r="E12" s="64"/>
      <c r="F12" s="18"/>
      <c r="G12" s="7"/>
      <c r="H12" s="56">
        <v>6</v>
      </c>
      <c r="I12" s="56" t="str">
        <f>'REKOD PRESTASI MURID'!B17</f>
        <v>ABDUL HAKIM BIN KAMARUZAMAN</v>
      </c>
      <c r="J12" s="56" t="str">
        <f t="shared" si="0"/>
        <v>6  ABDUL HAKIM BIN KAMARUZAMAN</v>
      </c>
      <c r="K12" s="89"/>
    </row>
    <row r="13" spans="1:11">
      <c r="A13" s="7"/>
      <c r="B13" s="214" t="s">
        <v>21</v>
      </c>
      <c r="C13" s="215"/>
      <c r="D13" s="152">
        <f>B4</f>
        <v>43010</v>
      </c>
      <c r="E13" s="65"/>
      <c r="F13" s="18"/>
      <c r="G13" s="7"/>
      <c r="H13" s="56">
        <v>7</v>
      </c>
      <c r="I13" s="56">
        <f>'REKOD PRESTASI MURID'!B18</f>
        <v>0</v>
      </c>
      <c r="J13" s="56" t="str">
        <f t="shared" si="0"/>
        <v/>
      </c>
    </row>
    <row r="14" spans="1:11">
      <c r="A14" s="7"/>
      <c r="B14" s="18"/>
      <c r="C14" s="18"/>
      <c r="D14" s="18"/>
      <c r="E14" s="66"/>
      <c r="F14" s="18"/>
      <c r="G14" s="7"/>
      <c r="H14" s="56">
        <v>8</v>
      </c>
      <c r="I14" s="56">
        <f>'REKOD PRESTASI MURID'!B19</f>
        <v>0</v>
      </c>
      <c r="J14" s="56" t="str">
        <f t="shared" si="0"/>
        <v/>
      </c>
    </row>
    <row r="15" spans="1:11" ht="22.5" customHeight="1">
      <c r="A15" s="7"/>
      <c r="B15" s="225" t="s">
        <v>22</v>
      </c>
      <c r="C15" s="225"/>
      <c r="D15" s="225"/>
      <c r="E15" s="218" t="str">
        <f>IF(K7=1,"",VLOOKUP($I$6,'REKOD PRESTASI MURID'!$A$12:$AD$65,30))</f>
        <v/>
      </c>
      <c r="F15" s="223" t="str">
        <f>UPPER(IF(K7=1,K8,K9))</f>
        <v>PENTAKSIRAN PERTENGAHAN TAHUN</v>
      </c>
      <c r="G15" s="7"/>
      <c r="H15" s="56">
        <v>9</v>
      </c>
      <c r="I15" s="56">
        <f>'REKOD PRESTASI MURID'!B20</f>
        <v>0</v>
      </c>
      <c r="J15" s="56" t="str">
        <f t="shared" si="0"/>
        <v/>
      </c>
    </row>
    <row r="16" spans="1:11" ht="22.5" customHeight="1">
      <c r="A16" s="7"/>
      <c r="B16" s="226"/>
      <c r="C16" s="226"/>
      <c r="D16" s="226"/>
      <c r="E16" s="218"/>
      <c r="F16" s="224"/>
      <c r="G16" s="7"/>
      <c r="H16" s="56">
        <v>10</v>
      </c>
      <c r="I16" s="56">
        <f>'REKOD PRESTASI MURID'!B21</f>
        <v>0</v>
      </c>
      <c r="J16" s="56" t="str">
        <f t="shared" si="0"/>
        <v/>
      </c>
    </row>
    <row r="17" spans="1:10" ht="67.5" customHeight="1">
      <c r="A17" s="7"/>
      <c r="B17" s="216" t="s">
        <v>23</v>
      </c>
      <c r="C17" s="216"/>
      <c r="D17" s="217"/>
      <c r="E17" s="219" t="str">
        <f>IF(E15="","Tahap Penguasaan Keseluruhan hanya dilaporkan pada pentaksiran akhir tahun sahaja",VLOOKUP(E15,'DATA PERNYATAAN TAHAP PGUASAAN '!A204:B209,2))</f>
        <v>Tahap Penguasaan Keseluruhan hanya dilaporkan pada pentaksiran akhir tahun sahaja</v>
      </c>
      <c r="F17" s="220"/>
      <c r="G17" s="7"/>
      <c r="H17" s="56">
        <v>11</v>
      </c>
      <c r="I17" s="56">
        <f>'REKOD PRESTASI MURID'!B22</f>
        <v>0</v>
      </c>
      <c r="J17" s="56" t="str">
        <f t="shared" si="0"/>
        <v/>
      </c>
    </row>
    <row r="18" spans="1:10">
      <c r="A18" s="7"/>
      <c r="B18" s="6"/>
      <c r="C18" s="6"/>
      <c r="D18" s="6"/>
      <c r="E18" s="6"/>
      <c r="F18" s="6"/>
      <c r="G18" s="7"/>
      <c r="H18" s="56">
        <v>12</v>
      </c>
      <c r="I18" s="56">
        <f>'REKOD PRESTASI MURID'!B23</f>
        <v>0</v>
      </c>
      <c r="J18" s="56" t="str">
        <f t="shared" si="0"/>
        <v/>
      </c>
    </row>
    <row r="19" spans="1:10" ht="38.25" customHeight="1">
      <c r="A19" s="7"/>
      <c r="B19" s="221" t="s">
        <v>4</v>
      </c>
      <c r="C19" s="221"/>
      <c r="D19" s="67" t="s">
        <v>24</v>
      </c>
      <c r="E19" s="68" t="s">
        <v>25</v>
      </c>
      <c r="F19" s="69" t="s">
        <v>26</v>
      </c>
      <c r="G19" s="7"/>
      <c r="H19" s="56">
        <v>13</v>
      </c>
      <c r="I19" s="56">
        <f>'REKOD PRESTASI MURID'!B24</f>
        <v>0</v>
      </c>
      <c r="J19" s="56" t="str">
        <f t="shared" si="0"/>
        <v/>
      </c>
    </row>
    <row r="20" spans="1:10" ht="57.75" hidden="1" customHeight="1">
      <c r="A20" s="7"/>
      <c r="B20" s="173"/>
      <c r="C20" s="174"/>
      <c r="D20" s="70">
        <f>'REKOD PRESTASI MURID'!$E$11</f>
        <v>1</v>
      </c>
      <c r="E20" s="71">
        <f>VLOOKUP($I$6,'REKOD PRESTASI MURID'!$A$12:$AD$65,5)</f>
        <v>1</v>
      </c>
      <c r="F20" s="72">
        <f>VLOOKUP(E20,'DATA PERNYATAAN TAHAP PGUASAAN '!A4:B9,2)</f>
        <v>0</v>
      </c>
      <c r="G20" s="7"/>
      <c r="H20" s="56">
        <v>14</v>
      </c>
      <c r="I20" s="56">
        <f>'REKOD PRESTASI MURID'!B25</f>
        <v>0</v>
      </c>
      <c r="J20" s="56" t="str">
        <f t="shared" si="0"/>
        <v/>
      </c>
    </row>
    <row r="21" spans="1:10" ht="40.5" hidden="1" customHeight="1">
      <c r="A21" s="7"/>
      <c r="B21" s="175"/>
      <c r="C21" s="176"/>
      <c r="D21" s="70">
        <f>'REKOD PRESTASI MURID'!$F$11</f>
        <v>2</v>
      </c>
      <c r="E21" s="71">
        <f>VLOOKUP($I$6,'REKOD PRESTASI MURID'!$A$12:$AD$65,6)</f>
        <v>0</v>
      </c>
      <c r="F21" s="72" t="e">
        <f>VLOOKUP(E21,'DATA PERNYATAAN TAHAP PGUASAAN '!A12:B17,2)</f>
        <v>#N/A</v>
      </c>
      <c r="G21" s="7"/>
      <c r="H21" s="56">
        <v>15</v>
      </c>
      <c r="I21" s="56">
        <f>'REKOD PRESTASI MURID'!B26</f>
        <v>0</v>
      </c>
      <c r="J21" s="56" t="str">
        <f t="shared" si="0"/>
        <v/>
      </c>
    </row>
    <row r="22" spans="1:10" ht="40.5" hidden="1" customHeight="1">
      <c r="A22" s="7"/>
      <c r="B22" s="175"/>
      <c r="C22" s="176"/>
      <c r="D22" s="70">
        <f>'REKOD PRESTASI MURID'!$G$11</f>
        <v>3</v>
      </c>
      <c r="E22" s="71">
        <f>VLOOKUP($I$6,'REKOD PRESTASI MURID'!$A$12:$AD$65,7)</f>
        <v>0</v>
      </c>
      <c r="F22" s="72" t="e">
        <f>VLOOKUP(E22,'DATA PERNYATAAN TAHAP PGUASAAN '!A20:B25,2)</f>
        <v>#N/A</v>
      </c>
      <c r="G22" s="7"/>
      <c r="H22" s="56">
        <v>16</v>
      </c>
      <c r="I22" s="56">
        <f>'REKOD PRESTASI MURID'!B27</f>
        <v>0</v>
      </c>
      <c r="J22" s="56" t="str">
        <f t="shared" si="0"/>
        <v/>
      </c>
    </row>
    <row r="23" spans="1:10" ht="40.5" hidden="1" customHeight="1">
      <c r="A23" s="7"/>
      <c r="B23" s="175"/>
      <c r="C23" s="176"/>
      <c r="D23" s="70">
        <f>'REKOD PRESTASI MURID'!$H$11</f>
        <v>4</v>
      </c>
      <c r="E23" s="71">
        <f>VLOOKUP($I$6,'REKOD PRESTASI MURID'!$A$12:$AD$65,8)</f>
        <v>0</v>
      </c>
      <c r="F23" s="72" t="e">
        <f>VLOOKUP(E23,'DATA PERNYATAAN TAHAP PGUASAAN '!A28:B33,2)</f>
        <v>#N/A</v>
      </c>
      <c r="G23" s="7"/>
      <c r="H23" s="56">
        <v>17</v>
      </c>
      <c r="I23" s="56">
        <f>'REKOD PRESTASI MURID'!B28</f>
        <v>0</v>
      </c>
      <c r="J23" s="56" t="str">
        <f t="shared" si="0"/>
        <v/>
      </c>
    </row>
    <row r="24" spans="1:10" ht="40.5" hidden="1" customHeight="1">
      <c r="A24" s="7"/>
      <c r="B24" s="175"/>
      <c r="C24" s="176"/>
      <c r="D24" s="70">
        <f>'REKOD PRESTASI MURID'!$I$11</f>
        <v>5</v>
      </c>
      <c r="E24" s="71">
        <f>VLOOKUP($I$6,'REKOD PRESTASI MURID'!$A$12:$AD$65,9)</f>
        <v>0</v>
      </c>
      <c r="F24" s="72" t="e">
        <f>VLOOKUP(E24,'DATA PERNYATAAN TAHAP PGUASAAN '!A36:B41,2)</f>
        <v>#N/A</v>
      </c>
      <c r="G24" s="7"/>
      <c r="H24" s="56">
        <v>18</v>
      </c>
      <c r="I24" s="56">
        <f>'REKOD PRESTASI MURID'!B29</f>
        <v>0</v>
      </c>
      <c r="J24" s="56" t="str">
        <f t="shared" si="0"/>
        <v/>
      </c>
    </row>
    <row r="25" spans="1:10" ht="40.5" hidden="1" customHeight="1">
      <c r="A25" s="7"/>
      <c r="B25" s="175"/>
      <c r="C25" s="176"/>
      <c r="D25" s="70">
        <f>'REKOD PRESTASI MURID'!$J$11</f>
        <v>6</v>
      </c>
      <c r="E25" s="71">
        <f>VLOOKUP($I$6,'REKOD PRESTASI MURID'!$A$12:$AD$65,10)</f>
        <v>0</v>
      </c>
      <c r="F25" s="72" t="e">
        <f>VLOOKUP(E25,'DATA PERNYATAAN TAHAP PGUASAAN '!A44:B49,2)</f>
        <v>#N/A</v>
      </c>
      <c r="G25" s="7"/>
      <c r="H25" s="56">
        <v>19</v>
      </c>
      <c r="I25" s="56">
        <f>'REKOD PRESTASI MURID'!B30</f>
        <v>0</v>
      </c>
      <c r="J25" s="56" t="str">
        <f t="shared" ref="J25:J30" si="1">IF(I25=0,"",H25&amp;"  "&amp;I25)</f>
        <v/>
      </c>
    </row>
    <row r="26" spans="1:10" ht="40.5" hidden="1" customHeight="1">
      <c r="A26" s="7"/>
      <c r="B26" s="175"/>
      <c r="C26" s="176"/>
      <c r="D26" s="70">
        <f>'REKOD PRESTASI MURID'!$K$11</f>
        <v>7</v>
      </c>
      <c r="E26" s="71">
        <f>VLOOKUP($I$6,'REKOD PRESTASI MURID'!$A$12:$AD$65,11)</f>
        <v>0</v>
      </c>
      <c r="F26" s="72" t="e">
        <f>VLOOKUP(E26,'DATA PERNYATAAN TAHAP PGUASAAN '!A52:B57,2)</f>
        <v>#N/A</v>
      </c>
      <c r="G26" s="7"/>
      <c r="H26" s="56">
        <v>20</v>
      </c>
      <c r="I26" s="56">
        <f>'REKOD PRESTASI MURID'!B31</f>
        <v>0</v>
      </c>
      <c r="J26" s="56" t="str">
        <f t="shared" si="1"/>
        <v/>
      </c>
    </row>
    <row r="27" spans="1:10" ht="6" hidden="1" customHeight="1">
      <c r="A27" s="7"/>
      <c r="B27" s="175"/>
      <c r="C27" s="176"/>
      <c r="D27" s="70">
        <f>'REKOD PRESTASI MURID'!$L$11</f>
        <v>8</v>
      </c>
      <c r="E27" s="71">
        <f>VLOOKUP($I$6,'REKOD PRESTASI MURID'!$A$12:$AD$65,12)</f>
        <v>0</v>
      </c>
      <c r="F27" s="72" t="e">
        <f>VLOOKUP(E27,'DATA PERNYATAAN TAHAP PGUASAAN '!A60:B65,2)</f>
        <v>#N/A</v>
      </c>
      <c r="G27" s="7"/>
      <c r="H27" s="56">
        <v>21</v>
      </c>
      <c r="I27" s="56">
        <f>'REKOD PRESTASI MURID'!B32</f>
        <v>0</v>
      </c>
      <c r="J27" s="56" t="str">
        <f t="shared" si="1"/>
        <v/>
      </c>
    </row>
    <row r="28" spans="1:10" ht="92.25" customHeight="1">
      <c r="A28" s="7"/>
      <c r="B28" s="231" t="str">
        <f>B6</f>
        <v>BAHASA INGGERIS</v>
      </c>
      <c r="C28" s="232"/>
      <c r="D28" s="70" t="str">
        <f>'REKOD PRESTASI MURID'!$M$9</f>
        <v>MENDENGAR (LISTENING)</v>
      </c>
      <c r="E28" s="71">
        <f>VLOOKUP($I$6,'REKOD PRESTASI MURID'!$A$12:$AD$65,13)</f>
        <v>3</v>
      </c>
      <c r="F28" s="189" t="str">
        <f>VLOOKUP(E28,'DATA PERNYATAAN TAHAP PGUASAAN '!A68:B73,2)</f>
        <v>• Shows adequate ability to understand main ideas, specific details and attitude or opinions on an increased range of familiar topics.
• Shows adequate ability to understand longer sequences of classroom instructions, more complex questions, longer simple narratives and to guess the meaning of unfamiliar words.
• Shows adequate ability to recognise with support typical features of a small number of spoken genres.</v>
      </c>
      <c r="G28" s="7"/>
      <c r="H28" s="56">
        <v>22</v>
      </c>
      <c r="I28" s="56">
        <f>'REKOD PRESTASI MURID'!B33</f>
        <v>0</v>
      </c>
      <c r="J28" s="56" t="str">
        <f t="shared" si="1"/>
        <v/>
      </c>
    </row>
    <row r="29" spans="1:10" ht="92.25" customHeight="1">
      <c r="A29" s="7"/>
      <c r="B29" s="231"/>
      <c r="C29" s="232"/>
      <c r="D29" s="70" t="str">
        <f>'REKOD PRESTASI MURID'!$N$9</f>
        <v>BERTUTUR (SPEAKING)</v>
      </c>
      <c r="E29" s="71">
        <f>VLOOKUP($I$6,'REKOD PRESTASI MURID'!$A$12:$AD$65,14)</f>
        <v>3</v>
      </c>
      <c r="F29" s="72" t="str">
        <f>VLOOKUP(E29,'DATA PERNYATAAN TAHAP PGUASAAN '!A76:B81,2)</f>
        <v>• Displays adequate ability to find out about and communicate information, plans, ambitions and feelings clearly.
• Displays adequate ability to manage interaction in communicating a point of view and to use formal and informal registers appropriately in some familiar contexts.
• Displays adequate ability to summarise the main points of a story.</v>
      </c>
      <c r="G29" s="7"/>
      <c r="H29" s="56">
        <v>23</v>
      </c>
      <c r="I29" s="56">
        <f>'REKOD PRESTASI MURID'!B34</f>
        <v>0</v>
      </c>
      <c r="J29" s="56" t="str">
        <f t="shared" si="1"/>
        <v/>
      </c>
    </row>
    <row r="30" spans="1:10" ht="92.25" customHeight="1">
      <c r="A30" s="7"/>
      <c r="B30" s="231"/>
      <c r="C30" s="232"/>
      <c r="D30" s="70" t="str">
        <f>'REKOD PRESTASI MURID'!$O$9</f>
        <v>MEMBACA (READING)</v>
      </c>
      <c r="E30" s="71">
        <f>VLOOKUP($I$6,'REKOD PRESTASI MURID'!$A$12:$AD$65,15)</f>
        <v>3</v>
      </c>
      <c r="F30" s="188" t="str">
        <f>VLOOKUP(E30,'DATA PERNYATAAN TAHAP PGUASAAN '!A84:B89,2)</f>
        <v>• Displays adequate ability to understand the main points and specific details in longer texts 
• Displays adequate ability to use familiar resources independently to check meaning and extend understanding, and guess the meaning of unfamiliar words.
• Displays adequate ability to give personal response to a variety of texts, recognise the attitude or opinion of the writer on an increased range of familiar topics and typical features of a range of genres with support.</v>
      </c>
      <c r="G30" s="7"/>
      <c r="H30" s="56">
        <v>24</v>
      </c>
      <c r="I30" s="56">
        <f>'REKOD PRESTASI MURID'!B35</f>
        <v>0</v>
      </c>
      <c r="J30" s="56" t="str">
        <f t="shared" si="1"/>
        <v/>
      </c>
    </row>
    <row r="31" spans="1:10" ht="92.25" customHeight="1">
      <c r="A31" s="7"/>
      <c r="B31" s="233"/>
      <c r="C31" s="234"/>
      <c r="D31" s="70" t="str">
        <f>'REKOD PRESTASI MURID'!$P$9</f>
        <v>MENULIS (WRITING)</v>
      </c>
      <c r="E31" s="71">
        <f>VLOOKUP($I$6,'REKOD PRESTASI MURID'!$A$12:$AD$65,16)</f>
        <v>3</v>
      </c>
      <c r="F31" s="188" t="str">
        <f>VLOOKUP(E31,'DATA PERNYATAAN TAHAP PGUASAAN '!A92:B97,2)</f>
        <v>• Shows adequate ability to summarise the main points and explain key details in of a story, text or plot.
• Shows adequate ability to express and organise information, ideas, opinions and feelings.
• Shows adequate ability to use formal and informal registers appropriately, punctuate and spell written work with moderate accuracy.
• Shows adequate ability to independently plan or draft two paragraphs or more and modify appropriately.</v>
      </c>
      <c r="G31" s="7"/>
      <c r="H31" s="56">
        <v>25</v>
      </c>
      <c r="I31" s="56">
        <f>'REKOD PRESTASI MURID'!B36</f>
        <v>0</v>
      </c>
      <c r="J31" s="56" t="str">
        <f t="shared" ref="J31:J63" si="2">IF(I31=0,"",H31&amp;"  "&amp;I31)</f>
        <v/>
      </c>
    </row>
    <row r="32" spans="1:10" hidden="1">
      <c r="A32" s="7"/>
      <c r="B32" s="73"/>
      <c r="C32" s="74"/>
      <c r="D32" s="70">
        <f>'REKOD PRESTASI MURID'!Q$11</f>
        <v>0</v>
      </c>
      <c r="E32" s="71">
        <f>VLOOKUP($I$6,'REKOD PRESTASI MURID'!$A$12:$AD$65,17)</f>
        <v>0</v>
      </c>
      <c r="F32" s="72" t="e">
        <f>VLOOKUP(E32,'DATA PERNYATAAN TAHAP PGUASAAN '!A100:B105,2)</f>
        <v>#N/A</v>
      </c>
      <c r="G32" s="7"/>
      <c r="H32" s="56">
        <v>26</v>
      </c>
      <c r="I32" s="56">
        <f>'REKOD PRESTASI MURID'!B37</f>
        <v>0</v>
      </c>
      <c r="J32" s="56" t="str">
        <f t="shared" si="2"/>
        <v/>
      </c>
    </row>
    <row r="33" spans="1:10" hidden="1">
      <c r="A33" s="7"/>
      <c r="B33" s="73"/>
      <c r="C33" s="74"/>
      <c r="D33" s="70">
        <f>'REKOD PRESTASI MURID'!$R$11</f>
        <v>0</v>
      </c>
      <c r="E33" s="71">
        <f>VLOOKUP($I$6,'REKOD PRESTASI MURID'!$A$12:$AD$65,18)</f>
        <v>0</v>
      </c>
      <c r="F33" s="72" t="e">
        <f>VLOOKUP(E33,'DATA PERNYATAAN TAHAP PGUASAAN '!A108:B113,2)</f>
        <v>#N/A</v>
      </c>
      <c r="G33" s="7"/>
      <c r="H33" s="56">
        <v>27</v>
      </c>
      <c r="I33" s="56">
        <f>'REKOD PRESTASI MURID'!B38</f>
        <v>0</v>
      </c>
      <c r="J33" s="56" t="str">
        <f t="shared" si="2"/>
        <v/>
      </c>
    </row>
    <row r="34" spans="1:10" hidden="1">
      <c r="A34" s="7"/>
      <c r="B34" s="73"/>
      <c r="C34" s="74"/>
      <c r="D34" s="70">
        <f>'REKOD PRESTASI MURID'!$S$11</f>
        <v>0</v>
      </c>
      <c r="E34" s="71">
        <f>VLOOKUP($I$6,'REKOD PRESTASI MURID'!$A$12:$AD$65,19)</f>
        <v>0</v>
      </c>
      <c r="F34" s="72" t="e">
        <f>VLOOKUP(E34,'DATA PERNYATAAN TAHAP PGUASAAN '!A116:B121,2)</f>
        <v>#N/A</v>
      </c>
      <c r="G34" s="7"/>
      <c r="H34" s="56">
        <v>28</v>
      </c>
      <c r="I34" s="56">
        <f>'REKOD PRESTASI MURID'!B39</f>
        <v>0</v>
      </c>
      <c r="J34" s="56" t="str">
        <f t="shared" si="2"/>
        <v/>
      </c>
    </row>
    <row r="35" spans="1:10" hidden="1">
      <c r="A35" s="7"/>
      <c r="B35" s="73"/>
      <c r="C35" s="74"/>
      <c r="D35" s="70">
        <f>'REKOD PRESTASI MURID'!$T$11</f>
        <v>0</v>
      </c>
      <c r="E35" s="71">
        <f>VLOOKUP($I$6,'REKOD PRESTASI MURID'!$A$12:$AD$65,20)</f>
        <v>0</v>
      </c>
      <c r="F35" s="72" t="e">
        <f>VLOOKUP(E35,'DATA PERNYATAAN TAHAP PGUASAAN '!A124:B129,2)</f>
        <v>#N/A</v>
      </c>
      <c r="G35" s="7"/>
      <c r="H35" s="56">
        <v>29</v>
      </c>
      <c r="I35" s="56">
        <f>'REKOD PRESTASI MURID'!B40</f>
        <v>0</v>
      </c>
      <c r="J35" s="56" t="str">
        <f t="shared" si="2"/>
        <v/>
      </c>
    </row>
    <row r="36" spans="1:10" hidden="1">
      <c r="A36" s="7"/>
      <c r="B36" s="73"/>
      <c r="C36" s="74"/>
      <c r="D36" s="70">
        <f>'REKOD PRESTASI MURID'!$U$11</f>
        <v>0</v>
      </c>
      <c r="E36" s="71">
        <f>VLOOKUP($I$6,'REKOD PRESTASI MURID'!$A$12:$AD$65,21)</f>
        <v>0</v>
      </c>
      <c r="F36" s="72" t="e">
        <f>VLOOKUP(E36,'DATA PERNYATAAN TAHAP PGUASAAN '!A132:B137,2)</f>
        <v>#N/A</v>
      </c>
      <c r="G36" s="7"/>
      <c r="H36" s="56">
        <v>30</v>
      </c>
      <c r="I36" s="56">
        <f>'REKOD PRESTASI MURID'!B41</f>
        <v>0</v>
      </c>
      <c r="J36" s="56" t="str">
        <f t="shared" si="2"/>
        <v/>
      </c>
    </row>
    <row r="37" spans="1:10" hidden="1">
      <c r="A37" s="7"/>
      <c r="B37" s="73"/>
      <c r="C37" s="74"/>
      <c r="D37" s="70">
        <f>'REKOD PRESTASI MURID'!$V$11</f>
        <v>0</v>
      </c>
      <c r="E37" s="71">
        <f>VLOOKUP($I$6,'REKOD PRESTASI MURID'!$A$12:$AD$65,22)</f>
        <v>0</v>
      </c>
      <c r="F37" s="72" t="e">
        <f>VLOOKUP(E37,'DATA PERNYATAAN TAHAP PGUASAAN '!A140:B145,2)</f>
        <v>#N/A</v>
      </c>
      <c r="G37" s="7"/>
      <c r="H37" s="56">
        <v>31</v>
      </c>
      <c r="I37" s="56">
        <f>'REKOD PRESTASI MURID'!B42</f>
        <v>0</v>
      </c>
      <c r="J37" s="56" t="str">
        <f t="shared" si="2"/>
        <v/>
      </c>
    </row>
    <row r="38" spans="1:10" hidden="1">
      <c r="A38" s="7"/>
      <c r="B38" s="73"/>
      <c r="C38" s="74"/>
      <c r="D38" s="70">
        <f>'REKOD PRESTASI MURID'!$W$11</f>
        <v>0</v>
      </c>
      <c r="E38" s="71">
        <f>VLOOKUP($I$6,'REKOD PRESTASI MURID'!$A$12:$AD$65,23)</f>
        <v>0</v>
      </c>
      <c r="F38" s="72" t="e">
        <f>VLOOKUP(E38,'DATA PERNYATAAN TAHAP PGUASAAN '!A148:B153,2)</f>
        <v>#N/A</v>
      </c>
      <c r="G38" s="7"/>
      <c r="H38" s="56">
        <v>32</v>
      </c>
      <c r="I38" s="56">
        <f>'REKOD PRESTASI MURID'!B43</f>
        <v>0</v>
      </c>
      <c r="J38" s="56" t="str">
        <f t="shared" si="2"/>
        <v/>
      </c>
    </row>
    <row r="39" spans="1:10" hidden="1">
      <c r="A39" s="7"/>
      <c r="B39" s="73"/>
      <c r="C39" s="74"/>
      <c r="D39" s="70">
        <f>'REKOD PRESTASI MURID'!$X$11</f>
        <v>0</v>
      </c>
      <c r="E39" s="71">
        <f>VLOOKUP($I$6,'REKOD PRESTASI MURID'!$A$12:$AD$65,24)</f>
        <v>0</v>
      </c>
      <c r="F39" s="72" t="e">
        <f>VLOOKUP(E39,'DATA PERNYATAAN TAHAP PGUASAAN '!A156:B161,2)</f>
        <v>#N/A</v>
      </c>
      <c r="G39" s="7"/>
      <c r="H39" s="56">
        <v>33</v>
      </c>
      <c r="I39" s="56">
        <f>'REKOD PRESTASI MURID'!B44</f>
        <v>0</v>
      </c>
      <c r="J39" s="56" t="str">
        <f t="shared" si="2"/>
        <v/>
      </c>
    </row>
    <row r="40" spans="1:10" hidden="1">
      <c r="A40" s="7"/>
      <c r="B40" s="73"/>
      <c r="C40" s="74"/>
      <c r="D40" s="70">
        <f>'REKOD PRESTASI MURID'!$Y$11</f>
        <v>0</v>
      </c>
      <c r="E40" s="71">
        <f>VLOOKUP($I$6,'REKOD PRESTASI MURID'!$A$12:$AD$65,25)</f>
        <v>0</v>
      </c>
      <c r="F40" s="72" t="e">
        <f>VLOOKUP(E40,'DATA PERNYATAAN TAHAP PGUASAAN '!A164:B169,2)</f>
        <v>#N/A</v>
      </c>
      <c r="G40" s="7"/>
      <c r="H40" s="56">
        <v>34</v>
      </c>
      <c r="I40" s="56">
        <f>'REKOD PRESTASI MURID'!B45</f>
        <v>0</v>
      </c>
      <c r="J40" s="56" t="str">
        <f t="shared" si="2"/>
        <v/>
      </c>
    </row>
    <row r="41" spans="1:10" hidden="1">
      <c r="A41" s="7"/>
      <c r="B41" s="73"/>
      <c r="C41" s="74"/>
      <c r="D41" s="70">
        <f>'REKOD PRESTASI MURID'!$Z$11</f>
        <v>0</v>
      </c>
      <c r="E41" s="71">
        <f>VLOOKUP($I$6,'REKOD PRESTASI MURID'!$A$12:$AD$65,26)</f>
        <v>0</v>
      </c>
      <c r="F41" s="72" t="e">
        <f>VLOOKUP(E41,'DATA PERNYATAAN TAHAP PGUASAAN '!A172:B177,2)</f>
        <v>#N/A</v>
      </c>
      <c r="G41" s="7"/>
      <c r="H41" s="56">
        <v>35</v>
      </c>
      <c r="I41" s="56">
        <f>'REKOD PRESTASI MURID'!B46</f>
        <v>0</v>
      </c>
      <c r="J41" s="56" t="str">
        <f t="shared" si="2"/>
        <v/>
      </c>
    </row>
    <row r="42" spans="1:10" hidden="1">
      <c r="A42" s="7"/>
      <c r="B42" s="73"/>
      <c r="C42" s="74"/>
      <c r="D42" s="70">
        <f>'REKOD PRESTASI MURID'!$AA$11</f>
        <v>0</v>
      </c>
      <c r="E42" s="71">
        <f>VLOOKUP($I$6,'REKOD PRESTASI MURID'!$A$12:$AD$65,27)</f>
        <v>0</v>
      </c>
      <c r="F42" s="72" t="e">
        <f>VLOOKUP(E42,'DATA PERNYATAAN TAHAP PGUASAAN '!A180:B185,2)</f>
        <v>#N/A</v>
      </c>
      <c r="G42" s="7"/>
      <c r="H42" s="56">
        <v>36</v>
      </c>
      <c r="I42" s="56">
        <f>'REKOD PRESTASI MURID'!B47</f>
        <v>0</v>
      </c>
      <c r="J42" s="56" t="str">
        <f t="shared" si="2"/>
        <v/>
      </c>
    </row>
    <row r="43" spans="1:10" hidden="1">
      <c r="A43" s="7"/>
      <c r="B43" s="73"/>
      <c r="C43" s="74"/>
      <c r="D43" s="70">
        <f>'REKOD PRESTASI MURID'!$AB$11</f>
        <v>0</v>
      </c>
      <c r="E43" s="71">
        <f>VLOOKUP($I$6,'REKOD PRESTASI MURID'!$A$12:$AD$65,28)</f>
        <v>0</v>
      </c>
      <c r="F43" s="72" t="e">
        <f>VLOOKUP(E43,'DATA PERNYATAAN TAHAP PGUASAAN '!A188:B193,2)</f>
        <v>#N/A</v>
      </c>
      <c r="G43" s="7"/>
      <c r="H43" s="56">
        <v>37</v>
      </c>
      <c r="I43" s="56">
        <f>'REKOD PRESTASI MURID'!B48</f>
        <v>0</v>
      </c>
      <c r="J43" s="56" t="str">
        <f t="shared" si="2"/>
        <v/>
      </c>
    </row>
    <row r="44" spans="1:10" hidden="1">
      <c r="A44" s="7"/>
      <c r="B44" s="75"/>
      <c r="C44" s="76"/>
      <c r="D44" s="70">
        <f>'REKOD PRESTASI MURID'!$AC$11</f>
        <v>0</v>
      </c>
      <c r="E44" s="71">
        <f>VLOOKUP($I$6,'REKOD PRESTASI MURID'!$A$12:$AD$65,29)</f>
        <v>0</v>
      </c>
      <c r="F44" s="72" t="e">
        <f>VLOOKUP(E44,'DATA PERNYATAAN TAHAP PGUASAAN '!A196:B201,2)</f>
        <v>#N/A</v>
      </c>
      <c r="G44" s="7"/>
      <c r="H44" s="56">
        <v>38</v>
      </c>
      <c r="I44" s="56">
        <f>'REKOD PRESTASI MURID'!B49</f>
        <v>0</v>
      </c>
      <c r="J44" s="56" t="str">
        <f t="shared" si="2"/>
        <v/>
      </c>
    </row>
    <row r="45" spans="1:10" s="48" customFormat="1" ht="18">
      <c r="A45" s="7"/>
      <c r="B45" s="77"/>
      <c r="C45" s="77"/>
      <c r="D45" s="78"/>
      <c r="E45" s="79"/>
      <c r="F45" s="80"/>
      <c r="G45" s="7"/>
      <c r="H45" s="56">
        <v>39</v>
      </c>
      <c r="I45" s="56">
        <f>'REKOD PRESTASI MURID'!B50</f>
        <v>0</v>
      </c>
      <c r="J45" s="56" t="str">
        <f t="shared" si="2"/>
        <v/>
      </c>
    </row>
    <row r="46" spans="1:10" s="48" customFormat="1" ht="21.75" customHeight="1">
      <c r="A46" s="81"/>
      <c r="B46" s="82"/>
      <c r="C46" s="82"/>
      <c r="D46" s="83"/>
      <c r="E46" s="84"/>
      <c r="F46" s="85"/>
      <c r="G46" s="81"/>
      <c r="H46" s="56">
        <v>40</v>
      </c>
      <c r="I46" s="56">
        <f>'REKOD PRESTASI MURID'!B51</f>
        <v>0</v>
      </c>
      <c r="J46" s="56" t="str">
        <f t="shared" si="2"/>
        <v/>
      </c>
    </row>
    <row r="47" spans="1:10" s="48" customFormat="1" ht="21.75" customHeight="1">
      <c r="A47" s="81"/>
      <c r="B47" s="82"/>
      <c r="C47" s="82"/>
      <c r="D47" s="86" t="s">
        <v>27</v>
      </c>
      <c r="E47" s="222"/>
      <c r="F47" s="222"/>
      <c r="G47" s="81"/>
      <c r="H47" s="56">
        <v>41</v>
      </c>
      <c r="I47" s="56">
        <f>'REKOD PRESTASI MURID'!B52</f>
        <v>0</v>
      </c>
      <c r="J47" s="56" t="str">
        <f t="shared" si="2"/>
        <v/>
      </c>
    </row>
    <row r="48" spans="1:10" s="49" customFormat="1" ht="22.5" customHeight="1">
      <c r="A48" s="81"/>
      <c r="B48" s="87"/>
      <c r="C48" s="87"/>
      <c r="E48" s="211"/>
      <c r="F48" s="211"/>
      <c r="G48" s="81"/>
      <c r="H48" s="56">
        <v>42</v>
      </c>
      <c r="I48" s="56">
        <f>'REKOD PRESTASI MURID'!B53</f>
        <v>0</v>
      </c>
      <c r="J48" s="56" t="str">
        <f t="shared" si="2"/>
        <v/>
      </c>
    </row>
    <row r="49" spans="1:10" s="49" customFormat="1" ht="21" customHeight="1">
      <c r="A49" s="81"/>
      <c r="B49" s="87"/>
      <c r="C49" s="87"/>
      <c r="D49" s="86"/>
      <c r="E49" s="211"/>
      <c r="F49" s="211"/>
      <c r="G49" s="81"/>
      <c r="H49" s="56">
        <v>43</v>
      </c>
      <c r="I49" s="56">
        <f>'REKOD PRESTASI MURID'!B54</f>
        <v>0</v>
      </c>
      <c r="J49" s="56" t="str">
        <f t="shared" si="2"/>
        <v/>
      </c>
    </row>
    <row r="50" spans="1:10" s="49" customFormat="1">
      <c r="A50" s="81"/>
      <c r="B50" s="81"/>
      <c r="C50" s="81"/>
      <c r="D50" s="81"/>
      <c r="E50" s="81"/>
      <c r="F50" s="81"/>
      <c r="G50" s="81"/>
      <c r="H50" s="56">
        <v>44</v>
      </c>
      <c r="I50" s="56">
        <f>'REKOD PRESTASI MURID'!B55</f>
        <v>0</v>
      </c>
      <c r="J50" s="56" t="str">
        <f t="shared" si="2"/>
        <v/>
      </c>
    </row>
    <row r="51" spans="1:10">
      <c r="H51" s="56">
        <v>45</v>
      </c>
      <c r="I51" s="56">
        <f>'REKOD PRESTASI MURID'!B56</f>
        <v>0</v>
      </c>
      <c r="J51" s="56" t="str">
        <f t="shared" si="2"/>
        <v/>
      </c>
    </row>
    <row r="52" spans="1:10">
      <c r="H52" s="56">
        <v>46</v>
      </c>
      <c r="I52" s="56">
        <f>'REKOD PRESTASI MURID'!B57</f>
        <v>0</v>
      </c>
      <c r="J52" s="56" t="str">
        <f t="shared" si="2"/>
        <v/>
      </c>
    </row>
    <row r="53" spans="1:10">
      <c r="H53" s="56">
        <v>47</v>
      </c>
      <c r="I53" s="56">
        <f>'REKOD PRESTASI MURID'!B58</f>
        <v>0</v>
      </c>
      <c r="J53" s="56" t="str">
        <f t="shared" si="2"/>
        <v/>
      </c>
    </row>
    <row r="54" spans="1:10">
      <c r="H54" s="56">
        <v>48</v>
      </c>
      <c r="I54" s="56">
        <f>'REKOD PRESTASI MURID'!B59</f>
        <v>0</v>
      </c>
      <c r="J54" s="56" t="str">
        <f t="shared" si="2"/>
        <v/>
      </c>
    </row>
    <row r="55" spans="1:10">
      <c r="B55" s="48" t="s">
        <v>28</v>
      </c>
      <c r="F55" s="88" t="s">
        <v>28</v>
      </c>
      <c r="H55" s="56">
        <v>49</v>
      </c>
      <c r="I55" s="56">
        <f>'REKOD PRESTASI MURID'!B60</f>
        <v>0</v>
      </c>
      <c r="J55" s="56" t="str">
        <f t="shared" si="2"/>
        <v/>
      </c>
    </row>
    <row r="56" spans="1:10">
      <c r="B56" s="89" t="str">
        <f>'REKOD PRESTASI MURID'!$D$6</f>
        <v>PN. SUZILA MOHAMED</v>
      </c>
      <c r="C56" s="89"/>
      <c r="D56" s="89"/>
      <c r="E56" s="89"/>
      <c r="F56" s="153" t="s">
        <v>54</v>
      </c>
      <c r="H56" s="56">
        <v>50</v>
      </c>
      <c r="I56" s="56">
        <f>'REKOD PRESTASI MURID'!B61</f>
        <v>0</v>
      </c>
      <c r="J56" s="56" t="str">
        <f t="shared" si="2"/>
        <v/>
      </c>
    </row>
    <row r="57" spans="1:10">
      <c r="B57" s="48" t="s">
        <v>29</v>
      </c>
      <c r="F57" s="88" t="str">
        <f>'REKOD PRESTASI MURID'!$B$71</f>
        <v>GURU BESAR</v>
      </c>
      <c r="H57" s="56">
        <v>51</v>
      </c>
      <c r="I57" s="56">
        <f>'REKOD PRESTASI MURID'!B62</f>
        <v>0</v>
      </c>
      <c r="J57" s="56" t="str">
        <f t="shared" si="2"/>
        <v/>
      </c>
    </row>
    <row r="58" spans="1:10">
      <c r="B58" s="48" t="str">
        <f>'REKOD PRESTASI MURID'!$B$72</f>
        <v>SK SUNGAI SIPUT</v>
      </c>
      <c r="F58" s="88" t="str">
        <f>'REKOD PRESTASI MURID'!$B$72</f>
        <v>SK SUNGAI SIPUT</v>
      </c>
      <c r="H58" s="56">
        <v>52</v>
      </c>
      <c r="I58" s="56">
        <f>'REKOD PRESTASI MURID'!B63</f>
        <v>0</v>
      </c>
      <c r="J58" s="56" t="str">
        <f t="shared" si="2"/>
        <v/>
      </c>
    </row>
    <row r="59" spans="1:10">
      <c r="B59" s="88"/>
      <c r="C59" s="88"/>
      <c r="D59" s="88"/>
      <c r="E59" s="88"/>
      <c r="H59" s="56">
        <v>53</v>
      </c>
      <c r="I59" s="56">
        <f>'REKOD PRESTASI MURID'!B64</f>
        <v>0</v>
      </c>
      <c r="J59" s="56" t="str">
        <f t="shared" si="2"/>
        <v/>
      </c>
    </row>
    <row r="60" spans="1:10">
      <c r="H60" s="56">
        <v>54</v>
      </c>
      <c r="I60" s="56">
        <f>'REKOD PRESTASI MURID'!B65</f>
        <v>0</v>
      </c>
      <c r="J60" s="56" t="str">
        <f t="shared" si="2"/>
        <v/>
      </c>
    </row>
    <row r="61" spans="1:10" s="48" customFormat="1">
      <c r="G61" s="90"/>
      <c r="H61" s="56">
        <v>55</v>
      </c>
      <c r="I61" s="56">
        <f>'REKOD PRESTASI MURID'!B66</f>
        <v>0</v>
      </c>
      <c r="J61" s="56" t="str">
        <f t="shared" si="2"/>
        <v/>
      </c>
    </row>
    <row r="62" spans="1:10" s="48" customFormat="1">
      <c r="G62" s="90"/>
      <c r="H62" s="56">
        <v>56</v>
      </c>
      <c r="I62" s="56">
        <f>'REKOD PRESTASI MURID'!B67</f>
        <v>0</v>
      </c>
      <c r="J62" s="56" t="str">
        <f t="shared" si="2"/>
        <v/>
      </c>
    </row>
    <row r="63" spans="1:10" s="48" customFormat="1">
      <c r="G63" s="90"/>
      <c r="H63" s="56">
        <v>57</v>
      </c>
      <c r="I63" s="56">
        <f>'REKOD PRESTASI MURID'!B68</f>
        <v>0</v>
      </c>
      <c r="J63" s="56" t="str">
        <f t="shared" si="2"/>
        <v/>
      </c>
    </row>
    <row r="64" spans="1:10" s="48" customFormat="1">
      <c r="G64" s="90"/>
      <c r="H64" s="56">
        <v>58</v>
      </c>
      <c r="I64" s="56"/>
      <c r="J64" s="56"/>
    </row>
    <row r="65" spans="4:10" s="48" customFormat="1">
      <c r="G65" s="90"/>
      <c r="H65" s="56">
        <v>59</v>
      </c>
      <c r="I65" s="56"/>
      <c r="J65" s="56"/>
    </row>
    <row r="66" spans="4:10" s="48" customFormat="1">
      <c r="D66" s="89"/>
      <c r="E66" s="89"/>
      <c r="G66" s="90"/>
      <c r="H66" s="56">
        <v>60</v>
      </c>
      <c r="I66" s="56"/>
      <c r="J66" s="56"/>
    </row>
    <row r="67" spans="4:10" s="48" customFormat="1">
      <c r="G67" s="90"/>
      <c r="H67" s="56">
        <v>61</v>
      </c>
      <c r="I67" s="56"/>
      <c r="J67" s="56"/>
    </row>
    <row r="68" spans="4:10" s="48" customFormat="1">
      <c r="G68" s="90"/>
      <c r="H68" s="56">
        <v>62</v>
      </c>
      <c r="I68" s="56"/>
      <c r="J68" s="56"/>
    </row>
    <row r="69" spans="4:10" s="48" customFormat="1">
      <c r="G69" s="90"/>
      <c r="H69" s="56">
        <v>63</v>
      </c>
      <c r="I69" s="56"/>
      <c r="J69" s="56"/>
    </row>
    <row r="70" spans="4:10" s="48" customFormat="1">
      <c r="G70" s="90"/>
      <c r="H70" s="56">
        <v>64</v>
      </c>
      <c r="I70" s="56"/>
      <c r="J70" s="56"/>
    </row>
    <row r="71" spans="4:10" s="48" customFormat="1">
      <c r="G71" s="90"/>
      <c r="H71" s="56">
        <v>65</v>
      </c>
      <c r="I71" s="56"/>
      <c r="J71" s="56"/>
    </row>
    <row r="72" spans="4:10" s="48" customFormat="1">
      <c r="G72" s="90"/>
      <c r="H72" s="56">
        <v>66</v>
      </c>
      <c r="I72" s="56"/>
      <c r="J72" s="56"/>
    </row>
    <row r="73" spans="4:10">
      <c r="H73" s="56">
        <v>67</v>
      </c>
      <c r="I73" s="56"/>
      <c r="J73" s="56"/>
    </row>
    <row r="74" spans="4:10">
      <c r="H74" s="56">
        <v>68</v>
      </c>
      <c r="I74" s="56"/>
      <c r="J74" s="56"/>
    </row>
    <row r="75" spans="4:10">
      <c r="H75" s="56">
        <v>69</v>
      </c>
      <c r="I75" s="56"/>
      <c r="J75" s="56"/>
    </row>
    <row r="76" spans="4:10">
      <c r="H76" s="93"/>
      <c r="I76" s="94"/>
      <c r="J76" s="48"/>
    </row>
    <row r="77" spans="4:10">
      <c r="H77" s="93"/>
      <c r="I77" s="94"/>
      <c r="J77" s="48"/>
    </row>
    <row r="78" spans="4:10">
      <c r="H78" s="93"/>
      <c r="I78" s="94"/>
      <c r="J78" s="48"/>
    </row>
    <row r="79" spans="4:10">
      <c r="H79" s="93"/>
      <c r="I79" s="94"/>
      <c r="J79" s="48"/>
    </row>
    <row r="80" spans="4:10">
      <c r="H80" s="93"/>
      <c r="I80" s="94"/>
      <c r="J80" s="48"/>
    </row>
    <row r="81" spans="8:10">
      <c r="H81" s="93"/>
      <c r="I81" s="94"/>
      <c r="J81" s="48"/>
    </row>
    <row r="82" spans="8:10">
      <c r="H82" s="93"/>
      <c r="I82" s="94"/>
      <c r="J82" s="48"/>
    </row>
    <row r="83" spans="8:10">
      <c r="H83" s="93"/>
      <c r="I83" s="94"/>
      <c r="J83" s="48"/>
    </row>
    <row r="84" spans="8:10">
      <c r="H84" s="93"/>
      <c r="I84" s="94"/>
      <c r="J84" s="48"/>
    </row>
    <row r="85" spans="8:10">
      <c r="H85" s="93"/>
      <c r="I85" s="94"/>
      <c r="J85" s="48"/>
    </row>
    <row r="86" spans="8:10">
      <c r="H86" s="93"/>
      <c r="I86" s="48"/>
      <c r="J86" s="48"/>
    </row>
    <row r="87" spans="8:10">
      <c r="H87" s="93"/>
      <c r="I87" s="48"/>
      <c r="J87" s="48"/>
    </row>
  </sheetData>
  <mergeCells count="20">
    <mergeCell ref="B8:C8"/>
    <mergeCell ref="E49:F49"/>
    <mergeCell ref="B9:C9"/>
    <mergeCell ref="B10:C10"/>
    <mergeCell ref="B11:C11"/>
    <mergeCell ref="B13:C13"/>
    <mergeCell ref="B17:D17"/>
    <mergeCell ref="E15:E16"/>
    <mergeCell ref="E17:F17"/>
    <mergeCell ref="B19:C19"/>
    <mergeCell ref="E47:F47"/>
    <mergeCell ref="E48:F48"/>
    <mergeCell ref="F15:F16"/>
    <mergeCell ref="B15:D16"/>
    <mergeCell ref="B28:C31"/>
    <mergeCell ref="B1:F1"/>
    <mergeCell ref="B2:F2"/>
    <mergeCell ref="B3:F3"/>
    <mergeCell ref="B4:F4"/>
    <mergeCell ref="H4:J4"/>
  </mergeCells>
  <printOptions horizontalCentered="1"/>
  <pageMargins left="0.23622047244094491" right="0.23622047244094491" top="0.74803149606299213" bottom="0.74803149606299213" header="0.31496062992125984" footer="0.31496062992125984"/>
  <pageSetup paperSize="9" scale="64"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312"/>
  <sheetViews>
    <sheetView showGridLines="0" topLeftCell="A83" zoomScale="80" zoomScaleNormal="80" zoomScaleSheetLayoutView="100" workbookViewId="0">
      <selection activeCell="B95" sqref="B95"/>
    </sheetView>
  </sheetViews>
  <sheetFormatPr defaultRowHeight="14.25" zeroHeight="1"/>
  <cols>
    <col min="1" max="1" width="20.85546875" style="31" customWidth="1"/>
    <col min="2" max="2" width="104.7109375" style="32" customWidth="1"/>
    <col min="3" max="3" width="9.140625" style="31" bestFit="1"/>
    <col min="4" max="16384" width="9.140625" style="31"/>
  </cols>
  <sheetData>
    <row r="1" spans="1:7" ht="39.75" customHeight="1">
      <c r="A1" s="33" t="s">
        <v>30</v>
      </c>
      <c r="B1" s="34"/>
    </row>
    <row r="2" spans="1:7">
      <c r="A2" s="35"/>
      <c r="B2" s="36"/>
    </row>
    <row r="3" spans="1:7" ht="31.5" hidden="1" customHeight="1">
      <c r="A3" s="37" t="s">
        <v>25</v>
      </c>
      <c r="B3" s="37">
        <v>1</v>
      </c>
    </row>
    <row r="4" spans="1:7" hidden="1">
      <c r="A4" s="39">
        <v>1</v>
      </c>
      <c r="B4" s="40"/>
    </row>
    <row r="5" spans="1:7" hidden="1">
      <c r="A5" s="39">
        <v>2</v>
      </c>
      <c r="B5" s="146"/>
    </row>
    <row r="6" spans="1:7" hidden="1">
      <c r="A6" s="39">
        <v>3</v>
      </c>
      <c r="B6" s="40"/>
    </row>
    <row r="7" spans="1:7" hidden="1">
      <c r="A7" s="39">
        <v>4</v>
      </c>
      <c r="B7" s="146"/>
    </row>
    <row r="8" spans="1:7" hidden="1">
      <c r="A8" s="39">
        <v>5</v>
      </c>
      <c r="B8" s="146"/>
    </row>
    <row r="9" spans="1:7" hidden="1">
      <c r="A9" s="39">
        <v>6</v>
      </c>
      <c r="B9" s="146"/>
    </row>
    <row r="10" spans="1:7" hidden="1">
      <c r="A10" s="35"/>
      <c r="B10" s="36"/>
    </row>
    <row r="11" spans="1:7" ht="30" hidden="1">
      <c r="A11" s="41" t="s">
        <v>25</v>
      </c>
      <c r="B11" s="38">
        <v>2</v>
      </c>
    </row>
    <row r="12" spans="1:7" hidden="1">
      <c r="A12" s="39">
        <v>1</v>
      </c>
      <c r="B12" s="146"/>
    </row>
    <row r="13" spans="1:7" hidden="1">
      <c r="A13" s="39">
        <v>2</v>
      </c>
      <c r="B13" s="146"/>
    </row>
    <row r="14" spans="1:7" hidden="1">
      <c r="A14" s="39">
        <v>3</v>
      </c>
      <c r="B14" s="40"/>
    </row>
    <row r="15" spans="1:7" hidden="1">
      <c r="A15" s="39">
        <v>4</v>
      </c>
      <c r="B15" s="146"/>
      <c r="G15" s="42"/>
    </row>
    <row r="16" spans="1:7" ht="15" hidden="1">
      <c r="A16" s="39">
        <v>5</v>
      </c>
      <c r="B16" s="147"/>
    </row>
    <row r="17" spans="1:2" ht="15" hidden="1">
      <c r="A17" s="39">
        <v>6</v>
      </c>
      <c r="B17" s="147"/>
    </row>
    <row r="18" spans="1:2" hidden="1">
      <c r="A18" s="35"/>
      <c r="B18" s="36"/>
    </row>
    <row r="19" spans="1:2" ht="30" hidden="1">
      <c r="A19" s="41" t="s">
        <v>25</v>
      </c>
      <c r="B19" s="38">
        <v>3</v>
      </c>
    </row>
    <row r="20" spans="1:2" hidden="1">
      <c r="A20" s="39">
        <v>1</v>
      </c>
      <c r="B20" s="146"/>
    </row>
    <row r="21" spans="1:2" hidden="1">
      <c r="A21" s="39">
        <v>2</v>
      </c>
      <c r="B21" s="146"/>
    </row>
    <row r="22" spans="1:2" ht="15" hidden="1">
      <c r="A22" s="39">
        <v>3</v>
      </c>
      <c r="B22" s="147"/>
    </row>
    <row r="23" spans="1:2" hidden="1">
      <c r="A23" s="39">
        <v>4</v>
      </c>
      <c r="B23" s="146"/>
    </row>
    <row r="24" spans="1:2" hidden="1">
      <c r="A24" s="39">
        <v>5</v>
      </c>
      <c r="B24" s="146"/>
    </row>
    <row r="25" spans="1:2" hidden="1">
      <c r="A25" s="39">
        <v>6</v>
      </c>
      <c r="B25" s="146"/>
    </row>
    <row r="26" spans="1:2" hidden="1"/>
    <row r="27" spans="1:2" ht="30" hidden="1">
      <c r="A27" s="41" t="s">
        <v>25</v>
      </c>
      <c r="B27" s="38">
        <v>4</v>
      </c>
    </row>
    <row r="28" spans="1:2" hidden="1">
      <c r="A28" s="39">
        <v>1</v>
      </c>
      <c r="B28" s="40"/>
    </row>
    <row r="29" spans="1:2" hidden="1">
      <c r="A29" s="39">
        <v>2</v>
      </c>
      <c r="B29" s="40"/>
    </row>
    <row r="30" spans="1:2" hidden="1">
      <c r="A30" s="39">
        <v>3</v>
      </c>
      <c r="B30" s="40"/>
    </row>
    <row r="31" spans="1:2" hidden="1">
      <c r="A31" s="39">
        <v>4</v>
      </c>
      <c r="B31" s="40"/>
    </row>
    <row r="32" spans="1:2" hidden="1">
      <c r="A32" s="39">
        <v>5</v>
      </c>
      <c r="B32" s="40"/>
    </row>
    <row r="33" spans="1:2" hidden="1">
      <c r="A33" s="39">
        <v>6</v>
      </c>
      <c r="B33" s="40"/>
    </row>
    <row r="34" spans="1:2" hidden="1"/>
    <row r="35" spans="1:2" ht="30" hidden="1">
      <c r="A35" s="41" t="s">
        <v>25</v>
      </c>
      <c r="B35" s="38">
        <v>5</v>
      </c>
    </row>
    <row r="36" spans="1:2" hidden="1">
      <c r="A36" s="39">
        <v>1</v>
      </c>
      <c r="B36" s="40"/>
    </row>
    <row r="37" spans="1:2" hidden="1">
      <c r="A37" s="39">
        <v>2</v>
      </c>
      <c r="B37" s="40"/>
    </row>
    <row r="38" spans="1:2" hidden="1">
      <c r="A38" s="39">
        <v>3</v>
      </c>
      <c r="B38" s="40"/>
    </row>
    <row r="39" spans="1:2" hidden="1">
      <c r="A39" s="39">
        <v>4</v>
      </c>
      <c r="B39" s="40"/>
    </row>
    <row r="40" spans="1:2" hidden="1">
      <c r="A40" s="39">
        <v>5</v>
      </c>
      <c r="B40" s="40"/>
    </row>
    <row r="41" spans="1:2" hidden="1">
      <c r="A41" s="39">
        <v>6</v>
      </c>
      <c r="B41" s="40"/>
    </row>
    <row r="42" spans="1:2" hidden="1"/>
    <row r="43" spans="1:2" ht="30" hidden="1">
      <c r="A43" s="41" t="s">
        <v>25</v>
      </c>
      <c r="B43" s="38">
        <v>6</v>
      </c>
    </row>
    <row r="44" spans="1:2" hidden="1">
      <c r="A44" s="39">
        <v>1</v>
      </c>
      <c r="B44" s="40"/>
    </row>
    <row r="45" spans="1:2" hidden="1">
      <c r="A45" s="39">
        <v>2</v>
      </c>
      <c r="B45" s="40"/>
    </row>
    <row r="46" spans="1:2" hidden="1">
      <c r="A46" s="39">
        <v>3</v>
      </c>
      <c r="B46" s="40"/>
    </row>
    <row r="47" spans="1:2" hidden="1">
      <c r="A47" s="39">
        <v>4</v>
      </c>
      <c r="B47" s="40"/>
    </row>
    <row r="48" spans="1:2" hidden="1">
      <c r="A48" s="39">
        <v>5</v>
      </c>
      <c r="B48" s="40"/>
    </row>
    <row r="49" spans="1:2" hidden="1">
      <c r="A49" s="39">
        <v>6</v>
      </c>
      <c r="B49" s="40"/>
    </row>
    <row r="50" spans="1:2" hidden="1"/>
    <row r="51" spans="1:2" ht="30" hidden="1">
      <c r="A51" s="41" t="s">
        <v>25</v>
      </c>
      <c r="B51" s="38">
        <v>7</v>
      </c>
    </row>
    <row r="52" spans="1:2" hidden="1">
      <c r="A52" s="39">
        <v>1</v>
      </c>
      <c r="B52" s="40"/>
    </row>
    <row r="53" spans="1:2" hidden="1">
      <c r="A53" s="39">
        <v>2</v>
      </c>
      <c r="B53" s="40"/>
    </row>
    <row r="54" spans="1:2" hidden="1">
      <c r="A54" s="39">
        <v>3</v>
      </c>
      <c r="B54" s="40"/>
    </row>
    <row r="55" spans="1:2" hidden="1">
      <c r="A55" s="39">
        <v>4</v>
      </c>
      <c r="B55" s="40"/>
    </row>
    <row r="56" spans="1:2" hidden="1">
      <c r="A56" s="39">
        <v>5</v>
      </c>
      <c r="B56" s="40"/>
    </row>
    <row r="57" spans="1:2" hidden="1">
      <c r="A57" s="39">
        <v>6</v>
      </c>
      <c r="B57" s="40"/>
    </row>
    <row r="58" spans="1:2" hidden="1"/>
    <row r="59" spans="1:2" ht="30" hidden="1">
      <c r="A59" s="41" t="s">
        <v>25</v>
      </c>
      <c r="B59" s="38">
        <v>8</v>
      </c>
    </row>
    <row r="60" spans="1:2" hidden="1">
      <c r="A60" s="39">
        <v>1</v>
      </c>
      <c r="B60" s="40"/>
    </row>
    <row r="61" spans="1:2" hidden="1">
      <c r="A61" s="39">
        <v>2</v>
      </c>
      <c r="B61" s="40"/>
    </row>
    <row r="62" spans="1:2" hidden="1">
      <c r="A62" s="39">
        <v>3</v>
      </c>
      <c r="B62" s="40"/>
    </row>
    <row r="63" spans="1:2" hidden="1">
      <c r="A63" s="39">
        <v>4</v>
      </c>
      <c r="B63" s="40"/>
    </row>
    <row r="64" spans="1:2" hidden="1">
      <c r="A64" s="39">
        <v>5</v>
      </c>
      <c r="B64" s="40"/>
    </row>
    <row r="65" spans="1:2" hidden="1">
      <c r="A65" s="39" t="s">
        <v>103</v>
      </c>
      <c r="B65" s="40"/>
    </row>
    <row r="66" spans="1:2"/>
    <row r="67" spans="1:2" ht="30">
      <c r="A67" s="41" t="s">
        <v>25</v>
      </c>
      <c r="B67" s="37" t="s">
        <v>99</v>
      </c>
    </row>
    <row r="68" spans="1:2" ht="71.25">
      <c r="A68" s="39">
        <v>1</v>
      </c>
      <c r="B68" s="40" t="s">
        <v>133</v>
      </c>
    </row>
    <row r="69" spans="1:2" ht="105.75" customHeight="1">
      <c r="A69" s="39">
        <v>2</v>
      </c>
      <c r="B69" s="45" t="s">
        <v>132</v>
      </c>
    </row>
    <row r="70" spans="1:2" ht="71.25">
      <c r="A70" s="39">
        <v>3</v>
      </c>
      <c r="B70" s="40" t="s">
        <v>134</v>
      </c>
    </row>
    <row r="71" spans="1:2" ht="71.25">
      <c r="A71" s="39">
        <v>4</v>
      </c>
      <c r="B71" s="40" t="s">
        <v>135</v>
      </c>
    </row>
    <row r="72" spans="1:2" ht="71.25">
      <c r="A72" s="39">
        <v>5</v>
      </c>
      <c r="B72" s="40" t="s">
        <v>136</v>
      </c>
    </row>
    <row r="73" spans="1:2" ht="71.25">
      <c r="A73" s="39">
        <v>6</v>
      </c>
      <c r="B73" s="40" t="s">
        <v>137</v>
      </c>
    </row>
    <row r="74" spans="1:2"/>
    <row r="75" spans="1:2" ht="30">
      <c r="A75" s="41" t="s">
        <v>25</v>
      </c>
      <c r="B75" s="38" t="s">
        <v>100</v>
      </c>
    </row>
    <row r="76" spans="1:2" ht="71.25">
      <c r="A76" s="39">
        <v>1</v>
      </c>
      <c r="B76" s="40" t="s">
        <v>116</v>
      </c>
    </row>
    <row r="77" spans="1:2" ht="85.5">
      <c r="A77" s="39">
        <v>2</v>
      </c>
      <c r="B77" s="40" t="s">
        <v>117</v>
      </c>
    </row>
    <row r="78" spans="1:2" ht="71.25">
      <c r="A78" s="39">
        <v>3</v>
      </c>
      <c r="B78" s="40" t="s">
        <v>118</v>
      </c>
    </row>
    <row r="79" spans="1:2" ht="57">
      <c r="A79" s="39">
        <v>4</v>
      </c>
      <c r="B79" s="40" t="s">
        <v>124</v>
      </c>
    </row>
    <row r="80" spans="1:2" ht="85.5">
      <c r="A80" s="39">
        <v>5</v>
      </c>
      <c r="B80" s="40" t="s">
        <v>115</v>
      </c>
    </row>
    <row r="81" spans="1:2" ht="85.5">
      <c r="A81" s="39">
        <v>6</v>
      </c>
      <c r="B81" s="40" t="s">
        <v>119</v>
      </c>
    </row>
    <row r="82" spans="1:2"/>
    <row r="83" spans="1:2" ht="30">
      <c r="A83" s="41" t="s">
        <v>25</v>
      </c>
      <c r="B83" s="38" t="s">
        <v>101</v>
      </c>
    </row>
    <row r="84" spans="1:2" ht="85.5">
      <c r="A84" s="39">
        <v>1</v>
      </c>
      <c r="B84" s="40" t="s">
        <v>138</v>
      </c>
    </row>
    <row r="85" spans="1:2" ht="99.75">
      <c r="A85" s="39">
        <v>2</v>
      </c>
      <c r="B85" s="40" t="s">
        <v>125</v>
      </c>
    </row>
    <row r="86" spans="1:2" ht="89.25" customHeight="1">
      <c r="A86" s="39">
        <v>3</v>
      </c>
      <c r="B86" s="40" t="s">
        <v>126</v>
      </c>
    </row>
    <row r="87" spans="1:2" ht="71.25">
      <c r="A87" s="39">
        <v>4</v>
      </c>
      <c r="B87" s="40" t="s">
        <v>127</v>
      </c>
    </row>
    <row r="88" spans="1:2" ht="71.25">
      <c r="A88" s="39">
        <v>5</v>
      </c>
      <c r="B88" s="40" t="s">
        <v>128</v>
      </c>
    </row>
    <row r="89" spans="1:2" ht="85.5">
      <c r="A89" s="39">
        <v>6</v>
      </c>
      <c r="B89" s="40" t="s">
        <v>120</v>
      </c>
    </row>
    <row r="90" spans="1:2"/>
    <row r="91" spans="1:2" ht="30">
      <c r="A91" s="41" t="s">
        <v>25</v>
      </c>
      <c r="B91" s="38" t="s">
        <v>102</v>
      </c>
    </row>
    <row r="92" spans="1:2" ht="99" customHeight="1">
      <c r="A92" s="39">
        <v>1</v>
      </c>
      <c r="B92" s="40" t="s">
        <v>121</v>
      </c>
    </row>
    <row r="93" spans="1:2" ht="99" customHeight="1">
      <c r="A93" s="39">
        <v>2</v>
      </c>
      <c r="B93" s="40" t="s">
        <v>122</v>
      </c>
    </row>
    <row r="94" spans="1:2" ht="99" customHeight="1">
      <c r="A94" s="39">
        <v>3</v>
      </c>
      <c r="B94" s="40" t="s">
        <v>129</v>
      </c>
    </row>
    <row r="95" spans="1:2" ht="99" customHeight="1">
      <c r="A95" s="39">
        <v>4</v>
      </c>
      <c r="B95" s="40" t="s">
        <v>130</v>
      </c>
    </row>
    <row r="96" spans="1:2" ht="99" customHeight="1">
      <c r="A96" s="39">
        <v>5</v>
      </c>
      <c r="B96" s="40" t="s">
        <v>131</v>
      </c>
    </row>
    <row r="97" spans="1:2" ht="99" customHeight="1">
      <c r="A97" s="39">
        <v>6</v>
      </c>
      <c r="B97" s="40" t="s">
        <v>123</v>
      </c>
    </row>
    <row r="98" spans="1:2">
      <c r="B98" s="43"/>
    </row>
    <row r="99" spans="1:2" ht="30" hidden="1">
      <c r="A99" s="41" t="s">
        <v>25</v>
      </c>
      <c r="B99" s="44"/>
    </row>
    <row r="100" spans="1:2" hidden="1">
      <c r="A100" s="39">
        <v>1</v>
      </c>
      <c r="B100" s="45"/>
    </row>
    <row r="101" spans="1:2" hidden="1">
      <c r="A101" s="39">
        <v>2</v>
      </c>
      <c r="B101" s="45"/>
    </row>
    <row r="102" spans="1:2" hidden="1">
      <c r="A102" s="39">
        <v>3</v>
      </c>
      <c r="B102" s="45"/>
    </row>
    <row r="103" spans="1:2" hidden="1">
      <c r="A103" s="39">
        <v>4</v>
      </c>
      <c r="B103" s="45"/>
    </row>
    <row r="104" spans="1:2" hidden="1">
      <c r="A104" s="39">
        <v>5</v>
      </c>
      <c r="B104" s="45"/>
    </row>
    <row r="105" spans="1:2" hidden="1">
      <c r="A105" s="39">
        <v>6</v>
      </c>
      <c r="B105" s="45"/>
    </row>
    <row r="106" spans="1:2" hidden="1">
      <c r="B106" s="43"/>
    </row>
    <row r="107" spans="1:2" ht="30" hidden="1">
      <c r="A107" s="41" t="s">
        <v>25</v>
      </c>
      <c r="B107" s="44"/>
    </row>
    <row r="108" spans="1:2" hidden="1">
      <c r="A108" s="39">
        <v>1</v>
      </c>
      <c r="B108" s="45"/>
    </row>
    <row r="109" spans="1:2" hidden="1">
      <c r="A109" s="39">
        <v>2</v>
      </c>
      <c r="B109" s="45"/>
    </row>
    <row r="110" spans="1:2" hidden="1">
      <c r="A110" s="39">
        <v>3</v>
      </c>
      <c r="B110" s="45"/>
    </row>
    <row r="111" spans="1:2" hidden="1">
      <c r="A111" s="39">
        <v>4</v>
      </c>
      <c r="B111" s="45"/>
    </row>
    <row r="112" spans="1:2" hidden="1">
      <c r="A112" s="39">
        <v>5</v>
      </c>
      <c r="B112" s="45"/>
    </row>
    <row r="113" spans="1:2" hidden="1">
      <c r="A113" s="39">
        <v>6</v>
      </c>
      <c r="B113" s="45"/>
    </row>
    <row r="114" spans="1:2" hidden="1">
      <c r="B114" s="43"/>
    </row>
    <row r="115" spans="1:2" ht="30" hidden="1">
      <c r="A115" s="41" t="s">
        <v>25</v>
      </c>
      <c r="B115" s="44"/>
    </row>
    <row r="116" spans="1:2" hidden="1">
      <c r="A116" s="39">
        <v>1</v>
      </c>
      <c r="B116" s="45"/>
    </row>
    <row r="117" spans="1:2" hidden="1">
      <c r="A117" s="39">
        <v>2</v>
      </c>
      <c r="B117" s="45"/>
    </row>
    <row r="118" spans="1:2" hidden="1">
      <c r="A118" s="39">
        <v>3</v>
      </c>
      <c r="B118" s="45"/>
    </row>
    <row r="119" spans="1:2" hidden="1">
      <c r="A119" s="39">
        <v>4</v>
      </c>
      <c r="B119" s="45"/>
    </row>
    <row r="120" spans="1:2" hidden="1">
      <c r="A120" s="39">
        <v>5</v>
      </c>
      <c r="B120" s="45"/>
    </row>
    <row r="121" spans="1:2" hidden="1">
      <c r="A121" s="39">
        <v>6</v>
      </c>
      <c r="B121" s="45"/>
    </row>
    <row r="122" spans="1:2" hidden="1">
      <c r="B122" s="43"/>
    </row>
    <row r="123" spans="1:2" ht="30" hidden="1">
      <c r="A123" s="41" t="s">
        <v>25</v>
      </c>
      <c r="B123" s="44"/>
    </row>
    <row r="124" spans="1:2" hidden="1">
      <c r="A124" s="39">
        <v>1</v>
      </c>
      <c r="B124" s="45"/>
    </row>
    <row r="125" spans="1:2" hidden="1">
      <c r="A125" s="39">
        <v>2</v>
      </c>
      <c r="B125" s="45"/>
    </row>
    <row r="126" spans="1:2" hidden="1">
      <c r="A126" s="39">
        <v>3</v>
      </c>
      <c r="B126" s="45"/>
    </row>
    <row r="127" spans="1:2" hidden="1">
      <c r="A127" s="39">
        <v>4</v>
      </c>
      <c r="B127" s="45"/>
    </row>
    <row r="128" spans="1:2" hidden="1">
      <c r="A128" s="39">
        <v>5</v>
      </c>
      <c r="B128" s="45"/>
    </row>
    <row r="129" spans="1:2" hidden="1">
      <c r="A129" s="39">
        <v>6</v>
      </c>
      <c r="B129" s="45"/>
    </row>
    <row r="130" spans="1:2" hidden="1">
      <c r="B130" s="43"/>
    </row>
    <row r="131" spans="1:2" ht="30" hidden="1">
      <c r="A131" s="41" t="s">
        <v>25</v>
      </c>
      <c r="B131" s="44"/>
    </row>
    <row r="132" spans="1:2" hidden="1">
      <c r="A132" s="39">
        <v>1</v>
      </c>
      <c r="B132" s="45"/>
    </row>
    <row r="133" spans="1:2" hidden="1">
      <c r="A133" s="39">
        <v>2</v>
      </c>
      <c r="B133" s="45"/>
    </row>
    <row r="134" spans="1:2" hidden="1">
      <c r="A134" s="39">
        <v>3</v>
      </c>
      <c r="B134" s="45"/>
    </row>
    <row r="135" spans="1:2" hidden="1">
      <c r="A135" s="39">
        <v>4</v>
      </c>
      <c r="B135" s="45"/>
    </row>
    <row r="136" spans="1:2" hidden="1">
      <c r="A136" s="39">
        <v>5</v>
      </c>
      <c r="B136" s="45"/>
    </row>
    <row r="137" spans="1:2" hidden="1">
      <c r="A137" s="39">
        <v>6</v>
      </c>
      <c r="B137" s="45"/>
    </row>
    <row r="138" spans="1:2" hidden="1">
      <c r="B138" s="43"/>
    </row>
    <row r="139" spans="1:2" ht="30" hidden="1">
      <c r="A139" s="41" t="s">
        <v>25</v>
      </c>
      <c r="B139" s="44"/>
    </row>
    <row r="140" spans="1:2" hidden="1">
      <c r="A140" s="39">
        <v>1</v>
      </c>
      <c r="B140" s="45"/>
    </row>
    <row r="141" spans="1:2" hidden="1">
      <c r="A141" s="39">
        <v>2</v>
      </c>
      <c r="B141" s="45"/>
    </row>
    <row r="142" spans="1:2" hidden="1">
      <c r="A142" s="39">
        <v>3</v>
      </c>
      <c r="B142" s="45"/>
    </row>
    <row r="143" spans="1:2" hidden="1">
      <c r="A143" s="39">
        <v>4</v>
      </c>
      <c r="B143" s="45"/>
    </row>
    <row r="144" spans="1:2" hidden="1">
      <c r="A144" s="39">
        <v>5</v>
      </c>
      <c r="B144" s="45"/>
    </row>
    <row r="145" spans="1:2" hidden="1">
      <c r="A145" s="39">
        <v>6</v>
      </c>
      <c r="B145" s="45"/>
    </row>
    <row r="146" spans="1:2" hidden="1">
      <c r="B146" s="43"/>
    </row>
    <row r="147" spans="1:2" ht="30" hidden="1">
      <c r="A147" s="41" t="s">
        <v>25</v>
      </c>
      <c r="B147" s="44"/>
    </row>
    <row r="148" spans="1:2" hidden="1">
      <c r="A148" s="39">
        <v>1</v>
      </c>
      <c r="B148" s="45"/>
    </row>
    <row r="149" spans="1:2" hidden="1">
      <c r="A149" s="39">
        <v>2</v>
      </c>
      <c r="B149" s="45"/>
    </row>
    <row r="150" spans="1:2" hidden="1">
      <c r="A150" s="39">
        <v>3</v>
      </c>
      <c r="B150" s="45"/>
    </row>
    <row r="151" spans="1:2" hidden="1">
      <c r="A151" s="39">
        <v>4</v>
      </c>
      <c r="B151" s="45"/>
    </row>
    <row r="152" spans="1:2" hidden="1">
      <c r="A152" s="39">
        <v>5</v>
      </c>
      <c r="B152" s="45"/>
    </row>
    <row r="153" spans="1:2" hidden="1">
      <c r="A153" s="39">
        <v>6</v>
      </c>
      <c r="B153" s="45"/>
    </row>
    <row r="154" spans="1:2" hidden="1">
      <c r="B154" s="43"/>
    </row>
    <row r="155" spans="1:2" ht="30" hidden="1">
      <c r="A155" s="41" t="s">
        <v>25</v>
      </c>
      <c r="B155" s="44"/>
    </row>
    <row r="156" spans="1:2" hidden="1">
      <c r="A156" s="39">
        <v>1</v>
      </c>
      <c r="B156" s="45"/>
    </row>
    <row r="157" spans="1:2" hidden="1">
      <c r="A157" s="39">
        <v>2</v>
      </c>
      <c r="B157" s="45"/>
    </row>
    <row r="158" spans="1:2" hidden="1">
      <c r="A158" s="39">
        <v>3</v>
      </c>
      <c r="B158" s="45"/>
    </row>
    <row r="159" spans="1:2" hidden="1">
      <c r="A159" s="39">
        <v>4</v>
      </c>
      <c r="B159" s="45"/>
    </row>
    <row r="160" spans="1:2" hidden="1">
      <c r="A160" s="39">
        <v>5</v>
      </c>
      <c r="B160" s="45"/>
    </row>
    <row r="161" spans="1:2" hidden="1">
      <c r="A161" s="39">
        <v>6</v>
      </c>
      <c r="B161" s="45"/>
    </row>
    <row r="162" spans="1:2" hidden="1">
      <c r="B162" s="43"/>
    </row>
    <row r="163" spans="1:2" ht="15" hidden="1">
      <c r="A163" s="46" t="s">
        <v>25</v>
      </c>
      <c r="B163" s="44"/>
    </row>
    <row r="164" spans="1:2" hidden="1">
      <c r="A164" s="39">
        <v>1</v>
      </c>
      <c r="B164" s="45"/>
    </row>
    <row r="165" spans="1:2" hidden="1">
      <c r="A165" s="39">
        <v>2</v>
      </c>
      <c r="B165" s="45"/>
    </row>
    <row r="166" spans="1:2" hidden="1">
      <c r="A166" s="39">
        <v>3</v>
      </c>
      <c r="B166" s="45"/>
    </row>
    <row r="167" spans="1:2" hidden="1">
      <c r="A167" s="39">
        <v>4</v>
      </c>
      <c r="B167" s="45"/>
    </row>
    <row r="168" spans="1:2" hidden="1">
      <c r="A168" s="39">
        <v>5</v>
      </c>
      <c r="B168" s="45"/>
    </row>
    <row r="169" spans="1:2" hidden="1">
      <c r="A169" s="39">
        <v>6</v>
      </c>
      <c r="B169" s="45"/>
    </row>
    <row r="170" spans="1:2" hidden="1">
      <c r="B170" s="43"/>
    </row>
    <row r="171" spans="1:2" ht="15" hidden="1">
      <c r="A171" s="46" t="s">
        <v>25</v>
      </c>
      <c r="B171" s="44"/>
    </row>
    <row r="172" spans="1:2" hidden="1">
      <c r="A172" s="39">
        <v>1</v>
      </c>
      <c r="B172" s="45"/>
    </row>
    <row r="173" spans="1:2" hidden="1">
      <c r="A173" s="39">
        <v>2</v>
      </c>
      <c r="B173" s="45"/>
    </row>
    <row r="174" spans="1:2" hidden="1">
      <c r="A174" s="39">
        <v>3</v>
      </c>
      <c r="B174" s="45"/>
    </row>
    <row r="175" spans="1:2" hidden="1">
      <c r="A175" s="39">
        <v>4</v>
      </c>
      <c r="B175" s="45"/>
    </row>
    <row r="176" spans="1:2" hidden="1">
      <c r="A176" s="39">
        <v>5</v>
      </c>
      <c r="B176" s="45"/>
    </row>
    <row r="177" spans="1:2" hidden="1">
      <c r="A177" s="39">
        <v>6</v>
      </c>
      <c r="B177" s="45"/>
    </row>
    <row r="178" spans="1:2" hidden="1">
      <c r="B178" s="43"/>
    </row>
    <row r="179" spans="1:2" ht="15" hidden="1">
      <c r="A179" s="46" t="s">
        <v>25</v>
      </c>
      <c r="B179" s="44"/>
    </row>
    <row r="180" spans="1:2" hidden="1">
      <c r="A180" s="39">
        <v>1</v>
      </c>
      <c r="B180" s="45"/>
    </row>
    <row r="181" spans="1:2" hidden="1">
      <c r="A181" s="39">
        <v>2</v>
      </c>
      <c r="B181" s="45"/>
    </row>
    <row r="182" spans="1:2" hidden="1">
      <c r="A182" s="39">
        <v>3</v>
      </c>
      <c r="B182" s="45"/>
    </row>
    <row r="183" spans="1:2" hidden="1">
      <c r="A183" s="39">
        <v>4</v>
      </c>
      <c r="B183" s="45"/>
    </row>
    <row r="184" spans="1:2" hidden="1">
      <c r="A184" s="39">
        <v>5</v>
      </c>
      <c r="B184" s="45"/>
    </row>
    <row r="185" spans="1:2" hidden="1">
      <c r="A185" s="39">
        <v>6</v>
      </c>
      <c r="B185" s="45"/>
    </row>
    <row r="186" spans="1:2" hidden="1">
      <c r="B186" s="43"/>
    </row>
    <row r="187" spans="1:2" ht="15" hidden="1">
      <c r="A187" s="46" t="s">
        <v>25</v>
      </c>
      <c r="B187" s="44"/>
    </row>
    <row r="188" spans="1:2" hidden="1">
      <c r="A188" s="39">
        <v>1</v>
      </c>
      <c r="B188" s="45"/>
    </row>
    <row r="189" spans="1:2" hidden="1">
      <c r="A189" s="39">
        <v>2</v>
      </c>
      <c r="B189" s="45"/>
    </row>
    <row r="190" spans="1:2" hidden="1">
      <c r="A190" s="39">
        <v>3</v>
      </c>
      <c r="B190" s="45"/>
    </row>
    <row r="191" spans="1:2" hidden="1">
      <c r="A191" s="39">
        <v>4</v>
      </c>
      <c r="B191" s="45"/>
    </row>
    <row r="192" spans="1:2" hidden="1">
      <c r="A192" s="39">
        <v>5</v>
      </c>
      <c r="B192" s="45"/>
    </row>
    <row r="193" spans="1:2" hidden="1">
      <c r="A193" s="39">
        <v>6</v>
      </c>
      <c r="B193" s="45"/>
    </row>
    <row r="194" spans="1:2" hidden="1"/>
    <row r="195" spans="1:2" ht="15" hidden="1">
      <c r="A195" s="46" t="s">
        <v>25</v>
      </c>
      <c r="B195" s="44"/>
    </row>
    <row r="196" spans="1:2" hidden="1">
      <c r="A196" s="39">
        <v>1</v>
      </c>
      <c r="B196" s="45"/>
    </row>
    <row r="197" spans="1:2" hidden="1">
      <c r="A197" s="39">
        <v>2</v>
      </c>
      <c r="B197" s="45"/>
    </row>
    <row r="198" spans="1:2" hidden="1">
      <c r="A198" s="39">
        <v>3</v>
      </c>
      <c r="B198" s="45"/>
    </row>
    <row r="199" spans="1:2" hidden="1">
      <c r="A199" s="39">
        <v>4</v>
      </c>
      <c r="B199" s="45"/>
    </row>
    <row r="200" spans="1:2" hidden="1">
      <c r="A200" s="39">
        <v>5</v>
      </c>
      <c r="B200" s="45"/>
    </row>
    <row r="201" spans="1:2" hidden="1">
      <c r="A201" s="39">
        <v>6</v>
      </c>
      <c r="B201" s="45"/>
    </row>
    <row r="202" spans="1:2"/>
    <row r="203" spans="1:2" ht="30">
      <c r="A203" s="41" t="s">
        <v>25</v>
      </c>
      <c r="B203" s="145" t="s">
        <v>48</v>
      </c>
    </row>
    <row r="204" spans="1:2" ht="21.75" customHeight="1">
      <c r="A204" s="39">
        <v>1</v>
      </c>
      <c r="B204" s="40" t="s">
        <v>105</v>
      </c>
    </row>
    <row r="205" spans="1:2" ht="21.75" customHeight="1">
      <c r="A205" s="39">
        <v>2</v>
      </c>
      <c r="B205" s="40" t="s">
        <v>106</v>
      </c>
    </row>
    <row r="206" spans="1:2" ht="21.75" customHeight="1">
      <c r="A206" s="39">
        <v>3</v>
      </c>
      <c r="B206" s="40" t="s">
        <v>114</v>
      </c>
    </row>
    <row r="207" spans="1:2" ht="21.75" customHeight="1">
      <c r="A207" s="39">
        <v>4</v>
      </c>
      <c r="B207" s="40" t="s">
        <v>107</v>
      </c>
    </row>
    <row r="208" spans="1:2" ht="21.75" customHeight="1">
      <c r="A208" s="39">
        <v>5</v>
      </c>
      <c r="B208" s="40" t="s">
        <v>108</v>
      </c>
    </row>
    <row r="209" spans="1:2" ht="21.75" customHeight="1">
      <c r="A209" s="39">
        <v>6</v>
      </c>
      <c r="B209" s="40" t="s">
        <v>109</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74803149606299213" bottom="0.74803149606299213" header="0.31496062992125984" footer="0.31496062992125984"/>
  <pageSetup paperSize="9" scale="7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topLeftCell="A87" zoomScale="80" zoomScaleNormal="80" zoomScaleSheetLayoutView="70" workbookViewId="0">
      <selection activeCell="J227" sqref="J227"/>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27" t="str">
        <f>'REKOD PRESTASI MURID'!A7</f>
        <v>BAHASA INGGERIS</v>
      </c>
      <c r="B1" s="227"/>
      <c r="C1" s="227"/>
      <c r="D1" s="227"/>
      <c r="E1" s="227"/>
      <c r="F1" s="227"/>
      <c r="G1" s="227"/>
      <c r="H1" s="227"/>
      <c r="I1" s="227"/>
      <c r="J1" s="227"/>
      <c r="K1" s="227"/>
      <c r="L1" s="227"/>
      <c r="M1" s="227"/>
      <c r="N1" s="227"/>
      <c r="O1" s="227"/>
      <c r="P1" s="227"/>
      <c r="Q1" s="227"/>
    </row>
    <row r="2" spans="1:23" ht="15.95" customHeight="1">
      <c r="A2" s="227"/>
      <c r="B2" s="227"/>
      <c r="C2" s="227"/>
      <c r="D2" s="227"/>
      <c r="E2" s="227"/>
      <c r="F2" s="227"/>
      <c r="G2" s="227"/>
      <c r="H2" s="227"/>
      <c r="I2" s="227"/>
      <c r="J2" s="227"/>
      <c r="K2" s="227"/>
      <c r="L2" s="227"/>
      <c r="M2" s="227"/>
      <c r="N2" s="227"/>
      <c r="O2" s="227"/>
      <c r="P2" s="227"/>
      <c r="Q2" s="227"/>
    </row>
    <row r="3" spans="1:23" ht="15.95" customHeight="1">
      <c r="A3" s="181"/>
      <c r="B3" s="181"/>
      <c r="C3" s="181"/>
      <c r="D3" s="181"/>
      <c r="E3" s="181"/>
      <c r="F3" s="181"/>
      <c r="G3" s="181"/>
      <c r="H3" s="183" t="s">
        <v>91</v>
      </c>
      <c r="I3" s="182" t="str">
        <f>'REKOD PRESTASI MURID'!D1</f>
        <v>SK SUNGAI SIPUT</v>
      </c>
      <c r="J3" s="181"/>
      <c r="K3" s="181"/>
      <c r="L3" s="183" t="s">
        <v>92</v>
      </c>
      <c r="M3" s="182" t="str">
        <f>'REKOD PRESTASI MURID'!D6</f>
        <v>PN. SUZILA MOHAMED</v>
      </c>
      <c r="N3" s="181"/>
      <c r="O3" s="181"/>
      <c r="P3" s="181"/>
      <c r="Q3" s="181"/>
    </row>
    <row r="4" spans="1:23" ht="15.95" customHeight="1">
      <c r="A4" s="181"/>
      <c r="B4" s="181"/>
      <c r="C4" s="181"/>
      <c r="D4" s="181"/>
      <c r="E4" s="181"/>
      <c r="F4" s="181"/>
      <c r="G4" s="181"/>
      <c r="H4" s="183" t="s">
        <v>19</v>
      </c>
      <c r="I4" s="182" t="str">
        <f>'REKOD PRESTASI MURID'!D7</f>
        <v>TINGKATAN 3</v>
      </c>
      <c r="J4" s="181"/>
      <c r="K4" s="181"/>
      <c r="L4" s="181"/>
      <c r="M4" s="181"/>
      <c r="N4" s="181"/>
      <c r="O4" s="181"/>
      <c r="P4" s="181"/>
      <c r="Q4" s="181"/>
    </row>
    <row r="5" spans="1:23" ht="15.95" customHeight="1">
      <c r="A5" s="2"/>
      <c r="B5" s="2"/>
      <c r="C5" s="2"/>
      <c r="D5" s="2"/>
      <c r="E5" s="2"/>
      <c r="F5" s="2"/>
      <c r="G5" s="2"/>
      <c r="H5" s="3"/>
      <c r="I5" s="3"/>
      <c r="J5" s="2"/>
      <c r="K5" s="2"/>
      <c r="L5" s="2"/>
      <c r="M5" s="2"/>
      <c r="N5" s="2"/>
      <c r="O5" s="21"/>
      <c r="P5" s="21"/>
      <c r="Q5" s="21"/>
    </row>
    <row r="6" spans="1:23" ht="18.75" hidden="1">
      <c r="A6" s="4"/>
      <c r="B6" s="5">
        <f>'REKOD PRESTASI MURID'!E11</f>
        <v>1</v>
      </c>
      <c r="C6" s="6"/>
      <c r="D6" s="6"/>
      <c r="E6" s="6"/>
      <c r="F6" s="6"/>
      <c r="G6" s="6"/>
      <c r="H6" s="7"/>
      <c r="I6" s="4"/>
      <c r="J6" s="5">
        <f>'REKOD PRESTASI MURID'!F11</f>
        <v>2</v>
      </c>
      <c r="K6" s="6"/>
      <c r="L6" s="6"/>
      <c r="M6" s="6"/>
      <c r="N6" s="6"/>
      <c r="O6" s="6"/>
      <c r="P6" s="7"/>
      <c r="Q6" s="6"/>
    </row>
    <row r="7" spans="1:23" hidden="1">
      <c r="A7" s="8"/>
      <c r="B7" s="9" t="s">
        <v>25</v>
      </c>
      <c r="C7" s="10" t="s">
        <v>31</v>
      </c>
      <c r="D7" s="10" t="s">
        <v>32</v>
      </c>
      <c r="E7" s="10" t="s">
        <v>33</v>
      </c>
      <c r="F7" s="10" t="s">
        <v>88</v>
      </c>
      <c r="G7" s="10" t="s">
        <v>89</v>
      </c>
      <c r="H7" s="10" t="s">
        <v>90</v>
      </c>
      <c r="I7" s="8"/>
      <c r="J7" s="9" t="s">
        <v>25</v>
      </c>
      <c r="K7" s="10" t="s">
        <v>31</v>
      </c>
      <c r="L7" s="10" t="s">
        <v>32</v>
      </c>
      <c r="M7" s="10" t="s">
        <v>33</v>
      </c>
      <c r="N7" s="10" t="s">
        <v>88</v>
      </c>
      <c r="O7" s="10" t="s">
        <v>89</v>
      </c>
      <c r="P7" s="10" t="s">
        <v>90</v>
      </c>
      <c r="Q7" s="8"/>
    </row>
    <row r="8" spans="1:23" hidden="1">
      <c r="A8" s="8"/>
      <c r="B8" s="11" t="s">
        <v>37</v>
      </c>
      <c r="C8" s="11">
        <f>COUNTIF('REKOD PRESTASI MURID'!$E$12:$E$65,1)</f>
        <v>1</v>
      </c>
      <c r="D8" s="11">
        <f>COUNTIF('REKOD PRESTASI MURID'!$E$12:$E$65,2)</f>
        <v>0</v>
      </c>
      <c r="E8" s="11">
        <f>COUNTIF('REKOD PRESTASI MURID'!$E$12:$E$65,3)</f>
        <v>0</v>
      </c>
      <c r="F8" s="11">
        <f>COUNTIF('REKOD PRESTASI MURID'!$E$12:$E$65,3)</f>
        <v>0</v>
      </c>
      <c r="G8" s="11">
        <f>COUNTIF('REKOD PRESTASI MURID'!$E$12:$E$65,3)</f>
        <v>0</v>
      </c>
      <c r="H8" s="11">
        <f>COUNTIF('REKOD PRESTASI MURID'!$E$12:$E$65,3)</f>
        <v>0</v>
      </c>
      <c r="I8" s="8"/>
      <c r="J8" s="11" t="s">
        <v>37</v>
      </c>
      <c r="K8" s="11">
        <f>COUNTIF('REKOD PRESTASI MURID'!$F$12:$F$65,1)</f>
        <v>0</v>
      </c>
      <c r="L8" s="11">
        <f>COUNTIF('REKOD PRESTASI MURID'!$F$12:$F$65,2)</f>
        <v>0</v>
      </c>
      <c r="M8" s="11">
        <f>COUNTIF('REKOD PRESTASI MURID'!$F$12:$F$65,3)</f>
        <v>0</v>
      </c>
      <c r="N8" s="11">
        <f>COUNTIF('REKOD PRESTASI MURID'!$F$12:$F$65,3)</f>
        <v>0</v>
      </c>
      <c r="O8" s="11">
        <f>COUNTIF('REKOD PRESTASI MURID'!$F$12:$F$65,3)</f>
        <v>0</v>
      </c>
      <c r="P8" s="11">
        <f>COUNTIF('REKOD PRESTASI MURID'!$F$12:$F$65,3)</f>
        <v>0</v>
      </c>
      <c r="Q8" s="8"/>
    </row>
    <row r="9" spans="1:23" hidden="1">
      <c r="A9" s="8"/>
      <c r="B9" s="8"/>
      <c r="C9" s="8"/>
      <c r="D9" s="8"/>
      <c r="E9" s="8"/>
      <c r="F9" s="8"/>
      <c r="G9" s="8"/>
      <c r="H9" s="8"/>
      <c r="I9" s="8"/>
      <c r="J9" s="8"/>
      <c r="K9" s="8"/>
      <c r="L9" s="8"/>
      <c r="M9" s="8"/>
      <c r="N9" s="8"/>
      <c r="O9" s="8"/>
      <c r="P9" s="8"/>
      <c r="Q9" s="8"/>
    </row>
    <row r="10" spans="1:23" hidden="1">
      <c r="A10" s="8"/>
      <c r="B10" s="8"/>
      <c r="C10" s="8"/>
      <c r="D10" s="8"/>
      <c r="E10" s="8"/>
      <c r="F10" s="6"/>
      <c r="G10" s="6"/>
      <c r="H10" s="6"/>
      <c r="I10" s="6"/>
      <c r="J10" s="4"/>
      <c r="K10" s="4"/>
      <c r="L10" s="4"/>
      <c r="M10" s="4"/>
      <c r="N10" s="4"/>
      <c r="O10" s="4"/>
      <c r="P10" s="4"/>
      <c r="Q10" s="4"/>
    </row>
    <row r="11" spans="1:23" hidden="1">
      <c r="A11" s="8"/>
      <c r="B11" s="8"/>
      <c r="C11" s="8"/>
      <c r="D11" s="8"/>
      <c r="E11" s="8"/>
      <c r="F11" s="6"/>
      <c r="G11" s="6"/>
      <c r="H11" s="6"/>
      <c r="I11" s="6"/>
      <c r="J11" s="4"/>
      <c r="K11" s="4"/>
      <c r="L11" s="4"/>
      <c r="M11" s="4"/>
      <c r="N11" s="4"/>
      <c r="O11" s="4"/>
      <c r="P11" s="4"/>
      <c r="Q11" s="4"/>
    </row>
    <row r="12" spans="1:23" hidden="1">
      <c r="A12" s="8"/>
      <c r="B12" s="8"/>
      <c r="C12" s="8"/>
      <c r="D12" s="8"/>
      <c r="E12" s="8"/>
      <c r="F12" s="6"/>
      <c r="G12" s="6"/>
      <c r="H12" s="6"/>
      <c r="I12" s="6"/>
      <c r="J12" s="4"/>
      <c r="K12" s="4"/>
      <c r="L12" s="4"/>
      <c r="M12" s="4"/>
      <c r="N12" s="4"/>
      <c r="O12" s="4"/>
      <c r="P12" s="4"/>
      <c r="Q12" s="4"/>
    </row>
    <row r="13" spans="1:23" hidden="1">
      <c r="A13" s="8"/>
      <c r="B13" s="8"/>
      <c r="C13" s="8"/>
      <c r="D13" s="8"/>
      <c r="E13" s="8"/>
      <c r="F13" s="6"/>
      <c r="G13" s="6"/>
      <c r="H13" s="6"/>
      <c r="I13" s="6"/>
      <c r="J13" s="4"/>
      <c r="K13" s="4"/>
      <c r="L13" s="4"/>
      <c r="M13" s="4"/>
      <c r="N13" s="4"/>
      <c r="O13" s="4"/>
      <c r="P13" s="4"/>
      <c r="Q13" s="4"/>
    </row>
    <row r="14" spans="1:23" hidden="1">
      <c r="A14" s="8"/>
      <c r="B14" s="8"/>
      <c r="C14" s="8"/>
      <c r="D14" s="8"/>
      <c r="E14" s="8"/>
      <c r="F14" s="6"/>
      <c r="G14" s="6"/>
      <c r="H14" s="6"/>
      <c r="I14" s="6"/>
      <c r="J14" s="4"/>
      <c r="K14" s="4"/>
      <c r="L14" s="4"/>
      <c r="M14" s="4"/>
      <c r="N14" s="4"/>
      <c r="O14" s="4"/>
      <c r="P14" s="4"/>
      <c r="Q14" s="4"/>
    </row>
    <row r="15" spans="1:23" hidden="1">
      <c r="A15" s="8"/>
      <c r="B15" s="8"/>
      <c r="C15" s="8"/>
      <c r="D15" s="8"/>
      <c r="E15" s="8"/>
      <c r="F15" s="6"/>
      <c r="G15" s="6"/>
      <c r="H15" s="6"/>
      <c r="I15" s="6"/>
      <c r="J15" s="4"/>
      <c r="K15" s="4"/>
      <c r="L15" s="4"/>
      <c r="M15" s="4"/>
      <c r="N15" s="4"/>
      <c r="O15" s="4"/>
      <c r="P15" s="4"/>
      <c r="Q15" s="4"/>
    </row>
    <row r="16" spans="1:23" hidden="1">
      <c r="A16" s="8"/>
      <c r="B16" s="8"/>
      <c r="C16" s="8"/>
      <c r="D16" s="8"/>
      <c r="E16" s="8"/>
      <c r="F16" s="6"/>
      <c r="G16" s="6"/>
      <c r="H16" s="6"/>
      <c r="I16" s="6"/>
      <c r="J16" s="4"/>
      <c r="K16" s="4"/>
      <c r="L16" s="4"/>
      <c r="M16" s="4"/>
      <c r="N16" s="4"/>
      <c r="O16" s="4"/>
      <c r="P16" s="4"/>
      <c r="Q16" s="4"/>
      <c r="W16" s="22"/>
    </row>
    <row r="17" spans="1:17" hidden="1">
      <c r="A17" s="8"/>
      <c r="B17" s="8"/>
      <c r="C17" s="8"/>
      <c r="D17" s="8"/>
      <c r="E17" s="8"/>
      <c r="F17" s="6"/>
      <c r="G17" s="6"/>
      <c r="H17" s="6"/>
      <c r="I17" s="6"/>
      <c r="J17" s="4"/>
      <c r="K17" s="4"/>
      <c r="L17" s="4"/>
      <c r="M17" s="4"/>
      <c r="N17" s="4"/>
      <c r="O17" s="4"/>
      <c r="P17" s="4"/>
      <c r="Q17" s="4"/>
    </row>
    <row r="18" spans="1:17" hidden="1">
      <c r="A18" s="8"/>
      <c r="B18" s="8"/>
      <c r="C18" s="8"/>
      <c r="D18" s="8"/>
      <c r="E18" s="8"/>
      <c r="F18" s="8"/>
      <c r="G18" s="8"/>
      <c r="H18" s="8"/>
      <c r="I18" s="8"/>
      <c r="J18" s="8"/>
      <c r="K18" s="8"/>
      <c r="L18" s="8"/>
      <c r="M18" s="8"/>
      <c r="N18" s="8"/>
      <c r="O18" s="8"/>
      <c r="P18" s="8"/>
      <c r="Q18" s="8"/>
    </row>
    <row r="19" spans="1:17" hidden="1">
      <c r="A19" s="8"/>
      <c r="B19" s="8"/>
      <c r="C19" s="8"/>
      <c r="D19" s="8"/>
      <c r="E19" s="8"/>
      <c r="F19" s="8"/>
      <c r="G19" s="8"/>
      <c r="H19" s="8"/>
      <c r="I19" s="8"/>
      <c r="J19" s="8"/>
      <c r="K19" s="8"/>
      <c r="L19" s="8"/>
      <c r="M19" s="8"/>
      <c r="N19" s="8"/>
      <c r="O19" s="8"/>
      <c r="P19" s="8"/>
      <c r="Q19" s="8"/>
    </row>
    <row r="20" spans="1:17" hidden="1">
      <c r="A20" s="8"/>
      <c r="B20" s="8"/>
      <c r="C20" s="8"/>
      <c r="D20" s="8"/>
      <c r="E20" s="8"/>
      <c r="F20" s="8"/>
      <c r="G20" s="8"/>
      <c r="H20" s="8"/>
      <c r="I20" s="8"/>
      <c r="J20" s="8"/>
      <c r="K20" s="8"/>
      <c r="L20" s="8"/>
      <c r="M20" s="8"/>
      <c r="N20" s="8"/>
      <c r="O20" s="8"/>
      <c r="P20" s="8"/>
      <c r="Q20" s="8"/>
    </row>
    <row r="21" spans="1:17" hidden="1">
      <c r="A21" s="8"/>
      <c r="B21" s="12"/>
      <c r="C21" s="13"/>
      <c r="D21" s="14"/>
      <c r="E21" s="14"/>
      <c r="F21" s="15" t="s">
        <v>38</v>
      </c>
      <c r="G21" s="16">
        <f>SUM(C8:H8)</f>
        <v>1</v>
      </c>
      <c r="H21" s="15" t="s">
        <v>39</v>
      </c>
      <c r="I21" s="8"/>
      <c r="J21" s="8"/>
      <c r="K21" s="8"/>
      <c r="L21" s="8"/>
      <c r="M21" s="8"/>
      <c r="N21" s="15" t="s">
        <v>38</v>
      </c>
      <c r="O21" s="16">
        <f>SUM(K8:P8)</f>
        <v>0</v>
      </c>
      <c r="P21" s="15" t="s">
        <v>39</v>
      </c>
      <c r="Q21" s="8"/>
    </row>
    <row r="22" spans="1:17" ht="15.95" hidden="1" customHeight="1">
      <c r="A22" s="4"/>
      <c r="B22" s="6"/>
      <c r="C22" s="6"/>
      <c r="D22" s="6"/>
      <c r="E22" s="6"/>
      <c r="F22" s="4"/>
      <c r="G22" s="6"/>
      <c r="H22" s="6"/>
      <c r="I22" s="4"/>
      <c r="J22" s="4"/>
      <c r="K22" s="4"/>
      <c r="L22" s="4"/>
      <c r="M22" s="4"/>
      <c r="N22" s="4"/>
      <c r="O22" s="18"/>
      <c r="P22" s="6"/>
      <c r="Q22" s="6"/>
    </row>
    <row r="23" spans="1:17" ht="15.95" hidden="1" customHeight="1">
      <c r="A23" s="4"/>
      <c r="B23" s="4"/>
      <c r="C23" s="4"/>
      <c r="D23" s="4"/>
      <c r="E23" s="4"/>
      <c r="F23" s="4"/>
      <c r="G23" s="6"/>
      <c r="H23" s="17"/>
      <c r="I23" s="4"/>
      <c r="J23" s="4"/>
      <c r="K23" s="4"/>
      <c r="L23" s="4"/>
      <c r="M23" s="4"/>
      <c r="N23" s="4"/>
      <c r="O23" s="6"/>
      <c r="P23" s="17"/>
      <c r="Q23" s="6"/>
    </row>
    <row r="24" spans="1:17" ht="18.75" hidden="1">
      <c r="A24" s="4"/>
      <c r="B24" s="5">
        <f>'REKOD PRESTASI MURID'!G11</f>
        <v>3</v>
      </c>
      <c r="C24" s="18"/>
      <c r="D24" s="18"/>
      <c r="E24" s="18"/>
      <c r="F24" s="18"/>
      <c r="G24" s="18"/>
      <c r="H24" s="7"/>
      <c r="I24" s="4"/>
      <c r="J24" s="5">
        <f>'REKOD PRESTASI MURID'!H11</f>
        <v>4</v>
      </c>
      <c r="K24" s="18"/>
      <c r="L24" s="18"/>
      <c r="M24" s="18"/>
      <c r="N24" s="18"/>
      <c r="O24" s="18"/>
      <c r="P24" s="7"/>
      <c r="Q24" s="6"/>
    </row>
    <row r="25" spans="1:17" hidden="1">
      <c r="A25" s="8"/>
      <c r="B25" s="9" t="s">
        <v>25</v>
      </c>
      <c r="C25" s="10" t="s">
        <v>31</v>
      </c>
      <c r="D25" s="10" t="s">
        <v>32</v>
      </c>
      <c r="E25" s="10" t="s">
        <v>33</v>
      </c>
      <c r="F25" s="10" t="s">
        <v>88</v>
      </c>
      <c r="G25" s="10" t="s">
        <v>89</v>
      </c>
      <c r="H25" s="10" t="s">
        <v>90</v>
      </c>
      <c r="I25" s="8"/>
      <c r="J25" s="9" t="s">
        <v>25</v>
      </c>
      <c r="K25" s="10" t="s">
        <v>31</v>
      </c>
      <c r="L25" s="10" t="s">
        <v>32</v>
      </c>
      <c r="M25" s="10" t="s">
        <v>33</v>
      </c>
      <c r="N25" s="10" t="s">
        <v>88</v>
      </c>
      <c r="O25" s="10" t="s">
        <v>89</v>
      </c>
      <c r="P25" s="10" t="s">
        <v>90</v>
      </c>
      <c r="Q25" s="8"/>
    </row>
    <row r="26" spans="1:17" hidden="1">
      <c r="A26" s="8"/>
      <c r="B26" s="11" t="s">
        <v>37</v>
      </c>
      <c r="C26" s="11">
        <f>COUNTIF('REKOD PRESTASI MURID'!$G$12:$G$65,1)</f>
        <v>0</v>
      </c>
      <c r="D26" s="11">
        <f>COUNTIF('REKOD PRESTASI MURID'!$G$12:$G$65,2)</f>
        <v>0</v>
      </c>
      <c r="E26" s="11">
        <f>COUNTIF('REKOD PRESTASI MURID'!$G$12:$G$65,3)</f>
        <v>0</v>
      </c>
      <c r="F26" s="11">
        <f>COUNTIF('REKOD PRESTASI MURID'!$G$12:$G$65,3)</f>
        <v>0</v>
      </c>
      <c r="G26" s="11">
        <f>COUNTIF('REKOD PRESTASI MURID'!$G$12:$G$65,3)</f>
        <v>0</v>
      </c>
      <c r="H26" s="11">
        <f>COUNTIF('REKOD PRESTASI MURID'!$G$12:$G$65,3)</f>
        <v>0</v>
      </c>
      <c r="I26" s="8"/>
      <c r="J26" s="11" t="s">
        <v>37</v>
      </c>
      <c r="K26" s="11">
        <f>COUNTIF('REKOD PRESTASI MURID'!$AD$12:$AD$65,1)</f>
        <v>1</v>
      </c>
      <c r="L26" s="11">
        <f>COUNTIF('REKOD PRESTASI MURID'!$AD$12:$AD$65,2)</f>
        <v>1</v>
      </c>
      <c r="M26" s="11">
        <f>COUNTIF('REKOD PRESTASI MURID'!$AD$12:$AD$65,3)</f>
        <v>4</v>
      </c>
      <c r="N26" s="11">
        <f>COUNTIF('REKOD PRESTASI MURID'!$AD$12:$AD$65,3)</f>
        <v>4</v>
      </c>
      <c r="O26" s="11">
        <f>COUNTIF('REKOD PRESTASI MURID'!$AD$12:$AD$65,3)</f>
        <v>4</v>
      </c>
      <c r="P26" s="11">
        <f>COUNTIF('REKOD PRESTASI MURID'!$AD$12:$AD$65,3)</f>
        <v>4</v>
      </c>
      <c r="Q26" s="8"/>
    </row>
    <row r="27" spans="1:17" hidden="1">
      <c r="A27" s="8"/>
      <c r="B27" s="19"/>
      <c r="C27" s="19"/>
      <c r="D27" s="19"/>
      <c r="E27" s="19"/>
      <c r="F27" s="19"/>
      <c r="G27" s="19"/>
      <c r="H27" s="19"/>
      <c r="I27" s="8"/>
      <c r="J27" s="171"/>
      <c r="K27" s="19"/>
      <c r="L27" s="19"/>
      <c r="M27" s="19"/>
      <c r="N27" s="19"/>
      <c r="O27" s="19"/>
      <c r="P27" s="172"/>
      <c r="Q27" s="8"/>
    </row>
    <row r="28" spans="1:17" hidden="1">
      <c r="A28" s="8"/>
      <c r="B28" s="19"/>
      <c r="C28" s="19"/>
      <c r="D28" s="19"/>
      <c r="E28" s="19"/>
      <c r="F28" s="19"/>
      <c r="G28" s="19"/>
      <c r="H28" s="19"/>
      <c r="I28" s="8"/>
      <c r="J28" s="19"/>
      <c r="K28" s="19"/>
      <c r="L28" s="19"/>
      <c r="M28" s="19"/>
      <c r="N28" s="19"/>
      <c r="O28" s="19"/>
      <c r="P28" s="19"/>
      <c r="Q28" s="8"/>
    </row>
    <row r="29" spans="1:17" hidden="1">
      <c r="A29" s="8"/>
      <c r="B29" s="19"/>
      <c r="C29" s="19"/>
      <c r="D29" s="19"/>
      <c r="E29" s="19"/>
      <c r="F29" s="19"/>
      <c r="G29" s="19"/>
      <c r="H29" s="19"/>
      <c r="I29" s="8"/>
      <c r="J29" s="19"/>
      <c r="K29" s="19"/>
      <c r="L29" s="19"/>
      <c r="M29" s="19"/>
      <c r="N29" s="19"/>
      <c r="O29" s="19"/>
      <c r="P29" s="19"/>
      <c r="Q29" s="8"/>
    </row>
    <row r="30" spans="1:17" hidden="1">
      <c r="A30" s="8"/>
      <c r="B30" s="19"/>
      <c r="C30" s="19"/>
      <c r="D30" s="19"/>
      <c r="E30" s="19"/>
      <c r="F30" s="19"/>
      <c r="G30" s="19"/>
      <c r="H30" s="19"/>
      <c r="I30" s="8"/>
      <c r="J30" s="19"/>
      <c r="K30" s="19"/>
      <c r="L30" s="19"/>
      <c r="M30" s="19"/>
      <c r="N30" s="19"/>
      <c r="O30" s="19"/>
      <c r="P30" s="19"/>
      <c r="Q30" s="8"/>
    </row>
    <row r="31" spans="1:17" hidden="1">
      <c r="A31" s="8"/>
      <c r="B31" s="19"/>
      <c r="C31" s="19"/>
      <c r="D31" s="19"/>
      <c r="E31" s="19"/>
      <c r="F31" s="19"/>
      <c r="G31" s="19"/>
      <c r="H31" s="19"/>
      <c r="I31" s="8"/>
      <c r="J31" s="19"/>
      <c r="K31" s="19"/>
      <c r="L31" s="19"/>
      <c r="M31" s="19"/>
      <c r="N31" s="19"/>
      <c r="O31" s="19"/>
      <c r="P31" s="19"/>
      <c r="Q31" s="8"/>
    </row>
    <row r="32" spans="1:17" hidden="1">
      <c r="A32" s="8"/>
      <c r="B32" s="19"/>
      <c r="C32" s="19"/>
      <c r="D32" s="19"/>
      <c r="E32" s="19"/>
      <c r="F32" s="19"/>
      <c r="G32" s="19"/>
      <c r="H32" s="19"/>
      <c r="I32" s="8"/>
      <c r="J32" s="19"/>
      <c r="K32" s="19"/>
      <c r="L32" s="19"/>
      <c r="M32" s="19"/>
      <c r="N32" s="19"/>
      <c r="O32" s="19"/>
      <c r="P32" s="19"/>
      <c r="Q32" s="8"/>
    </row>
    <row r="33" spans="1:17" hidden="1">
      <c r="A33" s="8"/>
      <c r="B33" s="19"/>
      <c r="C33" s="19"/>
      <c r="D33" s="19"/>
      <c r="E33" s="19"/>
      <c r="F33" s="19"/>
      <c r="G33" s="19"/>
      <c r="H33" s="19"/>
      <c r="I33" s="8"/>
      <c r="J33" s="19"/>
      <c r="K33" s="19"/>
      <c r="L33" s="19"/>
      <c r="M33" s="19"/>
      <c r="N33" s="19"/>
      <c r="O33" s="19"/>
      <c r="P33" s="19"/>
      <c r="Q33" s="8"/>
    </row>
    <row r="34" spans="1:17" hidden="1">
      <c r="A34" s="8"/>
      <c r="B34" s="19"/>
      <c r="C34" s="19"/>
      <c r="D34" s="19"/>
      <c r="E34" s="19"/>
      <c r="F34" s="19"/>
      <c r="G34" s="19"/>
      <c r="H34" s="19"/>
      <c r="I34" s="8"/>
      <c r="J34" s="19"/>
      <c r="K34" s="19"/>
      <c r="L34" s="19"/>
      <c r="M34" s="19"/>
      <c r="N34" s="19"/>
      <c r="O34" s="19"/>
      <c r="P34" s="19"/>
      <c r="Q34" s="8"/>
    </row>
    <row r="35" spans="1:17" hidden="1">
      <c r="A35" s="8"/>
      <c r="B35" s="19"/>
      <c r="C35" s="19"/>
      <c r="D35" s="19"/>
      <c r="E35" s="19"/>
      <c r="F35" s="19"/>
      <c r="G35" s="19"/>
      <c r="H35" s="19"/>
      <c r="I35" s="8"/>
      <c r="J35" s="19"/>
      <c r="K35" s="19"/>
      <c r="L35" s="19"/>
      <c r="M35" s="19"/>
      <c r="N35" s="19"/>
      <c r="O35" s="19"/>
      <c r="P35" s="19"/>
      <c r="Q35" s="8"/>
    </row>
    <row r="36" spans="1:17" hidden="1">
      <c r="A36" s="8"/>
      <c r="B36" s="19"/>
      <c r="C36" s="19"/>
      <c r="D36" s="19"/>
      <c r="E36" s="19"/>
      <c r="F36" s="19"/>
      <c r="G36" s="19"/>
      <c r="H36" s="19"/>
      <c r="I36" s="8"/>
      <c r="J36" s="19"/>
      <c r="K36" s="19"/>
      <c r="L36" s="19"/>
      <c r="M36" s="19"/>
      <c r="N36" s="19"/>
      <c r="O36" s="19"/>
      <c r="P36" s="19"/>
      <c r="Q36" s="8"/>
    </row>
    <row r="37" spans="1:17" hidden="1">
      <c r="A37" s="8"/>
      <c r="B37" s="19"/>
      <c r="C37" s="19"/>
      <c r="D37" s="19"/>
      <c r="E37" s="19"/>
      <c r="F37" s="19"/>
      <c r="G37" s="19"/>
      <c r="H37" s="19"/>
      <c r="I37" s="8"/>
      <c r="J37" s="19"/>
      <c r="K37" s="19"/>
      <c r="L37" s="19"/>
      <c r="M37" s="19"/>
      <c r="N37" s="19"/>
      <c r="O37" s="19"/>
      <c r="P37" s="19"/>
      <c r="Q37" s="8"/>
    </row>
    <row r="38" spans="1:17" hidden="1">
      <c r="A38" s="8"/>
      <c r="B38" s="19"/>
      <c r="C38" s="19"/>
      <c r="D38" s="19"/>
      <c r="E38" s="19"/>
      <c r="F38" s="19"/>
      <c r="G38" s="19"/>
      <c r="H38" s="19"/>
      <c r="I38" s="8"/>
      <c r="J38" s="19"/>
      <c r="K38" s="19"/>
      <c r="L38" s="19"/>
      <c r="M38" s="19"/>
      <c r="N38" s="19"/>
      <c r="O38" s="19"/>
      <c r="P38" s="19"/>
      <c r="Q38" s="8"/>
    </row>
    <row r="39" spans="1:17" ht="15.95" hidden="1" customHeight="1">
      <c r="A39" s="8"/>
      <c r="B39" s="19"/>
      <c r="C39" s="19"/>
      <c r="D39" s="19"/>
      <c r="E39" s="19"/>
      <c r="F39" s="15" t="s">
        <v>38</v>
      </c>
      <c r="G39" s="16">
        <f>SUM(C26:H26)</f>
        <v>0</v>
      </c>
      <c r="H39" s="15" t="s">
        <v>39</v>
      </c>
      <c r="I39" s="14"/>
      <c r="J39" s="19"/>
      <c r="K39" s="19"/>
      <c r="L39" s="19"/>
      <c r="M39" s="19"/>
      <c r="N39" s="15" t="s">
        <v>38</v>
      </c>
      <c r="O39" s="16">
        <f>SUM(K26:P26)</f>
        <v>18</v>
      </c>
      <c r="P39" s="15" t="s">
        <v>39</v>
      </c>
      <c r="Q39" s="8"/>
    </row>
    <row r="40" spans="1:17" hidden="1">
      <c r="A40" s="8"/>
      <c r="B40" s="8"/>
      <c r="C40" s="8"/>
      <c r="D40" s="8"/>
      <c r="E40" s="8"/>
      <c r="F40" s="8"/>
      <c r="G40" s="14"/>
      <c r="H40" s="20"/>
      <c r="I40" s="14"/>
      <c r="J40" s="8"/>
      <c r="K40" s="8"/>
      <c r="L40" s="8"/>
      <c r="M40" s="8"/>
      <c r="N40" s="8"/>
      <c r="O40" s="14"/>
      <c r="P40" s="20"/>
      <c r="Q40" s="8"/>
    </row>
    <row r="41" spans="1:17" ht="18.75" hidden="1">
      <c r="A41" s="8"/>
      <c r="B41" s="5">
        <f>'REKOD PRESTASI MURID'!I11</f>
        <v>5</v>
      </c>
      <c r="C41" s="6"/>
      <c r="D41" s="6"/>
      <c r="E41" s="6"/>
      <c r="F41" s="6"/>
      <c r="G41" s="6"/>
      <c r="H41" s="7"/>
      <c r="I41" s="4"/>
      <c r="J41" s="5">
        <f>'REKOD PRESTASI MURID'!J11</f>
        <v>6</v>
      </c>
      <c r="K41" s="6"/>
      <c r="L41" s="6"/>
      <c r="M41" s="6"/>
      <c r="N41" s="6"/>
      <c r="O41" s="6"/>
      <c r="P41" s="7"/>
      <c r="Q41" s="8"/>
    </row>
    <row r="42" spans="1:17" hidden="1">
      <c r="A42" s="8"/>
      <c r="B42" s="9" t="s">
        <v>25</v>
      </c>
      <c r="C42" s="10" t="s">
        <v>31</v>
      </c>
      <c r="D42" s="10" t="s">
        <v>32</v>
      </c>
      <c r="E42" s="10" t="s">
        <v>33</v>
      </c>
      <c r="F42" s="10" t="s">
        <v>88</v>
      </c>
      <c r="G42" s="10" t="s">
        <v>89</v>
      </c>
      <c r="H42" s="10" t="s">
        <v>90</v>
      </c>
      <c r="I42" s="8"/>
      <c r="J42" s="9" t="s">
        <v>25</v>
      </c>
      <c r="K42" s="10" t="s">
        <v>31</v>
      </c>
      <c r="L42" s="10" t="s">
        <v>32</v>
      </c>
      <c r="M42" s="10" t="s">
        <v>33</v>
      </c>
      <c r="N42" s="10" t="s">
        <v>88</v>
      </c>
      <c r="O42" s="10" t="s">
        <v>89</v>
      </c>
      <c r="P42" s="10" t="s">
        <v>90</v>
      </c>
      <c r="Q42" s="8"/>
    </row>
    <row r="43" spans="1:17" hidden="1">
      <c r="A43" s="8"/>
      <c r="B43" s="11" t="s">
        <v>37</v>
      </c>
      <c r="C43" s="11">
        <f>COUNTIF('REKOD PRESTASI MURID'!$I$12:$I$65,1)</f>
        <v>0</v>
      </c>
      <c r="D43" s="11">
        <f>COUNTIF('REKOD PRESTASI MURID'!$I$12:$I$65,2)</f>
        <v>0</v>
      </c>
      <c r="E43" s="11">
        <f>COUNTIF('REKOD PRESTASI MURID'!$I$12:$I$65,3)</f>
        <v>0</v>
      </c>
      <c r="F43" s="11">
        <f>COUNTIF('REKOD PRESTASI MURID'!$I$12:$I$65,3)</f>
        <v>0</v>
      </c>
      <c r="G43" s="11">
        <f>COUNTIF('REKOD PRESTASI MURID'!$I$12:$I$65,3)</f>
        <v>0</v>
      </c>
      <c r="H43" s="11">
        <f>COUNTIF('REKOD PRESTASI MURID'!$I$12:$I$65,3)</f>
        <v>0</v>
      </c>
      <c r="I43" s="8"/>
      <c r="J43" s="11" t="s">
        <v>37</v>
      </c>
      <c r="K43" s="11">
        <f>COUNTIF('REKOD PRESTASI MURID'!$H$12:$H$65,1)</f>
        <v>0</v>
      </c>
      <c r="L43" s="11">
        <f>COUNTIF('REKOD PRESTASI MURID'!$H$12:$H$65,2)</f>
        <v>0</v>
      </c>
      <c r="M43" s="11">
        <f>COUNTIF('REKOD PRESTASI MURID'!$H$12:$H$65,3)</f>
        <v>0</v>
      </c>
      <c r="N43" s="11">
        <f>COUNTIF('REKOD PRESTASI MURID'!$H$12:$H$65,3)</f>
        <v>0</v>
      </c>
      <c r="O43" s="11">
        <f>COUNTIF('REKOD PRESTASI MURID'!$H$12:$H$65,3)</f>
        <v>0</v>
      </c>
      <c r="P43" s="11">
        <f>COUNTIF('REKOD PRESTASI MURID'!$H$12:$H$65,3)</f>
        <v>0</v>
      </c>
      <c r="Q43" s="8"/>
    </row>
    <row r="44" spans="1:17" hidden="1">
      <c r="A44" s="8"/>
      <c r="B44" s="8"/>
      <c r="C44" s="8"/>
      <c r="D44" s="8"/>
      <c r="E44" s="8"/>
      <c r="F44" s="8"/>
      <c r="G44" s="8"/>
      <c r="H44" s="8"/>
      <c r="I44" s="8"/>
      <c r="J44" s="8"/>
      <c r="K44" s="8"/>
      <c r="L44" s="8"/>
      <c r="M44" s="8"/>
      <c r="N44" s="8"/>
      <c r="O44" s="8"/>
      <c r="P44" s="8"/>
      <c r="Q44" s="8"/>
    </row>
    <row r="45" spans="1:17" hidden="1">
      <c r="A45" s="8"/>
      <c r="B45" s="8"/>
      <c r="C45" s="8"/>
      <c r="D45" s="8"/>
      <c r="E45" s="8"/>
      <c r="F45" s="8"/>
      <c r="G45" s="8"/>
      <c r="H45" s="8"/>
      <c r="I45" s="8"/>
      <c r="J45" s="8"/>
      <c r="K45" s="8"/>
      <c r="L45" s="8"/>
      <c r="M45" s="8"/>
      <c r="N45" s="8"/>
      <c r="O45" s="8"/>
      <c r="P45" s="8"/>
      <c r="Q45" s="8"/>
    </row>
    <row r="46" spans="1:17" hidden="1">
      <c r="A46" s="8"/>
      <c r="B46" s="8"/>
      <c r="C46" s="8"/>
      <c r="D46" s="8"/>
      <c r="E46" s="8"/>
      <c r="F46" s="8"/>
      <c r="G46" s="8"/>
      <c r="H46" s="8"/>
      <c r="I46" s="8"/>
      <c r="J46" s="8"/>
      <c r="K46" s="8"/>
      <c r="L46" s="8"/>
      <c r="M46" s="8"/>
      <c r="N46" s="8"/>
      <c r="O46" s="8"/>
      <c r="P46" s="8"/>
      <c r="Q46" s="8"/>
    </row>
    <row r="47" spans="1:17" hidden="1">
      <c r="A47" s="8"/>
      <c r="B47" s="8"/>
      <c r="C47" s="8"/>
      <c r="D47" s="8"/>
      <c r="E47" s="8"/>
      <c r="F47" s="8"/>
      <c r="G47" s="8"/>
      <c r="H47" s="8"/>
      <c r="I47" s="8"/>
      <c r="J47" s="8"/>
      <c r="K47" s="8"/>
      <c r="L47" s="8"/>
      <c r="M47" s="8"/>
      <c r="N47" s="8"/>
      <c r="O47" s="8"/>
      <c r="P47" s="8"/>
      <c r="Q47" s="8"/>
    </row>
    <row r="48" spans="1:17" hidden="1">
      <c r="A48" s="8"/>
      <c r="B48" s="8"/>
      <c r="C48" s="8"/>
      <c r="D48" s="8"/>
      <c r="E48" s="8"/>
      <c r="F48" s="8"/>
      <c r="G48" s="8"/>
      <c r="H48" s="8"/>
      <c r="I48" s="8"/>
      <c r="J48" s="8"/>
      <c r="K48" s="8"/>
      <c r="L48" s="8"/>
      <c r="M48" s="8"/>
      <c r="N48" s="8"/>
      <c r="O48" s="8"/>
      <c r="P48" s="8"/>
      <c r="Q48" s="8"/>
    </row>
    <row r="49" spans="1:17" hidden="1">
      <c r="A49" s="8"/>
      <c r="B49" s="8"/>
      <c r="C49" s="8"/>
      <c r="D49" s="8"/>
      <c r="E49" s="8"/>
      <c r="F49" s="8"/>
      <c r="G49" s="8"/>
      <c r="H49" s="8"/>
      <c r="I49" s="8"/>
      <c r="J49" s="8"/>
      <c r="K49" s="8"/>
      <c r="L49" s="8"/>
      <c r="M49" s="8"/>
      <c r="N49" s="8"/>
      <c r="O49" s="8"/>
      <c r="P49" s="8"/>
      <c r="Q49" s="8"/>
    </row>
    <row r="50" spans="1:17" hidden="1">
      <c r="A50" s="8"/>
      <c r="B50" s="8"/>
      <c r="C50" s="8"/>
      <c r="D50" s="8"/>
      <c r="E50" s="8"/>
      <c r="F50" s="8"/>
      <c r="G50" s="8"/>
      <c r="H50" s="8"/>
      <c r="I50" s="8"/>
      <c r="J50" s="8"/>
      <c r="K50" s="8"/>
      <c r="L50" s="8"/>
      <c r="M50" s="8"/>
      <c r="N50" s="8"/>
      <c r="O50" s="8"/>
      <c r="P50" s="8"/>
      <c r="Q50" s="8"/>
    </row>
    <row r="51" spans="1:17" hidden="1">
      <c r="A51" s="8"/>
      <c r="B51" s="8"/>
      <c r="C51" s="8"/>
      <c r="D51" s="8"/>
      <c r="E51" s="8"/>
      <c r="F51" s="8"/>
      <c r="G51" s="8"/>
      <c r="H51" s="8"/>
      <c r="I51" s="8"/>
      <c r="J51" s="8"/>
      <c r="K51" s="8"/>
      <c r="L51" s="8"/>
      <c r="M51" s="8"/>
      <c r="N51" s="8"/>
      <c r="O51" s="8"/>
      <c r="P51" s="8"/>
      <c r="Q51" s="8"/>
    </row>
    <row r="52" spans="1:17" hidden="1">
      <c r="A52" s="8"/>
      <c r="B52" s="8"/>
      <c r="C52" s="8"/>
      <c r="D52" s="8"/>
      <c r="E52" s="8"/>
      <c r="F52" s="8"/>
      <c r="G52" s="8"/>
      <c r="H52" s="8"/>
      <c r="I52" s="8"/>
      <c r="J52" s="8"/>
      <c r="K52" s="8"/>
      <c r="L52" s="8"/>
      <c r="M52" s="8"/>
      <c r="N52" s="8"/>
      <c r="O52" s="8"/>
      <c r="P52" s="8"/>
      <c r="Q52" s="8"/>
    </row>
    <row r="53" spans="1:17" hidden="1">
      <c r="A53" s="8"/>
      <c r="B53" s="8"/>
      <c r="C53" s="8"/>
      <c r="D53" s="8"/>
      <c r="E53" s="8"/>
      <c r="F53" s="8"/>
      <c r="G53" s="8"/>
      <c r="H53" s="8"/>
      <c r="I53" s="8"/>
      <c r="J53" s="8"/>
      <c r="K53" s="8"/>
      <c r="L53" s="8"/>
      <c r="M53" s="8"/>
      <c r="N53" s="8"/>
      <c r="O53" s="8"/>
      <c r="P53" s="8"/>
      <c r="Q53" s="8"/>
    </row>
    <row r="54" spans="1:17" hidden="1">
      <c r="A54" s="8"/>
      <c r="B54" s="8"/>
      <c r="C54" s="8"/>
      <c r="D54" s="8"/>
      <c r="E54" s="8"/>
      <c r="F54" s="8"/>
      <c r="G54" s="8"/>
      <c r="H54" s="8"/>
      <c r="I54" s="8"/>
      <c r="J54" s="8"/>
      <c r="K54" s="8"/>
      <c r="L54" s="8"/>
      <c r="M54" s="8"/>
      <c r="N54" s="8"/>
      <c r="O54" s="8"/>
      <c r="P54" s="8"/>
      <c r="Q54" s="8"/>
    </row>
    <row r="55" spans="1:17" hidden="1">
      <c r="A55" s="8"/>
      <c r="B55" s="8"/>
      <c r="C55" s="8"/>
      <c r="D55" s="8"/>
      <c r="E55" s="8"/>
      <c r="F55" s="8"/>
      <c r="G55" s="8"/>
      <c r="H55" s="8"/>
      <c r="I55" s="8"/>
      <c r="J55" s="8"/>
      <c r="K55" s="8"/>
      <c r="L55" s="8"/>
      <c r="M55" s="8"/>
      <c r="N55" s="8"/>
      <c r="O55" s="8"/>
      <c r="P55" s="8"/>
      <c r="Q55" s="8"/>
    </row>
    <row r="56" spans="1:17" hidden="1">
      <c r="A56" s="8"/>
      <c r="B56" s="12"/>
      <c r="C56" s="13"/>
      <c r="D56" s="14"/>
      <c r="E56" s="14"/>
      <c r="F56" s="15" t="s">
        <v>38</v>
      </c>
      <c r="G56" s="16">
        <f>SUM(C43:H43)</f>
        <v>0</v>
      </c>
      <c r="H56" s="15" t="s">
        <v>39</v>
      </c>
      <c r="I56" s="8"/>
      <c r="J56" s="8"/>
      <c r="K56" s="8"/>
      <c r="L56" s="8"/>
      <c r="M56" s="8"/>
      <c r="N56" s="15" t="s">
        <v>38</v>
      </c>
      <c r="O56" s="16">
        <f>SUM(K43:P43)</f>
        <v>0</v>
      </c>
      <c r="P56" s="15" t="s">
        <v>39</v>
      </c>
      <c r="Q56" s="8"/>
    </row>
    <row r="57" spans="1:17" hidden="1">
      <c r="A57" s="8"/>
      <c r="B57" s="6"/>
      <c r="C57" s="6"/>
      <c r="D57" s="6"/>
      <c r="E57" s="6"/>
      <c r="F57" s="4"/>
      <c r="G57" s="6"/>
      <c r="H57" s="6"/>
      <c r="I57" s="4"/>
      <c r="J57" s="4"/>
      <c r="K57" s="4"/>
      <c r="L57" s="4"/>
      <c r="M57" s="4"/>
      <c r="N57" s="4"/>
      <c r="O57" s="18"/>
      <c r="P57" s="6"/>
      <c r="Q57" s="8"/>
    </row>
    <row r="58" spans="1:17" hidden="1">
      <c r="A58" s="8"/>
      <c r="B58" s="4"/>
      <c r="C58" s="4"/>
      <c r="D58" s="4"/>
      <c r="E58" s="4"/>
      <c r="F58" s="4"/>
      <c r="G58" s="6"/>
      <c r="H58" s="17"/>
      <c r="I58" s="4"/>
      <c r="J58" s="4"/>
      <c r="K58" s="4"/>
      <c r="L58" s="4"/>
      <c r="M58" s="4"/>
      <c r="N58" s="4"/>
      <c r="O58" s="6"/>
      <c r="P58" s="17"/>
      <c r="Q58" s="8"/>
    </row>
    <row r="59" spans="1:17" ht="18.75" hidden="1">
      <c r="A59" s="8"/>
      <c r="B59" s="5">
        <f>'REKOD PRESTASI MURID'!K11</f>
        <v>7</v>
      </c>
      <c r="C59" s="18"/>
      <c r="D59" s="18"/>
      <c r="E59" s="18"/>
      <c r="F59" s="18"/>
      <c r="G59" s="18"/>
      <c r="H59" s="7"/>
      <c r="I59" s="4"/>
      <c r="J59" s="5">
        <f>'REKOD PRESTASI MURID'!L11</f>
        <v>8</v>
      </c>
      <c r="K59" s="18"/>
      <c r="L59" s="18"/>
      <c r="M59" s="18"/>
      <c r="N59" s="18"/>
      <c r="O59" s="18"/>
      <c r="P59" s="7"/>
      <c r="Q59" s="8"/>
    </row>
    <row r="60" spans="1:17" hidden="1">
      <c r="A60" s="8"/>
      <c r="B60" s="9" t="s">
        <v>25</v>
      </c>
      <c r="C60" s="10" t="s">
        <v>31</v>
      </c>
      <c r="D60" s="10" t="s">
        <v>32</v>
      </c>
      <c r="E60" s="10" t="s">
        <v>33</v>
      </c>
      <c r="F60" s="10" t="s">
        <v>34</v>
      </c>
      <c r="G60" s="10" t="s">
        <v>35</v>
      </c>
      <c r="H60" s="10" t="s">
        <v>36</v>
      </c>
      <c r="I60" s="8"/>
      <c r="J60" s="9" t="s">
        <v>25</v>
      </c>
      <c r="K60" s="10" t="s">
        <v>31</v>
      </c>
      <c r="L60" s="10" t="s">
        <v>32</v>
      </c>
      <c r="M60" s="10" t="s">
        <v>33</v>
      </c>
      <c r="N60" s="10" t="s">
        <v>34</v>
      </c>
      <c r="O60" s="10" t="s">
        <v>35</v>
      </c>
      <c r="P60" s="10" t="s">
        <v>36</v>
      </c>
      <c r="Q60" s="8"/>
    </row>
    <row r="61" spans="1:17" hidden="1">
      <c r="A61" s="8"/>
      <c r="B61" s="11" t="s">
        <v>37</v>
      </c>
      <c r="C61" s="11">
        <f>COUNTIF('REKOD PRESTASI MURID'!$K$12:$K$65,1)</f>
        <v>0</v>
      </c>
      <c r="D61" s="11">
        <f>COUNTIF('REKOD PRESTASI MURID'!$K$12:$K$65,2)</f>
        <v>0</v>
      </c>
      <c r="E61" s="11">
        <f>COUNTIF('REKOD PRESTASI MURID'!$K$12:$K$65,3)</f>
        <v>0</v>
      </c>
      <c r="F61" s="11">
        <f>COUNTIF('REKOD PRESTASI MURID'!$K$12:$K$65,4)</f>
        <v>0</v>
      </c>
      <c r="G61" s="11">
        <f>COUNTIF('REKOD PRESTASI MURID'!$K$12:$K$65,5)</f>
        <v>0</v>
      </c>
      <c r="H61" s="11">
        <f>COUNTIF('REKOD PRESTASI MURID'!$K$12:$K$65,6)</f>
        <v>0</v>
      </c>
      <c r="I61" s="8"/>
      <c r="J61" s="11" t="s">
        <v>37</v>
      </c>
      <c r="K61" s="11">
        <f>COUNTIF('REKOD PRESTASI MURID'!$L$12:$L$65,1)</f>
        <v>0</v>
      </c>
      <c r="L61" s="11">
        <f>COUNTIF('REKOD PRESTASI MURID'!$L$12:$L$65,2)</f>
        <v>0</v>
      </c>
      <c r="M61" s="11">
        <f>COUNTIF('REKOD PRESTASI MURID'!$L$12:$L$65,3)</f>
        <v>0</v>
      </c>
      <c r="N61" s="11">
        <f>COUNTIF('REKOD PRESTASI MURID'!$L$12:$L$65,4)</f>
        <v>0</v>
      </c>
      <c r="O61" s="11">
        <f>COUNTIF('REKOD PRESTASI MURID'!$L$12:$L$65,5)</f>
        <v>0</v>
      </c>
      <c r="P61" s="11">
        <f>COUNTIF('REKOD PRESTASI MURID'!$L$12:$L$65,6)</f>
        <v>0</v>
      </c>
      <c r="Q61" s="8"/>
    </row>
    <row r="62" spans="1:17" hidden="1">
      <c r="A62" s="8"/>
      <c r="B62" s="19"/>
      <c r="C62" s="19"/>
      <c r="D62" s="19"/>
      <c r="E62" s="19"/>
      <c r="F62" s="19"/>
      <c r="G62" s="19"/>
      <c r="H62" s="19"/>
      <c r="I62" s="8"/>
      <c r="J62" s="19"/>
      <c r="K62" s="19"/>
      <c r="L62" s="19"/>
      <c r="M62" s="19"/>
      <c r="N62" s="19"/>
      <c r="O62" s="19"/>
      <c r="P62" s="19"/>
      <c r="Q62" s="8"/>
    </row>
    <row r="63" spans="1:17" hidden="1">
      <c r="A63" s="8"/>
      <c r="B63" s="19"/>
      <c r="C63" s="19"/>
      <c r="D63" s="19"/>
      <c r="E63" s="19"/>
      <c r="F63" s="19"/>
      <c r="G63" s="19"/>
      <c r="H63" s="19"/>
      <c r="I63" s="8"/>
      <c r="J63" s="19"/>
      <c r="K63" s="19"/>
      <c r="L63" s="19"/>
      <c r="M63" s="19"/>
      <c r="N63" s="19"/>
      <c r="O63" s="19"/>
      <c r="P63" s="19"/>
      <c r="Q63" s="8"/>
    </row>
    <row r="64" spans="1:17" hidden="1">
      <c r="A64" s="8"/>
      <c r="B64" s="19"/>
      <c r="C64" s="19"/>
      <c r="D64" s="19"/>
      <c r="E64" s="19"/>
      <c r="F64" s="19"/>
      <c r="G64" s="19"/>
      <c r="H64" s="19"/>
      <c r="I64" s="8"/>
      <c r="J64" s="19"/>
      <c r="K64" s="19"/>
      <c r="L64" s="19"/>
      <c r="M64" s="19"/>
      <c r="N64" s="19"/>
      <c r="O64" s="19"/>
      <c r="P64" s="19"/>
      <c r="Q64" s="8"/>
    </row>
    <row r="65" spans="1:17" hidden="1">
      <c r="A65" s="8"/>
      <c r="B65" s="19"/>
      <c r="C65" s="19"/>
      <c r="D65" s="19"/>
      <c r="E65" s="19"/>
      <c r="F65" s="19"/>
      <c r="G65" s="19"/>
      <c r="H65" s="19"/>
      <c r="I65" s="8"/>
      <c r="J65" s="19"/>
      <c r="K65" s="19"/>
      <c r="L65" s="19"/>
      <c r="M65" s="19"/>
      <c r="N65" s="19"/>
      <c r="O65" s="19"/>
      <c r="P65" s="19"/>
      <c r="Q65" s="8"/>
    </row>
    <row r="66" spans="1:17" hidden="1">
      <c r="A66" s="8"/>
      <c r="B66" s="19"/>
      <c r="C66" s="19"/>
      <c r="D66" s="19"/>
      <c r="E66" s="19"/>
      <c r="F66" s="19"/>
      <c r="G66" s="19"/>
      <c r="H66" s="19"/>
      <c r="I66" s="8"/>
      <c r="J66" s="19"/>
      <c r="K66" s="19"/>
      <c r="L66" s="19"/>
      <c r="M66" s="19"/>
      <c r="N66" s="19"/>
      <c r="O66" s="19"/>
      <c r="P66" s="19"/>
      <c r="Q66" s="8"/>
    </row>
    <row r="67" spans="1:17" hidden="1">
      <c r="A67" s="8"/>
      <c r="B67" s="19"/>
      <c r="C67" s="19"/>
      <c r="D67" s="19"/>
      <c r="E67" s="19"/>
      <c r="F67" s="19"/>
      <c r="G67" s="19"/>
      <c r="H67" s="19"/>
      <c r="I67" s="8"/>
      <c r="J67" s="19"/>
      <c r="K67" s="19"/>
      <c r="L67" s="19"/>
      <c r="M67" s="19"/>
      <c r="N67" s="19"/>
      <c r="O67" s="19"/>
      <c r="P67" s="19"/>
      <c r="Q67" s="8"/>
    </row>
    <row r="68" spans="1:17" hidden="1">
      <c r="A68" s="8"/>
      <c r="B68" s="19"/>
      <c r="C68" s="19"/>
      <c r="D68" s="19"/>
      <c r="E68" s="19"/>
      <c r="F68" s="19"/>
      <c r="G68" s="19"/>
      <c r="H68" s="19"/>
      <c r="I68" s="8"/>
      <c r="J68" s="19"/>
      <c r="K68" s="19"/>
      <c r="L68" s="19"/>
      <c r="M68" s="19"/>
      <c r="N68" s="19"/>
      <c r="O68" s="19"/>
      <c r="P68" s="19"/>
      <c r="Q68" s="8"/>
    </row>
    <row r="69" spans="1:17" hidden="1">
      <c r="A69" s="8"/>
      <c r="B69" s="19"/>
      <c r="C69" s="19"/>
      <c r="D69" s="19"/>
      <c r="E69" s="19"/>
      <c r="F69" s="19"/>
      <c r="G69" s="19"/>
      <c r="H69" s="19"/>
      <c r="I69" s="8"/>
      <c r="J69" s="19"/>
      <c r="K69" s="19"/>
      <c r="L69" s="19"/>
      <c r="M69" s="19"/>
      <c r="N69" s="19"/>
      <c r="O69" s="19"/>
      <c r="P69" s="19"/>
      <c r="Q69" s="8"/>
    </row>
    <row r="70" spans="1:17" hidden="1">
      <c r="A70" s="8"/>
      <c r="B70" s="19"/>
      <c r="C70" s="19"/>
      <c r="D70" s="19"/>
      <c r="E70" s="19"/>
      <c r="F70" s="19"/>
      <c r="G70" s="19"/>
      <c r="H70" s="19"/>
      <c r="I70" s="8"/>
      <c r="J70" s="19"/>
      <c r="K70" s="19"/>
      <c r="L70" s="19"/>
      <c r="M70" s="19"/>
      <c r="N70" s="19"/>
      <c r="O70" s="19"/>
      <c r="P70" s="19"/>
      <c r="Q70" s="8"/>
    </row>
    <row r="71" spans="1:17" hidden="1">
      <c r="A71" s="8"/>
      <c r="B71" s="19"/>
      <c r="C71" s="19"/>
      <c r="D71" s="19"/>
      <c r="E71" s="19"/>
      <c r="F71" s="19"/>
      <c r="G71" s="19"/>
      <c r="H71" s="19"/>
      <c r="I71" s="8"/>
      <c r="J71" s="19"/>
      <c r="K71" s="19"/>
      <c r="L71" s="19"/>
      <c r="M71" s="19"/>
      <c r="N71" s="19"/>
      <c r="O71" s="19"/>
      <c r="P71" s="19"/>
      <c r="Q71" s="8"/>
    </row>
    <row r="72" spans="1:17" hidden="1">
      <c r="A72" s="8"/>
      <c r="B72" s="19"/>
      <c r="C72" s="19"/>
      <c r="D72" s="19"/>
      <c r="E72" s="19"/>
      <c r="F72" s="19"/>
      <c r="G72" s="19"/>
      <c r="H72" s="19"/>
      <c r="I72" s="8"/>
      <c r="J72" s="19"/>
      <c r="K72" s="19"/>
      <c r="L72" s="19"/>
      <c r="M72" s="19"/>
      <c r="N72" s="19"/>
      <c r="O72" s="19"/>
      <c r="P72" s="19"/>
      <c r="Q72" s="8"/>
    </row>
    <row r="73" spans="1:17" hidden="1">
      <c r="A73" s="8"/>
      <c r="B73" s="19"/>
      <c r="C73" s="19"/>
      <c r="D73" s="19"/>
      <c r="E73" s="19"/>
      <c r="F73" s="19"/>
      <c r="G73" s="19"/>
      <c r="H73" s="19"/>
      <c r="I73" s="8"/>
      <c r="J73" s="19"/>
      <c r="K73" s="19"/>
      <c r="L73" s="19"/>
      <c r="M73" s="19"/>
      <c r="N73" s="19"/>
      <c r="O73" s="19"/>
      <c r="P73" s="19"/>
      <c r="Q73" s="8"/>
    </row>
    <row r="74" spans="1:17" hidden="1">
      <c r="A74" s="8"/>
      <c r="B74" s="19"/>
      <c r="C74" s="19"/>
      <c r="D74" s="19"/>
      <c r="E74" s="19"/>
      <c r="F74" s="15" t="s">
        <v>38</v>
      </c>
      <c r="G74" s="16">
        <f>SUM(C61:H61)</f>
        <v>0</v>
      </c>
      <c r="H74" s="15" t="s">
        <v>39</v>
      </c>
      <c r="I74" s="14"/>
      <c r="J74" s="19"/>
      <c r="K74" s="19"/>
      <c r="L74" s="19"/>
      <c r="M74" s="19"/>
      <c r="N74" s="15" t="s">
        <v>38</v>
      </c>
      <c r="O74" s="16">
        <f>SUM(K61:P61)</f>
        <v>0</v>
      </c>
      <c r="P74" s="15" t="s">
        <v>39</v>
      </c>
      <c r="Q74" s="8"/>
    </row>
    <row r="75" spans="1:17">
      <c r="A75" s="8"/>
      <c r="B75" s="8"/>
      <c r="C75" s="8"/>
      <c r="D75" s="8"/>
      <c r="E75" s="8"/>
      <c r="F75" s="8"/>
      <c r="G75" s="14"/>
      <c r="H75" s="20"/>
      <c r="I75" s="14"/>
      <c r="J75" s="8"/>
      <c r="K75" s="8"/>
      <c r="L75" s="8"/>
      <c r="M75" s="8"/>
      <c r="N75" s="8"/>
      <c r="O75" s="14"/>
      <c r="P75" s="20"/>
      <c r="Q75" s="8"/>
    </row>
    <row r="76" spans="1:17" ht="18.75">
      <c r="A76" s="8"/>
      <c r="B76" s="5" t="str">
        <f>'REKOD PRESTASI MURID'!M9</f>
        <v>MENDENGAR (LISTENING)</v>
      </c>
      <c r="C76" s="6"/>
      <c r="D76" s="6"/>
      <c r="E76" s="6"/>
      <c r="F76" s="6"/>
      <c r="G76" s="6"/>
      <c r="H76" s="7"/>
      <c r="I76" s="4"/>
      <c r="J76" s="5" t="str">
        <f>'REKOD PRESTASI MURID'!N9</f>
        <v>BERTUTUR (SPEAKING)</v>
      </c>
      <c r="K76" s="6"/>
      <c r="L76" s="6"/>
      <c r="M76" s="6"/>
      <c r="N76" s="6"/>
      <c r="O76" s="6"/>
      <c r="P76" s="7"/>
      <c r="Q76" s="8"/>
    </row>
    <row r="77" spans="1:17">
      <c r="A77" s="8"/>
      <c r="B77" s="9" t="s">
        <v>25</v>
      </c>
      <c r="C77" s="10" t="s">
        <v>31</v>
      </c>
      <c r="D77" s="10" t="s">
        <v>32</v>
      </c>
      <c r="E77" s="10" t="s">
        <v>33</v>
      </c>
      <c r="F77" s="10" t="s">
        <v>34</v>
      </c>
      <c r="G77" s="10" t="s">
        <v>35</v>
      </c>
      <c r="H77" s="10" t="s">
        <v>36</v>
      </c>
      <c r="I77" s="8"/>
      <c r="J77" s="9" t="s">
        <v>25</v>
      </c>
      <c r="K77" s="10" t="s">
        <v>31</v>
      </c>
      <c r="L77" s="10" t="s">
        <v>32</v>
      </c>
      <c r="M77" s="10" t="s">
        <v>33</v>
      </c>
      <c r="N77" s="10" t="s">
        <v>34</v>
      </c>
      <c r="O77" s="10" t="s">
        <v>35</v>
      </c>
      <c r="P77" s="10" t="s">
        <v>36</v>
      </c>
      <c r="Q77" s="8"/>
    </row>
    <row r="78" spans="1:17">
      <c r="A78" s="8"/>
      <c r="B78" s="11" t="s">
        <v>37</v>
      </c>
      <c r="C78" s="11">
        <f>COUNTIF('REKOD PRESTASI MURID'!$M$12:$M$65,1)</f>
        <v>1</v>
      </c>
      <c r="D78" s="11">
        <f>COUNTIF('REKOD PRESTASI MURID'!$M$12:$M$65,2)</f>
        <v>1</v>
      </c>
      <c r="E78" s="11">
        <f>COUNTIF('REKOD PRESTASI MURID'!$M$12:$M$65,3)</f>
        <v>4</v>
      </c>
      <c r="F78" s="11">
        <f>COUNTIF('REKOD PRESTASI MURID'!$M$12:$M$65,4)</f>
        <v>0</v>
      </c>
      <c r="G78" s="11">
        <f>COUNTIF('REKOD PRESTASI MURID'!$M$12:$M$65,5)</f>
        <v>0</v>
      </c>
      <c r="H78" s="11">
        <f>COUNTIF('REKOD PRESTASI MURID'!$M$12:$M$65,6)</f>
        <v>0</v>
      </c>
      <c r="I78" s="8"/>
      <c r="J78" s="11" t="s">
        <v>37</v>
      </c>
      <c r="K78" s="11">
        <f>COUNTIF('REKOD PRESTASI MURID'!$N$12:$N$65,1)</f>
        <v>1</v>
      </c>
      <c r="L78" s="11">
        <f>COUNTIF('REKOD PRESTASI MURID'!$N$12:$N$65,2)</f>
        <v>1</v>
      </c>
      <c r="M78" s="11">
        <f>COUNTIF('REKOD PRESTASI MURID'!$N$12:$N$65,3)</f>
        <v>4</v>
      </c>
      <c r="N78" s="11">
        <f>COUNTIF('REKOD PRESTASI MURID'!$N$12:$N$65,4)</f>
        <v>0</v>
      </c>
      <c r="O78" s="11">
        <f>COUNTIF('REKOD PRESTASI MURID'!$N$12:$N$65,5)</f>
        <v>0</v>
      </c>
      <c r="P78" s="11">
        <f>COUNTIF('REKOD PRESTASI MURID'!$N$12:$N$65,6)</f>
        <v>0</v>
      </c>
      <c r="Q78" s="8"/>
    </row>
    <row r="79" spans="1:17">
      <c r="A79" s="8"/>
      <c r="B79" s="8"/>
      <c r="C79" s="8"/>
      <c r="D79" s="8"/>
      <c r="E79" s="8"/>
      <c r="F79" s="8"/>
      <c r="G79" s="8"/>
      <c r="H79" s="8"/>
      <c r="I79" s="8"/>
      <c r="J79" s="8"/>
      <c r="K79" s="8"/>
      <c r="L79" s="8"/>
      <c r="M79" s="8"/>
      <c r="N79" s="8"/>
      <c r="O79" s="8"/>
      <c r="P79" s="8"/>
      <c r="Q79" s="8"/>
    </row>
    <row r="80" spans="1:17">
      <c r="A80" s="8"/>
      <c r="B80" s="8"/>
      <c r="C80" s="8"/>
      <c r="D80" s="8"/>
      <c r="E80" s="4"/>
      <c r="F80" s="4"/>
      <c r="G80" s="4"/>
      <c r="H80" s="4"/>
      <c r="I80" s="4"/>
      <c r="J80" s="4"/>
      <c r="K80" s="4"/>
      <c r="L80" s="4"/>
      <c r="M80" s="4"/>
      <c r="N80" s="4"/>
      <c r="O80" s="4"/>
      <c r="P80" s="4"/>
      <c r="Q80" s="4"/>
    </row>
    <row r="81" spans="1:17">
      <c r="A81" s="8"/>
      <c r="B81" s="8"/>
      <c r="C81" s="8"/>
      <c r="D81" s="8"/>
      <c r="E81" s="4"/>
      <c r="F81" s="4"/>
      <c r="G81" s="4"/>
      <c r="H81" s="4"/>
      <c r="I81" s="4"/>
      <c r="J81" s="4"/>
      <c r="K81" s="4"/>
      <c r="L81" s="4"/>
      <c r="M81" s="4"/>
      <c r="N81" s="4"/>
      <c r="O81" s="4"/>
      <c r="P81" s="4"/>
      <c r="Q81" s="4"/>
    </row>
    <row r="82" spans="1:17">
      <c r="A82" s="8"/>
      <c r="B82" s="8"/>
      <c r="C82" s="8"/>
      <c r="D82" s="8"/>
      <c r="E82" s="4"/>
      <c r="F82" s="4"/>
      <c r="G82" s="4"/>
      <c r="H82" s="4"/>
      <c r="I82" s="4"/>
      <c r="J82" s="4"/>
      <c r="K82" s="4"/>
      <c r="L82" s="4"/>
      <c r="M82" s="4"/>
      <c r="N82" s="4"/>
      <c r="O82" s="4"/>
      <c r="P82" s="4"/>
      <c r="Q82" s="4"/>
    </row>
    <row r="83" spans="1:17">
      <c r="A83" s="8"/>
      <c r="B83" s="8"/>
      <c r="C83" s="8"/>
      <c r="D83" s="8"/>
      <c r="E83" s="4"/>
      <c r="F83" s="4"/>
      <c r="G83" s="4"/>
      <c r="H83" s="4"/>
      <c r="I83" s="4"/>
      <c r="J83" s="4"/>
      <c r="K83" s="4"/>
      <c r="L83" s="4"/>
      <c r="M83" s="4"/>
      <c r="N83" s="4"/>
      <c r="O83" s="4"/>
      <c r="P83" s="4"/>
      <c r="Q83" s="4"/>
    </row>
    <row r="84" spans="1:17">
      <c r="A84" s="8"/>
      <c r="B84" s="8"/>
      <c r="C84" s="8"/>
      <c r="D84" s="8"/>
      <c r="E84" s="4"/>
      <c r="F84" s="4"/>
      <c r="G84" s="4"/>
      <c r="H84" s="4"/>
      <c r="I84" s="4"/>
      <c r="J84" s="4"/>
      <c r="K84" s="4"/>
      <c r="L84" s="4"/>
      <c r="M84" s="4"/>
      <c r="N84" s="4"/>
      <c r="O84" s="4"/>
      <c r="P84" s="4"/>
      <c r="Q84" s="4"/>
    </row>
    <row r="85" spans="1:17">
      <c r="A85" s="8"/>
      <c r="B85" s="8"/>
      <c r="C85" s="8"/>
      <c r="D85" s="8"/>
      <c r="E85" s="4"/>
      <c r="F85" s="4"/>
      <c r="G85" s="4"/>
      <c r="H85" s="4"/>
      <c r="I85" s="4"/>
      <c r="J85" s="4"/>
      <c r="K85" s="4"/>
      <c r="L85" s="4"/>
      <c r="M85" s="4"/>
      <c r="N85" s="4"/>
      <c r="O85" s="4"/>
      <c r="P85" s="4"/>
      <c r="Q85" s="4"/>
    </row>
    <row r="86" spans="1:17">
      <c r="A86" s="8"/>
      <c r="B86" s="8"/>
      <c r="C86" s="8"/>
      <c r="D86" s="8"/>
      <c r="E86" s="4"/>
      <c r="F86" s="4"/>
      <c r="G86" s="4"/>
      <c r="H86" s="4"/>
      <c r="I86" s="4"/>
      <c r="J86" s="4"/>
      <c r="K86" s="4"/>
      <c r="L86" s="4"/>
      <c r="M86" s="4"/>
      <c r="N86" s="4"/>
      <c r="O86" s="4"/>
      <c r="P86" s="4"/>
      <c r="Q86" s="4"/>
    </row>
    <row r="87" spans="1:17">
      <c r="A87" s="8"/>
      <c r="B87" s="8"/>
      <c r="C87" s="8"/>
      <c r="D87" s="8"/>
      <c r="E87" s="4"/>
      <c r="F87" s="4"/>
      <c r="G87" s="4"/>
      <c r="H87" s="4"/>
      <c r="I87" s="4"/>
      <c r="J87" s="4"/>
      <c r="K87" s="4"/>
      <c r="L87" s="4"/>
      <c r="M87" s="4"/>
      <c r="N87" s="4"/>
      <c r="O87" s="4"/>
      <c r="P87" s="4"/>
      <c r="Q87" s="4"/>
    </row>
    <row r="88" spans="1:17">
      <c r="A88" s="8"/>
      <c r="B88" s="8"/>
      <c r="C88" s="8"/>
      <c r="D88" s="8"/>
      <c r="E88" s="4"/>
      <c r="F88" s="4"/>
      <c r="G88" s="4"/>
      <c r="H88" s="4"/>
      <c r="I88" s="4"/>
      <c r="J88" s="4"/>
      <c r="K88" s="4"/>
      <c r="L88" s="4"/>
      <c r="M88" s="4"/>
      <c r="N88" s="4"/>
      <c r="O88" s="4"/>
      <c r="P88" s="4"/>
      <c r="Q88" s="4"/>
    </row>
    <row r="89" spans="1:17">
      <c r="A89" s="8"/>
      <c r="B89" s="8"/>
      <c r="C89" s="8"/>
      <c r="D89" s="8"/>
      <c r="E89" s="8"/>
      <c r="F89" s="8"/>
      <c r="G89" s="8"/>
      <c r="H89" s="8"/>
      <c r="I89" s="8"/>
      <c r="J89" s="8"/>
      <c r="K89" s="8"/>
      <c r="L89" s="8"/>
      <c r="M89" s="8"/>
      <c r="N89" s="8"/>
      <c r="O89" s="8"/>
      <c r="P89" s="8"/>
      <c r="Q89" s="8"/>
    </row>
    <row r="90" spans="1:17">
      <c r="A90" s="8"/>
      <c r="B90" s="8"/>
      <c r="C90" s="8"/>
      <c r="D90" s="8"/>
      <c r="E90" s="8"/>
      <c r="F90" s="8"/>
      <c r="G90" s="8"/>
      <c r="H90" s="8"/>
      <c r="I90" s="8"/>
      <c r="J90" s="8"/>
      <c r="K90" s="8"/>
      <c r="L90" s="8"/>
      <c r="M90" s="8"/>
      <c r="N90" s="8"/>
      <c r="O90" s="8"/>
      <c r="P90" s="8"/>
      <c r="Q90" s="8"/>
    </row>
    <row r="91" spans="1:17">
      <c r="A91" s="8"/>
      <c r="B91" s="12"/>
      <c r="C91" s="13"/>
      <c r="D91" s="14"/>
      <c r="E91" s="14"/>
      <c r="F91" s="15" t="s">
        <v>38</v>
      </c>
      <c r="G91" s="16">
        <f>SUM(C78:H78)</f>
        <v>6</v>
      </c>
      <c r="H91" s="15" t="s">
        <v>39</v>
      </c>
      <c r="I91" s="8"/>
      <c r="J91" s="8"/>
      <c r="K91" s="8"/>
      <c r="L91" s="8"/>
      <c r="M91" s="8"/>
      <c r="N91" s="15" t="s">
        <v>38</v>
      </c>
      <c r="O91" s="16">
        <f>SUM(K78:P78)</f>
        <v>6</v>
      </c>
      <c r="P91" s="15" t="s">
        <v>39</v>
      </c>
      <c r="Q91" s="8"/>
    </row>
    <row r="92" spans="1:17">
      <c r="A92" s="8"/>
      <c r="B92" s="6"/>
      <c r="C92" s="6"/>
      <c r="D92" s="6"/>
      <c r="E92" s="6"/>
      <c r="F92" s="4"/>
      <c r="G92" s="6"/>
      <c r="H92" s="6"/>
      <c r="I92" s="4"/>
      <c r="J92" s="4"/>
      <c r="K92" s="4"/>
      <c r="L92" s="4"/>
      <c r="M92" s="4"/>
      <c r="N92" s="4"/>
      <c r="O92" s="18"/>
      <c r="P92" s="6"/>
      <c r="Q92" s="8"/>
    </row>
    <row r="93" spans="1:17">
      <c r="A93" s="8"/>
      <c r="B93" s="4"/>
      <c r="C93" s="4"/>
      <c r="D93" s="4"/>
      <c r="E93" s="4"/>
      <c r="F93" s="4"/>
      <c r="G93" s="6"/>
      <c r="H93" s="17"/>
      <c r="I93" s="4"/>
      <c r="J93" s="4"/>
      <c r="K93" s="4"/>
      <c r="L93" s="4"/>
      <c r="M93" s="4"/>
      <c r="N93" s="4"/>
      <c r="O93" s="6"/>
      <c r="P93" s="17"/>
      <c r="Q93" s="8"/>
    </row>
    <row r="94" spans="1:17" ht="18.75">
      <c r="A94" s="8"/>
      <c r="B94" s="5" t="str">
        <f>'REKOD PRESTASI MURID'!O9</f>
        <v>MEMBACA (READING)</v>
      </c>
      <c r="C94" s="18"/>
      <c r="D94" s="18"/>
      <c r="E94" s="18"/>
      <c r="F94" s="18"/>
      <c r="G94" s="18"/>
      <c r="H94" s="7"/>
      <c r="I94" s="4"/>
      <c r="J94" s="5" t="str">
        <f>'REKOD PRESTASI MURID'!P9</f>
        <v>MENULIS (WRITING)</v>
      </c>
      <c r="K94" s="5"/>
      <c r="L94" s="5"/>
      <c r="M94" s="5"/>
      <c r="N94" s="5"/>
      <c r="O94" s="5"/>
      <c r="P94" s="5"/>
      <c r="Q94" s="8"/>
    </row>
    <row r="95" spans="1:17">
      <c r="A95" s="8"/>
      <c r="B95" s="9" t="s">
        <v>25</v>
      </c>
      <c r="C95" s="10" t="s">
        <v>31</v>
      </c>
      <c r="D95" s="10" t="s">
        <v>32</v>
      </c>
      <c r="E95" s="10" t="s">
        <v>33</v>
      </c>
      <c r="F95" s="10" t="s">
        <v>34</v>
      </c>
      <c r="G95" s="10" t="s">
        <v>35</v>
      </c>
      <c r="H95" s="10" t="s">
        <v>36</v>
      </c>
      <c r="I95" s="8"/>
      <c r="J95" s="9" t="s">
        <v>25</v>
      </c>
      <c r="K95" s="10" t="s">
        <v>31</v>
      </c>
      <c r="L95" s="10" t="s">
        <v>32</v>
      </c>
      <c r="M95" s="10" t="s">
        <v>33</v>
      </c>
      <c r="N95" s="10" t="s">
        <v>34</v>
      </c>
      <c r="O95" s="10" t="s">
        <v>35</v>
      </c>
      <c r="P95" s="10" t="s">
        <v>36</v>
      </c>
      <c r="Q95" s="8"/>
    </row>
    <row r="96" spans="1:17">
      <c r="A96" s="8"/>
      <c r="B96" s="11" t="s">
        <v>37</v>
      </c>
      <c r="C96" s="11">
        <f>COUNTIF('REKOD PRESTASI MURID'!$O$12:$O$65,1)</f>
        <v>1</v>
      </c>
      <c r="D96" s="11">
        <f>COUNTIF('REKOD PRESTASI MURID'!$O$12:$O$65,2)</f>
        <v>1</v>
      </c>
      <c r="E96" s="11">
        <f>COUNTIF('REKOD PRESTASI MURID'!$O$12:$O$65,3)</f>
        <v>4</v>
      </c>
      <c r="F96" s="11">
        <f>COUNTIF('REKOD PRESTASI MURID'!$O$12:$O$65,4)</f>
        <v>0</v>
      </c>
      <c r="G96" s="11">
        <f>COUNTIF('REKOD PRESTASI MURID'!$O$12:$O$65,5)</f>
        <v>0</v>
      </c>
      <c r="H96" s="11">
        <f>COUNTIF('REKOD PRESTASI MURID'!$O$12:$O$65,6)</f>
        <v>0</v>
      </c>
      <c r="I96" s="8"/>
      <c r="J96" s="11" t="s">
        <v>37</v>
      </c>
      <c r="K96" s="11">
        <f>COUNTIF('REKOD PRESTASI MURID'!$P$12:$P$65,1)</f>
        <v>0</v>
      </c>
      <c r="L96" s="11">
        <f>COUNTIF('REKOD PRESTASI MURID'!$P$12:$P$65,2)</f>
        <v>2</v>
      </c>
      <c r="M96" s="11">
        <f>COUNTIF('REKOD PRESTASI MURID'!$P$12:$P$65,3)</f>
        <v>4</v>
      </c>
      <c r="N96" s="11">
        <f>COUNTIF('REKOD PRESTASI MURID'!$P$12:$P$65,4)</f>
        <v>0</v>
      </c>
      <c r="O96" s="11">
        <f>COUNTIF('REKOD PRESTASI MURID'!$P$12:$P$65,5)</f>
        <v>0</v>
      </c>
      <c r="P96" s="11">
        <f>COUNTIF('REKOD PRESTASI MURID'!$P$12:$P$65,6)</f>
        <v>0</v>
      </c>
      <c r="Q96" s="8"/>
    </row>
    <row r="97" spans="1:17">
      <c r="A97" s="8"/>
      <c r="B97" s="19"/>
      <c r="C97" s="19"/>
      <c r="D97" s="19"/>
      <c r="E97" s="19"/>
      <c r="F97" s="19"/>
      <c r="G97" s="19"/>
      <c r="H97" s="19"/>
      <c r="I97" s="8"/>
      <c r="J97" s="19"/>
      <c r="K97" s="19"/>
      <c r="L97" s="19"/>
      <c r="M97" s="19"/>
      <c r="N97" s="19"/>
      <c r="O97" s="19"/>
      <c r="P97" s="19"/>
      <c r="Q97" s="8"/>
    </row>
    <row r="98" spans="1:17">
      <c r="A98" s="8"/>
      <c r="B98" s="19"/>
      <c r="C98" s="19"/>
      <c r="D98" s="19"/>
      <c r="E98" s="19"/>
      <c r="F98" s="19"/>
      <c r="G98" s="19"/>
      <c r="H98" s="19"/>
      <c r="I98" s="8"/>
      <c r="J98" s="19"/>
      <c r="K98" s="19"/>
      <c r="L98" s="19"/>
      <c r="M98" s="19"/>
      <c r="N98" s="23"/>
      <c r="O98" s="23"/>
      <c r="P98" s="23"/>
      <c r="Q98" s="8"/>
    </row>
    <row r="99" spans="1:17">
      <c r="A99" s="8"/>
      <c r="B99" s="19"/>
      <c r="C99" s="19"/>
      <c r="D99" s="19"/>
      <c r="E99" s="19"/>
      <c r="F99" s="19"/>
      <c r="G99" s="19"/>
      <c r="H99" s="19"/>
      <c r="I99" s="8"/>
      <c r="J99" s="19"/>
      <c r="K99" s="19"/>
      <c r="L99" s="19"/>
      <c r="M99" s="19"/>
      <c r="N99" s="23"/>
      <c r="O99" s="23"/>
      <c r="P99" s="23"/>
      <c r="Q99" s="8"/>
    </row>
    <row r="100" spans="1:17">
      <c r="A100" s="8"/>
      <c r="B100" s="19"/>
      <c r="C100" s="19"/>
      <c r="D100" s="19"/>
      <c r="E100" s="19"/>
      <c r="F100" s="19"/>
      <c r="G100" s="19"/>
      <c r="H100" s="19"/>
      <c r="I100" s="8"/>
      <c r="J100" s="19"/>
      <c r="K100" s="19"/>
      <c r="L100" s="19"/>
      <c r="M100" s="19"/>
      <c r="N100" s="23"/>
      <c r="O100" s="23"/>
      <c r="P100" s="23"/>
      <c r="Q100" s="8"/>
    </row>
    <row r="101" spans="1:17">
      <c r="A101" s="8"/>
      <c r="B101" s="19"/>
      <c r="C101" s="19"/>
      <c r="D101" s="19"/>
      <c r="E101" s="19"/>
      <c r="F101" s="19"/>
      <c r="G101" s="19"/>
      <c r="H101" s="19"/>
      <c r="I101" s="8"/>
      <c r="J101" s="19"/>
      <c r="K101" s="19"/>
      <c r="L101" s="19"/>
      <c r="M101" s="19"/>
      <c r="N101" s="23"/>
      <c r="O101" s="23"/>
      <c r="P101" s="23"/>
      <c r="Q101" s="8"/>
    </row>
    <row r="102" spans="1:17">
      <c r="A102" s="8"/>
      <c r="B102" s="19"/>
      <c r="C102" s="19"/>
      <c r="D102" s="19"/>
      <c r="E102" s="19"/>
      <c r="F102" s="19"/>
      <c r="G102" s="19"/>
      <c r="H102" s="19"/>
      <c r="I102" s="8"/>
      <c r="J102" s="19"/>
      <c r="K102" s="19"/>
      <c r="L102" s="19"/>
      <c r="M102" s="19"/>
      <c r="N102" s="23"/>
      <c r="O102" s="23"/>
      <c r="P102" s="23"/>
      <c r="Q102" s="8"/>
    </row>
    <row r="103" spans="1:17">
      <c r="A103" s="8"/>
      <c r="B103" s="19"/>
      <c r="C103" s="19"/>
      <c r="D103" s="19"/>
      <c r="E103" s="19"/>
      <c r="F103" s="19"/>
      <c r="G103" s="19"/>
      <c r="H103" s="19"/>
      <c r="I103" s="8"/>
      <c r="J103" s="19"/>
      <c r="K103" s="19"/>
      <c r="L103" s="19"/>
      <c r="M103" s="19"/>
      <c r="N103" s="23"/>
      <c r="O103" s="23"/>
      <c r="P103" s="23"/>
      <c r="Q103" s="8"/>
    </row>
    <row r="104" spans="1:17">
      <c r="A104" s="8"/>
      <c r="B104" s="19"/>
      <c r="C104" s="19"/>
      <c r="D104" s="19"/>
      <c r="E104" s="19"/>
      <c r="F104" s="19"/>
      <c r="G104" s="19"/>
      <c r="H104" s="19"/>
      <c r="I104" s="8"/>
      <c r="J104" s="19"/>
      <c r="K104" s="19"/>
      <c r="L104" s="19"/>
      <c r="M104" s="19"/>
      <c r="N104" s="23"/>
      <c r="O104" s="23"/>
      <c r="P104" s="23"/>
      <c r="Q104" s="8"/>
    </row>
    <row r="105" spans="1:17">
      <c r="A105" s="8"/>
      <c r="B105" s="19"/>
      <c r="C105" s="19"/>
      <c r="D105" s="19"/>
      <c r="E105" s="19"/>
      <c r="F105" s="19"/>
      <c r="G105" s="19"/>
      <c r="H105" s="19"/>
      <c r="I105" s="8"/>
      <c r="J105" s="19"/>
      <c r="K105" s="19"/>
      <c r="L105" s="19"/>
      <c r="M105" s="19"/>
      <c r="N105" s="23"/>
      <c r="O105" s="23"/>
      <c r="P105" s="23"/>
      <c r="Q105" s="8"/>
    </row>
    <row r="106" spans="1:17">
      <c r="A106" s="8"/>
      <c r="B106" s="19"/>
      <c r="C106" s="19"/>
      <c r="D106" s="19"/>
      <c r="E106" s="19"/>
      <c r="F106" s="19"/>
      <c r="G106" s="19"/>
      <c r="H106" s="19"/>
      <c r="I106" s="8"/>
      <c r="J106" s="19"/>
      <c r="K106" s="19"/>
      <c r="L106" s="19"/>
      <c r="M106" s="19"/>
      <c r="N106" s="19"/>
      <c r="O106" s="19"/>
      <c r="P106" s="19"/>
      <c r="Q106" s="8"/>
    </row>
    <row r="107" spans="1:17">
      <c r="A107" s="8"/>
      <c r="B107" s="19"/>
      <c r="C107" s="19"/>
      <c r="D107" s="19"/>
      <c r="E107" s="19"/>
      <c r="F107" s="19"/>
      <c r="G107" s="19"/>
      <c r="H107" s="19"/>
      <c r="I107" s="8"/>
      <c r="J107" s="19"/>
      <c r="K107" s="19"/>
      <c r="L107" s="19"/>
      <c r="M107" s="19"/>
      <c r="N107" s="19"/>
      <c r="O107" s="19"/>
      <c r="P107" s="19"/>
      <c r="Q107" s="8"/>
    </row>
    <row r="108" spans="1:17">
      <c r="A108" s="8"/>
      <c r="B108" s="19"/>
      <c r="C108" s="19"/>
      <c r="D108" s="19"/>
      <c r="E108" s="19"/>
      <c r="F108" s="19"/>
      <c r="G108" s="19"/>
      <c r="H108" s="19"/>
      <c r="I108" s="8"/>
      <c r="J108" s="19"/>
      <c r="K108" s="19"/>
      <c r="L108" s="19"/>
      <c r="M108" s="19"/>
      <c r="N108" s="19"/>
      <c r="O108" s="19"/>
      <c r="P108" s="19"/>
      <c r="Q108" s="8"/>
    </row>
    <row r="109" spans="1:17">
      <c r="A109" s="8"/>
      <c r="B109" s="19"/>
      <c r="C109" s="19"/>
      <c r="D109" s="19"/>
      <c r="E109" s="19"/>
      <c r="F109" s="15" t="s">
        <v>38</v>
      </c>
      <c r="G109" s="16">
        <f>SUM(C96:H96)</f>
        <v>6</v>
      </c>
      <c r="H109" s="15" t="s">
        <v>39</v>
      </c>
      <c r="I109" s="14"/>
      <c r="J109" s="19"/>
      <c r="K109" s="19"/>
      <c r="L109" s="19"/>
      <c r="M109" s="19"/>
      <c r="N109" s="15" t="s">
        <v>38</v>
      </c>
      <c r="O109" s="16">
        <f>SUM(K96:P96)</f>
        <v>6</v>
      </c>
      <c r="P109" s="15" t="s">
        <v>39</v>
      </c>
      <c r="Q109" s="8"/>
    </row>
    <row r="110" spans="1:17">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25</v>
      </c>
      <c r="C112" s="10" t="s">
        <v>31</v>
      </c>
      <c r="D112" s="10" t="s">
        <v>32</v>
      </c>
      <c r="E112" s="10" t="s">
        <v>33</v>
      </c>
      <c r="F112" s="10" t="s">
        <v>34</v>
      </c>
      <c r="G112" s="10" t="s">
        <v>35</v>
      </c>
      <c r="H112" s="10" t="s">
        <v>36</v>
      </c>
      <c r="I112" s="8"/>
      <c r="J112" s="9" t="s">
        <v>25</v>
      </c>
      <c r="K112" s="10" t="s">
        <v>31</v>
      </c>
      <c r="L112" s="10" t="s">
        <v>32</v>
      </c>
      <c r="M112" s="10" t="s">
        <v>33</v>
      </c>
      <c r="N112" s="10" t="s">
        <v>34</v>
      </c>
      <c r="O112" s="10" t="s">
        <v>35</v>
      </c>
      <c r="P112" s="10" t="s">
        <v>36</v>
      </c>
      <c r="Q112" s="8"/>
    </row>
    <row r="113" spans="1:17" hidden="1">
      <c r="A113" s="8"/>
      <c r="B113" s="11" t="s">
        <v>37</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37</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38</v>
      </c>
      <c r="G126" s="16">
        <f>SUM(C113:H113)</f>
        <v>0</v>
      </c>
      <c r="H126" s="15" t="s">
        <v>39</v>
      </c>
      <c r="I126" s="8"/>
      <c r="J126" s="8"/>
      <c r="K126" s="8"/>
      <c r="L126" s="8"/>
      <c r="M126" s="8"/>
      <c r="N126" s="15" t="s">
        <v>38</v>
      </c>
      <c r="O126" s="16">
        <f>SUM(K113:P113)</f>
        <v>0</v>
      </c>
      <c r="P126" s="15" t="s">
        <v>39</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40</v>
      </c>
      <c r="D129" s="18"/>
      <c r="E129" s="18"/>
      <c r="F129" s="18"/>
      <c r="G129" s="18"/>
      <c r="H129" s="7"/>
      <c r="I129" s="4"/>
      <c r="J129" s="5">
        <f>'REKOD PRESTASI MURID'!T11</f>
        <v>0</v>
      </c>
      <c r="K129" s="18" t="s">
        <v>41</v>
      </c>
      <c r="L129" s="18"/>
      <c r="M129" s="18"/>
      <c r="N129" s="18"/>
      <c r="O129" s="18"/>
      <c r="P129" s="7"/>
      <c r="Q129" s="8"/>
    </row>
    <row r="130" spans="1:17" hidden="1">
      <c r="A130" s="8"/>
      <c r="B130" s="9" t="s">
        <v>25</v>
      </c>
      <c r="C130" s="10" t="s">
        <v>31</v>
      </c>
      <c r="D130" s="10" t="s">
        <v>32</v>
      </c>
      <c r="E130" s="10" t="s">
        <v>33</v>
      </c>
      <c r="F130" s="10" t="s">
        <v>34</v>
      </c>
      <c r="G130" s="10" t="s">
        <v>35</v>
      </c>
      <c r="H130" s="10" t="s">
        <v>36</v>
      </c>
      <c r="I130" s="8"/>
      <c r="J130" s="9" t="s">
        <v>25</v>
      </c>
      <c r="K130" s="10" t="s">
        <v>31</v>
      </c>
      <c r="L130" s="10" t="s">
        <v>32</v>
      </c>
      <c r="M130" s="10" t="s">
        <v>33</v>
      </c>
      <c r="N130" s="10" t="s">
        <v>34</v>
      </c>
      <c r="O130" s="10" t="s">
        <v>35</v>
      </c>
      <c r="P130" s="10" t="s">
        <v>36</v>
      </c>
      <c r="Q130" s="8"/>
    </row>
    <row r="131" spans="1:17" hidden="1">
      <c r="A131" s="8"/>
      <c r="B131" s="11" t="s">
        <v>37</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37</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38</v>
      </c>
      <c r="G144" s="16">
        <f>SUM(C131:H131)</f>
        <v>0</v>
      </c>
      <c r="H144" s="15" t="s">
        <v>39</v>
      </c>
      <c r="I144" s="14"/>
      <c r="J144" s="19"/>
      <c r="K144" s="19"/>
      <c r="L144" s="19"/>
      <c r="M144" s="19"/>
      <c r="N144" s="15" t="s">
        <v>38</v>
      </c>
      <c r="O144" s="16">
        <f>SUM(K131:P131)</f>
        <v>0</v>
      </c>
      <c r="P144" s="15" t="s">
        <v>39</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42</v>
      </c>
      <c r="D147" s="6"/>
      <c r="E147" s="6"/>
      <c r="F147" s="6"/>
      <c r="G147" s="6"/>
      <c r="H147" s="7"/>
      <c r="I147" s="4"/>
      <c r="J147" s="5">
        <f>'REKOD PRESTASI MURID'!V11</f>
        <v>0</v>
      </c>
      <c r="K147" s="6" t="s">
        <v>43</v>
      </c>
      <c r="L147" s="6"/>
      <c r="M147" s="6"/>
      <c r="N147" s="6"/>
      <c r="O147" s="6"/>
      <c r="P147" s="7"/>
      <c r="Q147" s="8"/>
    </row>
    <row r="148" spans="1:17" hidden="1">
      <c r="A148" s="8"/>
      <c r="B148" s="9" t="s">
        <v>25</v>
      </c>
      <c r="C148" s="10" t="s">
        <v>31</v>
      </c>
      <c r="D148" s="10" t="s">
        <v>32</v>
      </c>
      <c r="E148" s="10" t="s">
        <v>33</v>
      </c>
      <c r="F148" s="10" t="s">
        <v>34</v>
      </c>
      <c r="G148" s="10" t="s">
        <v>35</v>
      </c>
      <c r="H148" s="10" t="s">
        <v>36</v>
      </c>
      <c r="I148" s="8"/>
      <c r="J148" s="9" t="s">
        <v>25</v>
      </c>
      <c r="K148" s="10" t="s">
        <v>31</v>
      </c>
      <c r="L148" s="10" t="s">
        <v>32</v>
      </c>
      <c r="M148" s="10" t="s">
        <v>33</v>
      </c>
      <c r="N148" s="10" t="s">
        <v>34</v>
      </c>
      <c r="O148" s="10" t="s">
        <v>35</v>
      </c>
      <c r="P148" s="10" t="s">
        <v>36</v>
      </c>
      <c r="Q148" s="8"/>
    </row>
    <row r="149" spans="1:17" hidden="1">
      <c r="A149" s="8"/>
      <c r="B149" s="11" t="s">
        <v>37</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37</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38</v>
      </c>
      <c r="G162" s="16">
        <f>SUM(C149:H149)</f>
        <v>0</v>
      </c>
      <c r="H162" s="15" t="s">
        <v>39</v>
      </c>
      <c r="I162" s="8"/>
      <c r="J162" s="8"/>
      <c r="K162" s="8"/>
      <c r="L162" s="8"/>
      <c r="M162" s="8"/>
      <c r="N162" s="15" t="s">
        <v>38</v>
      </c>
      <c r="O162" s="16">
        <f>SUM(K149:P149)</f>
        <v>0</v>
      </c>
      <c r="P162" s="15" t="s">
        <v>39</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44</v>
      </c>
      <c r="D165" s="18"/>
      <c r="E165" s="18"/>
      <c r="F165" s="18"/>
      <c r="G165" s="18"/>
      <c r="H165" s="7"/>
      <c r="I165" s="4"/>
      <c r="J165" s="5">
        <f>'REKOD PRESTASI MURID'!X11</f>
        <v>0</v>
      </c>
      <c r="K165" s="18" t="s">
        <v>45</v>
      </c>
      <c r="L165" s="18"/>
      <c r="M165" s="18"/>
      <c r="N165" s="18"/>
      <c r="O165" s="18"/>
      <c r="P165" s="7"/>
      <c r="Q165" s="8"/>
    </row>
    <row r="166" spans="1:17" hidden="1">
      <c r="A166" s="8"/>
      <c r="B166" s="9" t="s">
        <v>25</v>
      </c>
      <c r="C166" s="10" t="s">
        <v>31</v>
      </c>
      <c r="D166" s="10" t="s">
        <v>32</v>
      </c>
      <c r="E166" s="10" t="s">
        <v>33</v>
      </c>
      <c r="F166" s="10" t="s">
        <v>34</v>
      </c>
      <c r="G166" s="10" t="s">
        <v>35</v>
      </c>
      <c r="H166" s="10" t="s">
        <v>36</v>
      </c>
      <c r="I166" s="8"/>
      <c r="J166" s="9" t="s">
        <v>25</v>
      </c>
      <c r="K166" s="10" t="s">
        <v>31</v>
      </c>
      <c r="L166" s="10" t="s">
        <v>32</v>
      </c>
      <c r="M166" s="10" t="s">
        <v>33</v>
      </c>
      <c r="N166" s="10" t="s">
        <v>34</v>
      </c>
      <c r="O166" s="10" t="s">
        <v>35</v>
      </c>
      <c r="P166" s="10" t="s">
        <v>36</v>
      </c>
      <c r="Q166" s="8"/>
    </row>
    <row r="167" spans="1:17" hidden="1">
      <c r="A167" s="8"/>
      <c r="B167" s="11" t="s">
        <v>37</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37</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38</v>
      </c>
      <c r="G180" s="16">
        <f>SUM(C167:H167)</f>
        <v>0</v>
      </c>
      <c r="H180" s="15" t="s">
        <v>39</v>
      </c>
      <c r="I180" s="14"/>
      <c r="J180" s="19"/>
      <c r="K180" s="19"/>
      <c r="L180" s="19"/>
      <c r="M180" s="19"/>
      <c r="N180" s="15" t="s">
        <v>38</v>
      </c>
      <c r="O180" s="16">
        <f>SUM(K167:P167)</f>
        <v>0</v>
      </c>
      <c r="P180" s="15" t="s">
        <v>39</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46</v>
      </c>
      <c r="D183" s="25"/>
      <c r="E183" s="25"/>
      <c r="F183" s="25"/>
      <c r="G183" s="25"/>
      <c r="H183" s="25"/>
      <c r="I183" s="14"/>
      <c r="J183" s="5">
        <f>'REKOD PRESTASI MURID'!Z11</f>
        <v>0</v>
      </c>
      <c r="K183" s="18" t="s">
        <v>47</v>
      </c>
      <c r="L183" s="18"/>
      <c r="M183" s="18"/>
      <c r="N183" s="26"/>
      <c r="O183" s="27"/>
      <c r="P183" s="12"/>
      <c r="Q183" s="8"/>
    </row>
    <row r="184" spans="1:17" hidden="1">
      <c r="A184" s="8"/>
      <c r="B184" s="9" t="s">
        <v>25</v>
      </c>
      <c r="C184" s="10" t="s">
        <v>31</v>
      </c>
      <c r="D184" s="10" t="s">
        <v>32</v>
      </c>
      <c r="E184" s="10" t="s">
        <v>33</v>
      </c>
      <c r="F184" s="10" t="s">
        <v>34</v>
      </c>
      <c r="G184" s="10" t="s">
        <v>35</v>
      </c>
      <c r="H184" s="10" t="s">
        <v>36</v>
      </c>
      <c r="I184" s="8"/>
      <c r="J184" s="9" t="s">
        <v>25</v>
      </c>
      <c r="K184" s="10" t="s">
        <v>31</v>
      </c>
      <c r="L184" s="10" t="s">
        <v>32</v>
      </c>
      <c r="M184" s="10" t="s">
        <v>33</v>
      </c>
      <c r="N184" s="10" t="s">
        <v>34</v>
      </c>
      <c r="O184" s="10" t="s">
        <v>35</v>
      </c>
      <c r="P184" s="10" t="s">
        <v>36</v>
      </c>
      <c r="Q184" s="8"/>
    </row>
    <row r="185" spans="1:17" hidden="1">
      <c r="A185" s="8"/>
      <c r="B185" s="11" t="s">
        <v>37</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37</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38</v>
      </c>
      <c r="G198" s="16">
        <f>SUM(C185:H185)</f>
        <v>0</v>
      </c>
      <c r="H198" s="15" t="s">
        <v>39</v>
      </c>
      <c r="I198" s="14"/>
      <c r="J198" s="19"/>
      <c r="K198" s="19"/>
      <c r="L198" s="19"/>
      <c r="M198" s="19"/>
      <c r="N198" s="15" t="s">
        <v>38</v>
      </c>
      <c r="O198" s="16">
        <f>SUM(K185:P185)</f>
        <v>0</v>
      </c>
      <c r="P198" s="15" t="s">
        <v>39</v>
      </c>
      <c r="Q198" s="14"/>
    </row>
    <row r="199" spans="1:17" hidden="1">
      <c r="A199" s="8"/>
      <c r="B199" s="8"/>
      <c r="C199" s="8"/>
      <c r="D199" s="8"/>
      <c r="E199" s="8"/>
      <c r="F199" s="8"/>
      <c r="G199" s="14"/>
      <c r="H199" s="170"/>
      <c r="I199" s="14"/>
      <c r="J199" s="8"/>
      <c r="K199" s="8"/>
      <c r="L199" s="8"/>
      <c r="M199" s="8"/>
      <c r="N199" s="8"/>
      <c r="O199" s="14"/>
      <c r="P199" s="170"/>
      <c r="Q199" s="14"/>
    </row>
    <row r="200" spans="1:17">
      <c r="A200" s="8"/>
      <c r="B200" s="8"/>
      <c r="C200" s="8"/>
      <c r="D200" s="8"/>
      <c r="E200" s="8"/>
      <c r="F200" s="8"/>
      <c r="G200" s="8"/>
      <c r="H200" s="8"/>
      <c r="I200" s="8"/>
      <c r="J200" s="8"/>
      <c r="K200" s="8"/>
      <c r="L200" s="8"/>
      <c r="M200" s="8"/>
      <c r="N200" s="8"/>
      <c r="O200" s="8"/>
      <c r="P200" s="8"/>
      <c r="Q200" s="8"/>
    </row>
    <row r="201" spans="1:17" ht="18.75">
      <c r="A201" s="8"/>
      <c r="B201" s="28" t="s">
        <v>11</v>
      </c>
      <c r="C201" s="29"/>
      <c r="D201" s="29"/>
      <c r="E201" s="29"/>
      <c r="F201" s="29"/>
      <c r="G201" s="29"/>
      <c r="H201" s="30"/>
      <c r="I201" s="8"/>
      <c r="J201" s="8"/>
      <c r="K201" s="8"/>
      <c r="L201" s="8"/>
      <c r="M201" s="8"/>
      <c r="N201" s="8"/>
      <c r="O201" s="8"/>
      <c r="P201" s="8"/>
      <c r="Q201" s="8"/>
    </row>
    <row r="202" spans="1:17">
      <c r="A202" s="8"/>
      <c r="B202" s="9" t="s">
        <v>25</v>
      </c>
      <c r="C202" s="10" t="s">
        <v>31</v>
      </c>
      <c r="D202" s="10" t="s">
        <v>32</v>
      </c>
      <c r="E202" s="10" t="s">
        <v>33</v>
      </c>
      <c r="F202" s="10" t="s">
        <v>34</v>
      </c>
      <c r="G202" s="10" t="s">
        <v>35</v>
      </c>
      <c r="H202" s="10" t="s">
        <v>36</v>
      </c>
      <c r="I202" s="8"/>
      <c r="J202" s="8"/>
      <c r="K202" s="8"/>
      <c r="L202" s="8"/>
      <c r="M202" s="8"/>
      <c r="N202" s="8"/>
      <c r="O202" s="8"/>
      <c r="P202" s="8"/>
      <c r="Q202" s="8"/>
    </row>
    <row r="203" spans="1:17">
      <c r="A203" s="8"/>
      <c r="B203" s="11" t="s">
        <v>37</v>
      </c>
      <c r="C203" s="11">
        <f>COUNTIF('REKOD PRESTASI MURID'!$AD$12:$AD$65,1)</f>
        <v>1</v>
      </c>
      <c r="D203" s="11">
        <f>COUNTIF('REKOD PRESTASI MURID'!$AD$12:$AD$65,2)</f>
        <v>1</v>
      </c>
      <c r="E203" s="11">
        <f>COUNTIF('REKOD PRESTASI MURID'!$AD$12:$AD$65,3)</f>
        <v>4</v>
      </c>
      <c r="F203" s="11">
        <f>COUNTIF('REKOD PRESTASI MURID'!$AD$12:$AD$65,4)</f>
        <v>0</v>
      </c>
      <c r="G203" s="11">
        <f>COUNTIF('REKOD PRESTASI MURID'!$AD$12:$AD$65,5)</f>
        <v>0</v>
      </c>
      <c r="H203" s="11">
        <f>COUNTIF('REKOD PRESTASI MURID'!$AD$12:$AD$65,6)</f>
        <v>0</v>
      </c>
      <c r="I203" s="8"/>
      <c r="J203" s="8"/>
      <c r="K203" s="8"/>
      <c r="L203" s="8"/>
      <c r="M203" s="8"/>
      <c r="N203" s="8"/>
      <c r="O203" s="8"/>
      <c r="P203" s="8"/>
      <c r="Q203" s="8"/>
    </row>
    <row r="204" spans="1:17">
      <c r="A204" s="8"/>
      <c r="B204" s="8"/>
      <c r="C204" s="8"/>
      <c r="D204" s="8"/>
      <c r="E204" s="8"/>
      <c r="F204" s="8"/>
      <c r="G204" s="8"/>
      <c r="H204" s="8"/>
      <c r="I204" s="8"/>
      <c r="J204" s="8"/>
      <c r="K204" s="8"/>
      <c r="L204" s="8"/>
      <c r="M204" s="8"/>
      <c r="N204" s="8"/>
      <c r="O204" s="8"/>
      <c r="P204" s="8"/>
      <c r="Q204" s="8"/>
    </row>
    <row r="205" spans="1:17">
      <c r="A205" s="8"/>
      <c r="B205" s="8"/>
      <c r="C205" s="8"/>
      <c r="D205" s="8"/>
      <c r="E205" s="8"/>
      <c r="F205" s="8"/>
      <c r="G205" s="8"/>
      <c r="H205" s="8"/>
      <c r="I205" s="8"/>
      <c r="J205" s="8"/>
      <c r="K205" s="8"/>
      <c r="L205" s="8"/>
      <c r="M205" s="8"/>
      <c r="N205" s="8"/>
      <c r="O205" s="8"/>
      <c r="P205" s="8"/>
      <c r="Q205" s="8"/>
    </row>
    <row r="206" spans="1:17">
      <c r="A206" s="8"/>
      <c r="B206" s="8"/>
      <c r="C206" s="8"/>
      <c r="D206" s="8"/>
      <c r="E206" s="8"/>
      <c r="F206" s="8"/>
      <c r="G206" s="8"/>
      <c r="H206" s="8"/>
      <c r="I206" s="8"/>
      <c r="J206" s="8"/>
      <c r="K206" s="8"/>
      <c r="L206" s="8"/>
      <c r="M206" s="8"/>
      <c r="N206" s="8"/>
      <c r="O206" s="8"/>
      <c r="P206" s="8"/>
      <c r="Q206" s="8"/>
    </row>
    <row r="207" spans="1:17">
      <c r="A207" s="8"/>
      <c r="B207" s="8"/>
      <c r="C207" s="8"/>
      <c r="D207" s="8"/>
      <c r="E207" s="8"/>
      <c r="F207" s="8"/>
      <c r="G207" s="8"/>
      <c r="H207" s="8"/>
      <c r="I207" s="8"/>
      <c r="J207" s="8"/>
      <c r="K207" s="8"/>
      <c r="L207" s="8"/>
      <c r="M207" s="8"/>
      <c r="N207" s="8"/>
      <c r="O207" s="8"/>
      <c r="P207" s="8"/>
      <c r="Q207" s="8"/>
    </row>
    <row r="208" spans="1:17">
      <c r="A208" s="8"/>
      <c r="B208" s="8"/>
      <c r="C208" s="8"/>
      <c r="D208" s="8"/>
      <c r="E208" s="8"/>
      <c r="F208" s="8"/>
      <c r="G208" s="8"/>
      <c r="H208" s="8"/>
      <c r="I208" s="8"/>
      <c r="J208" s="8"/>
      <c r="K208" s="8"/>
      <c r="L208" s="8"/>
      <c r="M208" s="8"/>
      <c r="N208" s="8"/>
      <c r="O208" s="8"/>
      <c r="P208" s="8"/>
      <c r="Q208" s="8"/>
    </row>
    <row r="209" spans="1:17">
      <c r="A209" s="8"/>
      <c r="B209" s="8"/>
      <c r="C209" s="8"/>
      <c r="D209" s="8"/>
      <c r="E209" s="8"/>
      <c r="F209" s="8"/>
      <c r="G209" s="8"/>
      <c r="H209" s="8"/>
      <c r="I209" s="8"/>
      <c r="J209" s="8"/>
      <c r="K209" s="8"/>
      <c r="L209" s="8"/>
      <c r="M209" s="8"/>
      <c r="N209" s="8"/>
      <c r="O209" s="8"/>
      <c r="P209" s="8"/>
      <c r="Q209" s="8"/>
    </row>
    <row r="210" spans="1:17">
      <c r="A210" s="8"/>
      <c r="B210" s="8"/>
      <c r="C210" s="8"/>
      <c r="D210" s="8"/>
      <c r="E210" s="8"/>
      <c r="F210" s="8"/>
      <c r="G210" s="8"/>
      <c r="H210" s="8"/>
      <c r="I210" s="8"/>
      <c r="J210" s="8"/>
      <c r="K210" s="8"/>
      <c r="L210" s="8"/>
      <c r="M210" s="8"/>
      <c r="N210" s="8"/>
      <c r="O210" s="8"/>
      <c r="P210" s="8"/>
      <c r="Q210" s="8"/>
    </row>
    <row r="211" spans="1:17">
      <c r="A211" s="8"/>
      <c r="B211" s="8"/>
      <c r="C211" s="8"/>
      <c r="D211" s="8"/>
      <c r="E211" s="8"/>
      <c r="F211" s="8"/>
      <c r="G211" s="8"/>
      <c r="H211" s="8"/>
      <c r="I211" s="8"/>
      <c r="J211" s="8"/>
      <c r="K211" s="8"/>
      <c r="L211" s="8"/>
      <c r="M211" s="8"/>
      <c r="N211" s="8"/>
      <c r="O211" s="8"/>
      <c r="P211" s="8"/>
      <c r="Q211" s="8"/>
    </row>
    <row r="212" spans="1:17">
      <c r="A212" s="8"/>
      <c r="B212" s="8"/>
      <c r="C212" s="8"/>
      <c r="D212" s="8"/>
      <c r="E212" s="8"/>
      <c r="F212" s="8"/>
      <c r="G212" s="8"/>
      <c r="H212" s="8"/>
      <c r="I212" s="8"/>
      <c r="J212" s="8"/>
      <c r="K212" s="8"/>
      <c r="L212" s="8"/>
      <c r="M212" s="8"/>
      <c r="N212" s="8"/>
      <c r="O212" s="8"/>
      <c r="P212" s="8"/>
      <c r="Q212" s="8"/>
    </row>
    <row r="213" spans="1:17">
      <c r="A213" s="8"/>
      <c r="B213" s="8"/>
      <c r="C213" s="8"/>
      <c r="D213" s="8"/>
      <c r="E213" s="8"/>
      <c r="F213" s="8"/>
      <c r="G213" s="8"/>
      <c r="H213" s="8"/>
      <c r="I213" s="8"/>
      <c r="J213" s="8"/>
      <c r="K213" s="8"/>
      <c r="L213" s="8"/>
      <c r="M213" s="8"/>
      <c r="N213" s="8"/>
      <c r="O213" s="8"/>
      <c r="P213" s="8"/>
      <c r="Q213" s="8"/>
    </row>
    <row r="214" spans="1:17">
      <c r="A214" s="8"/>
      <c r="B214" s="8"/>
      <c r="C214" s="8"/>
      <c r="D214" s="8"/>
      <c r="E214" s="8"/>
      <c r="F214" s="8"/>
      <c r="G214" s="8"/>
      <c r="H214" s="8"/>
      <c r="I214" s="8"/>
      <c r="J214" s="8"/>
      <c r="K214" s="8"/>
      <c r="L214" s="8"/>
      <c r="M214" s="8"/>
      <c r="N214" s="8"/>
      <c r="O214" s="8"/>
      <c r="P214" s="8"/>
      <c r="Q214" s="8"/>
    </row>
    <row r="215" spans="1:17">
      <c r="A215" s="8"/>
      <c r="B215" s="8"/>
      <c r="C215" s="8"/>
      <c r="D215" s="8"/>
      <c r="E215" s="8"/>
      <c r="F215" s="8"/>
      <c r="G215" s="8"/>
      <c r="H215" s="8"/>
      <c r="I215" s="8"/>
      <c r="J215" s="8"/>
      <c r="K215" s="8"/>
      <c r="L215" s="8"/>
      <c r="M215" s="8"/>
      <c r="N215" s="8"/>
      <c r="O215" s="8"/>
      <c r="P215" s="8"/>
      <c r="Q215" s="8"/>
    </row>
    <row r="216" spans="1:17">
      <c r="A216" s="8"/>
      <c r="B216" s="8"/>
      <c r="C216" s="8"/>
      <c r="D216" s="8"/>
      <c r="E216" s="8"/>
      <c r="F216" s="15" t="s">
        <v>38</v>
      </c>
      <c r="G216" s="16">
        <f>SUM(C203:H203)</f>
        <v>6</v>
      </c>
      <c r="H216" s="15" t="s">
        <v>39</v>
      </c>
      <c r="I216" s="8"/>
      <c r="J216" s="8"/>
      <c r="K216" s="8"/>
      <c r="L216" s="8"/>
      <c r="M216" s="8"/>
      <c r="N216" s="8"/>
      <c r="O216" s="8"/>
      <c r="P216" s="8"/>
      <c r="Q216" s="8"/>
    </row>
  </sheetData>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PANDUAN</vt:lpstr>
      <vt:lpstr>REKOD PRESTASI MURID</vt:lpstr>
      <vt:lpstr>LAPORAN MURID (INDIVIDU)</vt:lpstr>
      <vt:lpstr>DATA PERNYATAAN TAHAP PGUASAAN </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2018-01-09T07:55:01Z</cp:lastPrinted>
  <dcterms:created xsi:type="dcterms:W3CDTF">2016-04-25T12:26:07Z</dcterms:created>
  <dcterms:modified xsi:type="dcterms:W3CDTF">2019-01-03T04:33:01Z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