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G:\Templat PBD All\T3T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O26" i="4"/>
  <c r="P43" i="4"/>
  <c r="O43" i="4"/>
  <c r="N43" i="4"/>
  <c r="H43" i="4"/>
  <c r="G43" i="4"/>
  <c r="F43" i="4"/>
  <c r="P26" i="4"/>
  <c r="N26" i="4"/>
  <c r="H26" i="4"/>
  <c r="G26" i="4"/>
  <c r="F26" i="4"/>
  <c r="P8" i="4"/>
  <c r="O8" i="4"/>
  <c r="N8" i="4"/>
  <c r="H8" i="4"/>
  <c r="G8" i="4"/>
  <c r="F8" i="4"/>
  <c r="M3" i="4"/>
  <c r="H4" i="4"/>
  <c r="H3" i="4"/>
  <c r="J41" i="4"/>
  <c r="J24" i="4"/>
  <c r="M43" i="4"/>
  <c r="L43" i="4"/>
  <c r="K43" i="4"/>
  <c r="K26" i="4"/>
  <c r="L26" i="4"/>
  <c r="M26" i="4"/>
  <c r="O39" i="4" s="1"/>
  <c r="K9" i="2"/>
  <c r="K8" i="2"/>
  <c r="K7" i="2"/>
  <c r="E15" i="2" s="1"/>
  <c r="E17" i="2" s="1"/>
  <c r="D11" i="2"/>
  <c r="A1" i="4"/>
  <c r="B6" i="4"/>
  <c r="J6" i="4"/>
  <c r="C8" i="4"/>
  <c r="D8" i="4"/>
  <c r="E8" i="4"/>
  <c r="K8" i="4"/>
  <c r="L8" i="4"/>
  <c r="M8" i="4"/>
  <c r="B24" i="4"/>
  <c r="C26" i="4"/>
  <c r="D26" i="4"/>
  <c r="G39" i="4" s="1"/>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G126" i="4" s="1"/>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c r="I7" i="2"/>
  <c r="J7" i="2" s="1"/>
  <c r="I8" i="2"/>
  <c r="J8" i="2" s="1"/>
  <c r="D9" i="2"/>
  <c r="I9" i="2"/>
  <c r="J9" i="2" s="1"/>
  <c r="I10" i="2"/>
  <c r="J10" i="2" s="1"/>
  <c r="I11" i="2"/>
  <c r="J11" i="2" s="1"/>
  <c r="D12" i="2"/>
  <c r="I12" i="2"/>
  <c r="J12" i="2"/>
  <c r="I13" i="2"/>
  <c r="J13" i="2"/>
  <c r="I14" i="2"/>
  <c r="J14" i="2" s="1"/>
  <c r="I15" i="2"/>
  <c r="J15" i="2" s="1"/>
  <c r="I16" i="2"/>
  <c r="J16" i="2"/>
  <c r="I17" i="2"/>
  <c r="J17" i="2"/>
  <c r="I18" i="2"/>
  <c r="J18" i="2" s="1"/>
  <c r="I19" i="2"/>
  <c r="J19" i="2" s="1"/>
  <c r="D20" i="2"/>
  <c r="E20" i="2"/>
  <c r="F20" i="2" s="1"/>
  <c r="I20" i="2"/>
  <c r="J20" i="2" s="1"/>
  <c r="D21" i="2"/>
  <c r="E21" i="2"/>
  <c r="F21" i="2" s="1"/>
  <c r="I21" i="2"/>
  <c r="J21" i="2"/>
  <c r="D22" i="2"/>
  <c r="E22" i="2"/>
  <c r="F22" i="2" s="1"/>
  <c r="I22" i="2"/>
  <c r="J22" i="2" s="1"/>
  <c r="D23" i="2"/>
  <c r="E23" i="2"/>
  <c r="F23" i="2" s="1"/>
  <c r="I23" i="2"/>
  <c r="J23" i="2" s="1"/>
  <c r="D24" i="2"/>
  <c r="E24" i="2"/>
  <c r="F24" i="2" s="1"/>
  <c r="I24" i="2"/>
  <c r="J24" i="2" s="1"/>
  <c r="D25" i="2"/>
  <c r="E25" i="2"/>
  <c r="F25" i="2" s="1"/>
  <c r="I25" i="2"/>
  <c r="J25" i="2"/>
  <c r="D26" i="2"/>
  <c r="E26" i="2"/>
  <c r="F26" i="2" s="1"/>
  <c r="I26" i="2"/>
  <c r="J26" i="2"/>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s="1"/>
  <c r="I32" i="2"/>
  <c r="J32" i="2" s="1"/>
  <c r="D33" i="2"/>
  <c r="E33" i="2"/>
  <c r="F33" i="2" s="1"/>
  <c r="I33" i="2"/>
  <c r="J33" i="2"/>
  <c r="D34" i="2"/>
  <c r="E34" i="2"/>
  <c r="F34" i="2" s="1"/>
  <c r="I34" i="2"/>
  <c r="J34" i="2" s="1"/>
  <c r="D35" i="2"/>
  <c r="E35" i="2"/>
  <c r="F35" i="2" s="1"/>
  <c r="I35" i="2"/>
  <c r="J35" i="2"/>
  <c r="D36" i="2"/>
  <c r="E36" i="2"/>
  <c r="F36" i="2" s="1"/>
  <c r="I36" i="2"/>
  <c r="J36" i="2"/>
  <c r="D37" i="2"/>
  <c r="E37" i="2"/>
  <c r="F37" i="2" s="1"/>
  <c r="I37" i="2"/>
  <c r="J37" i="2"/>
  <c r="D38" i="2"/>
  <c r="E38" i="2"/>
  <c r="F38" i="2" s="1"/>
  <c r="I38" i="2"/>
  <c r="J38" i="2" s="1"/>
  <c r="D39" i="2"/>
  <c r="E39" i="2"/>
  <c r="F39" i="2" s="1"/>
  <c r="I39" i="2"/>
  <c r="J39" i="2" s="1"/>
  <c r="D40" i="2"/>
  <c r="E40" i="2"/>
  <c r="F40" i="2" s="1"/>
  <c r="I40" i="2"/>
  <c r="J40" i="2"/>
  <c r="D41" i="2"/>
  <c r="E41" i="2"/>
  <c r="F41" i="2" s="1"/>
  <c r="I41" i="2"/>
  <c r="J41" i="2" s="1"/>
  <c r="D42" i="2"/>
  <c r="E42" i="2"/>
  <c r="F42" i="2" s="1"/>
  <c r="I42" i="2"/>
  <c r="J42" i="2" s="1"/>
  <c r="D43" i="2"/>
  <c r="E43" i="2"/>
  <c r="F43" i="2" s="1"/>
  <c r="I43" i="2"/>
  <c r="J43" i="2" s="1"/>
  <c r="D44" i="2"/>
  <c r="E44" i="2"/>
  <c r="F44" i="2" s="1"/>
  <c r="I44" i="2"/>
  <c r="J44" i="2" s="1"/>
  <c r="I45" i="2"/>
  <c r="J45" i="2"/>
  <c r="I46" i="2"/>
  <c r="J46" i="2" s="1"/>
  <c r="I47" i="2"/>
  <c r="J47" i="2" s="1"/>
  <c r="I48" i="2"/>
  <c r="J48" i="2" s="1"/>
  <c r="I49" i="2"/>
  <c r="J49" i="2"/>
  <c r="I50" i="2"/>
  <c r="J50" i="2" s="1"/>
  <c r="I51" i="2"/>
  <c r="J51" i="2" s="1"/>
  <c r="I52" i="2"/>
  <c r="J52" i="2" s="1"/>
  <c r="I53" i="2"/>
  <c r="J53" i="2"/>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56" i="4"/>
  <c r="O180" i="4"/>
  <c r="G198" i="4" l="1"/>
  <c r="O109" i="4"/>
  <c r="G91" i="4"/>
  <c r="O21" i="4"/>
  <c r="G56" i="4"/>
  <c r="G216" i="4"/>
  <c r="O198" i="4"/>
  <c r="G180" i="4"/>
  <c r="O162" i="4"/>
  <c r="G162" i="4"/>
  <c r="O144" i="4"/>
  <c r="G144" i="4"/>
  <c r="O126" i="4"/>
  <c r="G109" i="4"/>
  <c r="O91"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<sst xmlns="http://schemas.openxmlformats.org/spreadsheetml/2006/main" count="456" uniqueCount="169">
  <si>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</si>
  <si>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</si>
  <si>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</si>
  <si>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</si>
  <si>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</si>
  <si>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</si>
  <si>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</si>
  <si>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</si>
  <si>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</si>
  <si>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</si>
  <si>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</si>
  <si>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</si>
  <si>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</si>
  <si>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</si>
  <si>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</si>
  <si>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</si>
  <si>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</si>
  <si>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</si>
  <si>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</si>
  <si>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</si>
  <si>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</si>
  <si>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</si>
  <si>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</si>
  <si>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</si>
  <si>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</si>
  <si>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</si>
  <si>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</si>
  <si>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</si>
  <si>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</si>
  <si>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</si>
  <si>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</si>
  <si>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</si>
  <si>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</si>
  <si>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</si>
  <si>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</si>
  <si>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</si>
  <si>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</si>
  <si>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</si>
  <si>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</si>
  <si>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</si>
  <si>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</si>
  <si>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</si>
  <si>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</si>
  <si>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</si>
  <si>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</si>
  <si>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</si>
  <si>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</si>
  <si>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</si>
  <si>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</si>
  <si>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</si>
  <si>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</si>
  <si>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</si>
  <si>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</si>
  <si>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</si>
  <si>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</si>
  <si>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</si>
  <si>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</si>
  <si>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</si>
  <si>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</si>
  <si>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</si>
  <si>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</si>
  <si>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</si>
  <si>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</si>
  <si>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</si>
  <si>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</si>
  <si>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</si>
  <si>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</si>
  <si>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</si>
  <si>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</si>
  <si>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</si>
  <si>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</si>
  <si>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</si>
  <si>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</si>
  <si>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</si>
  <si>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</si>
  <si>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</si>
  <si>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</si>
  <si>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</si>
  <si>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</si>
  <si>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</si>
  <si>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</si>
  <si>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</si>
  <si>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</si>
  <si>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</si>
  <si>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</si>
  <si>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</si>
  <si>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</si>
  <si>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</si>
  <si>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</si>
  <si>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</si>
  <si>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</si>
  <si>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</si>
  <si>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</si>
  <si>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</si>
  <si>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</si>
  <si>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</si>
  <si>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</si>
  <si>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</si>
  <si>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</si>
  <si>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</si>
  <si>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</si>
  <si>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</si>
  <si>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</si>
  <si>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</si>
  <si>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</si>
  <si>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</si>
  <si>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</si>
  <si>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</si>
  <si>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</si>
  <si>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</si>
  <si>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</si>
  <si>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</si>
  <si>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</si>
  <si>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</si>
  <si>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BERTUTUR</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</si>
  <si>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</si>
  <si>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</si>
  <si>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</si>
  <si>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</si>
  <si>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</si>
  <si>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</si>
  <si>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</si>
  <si>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</si>
  <si>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</si>
  <si>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r>
      <t>Templat pelaporan ini terdiri daripada 4</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</si>
  <si>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</si>
  <si>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</si>
  <si>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</si>
  <si>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</si>
  <si>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</si>
  <si>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MENDENGAR</t>
  </si>
  <si>
    <t>BERTUTUR</t>
  </si>
  <si>
    <t>MEMBACA</t>
  </si>
  <si>
    <t>MENULIS</t>
  </si>
  <si>
    <t>Murid mempamerkan tahap pengetahuan bahasa dan kecekapan berbahasa yang sangat lemah, sangat terhad dan  memerlukan banyak bimbingan, panduan dan latihan dalam kemahiran bahasa.</t>
  </si>
  <si>
    <t>Murid berupaya mempamerkan tahap pengetahuan bahasa dan kecekapan berbahasa yang sederhana dan berupaya mengungkapkan idea serta menguasai kemahiran berfikir yang asas tanpa bimbingan dalam kemahiran bahasa.</t>
  </si>
  <si>
    <t>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t>
  </si>
  <si>
    <t>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</si>
  <si>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</si>
  <si>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BAHASA JEPUN</t>
  </si>
  <si>
    <t>SK SUNGAI SIPUT</t>
  </si>
  <si>
    <t xml:space="preserve">KLANG, </t>
  </si>
  <si>
    <t>PN. SUZILA MOHAMED</t>
  </si>
  <si>
    <t>Memahami  perkataan, frasa( pengucapan bertatasusila) serta arahan asas dalam bilik darjah. Memahami perkara berkaitan diri sendiri dengan bimbingan dan sokongan sepenuhnya daripada guru.</t>
  </si>
  <si>
    <t>Memahami perkataan, frasa  dan arahan asas dalam bilik darjah. Memahami perkara berkaitan diri sendiri, ahli keluarga dan rakan dengan sedikit bimbingan guru.</t>
  </si>
  <si>
    <t xml:space="preserve"> Memahami  perkataan, frasa dan arahan asas dalam bilik darjah dan perkara berkaitan diri sendiri, ahli keluarga dan rakan tanpa bimbingan guru. </t>
  </si>
  <si>
    <t>Memahami  perkataan, frasa  dan arahan khusus serta perkara berkaitan diri sendiri, ahli keluarga, rakan dan persekitaran.  Melaksanakan pembelajaran kendiri.</t>
  </si>
  <si>
    <t xml:space="preserve">Memahami  perkataan,  frasa  dan  arahan khusus serta perkara  berkaitan diri sendiri, ahli keluarga, rakan, persekitaran dan sesuatu peristiwa (event). Melaksanakan pembelajaran kendiri. </t>
  </si>
  <si>
    <t>Memahami  perkataan,  frasa  dan arahan khusus serta perkara  berkaitan  diri sendiri, ahli keluarga, rakan, pesekitaran dan sesuatu peristiwa (event) secara meluas dan  melaksanakan pembelajaran kendiri serta menjadi model murid.</t>
  </si>
  <si>
    <t>Memberikan respon kepada pengucapan bertatasusila serta arahan asas dalam bilik darjah dan menggunakan frasa serta ayat mudah untuk memperkenalkan diri dengan bimbingan dan sokongan sepenuhnya daripada guru.</t>
  </si>
  <si>
    <t>Memberikan respon kepada arahan asas dalam bilik darjah dan menggunakan frasa serta ayat mudah untuk memperkenalkan diri, keluarga dan rakan dengan sedikit bimbingan guru.</t>
  </si>
  <si>
    <t>Memberikan respon kepada arahan asas dalam bilik darjah dan perkara berkaitan diri sendiri, keluarga dan rakan.  Menggunakan frasa serta ayat mudah untuk memperkenalkan diri, keluarga dan rakan tanpa bimbingan guru.</t>
  </si>
  <si>
    <t>Memberikan respon kepada arahan khusus dan perkara berkaitan diri sendiri, keluarga dan rakan. Menggunakan frasa dan ayat mudah untuk bersoal jawab mengenai diri, keluarga dan rakan secara berkesan.  Melaksanakan  pembelajaran kendiri.</t>
  </si>
  <si>
    <t xml:space="preserve">Memberikan respon kepada arahan khusus dan perkara berkaitan diri sendiri, keluarga, rakan dan persekitaran. Menggunakan frasa dan ayat mudah untuk bersoal jawab mengenai diri, keluarga, rakan dan persekitaran secara berkesan.  Melaksanakan  pembelajaran kendiri . </t>
  </si>
  <si>
    <t>Memberikan respon kepada arahan khusus dan perkara berkaitan diri sendiri, ahli keluarga, rakan, persekitaran dan sesuatu peristiwa (event). Menggunakan frasa dan ayat mudah untuk bersoal jawab mengenai  diri sendiri, ahli keluarga, rakan, persekitaran dan sesuatu peristiwa (event) dengan berkesan dan jelas. Melaksanakan pembelajaran kendiri dan menjadi model murid.</t>
  </si>
  <si>
    <t>Membaca perkataan dan frasa dalam hiragana dan katakana dengan sistem bunyi (Japanese sound system) yang betul. Membaca dan memahami ayat mudah dengan bimbingan dan sokongan sepenuhnya daripada guru.</t>
  </si>
  <si>
    <t>Membaca perkataan dan frasa dalam hiragana dan katakana dengan sistem bunyi (Japanese sound system) yang betul. Membaca dan memahami beberapa perkataan yang ditulis dengan huruf kanji. Membaca dan memahami ayat mudah dengan sedikit bimbingan guru.</t>
  </si>
  <si>
    <t>Membaca dan memahami ayat mudah (yang ditulis dengan hiragana, katakana dan kanji) tanpa bimbingan guru.</t>
  </si>
  <si>
    <t>Membaca dengan lancar dan memahami teks mudah (yang ditulis dengan hiragana, katakana dan kanji) tanpa bimbingan guru. Melaksanakan pembelajaran kendiri.</t>
  </si>
  <si>
    <t>Membaca dengan lancar dan yakin serta memahami pelbagai teks mudah (yang ditulis dengan hiragana, katakana dan kanji) dan melaksaakan pembelajaran kendiri.</t>
  </si>
  <si>
    <t>Membaca dengan lancar dan yakin serta memahami pelbagai teks mudah (yang ditulis dengan hiragana, katakana dan kanji) dengan menganalisis maklumat yang diperoleh dalam teks tersebut. Melaksanakan pembelajaran kendiri dan menjadi model murid.</t>
  </si>
  <si>
    <t>Menulis huruf-huruf hiragana dan katakana dengan betul (stroke and stroke order).  Menulis perkataan dan frasa mudah dengan bimbingan dan sokongan guru.</t>
  </si>
  <si>
    <t>Menulis perkataan dan frasa mudah dengan tulisan hiragana, katakana dan beberapa kanji pada aras rendah dengan betul (stroke and stroke order).   Menulis ayat mudah mengenai diri sendiri dengan sedikit bimbingan guru.</t>
  </si>
  <si>
    <t>Menulis perkataan dan frasa mudah dengan tulisan hiragana, katakana dan beberapa kanji pada aras rendah dengan betul (stroke and stroke order).   Menulis ayat mudah mengenai diri sendiri, keluarga dan rakan  tanpa bimbingan guru.</t>
  </si>
  <si>
    <t>Menulis rangkaian ayat mudah (simple text) mengenai diri sendiri, keluarga, rakan dan peristiwa (event) tanpa bimbingan guru.  Melaksanakan pembelajaran kendiri .</t>
  </si>
  <si>
    <t>Menulis teks mudah mengenai diri sendiri, keluarga, rakan dan peristiwa (event) secara kreatif.  Menyatakan pendapat secara kritis melalui penulisan.  Melaksanakan pembelajaran kendiri .</t>
  </si>
  <si>
    <t>Menulis teks mudah mengenai diri sendiri, keluarga, rakan dan peristiwa (event) secara kreatif  dan kritis dengan jelas dan teratur tanpa bimbingan guru. Melaksanakan pembelajaran kendiri dan menjadi model murid.</t>
  </si>
  <si>
    <t>Murid mempamerkan tahap pengetahuan bahasa dan kecekapan berbahasa yang sangat lemah, sangat terhad dan  memerlukan bimbingan sepenuhnya, panduan dan latihan dalam kemahiran bahasa.</t>
  </si>
  <si>
    <t>3 GEMILANG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</si>
</sst>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sz val="11"/>
      <name val="Calibri"/>
      <family val="2"/>
    </font>
    <font>
      <b/>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0">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33" fillId="0" borderId="0" xfId="0" applyFont="1" applyAlignment="1">
      <alignment horizontal="justify" vertical="justify" wrapText="1"/>
    </xf>
    <xf numFmtId="0" fontId="47" fillId="13" borderId="0" xfId="0" applyFont="1" applyFill="1" applyAlignment="1">
      <alignment horizontal="right" vertical="center"/>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0" fillId="0" borderId="0" xfId="0"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04DA-46E3-AEBE-A74E31BE5CE1}"/>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723900</xdr:colOff>
          <xdr:row>5</xdr:row>
          <xdr:rowOff>28575</xdr:rowOff>
        </xdr:from>
        <xdr:to>
          <xdr:col>7</xdr:col>
          <xdr:colOff>0</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6</xdr:row>
          <xdr:rowOff>28575</xdr:rowOff>
        </xdr:from>
        <xdr:to>
          <xdr:col>6</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twoCellAnchor>
    <xdr:from>
      <xdr:col>1</xdr:col>
      <xdr:colOff>0</xdr:colOff>
      <xdr:row>203</xdr:row>
      <xdr:rowOff>130969</xdr:rowOff>
    </xdr:from>
    <xdr:to>
      <xdr:col>7</xdr:col>
      <xdr:colOff>642937</xdr:colOff>
      <xdr:row>214</xdr:row>
      <xdr:rowOff>102394</xdr:rowOff>
    </xdr:to>
    <xdr:graphicFrame macro="">
      <xdr:nvGraphicFramePr>
        <xdr:cNvPr id="26"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I19" sqref="I19"/>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01" t="s">
        <v>139</v>
      </c>
    </row>
    <row r="4" spans="1:12">
      <c r="A4" s="151" t="s">
        <v>48</v>
      </c>
    </row>
    <row r="5" spans="1:12" ht="15" customHeight="1">
      <c r="A5" s="203" t="s">
        <v>119</v>
      </c>
      <c r="B5" s="203"/>
      <c r="C5" s="203"/>
      <c r="D5" s="203"/>
      <c r="E5" s="203"/>
      <c r="F5" s="203"/>
      <c r="G5" s="203"/>
      <c r="H5" s="203"/>
      <c r="I5" s="203"/>
      <c r="J5" s="203"/>
      <c r="K5" s="203"/>
    </row>
    <row r="6" spans="1:12">
      <c r="A6" s="203"/>
      <c r="B6" s="203"/>
      <c r="C6" s="203"/>
      <c r="D6" s="203"/>
      <c r="E6" s="203"/>
      <c r="F6" s="203"/>
      <c r="G6" s="203"/>
      <c r="H6" s="203"/>
      <c r="I6" s="203"/>
      <c r="J6" s="203"/>
      <c r="K6" s="203"/>
    </row>
    <row r="7" spans="1:12">
      <c r="A7" s="203"/>
      <c r="B7" s="203"/>
      <c r="C7" s="203"/>
      <c r="D7" s="203"/>
      <c r="E7" s="203"/>
      <c r="F7" s="203"/>
      <c r="G7" s="203"/>
      <c r="H7" s="203"/>
      <c r="I7" s="203"/>
      <c r="J7" s="203"/>
      <c r="K7" s="203"/>
    </row>
    <row r="8" spans="1:12">
      <c r="A8" s="203"/>
      <c r="B8" s="203"/>
      <c r="C8" s="203"/>
      <c r="D8" s="203"/>
      <c r="E8" s="203"/>
      <c r="F8" s="203"/>
      <c r="G8" s="203"/>
      <c r="H8" s="203"/>
      <c r="I8" s="203"/>
      <c r="J8" s="203"/>
      <c r="K8" s="203"/>
    </row>
    <row r="9" spans="1:12">
      <c r="A9" s="203"/>
      <c r="B9" s="203"/>
      <c r="C9" s="203"/>
      <c r="D9" s="203"/>
      <c r="E9" s="203"/>
      <c r="F9" s="203"/>
      <c r="G9" s="203"/>
      <c r="H9" s="203"/>
      <c r="I9" s="203"/>
      <c r="J9" s="203"/>
      <c r="K9" s="203"/>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120</v>
      </c>
    </row>
    <row r="24" spans="1:13">
      <c r="B24" s="150" t="s">
        <v>66</v>
      </c>
    </row>
    <row r="25" spans="1:13">
      <c r="B25" s="150" t="s">
        <v>63</v>
      </c>
    </row>
    <row r="26" spans="1:13">
      <c r="B26" s="150" t="s">
        <v>121</v>
      </c>
    </row>
    <row r="28" spans="1:13">
      <c r="A28" s="161" t="s">
        <v>64</v>
      </c>
      <c r="B28" s="159" t="s">
        <v>23</v>
      </c>
      <c r="C28" s="152"/>
      <c r="D28" s="152"/>
      <c r="E28" s="152"/>
      <c r="F28" s="152"/>
      <c r="G28" s="152"/>
      <c r="H28" s="152"/>
      <c r="I28" s="152"/>
      <c r="J28" s="152"/>
      <c r="K28" s="152"/>
    </row>
    <row r="29" spans="1:13" ht="15" customHeight="1">
      <c r="B29" s="203" t="s">
        <v>122</v>
      </c>
      <c r="C29" s="203"/>
      <c r="D29" s="203"/>
      <c r="E29" s="203"/>
      <c r="F29" s="203"/>
      <c r="G29" s="203"/>
      <c r="H29" s="203"/>
      <c r="I29" s="203"/>
      <c r="J29" s="203"/>
      <c r="K29" s="203"/>
      <c r="M29" s="150"/>
    </row>
    <row r="30" spans="1:13">
      <c r="B30" s="203"/>
      <c r="C30" s="203"/>
      <c r="D30" s="203"/>
      <c r="E30" s="203"/>
      <c r="F30" s="203"/>
      <c r="G30" s="203"/>
      <c r="H30" s="203"/>
      <c r="I30" s="203"/>
      <c r="J30" s="203"/>
      <c r="K30" s="203"/>
      <c r="M30" s="150"/>
    </row>
    <row r="31" spans="1:13">
      <c r="B31" s="203"/>
      <c r="C31" s="203"/>
      <c r="D31" s="203"/>
      <c r="E31" s="203"/>
      <c r="F31" s="203"/>
      <c r="G31" s="203"/>
      <c r="H31" s="203"/>
      <c r="I31" s="203"/>
      <c r="J31" s="203"/>
      <c r="K31" s="203"/>
      <c r="M31" s="150"/>
    </row>
    <row r="32" spans="1:13">
      <c r="B32" s="203"/>
      <c r="C32" s="203"/>
      <c r="D32" s="203"/>
      <c r="E32" s="203"/>
      <c r="F32" s="203"/>
      <c r="G32" s="203"/>
      <c r="H32" s="203"/>
      <c r="I32" s="203"/>
      <c r="J32" s="203"/>
      <c r="K32" s="203"/>
      <c r="M32" s="150"/>
    </row>
    <row r="33" spans="1:22">
      <c r="B33" s="203"/>
      <c r="C33" s="203"/>
      <c r="D33" s="203"/>
      <c r="E33" s="203"/>
      <c r="F33" s="203"/>
      <c r="G33" s="203"/>
      <c r="H33" s="203"/>
      <c r="I33" s="203"/>
      <c r="J33" s="203"/>
      <c r="K33" s="203"/>
    </row>
    <row r="34" spans="1:22">
      <c r="B34" s="203"/>
      <c r="C34" s="203"/>
      <c r="D34" s="203"/>
      <c r="E34" s="203"/>
      <c r="F34" s="203"/>
      <c r="G34" s="203"/>
      <c r="H34" s="203"/>
      <c r="I34" s="203"/>
      <c r="J34" s="203"/>
      <c r="K34" s="203"/>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3" t="s">
        <v>75</v>
      </c>
      <c r="C37" s="203"/>
      <c r="D37" s="203"/>
      <c r="E37" s="203"/>
      <c r="F37" s="203"/>
      <c r="G37" s="203"/>
      <c r="H37" s="203"/>
      <c r="I37" s="203"/>
      <c r="J37" s="203"/>
      <c r="K37" s="203"/>
      <c r="L37" s="184"/>
      <c r="M37" s="202"/>
      <c r="N37" s="202"/>
      <c r="O37" s="202"/>
      <c r="P37" s="202"/>
      <c r="Q37" s="202"/>
      <c r="R37" s="202"/>
      <c r="S37" s="202"/>
      <c r="T37" s="202"/>
      <c r="U37" s="202"/>
      <c r="V37" s="202"/>
    </row>
    <row r="38" spans="1:22" ht="15" customHeight="1">
      <c r="A38" s="196"/>
      <c r="B38" s="203"/>
      <c r="C38" s="203"/>
      <c r="D38" s="203"/>
      <c r="E38" s="203"/>
      <c r="F38" s="203"/>
      <c r="G38" s="203"/>
      <c r="H38" s="203"/>
      <c r="I38" s="203"/>
      <c r="J38" s="203"/>
      <c r="K38" s="203"/>
      <c r="L38" s="184"/>
      <c r="M38" s="202"/>
      <c r="N38" s="202"/>
      <c r="O38" s="202"/>
      <c r="P38" s="202"/>
      <c r="Q38" s="202"/>
      <c r="R38" s="202"/>
      <c r="S38" s="202"/>
      <c r="T38" s="202"/>
      <c r="U38" s="202"/>
      <c r="V38" s="202"/>
    </row>
    <row r="39" spans="1:22" ht="13.5" customHeight="1">
      <c r="A39" s="196"/>
      <c r="B39" s="203"/>
      <c r="C39" s="203"/>
      <c r="D39" s="203"/>
      <c r="E39" s="203"/>
      <c r="F39" s="203"/>
      <c r="G39" s="203"/>
      <c r="H39" s="203"/>
      <c r="I39" s="203"/>
      <c r="J39" s="203"/>
      <c r="K39" s="203"/>
      <c r="L39" s="184"/>
      <c r="M39" s="202"/>
      <c r="N39" s="202"/>
      <c r="O39" s="202"/>
      <c r="P39" s="202"/>
      <c r="Q39" s="202"/>
      <c r="R39" s="202"/>
      <c r="S39" s="202"/>
      <c r="T39" s="202"/>
      <c r="U39" s="202"/>
      <c r="V39" s="202"/>
    </row>
    <row r="40" spans="1:22">
      <c r="A40" s="196"/>
      <c r="B40" s="203"/>
      <c r="C40" s="203"/>
      <c r="D40" s="203"/>
      <c r="E40" s="203"/>
      <c r="F40" s="203"/>
      <c r="G40" s="203"/>
      <c r="H40" s="203"/>
      <c r="I40" s="203"/>
      <c r="J40" s="203"/>
      <c r="K40" s="203"/>
      <c r="L40" s="184"/>
      <c r="M40" s="202"/>
      <c r="N40" s="202"/>
      <c r="O40" s="202"/>
      <c r="P40" s="202"/>
      <c r="Q40" s="202"/>
      <c r="R40" s="202"/>
      <c r="S40" s="202"/>
      <c r="T40" s="202"/>
      <c r="U40" s="202"/>
      <c r="V40" s="202"/>
    </row>
    <row r="41" spans="1:22" ht="15" customHeight="1">
      <c r="A41" s="196">
        <v>2</v>
      </c>
      <c r="B41" s="203" t="s">
        <v>124</v>
      </c>
      <c r="C41" s="203"/>
      <c r="D41" s="203"/>
      <c r="E41" s="203"/>
      <c r="F41" s="203"/>
      <c r="G41" s="203"/>
      <c r="H41" s="203"/>
      <c r="I41" s="203"/>
      <c r="J41" s="203"/>
      <c r="K41" s="203"/>
      <c r="L41" s="184"/>
      <c r="M41" s="202"/>
      <c r="N41" s="202"/>
      <c r="O41" s="202"/>
      <c r="P41" s="202"/>
      <c r="Q41" s="202"/>
      <c r="R41" s="202"/>
      <c r="S41" s="202"/>
      <c r="T41" s="202"/>
      <c r="U41" s="202"/>
      <c r="V41" s="202"/>
    </row>
    <row r="42" spans="1:22" ht="15" customHeight="1">
      <c r="A42" s="196">
        <v>3</v>
      </c>
      <c r="B42" s="203" t="s">
        <v>123</v>
      </c>
      <c r="C42" s="203"/>
      <c r="D42" s="203"/>
      <c r="E42" s="203"/>
      <c r="F42" s="203"/>
      <c r="G42" s="203"/>
      <c r="H42" s="203"/>
      <c r="I42" s="203"/>
      <c r="J42" s="203"/>
      <c r="K42" s="203"/>
      <c r="L42" s="184"/>
      <c r="M42" s="202"/>
      <c r="N42" s="202"/>
      <c r="O42" s="202"/>
      <c r="P42" s="202"/>
      <c r="Q42" s="202"/>
      <c r="R42" s="202"/>
      <c r="S42" s="202"/>
      <c r="T42" s="202"/>
      <c r="U42" s="202"/>
      <c r="V42" s="202"/>
    </row>
    <row r="43" spans="1:22" ht="15" customHeight="1">
      <c r="A43" s="196"/>
      <c r="B43" s="203"/>
      <c r="C43" s="203"/>
      <c r="D43" s="203"/>
      <c r="E43" s="203"/>
      <c r="F43" s="203"/>
      <c r="G43" s="203"/>
      <c r="H43" s="203"/>
      <c r="I43" s="203"/>
      <c r="J43" s="203"/>
      <c r="K43" s="203"/>
      <c r="L43" s="184"/>
      <c r="M43" s="202"/>
      <c r="N43" s="202"/>
      <c r="O43" s="202"/>
      <c r="P43" s="202"/>
      <c r="Q43" s="202"/>
      <c r="R43" s="202"/>
      <c r="S43" s="202"/>
      <c r="T43" s="202"/>
      <c r="U43" s="202"/>
      <c r="V43" s="202"/>
    </row>
    <row r="44" spans="1:22" ht="15" customHeight="1">
      <c r="A44" s="196">
        <v>4</v>
      </c>
      <c r="B44" s="203" t="s">
        <v>125</v>
      </c>
      <c r="C44" s="204"/>
      <c r="D44" s="204"/>
      <c r="E44" s="204"/>
      <c r="F44" s="204"/>
      <c r="G44" s="204"/>
      <c r="H44" s="204"/>
      <c r="I44" s="204"/>
      <c r="J44" s="204"/>
      <c r="K44" s="204"/>
      <c r="L44" s="184"/>
      <c r="M44" s="202"/>
      <c r="N44" s="202"/>
      <c r="O44" s="202"/>
      <c r="P44" s="202"/>
      <c r="Q44" s="202"/>
      <c r="R44" s="202"/>
      <c r="S44" s="202"/>
      <c r="T44" s="202"/>
      <c r="U44" s="202"/>
      <c r="V44" s="202"/>
    </row>
    <row r="45" spans="1:22" ht="15" customHeight="1">
      <c r="A45" s="196"/>
      <c r="B45" s="204"/>
      <c r="C45" s="204"/>
      <c r="D45" s="204"/>
      <c r="E45" s="204"/>
      <c r="F45" s="204"/>
      <c r="G45" s="204"/>
      <c r="H45" s="204"/>
      <c r="I45" s="204"/>
      <c r="J45" s="204"/>
      <c r="K45" s="204"/>
      <c r="L45" s="184"/>
      <c r="M45" s="185"/>
      <c r="N45" s="186"/>
      <c r="O45" s="186"/>
      <c r="P45" s="186"/>
      <c r="Q45" s="186"/>
      <c r="R45" s="186"/>
      <c r="S45" s="186"/>
      <c r="T45" s="186"/>
      <c r="U45" s="186"/>
      <c r="V45" s="186"/>
    </row>
    <row r="46" spans="1:22" ht="15" customHeight="1">
      <c r="A46" s="196"/>
      <c r="B46" s="204"/>
      <c r="C46" s="204"/>
      <c r="D46" s="204"/>
      <c r="E46" s="204"/>
      <c r="F46" s="204"/>
      <c r="G46" s="204"/>
      <c r="H46" s="204"/>
      <c r="I46" s="204"/>
      <c r="J46" s="204"/>
      <c r="K46" s="204"/>
      <c r="L46" s="184"/>
      <c r="M46" s="186"/>
      <c r="N46" s="186"/>
      <c r="O46" s="186"/>
      <c r="P46" s="186"/>
      <c r="Q46" s="186"/>
      <c r="R46" s="186"/>
      <c r="S46" s="186"/>
      <c r="T46" s="186"/>
      <c r="U46" s="186"/>
      <c r="V46" s="186"/>
    </row>
    <row r="47" spans="1:22" ht="15" customHeight="1">
      <c r="A47" s="196"/>
      <c r="B47" s="200" t="s">
        <v>126</v>
      </c>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v>5</v>
      </c>
      <c r="B48" s="203" t="s">
        <v>127</v>
      </c>
      <c r="C48" s="203"/>
      <c r="D48" s="203"/>
      <c r="E48" s="203"/>
      <c r="F48" s="203"/>
      <c r="G48" s="203"/>
      <c r="H48" s="203"/>
      <c r="I48" s="203"/>
      <c r="J48" s="203"/>
      <c r="K48" s="203"/>
      <c r="L48" s="184"/>
      <c r="M48" s="202"/>
      <c r="N48" s="202"/>
      <c r="O48" s="202"/>
      <c r="P48" s="202"/>
      <c r="Q48" s="202"/>
      <c r="R48" s="202"/>
      <c r="S48" s="202"/>
      <c r="T48" s="202"/>
      <c r="U48" s="202"/>
      <c r="V48" s="202"/>
    </row>
    <row r="49" spans="1:22" ht="15" customHeight="1">
      <c r="A49" s="196"/>
      <c r="B49" s="203"/>
      <c r="C49" s="203"/>
      <c r="D49" s="203"/>
      <c r="E49" s="203"/>
      <c r="F49" s="203"/>
      <c r="G49" s="203"/>
      <c r="H49" s="203"/>
      <c r="I49" s="203"/>
      <c r="J49" s="203"/>
      <c r="K49" s="203"/>
      <c r="L49" s="184"/>
      <c r="M49" s="202"/>
      <c r="N49" s="202"/>
      <c r="O49" s="202"/>
      <c r="P49" s="202"/>
      <c r="Q49" s="202"/>
      <c r="R49" s="202"/>
      <c r="S49" s="202"/>
      <c r="T49" s="202"/>
      <c r="U49" s="202"/>
      <c r="V49" s="202"/>
    </row>
    <row r="50" spans="1:22" ht="15" customHeight="1">
      <c r="A50" s="196">
        <v>6</v>
      </c>
      <c r="B50" s="203" t="s">
        <v>128</v>
      </c>
      <c r="C50" s="203"/>
      <c r="D50" s="203"/>
      <c r="E50" s="203"/>
      <c r="F50" s="203"/>
      <c r="G50" s="203"/>
      <c r="H50" s="203"/>
      <c r="I50" s="203"/>
      <c r="J50" s="203"/>
      <c r="K50" s="203"/>
      <c r="L50" s="181"/>
      <c r="M50" s="202"/>
      <c r="N50" s="202"/>
      <c r="O50" s="202"/>
      <c r="P50" s="202"/>
      <c r="Q50" s="202"/>
      <c r="R50" s="202"/>
      <c r="S50" s="202"/>
      <c r="T50" s="202"/>
      <c r="U50" s="202"/>
      <c r="V50" s="202"/>
    </row>
    <row r="51" spans="1:22" ht="15" customHeight="1">
      <c r="A51" s="196"/>
      <c r="B51" s="203"/>
      <c r="C51" s="203"/>
      <c r="D51" s="203"/>
      <c r="E51" s="203"/>
      <c r="F51" s="203"/>
      <c r="G51" s="203"/>
      <c r="H51" s="203"/>
      <c r="I51" s="203"/>
      <c r="J51" s="203"/>
      <c r="K51" s="203"/>
      <c r="L51" s="181"/>
      <c r="M51" s="202"/>
      <c r="N51" s="202"/>
      <c r="O51" s="202"/>
      <c r="P51" s="202"/>
      <c r="Q51" s="202"/>
      <c r="R51" s="202"/>
      <c r="S51" s="202"/>
      <c r="T51" s="202"/>
      <c r="U51" s="202"/>
      <c r="V51" s="202"/>
    </row>
    <row r="52" spans="1:22">
      <c r="A52">
        <v>7</v>
      </c>
      <c r="B52" s="203" t="s">
        <v>129</v>
      </c>
      <c r="C52" s="203"/>
      <c r="D52" s="203"/>
      <c r="E52" s="203"/>
      <c r="F52" s="203"/>
      <c r="G52" s="203"/>
      <c r="H52" s="203"/>
      <c r="I52" s="203"/>
      <c r="J52" s="203"/>
      <c r="K52" s="203"/>
      <c r="L52" s="181"/>
      <c r="M52" s="202"/>
      <c r="N52" s="202"/>
      <c r="O52" s="202"/>
      <c r="P52" s="202"/>
      <c r="Q52" s="202"/>
      <c r="R52" s="202"/>
      <c r="S52" s="202"/>
      <c r="T52" s="202"/>
      <c r="U52" s="202"/>
      <c r="V52" s="202"/>
    </row>
    <row r="53" spans="1:22" ht="33" customHeight="1">
      <c r="B53" s="203"/>
      <c r="C53" s="203"/>
      <c r="D53" s="203"/>
      <c r="E53" s="203"/>
      <c r="F53" s="203"/>
      <c r="G53" s="203"/>
      <c r="H53" s="203"/>
      <c r="I53" s="203"/>
      <c r="J53" s="203"/>
      <c r="K53" s="203"/>
      <c r="L53" s="181"/>
      <c r="M53" s="202"/>
      <c r="N53" s="202"/>
      <c r="O53" s="202"/>
      <c r="P53" s="202"/>
      <c r="Q53" s="202"/>
      <c r="R53" s="202"/>
      <c r="S53" s="202"/>
      <c r="T53" s="202"/>
      <c r="U53" s="202"/>
      <c r="V53" s="202"/>
    </row>
    <row r="54" spans="1:22">
      <c r="B54" s="180"/>
      <c r="C54" s="180"/>
      <c r="D54" s="180"/>
      <c r="E54" s="180"/>
      <c r="F54" s="180"/>
      <c r="G54" s="180"/>
      <c r="H54" s="180"/>
      <c r="I54" s="180"/>
      <c r="J54" s="180"/>
      <c r="K54" s="180"/>
    </row>
  </sheetData>
  <sheetProtection algorithmName="SHA-512" hashValue="bISlMyFW32Wad/zfg4PjcgjwRnw+q7IaLX8Du08OyKVO0gFGPsAVUlzN4JDqNd1qRQuQzm4/3l37KmuRJsGUYw==" saltValue="RKA/rPab7EIkiLt2sBNvVg==" spinCount="100000" sheet="1" objects="1" scenarios="1"/>
  <mergeCells count="15">
    <mergeCell ref="A5:K9"/>
    <mergeCell ref="B29:K34"/>
    <mergeCell ref="B37:K40"/>
    <mergeCell ref="M48:V49"/>
    <mergeCell ref="M50:V51"/>
    <mergeCell ref="M37:V40"/>
    <mergeCell ref="M41:V42"/>
    <mergeCell ref="B44:K46"/>
    <mergeCell ref="B48:K49"/>
    <mergeCell ref="B50:K51"/>
    <mergeCell ref="M52:V53"/>
    <mergeCell ref="M43:V44"/>
    <mergeCell ref="B41:K41"/>
    <mergeCell ref="B42:K43"/>
    <mergeCell ref="B52:K53"/>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B44" sqref="B44"/>
    </sheetView>
  </sheetViews>
  <sheetFormatPr defaultRowHeight="15.75" zeroHeight="1"/>
  <cols>
    <col min="1" max="1" width="5" style="97" customWidth="1"/>
    <col min="2" max="2" width="45.28515625" style="97" customWidth="1"/>
    <col min="3" max="3" width="14.85546875" style="97" customWidth="1"/>
    <col min="4" max="4" width="9.140625" style="98" customWidth="1"/>
    <col min="5" max="8" width="15.85546875" style="97" customWidth="1"/>
    <col min="9" max="10" width="12.5703125" style="97" hidden="1"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140</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141</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117</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142</v>
      </c>
      <c r="E6" s="104"/>
      <c r="F6" s="104"/>
      <c r="G6" s="104"/>
      <c r="H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139</v>
      </c>
      <c r="B7" s="108"/>
      <c r="C7" s="107" t="s">
        <v>110</v>
      </c>
      <c r="D7" s="145" t="s">
        <v>168</v>
      </c>
      <c r="E7" s="104"/>
      <c r="F7" s="104"/>
      <c r="G7" s="104"/>
      <c r="H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3" t="s">
        <v>6</v>
      </c>
      <c r="B9" s="213" t="s">
        <v>7</v>
      </c>
      <c r="C9" s="214" t="s">
        <v>8</v>
      </c>
      <c r="D9" s="215" t="s">
        <v>9</v>
      </c>
      <c r="E9" s="207" t="s">
        <v>107</v>
      </c>
      <c r="F9" s="208"/>
      <c r="G9" s="208"/>
      <c r="H9" s="208"/>
      <c r="I9" s="208"/>
      <c r="J9" s="209"/>
      <c r="K9" s="195"/>
      <c r="L9" s="195"/>
      <c r="M9" s="195"/>
      <c r="N9" s="195"/>
      <c r="O9" s="172"/>
      <c r="P9" s="172"/>
      <c r="Q9" s="116"/>
      <c r="R9" s="116"/>
      <c r="S9" s="116"/>
      <c r="T9" s="116"/>
      <c r="U9" s="116"/>
      <c r="V9" s="116"/>
      <c r="W9" s="116"/>
      <c r="X9" s="116"/>
      <c r="Y9" s="116"/>
      <c r="Z9" s="116"/>
      <c r="AA9" s="116"/>
      <c r="AB9" s="116"/>
      <c r="AC9" s="116"/>
      <c r="AD9" s="218" t="s">
        <v>10</v>
      </c>
    </row>
    <row r="10" spans="1:35" s="96" customFormat="1" ht="15.75" customHeight="1">
      <c r="A10" s="213"/>
      <c r="B10" s="213"/>
      <c r="C10" s="214"/>
      <c r="D10" s="216"/>
      <c r="E10" s="210"/>
      <c r="F10" s="211"/>
      <c r="G10" s="211"/>
      <c r="H10" s="211"/>
      <c r="I10" s="211"/>
      <c r="J10" s="212"/>
      <c r="K10" s="195"/>
      <c r="L10" s="195"/>
      <c r="M10" s="195"/>
      <c r="N10" s="195"/>
      <c r="O10" s="173"/>
      <c r="P10" s="173"/>
      <c r="Q10" s="117"/>
      <c r="R10" s="117"/>
      <c r="S10" s="117"/>
      <c r="T10" s="117"/>
      <c r="U10" s="117"/>
      <c r="V10" s="117"/>
      <c r="W10" s="117"/>
      <c r="X10" s="117"/>
      <c r="Y10" s="117"/>
      <c r="Z10" s="117"/>
      <c r="AA10" s="117"/>
      <c r="AB10" s="120"/>
      <c r="AC10" s="120"/>
      <c r="AD10" s="219"/>
    </row>
    <row r="11" spans="1:35" ht="27.75" customHeight="1">
      <c r="A11" s="213"/>
      <c r="B11" s="213"/>
      <c r="C11" s="214"/>
      <c r="D11" s="217"/>
      <c r="E11" s="198" t="s">
        <v>130</v>
      </c>
      <c r="F11" s="112" t="s">
        <v>131</v>
      </c>
      <c r="G11" s="112" t="s">
        <v>132</v>
      </c>
      <c r="H11" s="112" t="s">
        <v>133</v>
      </c>
      <c r="I11" s="112"/>
      <c r="J11" s="112"/>
      <c r="K11" s="190"/>
      <c r="L11" s="190"/>
      <c r="M11" s="190"/>
      <c r="N11" s="190"/>
      <c r="O11" s="112"/>
      <c r="P11" s="112"/>
      <c r="Q11" s="112"/>
      <c r="R11" s="112"/>
      <c r="S11" s="112"/>
      <c r="T11" s="112"/>
      <c r="U11" s="112"/>
      <c r="V11" s="112"/>
      <c r="W11" s="112"/>
      <c r="X11" s="112"/>
      <c r="Y11" s="112"/>
      <c r="Z11" s="112"/>
      <c r="AA11" s="112"/>
      <c r="AB11" s="121"/>
      <c r="AC11" s="121"/>
      <c r="AD11" s="220"/>
    </row>
    <row r="12" spans="1:35" s="96" customFormat="1">
      <c r="A12" s="113">
        <v>1</v>
      </c>
      <c r="B12" s="114" t="s">
        <v>77</v>
      </c>
      <c r="C12" s="115">
        <v>40307162521</v>
      </c>
      <c r="D12" s="174" t="s">
        <v>12</v>
      </c>
      <c r="E12" s="113">
        <v>5</v>
      </c>
      <c r="F12" s="113">
        <v>4</v>
      </c>
      <c r="G12" s="113">
        <v>5</v>
      </c>
      <c r="H12" s="113">
        <v>4</v>
      </c>
      <c r="I12" s="113"/>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v>4</v>
      </c>
      <c r="I17" s="113"/>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v>4</v>
      </c>
      <c r="I18" s="113"/>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v>4</v>
      </c>
      <c r="I19" s="113"/>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v>4</v>
      </c>
      <c r="I20" s="113"/>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v>4</v>
      </c>
      <c r="I21" s="113"/>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v>4</v>
      </c>
      <c r="I22" s="113"/>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v>4</v>
      </c>
      <c r="I23" s="113"/>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v>4</v>
      </c>
      <c r="I24" s="113"/>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v>4</v>
      </c>
      <c r="I25" s="113"/>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v>4</v>
      </c>
      <c r="I26" s="113"/>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v>4</v>
      </c>
      <c r="I27" s="113"/>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v>4</v>
      </c>
      <c r="I28" s="113"/>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v>4</v>
      </c>
      <c r="I29" s="113"/>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v>4</v>
      </c>
      <c r="I30" s="113"/>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v>4</v>
      </c>
      <c r="I31" s="113"/>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v>4</v>
      </c>
      <c r="I32" s="113"/>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5"/>
      <c r="G66" s="205"/>
      <c r="H66" s="205"/>
      <c r="I66" s="205"/>
      <c r="J66" s="205"/>
      <c r="K66" s="205"/>
      <c r="L66" s="205"/>
      <c r="M66" s="205"/>
      <c r="N66" s="205"/>
      <c r="O66" s="205"/>
      <c r="P66" s="205"/>
      <c r="Q66" s="205"/>
      <c r="R66" s="205"/>
      <c r="S66" s="205"/>
      <c r="T66" s="128"/>
      <c r="U66" s="128"/>
      <c r="V66" s="128"/>
      <c r="W66" s="128"/>
      <c r="X66" s="128"/>
      <c r="Y66" s="128"/>
      <c r="Z66" s="128"/>
      <c r="AA66" s="128"/>
      <c r="AB66" s="128"/>
      <c r="AC66" s="128"/>
      <c r="AD66" s="141"/>
      <c r="AF66" s="142"/>
      <c r="AG66" s="142"/>
    </row>
    <row r="67" spans="1:33" ht="15.95" customHeight="1">
      <c r="A67" s="130"/>
      <c r="B67" s="131"/>
      <c r="C67" s="131"/>
      <c r="D67" s="132"/>
      <c r="E67" s="131"/>
      <c r="F67" s="206"/>
      <c r="G67" s="206"/>
      <c r="H67" s="206"/>
      <c r="I67" s="206"/>
      <c r="J67" s="206"/>
      <c r="K67" s="206"/>
      <c r="L67" s="206"/>
      <c r="M67" s="206"/>
      <c r="N67" s="206"/>
      <c r="O67" s="206"/>
      <c r="P67" s="206"/>
      <c r="Q67" s="206"/>
      <c r="R67" s="206"/>
      <c r="S67" s="206"/>
      <c r="T67" s="131"/>
      <c r="U67" s="131"/>
      <c r="V67" s="131"/>
      <c r="W67" s="131"/>
      <c r="X67" s="131"/>
      <c r="Y67" s="131"/>
      <c r="Z67" s="131"/>
      <c r="AA67" s="131"/>
      <c r="AB67" s="131"/>
      <c r="AC67" s="131"/>
      <c r="AD67" s="143"/>
      <c r="AF67" s="142"/>
      <c r="AG67" s="142"/>
    </row>
    <row r="68" spans="1:33" ht="15.95" customHeight="1">
      <c r="A68" s="130"/>
      <c r="B68" s="131"/>
      <c r="C68" s="131"/>
      <c r="D68" s="132"/>
      <c r="E68" s="131"/>
      <c r="F68" s="206"/>
      <c r="G68" s="206"/>
      <c r="H68" s="206"/>
      <c r="I68" s="206"/>
      <c r="J68" s="206"/>
      <c r="K68" s="206"/>
      <c r="L68" s="206"/>
      <c r="M68" s="206"/>
      <c r="N68" s="206"/>
      <c r="O68" s="206"/>
      <c r="P68" s="206"/>
      <c r="Q68" s="206"/>
      <c r="R68" s="206"/>
      <c r="S68" s="206"/>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6"/>
      <c r="G69" s="206"/>
      <c r="H69" s="206"/>
      <c r="I69" s="206"/>
      <c r="J69" s="206"/>
      <c r="K69" s="206"/>
      <c r="L69" s="206"/>
      <c r="M69" s="206"/>
      <c r="N69" s="206"/>
      <c r="O69" s="206"/>
      <c r="P69" s="206"/>
      <c r="Q69" s="206"/>
      <c r="R69" s="206"/>
      <c r="S69" s="206"/>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SK SUNGAI SIPUT</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0rRUcMUbMdLngiVHR7D0wt6nqD/+RQtBU19hs/h58iHyKezuu4dXf7sUGACmCMvxY+4YYh/oanT2ppalHMVMeQ==" saltValue="SVd7J38nlvDAgPxo76EYkQ=="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723900</xdr:colOff>
                    <xdr:row>5</xdr:row>
                    <xdr:rowOff>28575</xdr:rowOff>
                  </from>
                  <to>
                    <xdr:col>7</xdr:col>
                    <xdr:colOff>0</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723900</xdr:colOff>
                    <xdr:row>6</xdr:row>
                    <xdr:rowOff>28575</xdr:rowOff>
                  </from>
                  <to>
                    <xdr:col>6</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6" zoomScale="80" zoomScaleNormal="80" zoomScaleSheetLayoutView="100" workbookViewId="0">
      <selection activeCell="P20" sqref="P20"/>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7" t="str">
        <f>'REKOD PRESTASI MURID'!$D$1</f>
        <v>SK SUNGAI SIPUT</v>
      </c>
      <c r="C1" s="227"/>
      <c r="D1" s="227"/>
      <c r="E1" s="227"/>
      <c r="F1" s="227"/>
      <c r="G1" s="52"/>
      <c r="H1" s="51"/>
    </row>
    <row r="2" spans="1:11" s="47" customFormat="1" ht="21" customHeight="1">
      <c r="A2" s="52"/>
      <c r="B2" s="227" t="str">
        <f>'REKOD PRESTASI MURID'!$D$2</f>
        <v xml:space="preserve">KLANG, </v>
      </c>
      <c r="C2" s="227"/>
      <c r="D2" s="227"/>
      <c r="E2" s="227"/>
      <c r="F2" s="227"/>
      <c r="G2" s="52"/>
      <c r="H2" s="51"/>
    </row>
    <row r="3" spans="1:11" s="47" customFormat="1" ht="21" customHeight="1">
      <c r="A3" s="52"/>
      <c r="B3" s="227" t="str">
        <f>'REKOD PRESTASI MURID'!$D$3</f>
        <v>SELANGOR</v>
      </c>
      <c r="C3" s="227"/>
      <c r="D3" s="227"/>
      <c r="E3" s="227"/>
      <c r="F3" s="227"/>
      <c r="G3" s="52"/>
      <c r="H3" s="51"/>
    </row>
    <row r="4" spans="1:11" s="47" customFormat="1" ht="21" customHeight="1">
      <c r="A4" s="53"/>
      <c r="B4" s="228">
        <f>'REKOD PRESTASI MURID'!$D$4</f>
        <v>43010</v>
      </c>
      <c r="C4" s="228"/>
      <c r="D4" s="228"/>
      <c r="E4" s="228"/>
      <c r="F4" s="228"/>
      <c r="G4" s="53"/>
      <c r="H4" s="229" t="s">
        <v>14</v>
      </c>
      <c r="I4" s="229"/>
      <c r="J4" s="229"/>
    </row>
    <row r="5" spans="1:11">
      <c r="A5" s="7"/>
      <c r="B5" s="7"/>
      <c r="C5" s="7"/>
      <c r="D5" s="7"/>
      <c r="E5" s="7"/>
      <c r="F5" s="7"/>
      <c r="G5" s="7"/>
      <c r="H5" s="54"/>
      <c r="I5" s="91"/>
      <c r="J5" s="91"/>
    </row>
    <row r="6" spans="1:11" ht="18.75">
      <c r="A6" s="7"/>
      <c r="B6" s="55" t="str">
        <f>'REKOD PRESTASI MURID'!$A$7</f>
        <v>BAHASA JEPUN</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30" t="s">
        <v>15</v>
      </c>
      <c r="C8" s="231"/>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MURID'!H6</f>
        <v>Pentaksiran Pertengahan Tahun</v>
      </c>
    </row>
    <row r="9" spans="1:11">
      <c r="A9" s="7"/>
      <c r="B9" s="233" t="s">
        <v>16</v>
      </c>
      <c r="C9" s="234"/>
      <c r="D9" s="61">
        <f>VLOOKUP($I$6,'REKOD PRESTASI MURID'!$A$12:$D$65,3)</f>
        <v>40307162521</v>
      </c>
      <c r="E9" s="62"/>
      <c r="F9" s="18"/>
      <c r="G9" s="7"/>
      <c r="H9" s="56">
        <v>3</v>
      </c>
      <c r="I9" s="56" t="str">
        <f>'REKOD PRESTASI MURID'!B14</f>
        <v>ARINA ARISSA BINTI MUSA</v>
      </c>
      <c r="J9" s="56" t="str">
        <f t="shared" si="0"/>
        <v>3  ARINA ARISSA BINTI MUSA</v>
      </c>
      <c r="K9" s="1" t="str">
        <f>'REKOD PRESTASI MURID'!H7</f>
        <v>Pentaksiran Akhir tahun</v>
      </c>
    </row>
    <row r="10" spans="1:11">
      <c r="A10" s="7"/>
      <c r="B10" s="233" t="s">
        <v>17</v>
      </c>
      <c r="C10" s="234"/>
      <c r="D10" s="63" t="str">
        <f>VLOOKUP($I$6,'REKOD PRESTASI MURID'!$A$12:$D$65,4)</f>
        <v>L</v>
      </c>
      <c r="E10" s="64"/>
      <c r="F10" s="18"/>
      <c r="G10" s="7"/>
      <c r="H10" s="56">
        <v>4</v>
      </c>
      <c r="I10" s="56" t="str">
        <f>'REKOD PRESTASI MURID'!B15</f>
        <v>AZALI BIN MOHD GHAZI</v>
      </c>
      <c r="J10" s="56" t="str">
        <f t="shared" si="0"/>
        <v>4  AZALI BIN MOHD GHAZI</v>
      </c>
    </row>
    <row r="11" spans="1:11">
      <c r="A11" s="7"/>
      <c r="B11" s="233" t="s">
        <v>111</v>
      </c>
      <c r="C11" s="234"/>
      <c r="D11" s="63" t="str">
        <f>'REKOD PRESTASI MURID'!D7</f>
        <v>3 GEMILANG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SUZILA MOHAMED</v>
      </c>
      <c r="E12" s="64"/>
      <c r="F12" s="18"/>
      <c r="G12" s="7"/>
      <c r="H12" s="56">
        <v>6</v>
      </c>
      <c r="I12" s="56" t="str">
        <f>'REKOD PRESTASI MURID'!B17</f>
        <v>CHAN KOK MENG</v>
      </c>
      <c r="J12" s="56" t="str">
        <f t="shared" si="0"/>
        <v>6  CHAN KOK MENG</v>
      </c>
      <c r="K12" s="89"/>
    </row>
    <row r="13" spans="1:11">
      <c r="A13" s="7"/>
      <c r="B13" s="235" t="s">
        <v>19</v>
      </c>
      <c r="C13" s="236"/>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6" t="s">
        <v>20</v>
      </c>
      <c r="C15" s="246"/>
      <c r="D15" s="246"/>
      <c r="E15" s="239">
        <f>IF(K7=1,"",VLOOKUP($I$6,'REKOD PRESTASI MURID'!$A$12:$AD$65,30))</f>
        <v>5</v>
      </c>
      <c r="F15" s="244" t="str">
        <f>UPPER(IF(K7=1,K8,K9))</f>
        <v>PENTAKSIRAN AKHIR TAHUN</v>
      </c>
      <c r="G15" s="7"/>
      <c r="H15" s="56">
        <v>9</v>
      </c>
      <c r="I15" s="56" t="str">
        <f>'REKOD PRESTASI MURID'!B20</f>
        <v>FARIDAH BINTI RAMLAN</v>
      </c>
      <c r="J15" s="56" t="str">
        <f t="shared" si="0"/>
        <v>9  FARIDAH BINTI RAMLAN</v>
      </c>
    </row>
    <row r="16" spans="1:11" ht="22.5" customHeight="1">
      <c r="A16" s="7"/>
      <c r="B16" s="247"/>
      <c r="C16" s="247"/>
      <c r="D16" s="247"/>
      <c r="E16" s="239"/>
      <c r="F16" s="245"/>
      <c r="G16" s="7"/>
      <c r="H16" s="56">
        <v>10</v>
      </c>
      <c r="I16" s="56" t="str">
        <f>'REKOD PRESTASI MURID'!B21</f>
        <v>HAFIZ BIN BAHAROM</v>
      </c>
      <c r="J16" s="56" t="str">
        <f t="shared" si="0"/>
        <v>10  HAFIZ BIN BAHAROM</v>
      </c>
    </row>
    <row r="17" spans="1:10" ht="75" customHeight="1">
      <c r="A17" s="7"/>
      <c r="B17" s="237" t="s">
        <v>21</v>
      </c>
      <c r="C17" s="237"/>
      <c r="D17" s="238"/>
      <c r="E17" s="240" t="str">
        <f>IF(E15="","Tahap Penguasaan Keseluruhan hanya dilaporkan pada pentaksiran akhir tahun sahaja",VLOOKUP(E15,'DATA PERNYATAAN TAHAP PGUASAAN '!A204:B209,2))</f>
        <v>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v>
      </c>
      <c r="F17" s="241"/>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2" t="s">
        <v>4</v>
      </c>
      <c r="C19" s="242"/>
      <c r="D19" s="67" t="s">
        <v>22</v>
      </c>
      <c r="E19" s="68" t="s">
        <v>23</v>
      </c>
      <c r="F19" s="69" t="s">
        <v>24</v>
      </c>
      <c r="G19" s="7"/>
      <c r="H19" s="56">
        <v>13</v>
      </c>
      <c r="I19" s="56" t="str">
        <f>'REKOD PRESTASI MURID'!B24</f>
        <v>HARLINA BINTI SARIP</v>
      </c>
      <c r="J19" s="56" t="str">
        <f t="shared" si="0"/>
        <v>13  HARLINA BINTI SARIP</v>
      </c>
    </row>
    <row r="20" spans="1:10" ht="51" customHeight="1">
      <c r="A20" s="7"/>
      <c r="B20" s="221" t="str">
        <f>B6</f>
        <v>BAHASA JEPUN</v>
      </c>
      <c r="C20" s="222"/>
      <c r="D20" s="70" t="str">
        <f>'REKOD PRESTASI MURID'!$E$11</f>
        <v>MENDENGAR</v>
      </c>
      <c r="E20" s="71">
        <f>VLOOKUP($I$6,'REKOD PRESTASI MURID'!$A$12:$AD$65,5)</f>
        <v>5</v>
      </c>
      <c r="F20" s="72" t="str">
        <f>VLOOKUP(E20,'DATA PERNYATAAN TAHAP PGUASAAN '!A4:B9,2)</f>
        <v xml:space="preserve">Memahami  perkataan,  frasa  dan  arahan khusus serta perkara  berkaitan diri sendiri, ahli keluarga, rakan, persekitaran dan sesuatu peristiwa (event). Melaksanakan pembelajaran kendiri. </v>
      </c>
      <c r="G20" s="7"/>
      <c r="H20" s="56">
        <v>14</v>
      </c>
      <c r="I20" s="56" t="str">
        <f>'REKOD PRESTASI MURID'!B25</f>
        <v>HAYATI BINTI MUSA</v>
      </c>
      <c r="J20" s="56" t="str">
        <f t="shared" si="0"/>
        <v>14  HAYATI BINTI MUSA</v>
      </c>
    </row>
    <row r="21" spans="1:10" ht="51" customHeight="1">
      <c r="A21" s="7"/>
      <c r="B21" s="223"/>
      <c r="C21" s="224"/>
      <c r="D21" s="70" t="str">
        <f>'REKOD PRESTASI MURID'!$F$11</f>
        <v>BERTUTUR</v>
      </c>
      <c r="E21" s="71">
        <f>VLOOKUP($I$6,'REKOD PRESTASI MURID'!$A$12:$AD$65,6)</f>
        <v>4</v>
      </c>
      <c r="F21" s="72" t="str">
        <f>VLOOKUP(E21,'DATA PERNYATAAN TAHAP PGUASAAN '!A12:B17,2)</f>
        <v>Memberikan respon kepada arahan khusus dan perkara berkaitan diri sendiri, keluarga dan rakan. Menggunakan frasa dan ayat mudah untuk bersoal jawab mengenai diri, keluarga dan rakan secara berkesan.  Melaksanakan  pembelajaran kendiri.</v>
      </c>
      <c r="G21" s="7"/>
      <c r="H21" s="56">
        <v>15</v>
      </c>
      <c r="I21" s="56" t="str">
        <f>'REKOD PRESTASI MURID'!B26</f>
        <v>IRWAN HASHIM BIN MOHD SUHAILY</v>
      </c>
      <c r="J21" s="56" t="str">
        <f t="shared" si="0"/>
        <v>15  IRWAN HASHIM BIN MOHD SUHAILY</v>
      </c>
    </row>
    <row r="22" spans="1:10" ht="51" customHeight="1">
      <c r="A22" s="7"/>
      <c r="B22" s="223"/>
      <c r="C22" s="224"/>
      <c r="D22" s="70" t="str">
        <f>'REKOD PRESTASI MURID'!$G$11</f>
        <v>MEMBACA</v>
      </c>
      <c r="E22" s="71">
        <f>VLOOKUP($I$6,'REKOD PRESTASI MURID'!$A$12:$AD$65,7)</f>
        <v>5</v>
      </c>
      <c r="F22" s="72" t="str">
        <f>VLOOKUP(E22,'DATA PERNYATAAN TAHAP PGUASAAN '!A20:B25,2)</f>
        <v>Membaca dengan lancar dan yakin serta memahami pelbagai teks mudah (yang ditulis dengan hiragana, katakana dan kanji) dan melaksaakan pembelajaran kendiri.</v>
      </c>
      <c r="G22" s="7"/>
      <c r="H22" s="56">
        <v>16</v>
      </c>
      <c r="I22" s="56" t="str">
        <f>'REKOD PRESTASI MURID'!B27</f>
        <v>ISMAIL ALIFF BIN AZIZ</v>
      </c>
      <c r="J22" s="56" t="str">
        <f t="shared" si="0"/>
        <v>16  ISMAIL ALIFF BIN AZIZ</v>
      </c>
    </row>
    <row r="23" spans="1:10" ht="51" customHeight="1">
      <c r="A23" s="7"/>
      <c r="B23" s="225"/>
      <c r="C23" s="226"/>
      <c r="D23" s="70" t="str">
        <f>'REKOD PRESTASI MURID'!$H$11</f>
        <v>MENULIS</v>
      </c>
      <c r="E23" s="71">
        <f>VLOOKUP($I$6,'REKOD PRESTASI MURID'!$A$12:$AD$65,8)</f>
        <v>4</v>
      </c>
      <c r="F23" s="72" t="str">
        <f>VLOOKUP(E23,'DATA PERNYATAAN TAHAP PGUASAAN '!A28:B33,2)</f>
        <v>Menulis rangkaian ayat mudah (simple text) mengenai diri sendiri, keluarga, rakan dan peristiwa (event) tanpa bimbingan guru.  Melaksanakan pembelajaran kendiri .</v>
      </c>
      <c r="G23" s="7"/>
      <c r="H23" s="56">
        <v>17</v>
      </c>
      <c r="I23" s="56" t="str">
        <f>'REKOD PRESTASI MURID'!B28</f>
        <v>JAMIL BIN JAMALUDIN</v>
      </c>
      <c r="J23" s="56" t="str">
        <f t="shared" si="0"/>
        <v>17  JAMIL BIN JAMALUDIN</v>
      </c>
    </row>
    <row r="24" spans="1:10" hidden="1">
      <c r="A24" s="7"/>
      <c r="B24" s="170"/>
      <c r="C24" s="171"/>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t="41.25" hidden="1" customHeight="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8" t="s">
        <v>109</v>
      </c>
      <c r="E47" s="243"/>
      <c r="F47" s="243"/>
      <c r="G47" s="81"/>
      <c r="H47" s="56">
        <v>41</v>
      </c>
      <c r="I47" s="56">
        <f>'REKOD PRESTASI MURID'!B52</f>
        <v>0</v>
      </c>
      <c r="J47" s="56" t="str">
        <f t="shared" si="2"/>
        <v/>
      </c>
    </row>
    <row r="48" spans="1:10" s="49" customFormat="1" ht="22.5" customHeight="1">
      <c r="A48" s="81"/>
      <c r="B48" s="87"/>
      <c r="C48" s="87"/>
      <c r="D48" s="248"/>
      <c r="E48" s="232"/>
      <c r="F48" s="232"/>
      <c r="G48" s="81"/>
      <c r="H48" s="56">
        <v>42</v>
      </c>
      <c r="I48" s="56">
        <f>'REKOD PRESTASI MURID'!B53</f>
        <v>0</v>
      </c>
      <c r="J48" s="56" t="str">
        <f t="shared" si="2"/>
        <v/>
      </c>
    </row>
    <row r="49" spans="1:10" s="49" customFormat="1" ht="21" customHeight="1">
      <c r="A49" s="81"/>
      <c r="B49" s="87"/>
      <c r="C49" s="87"/>
      <c r="D49" s="86"/>
      <c r="E49" s="232"/>
      <c r="F49" s="232"/>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SUZILA MOHAMED</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SK SUNGAI SIPUT</v>
      </c>
      <c r="F58" s="88" t="str">
        <f>'REKOD PRESTASI MURID'!$B$72</f>
        <v>SK SUNGAI SIPUT</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X2n+ykm9MDuhIM3Pc2nERb9ACDcItq3zf81ncX8NxDUQ8YhUT7KeF070IEyPDHm4adUNlcvsdsNpb7OGQsrjiQ==" saltValue="Yzfdd2NDbXu998vAvSPW7g==" spinCount="100000" sheet="1" scenarios="1"/>
  <mergeCells count="21">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20:C23"/>
    <mergeCell ref="B1:F1"/>
    <mergeCell ref="B2:F2"/>
    <mergeCell ref="B3:F3"/>
    <mergeCell ref="B4:F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19" zoomScale="80" zoomScaleNormal="80" zoomScaleSheetLayoutView="100" workbookViewId="0">
      <selection activeCell="A3" sqref="A3"/>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118</v>
      </c>
    </row>
    <row r="4" spans="1:9" ht="31.5">
      <c r="A4" s="39">
        <v>1</v>
      </c>
      <c r="B4" s="187" t="s">
        <v>143</v>
      </c>
    </row>
    <row r="5" spans="1:9" ht="31.5">
      <c r="A5" s="39">
        <v>2</v>
      </c>
      <c r="B5" s="187" t="s">
        <v>144</v>
      </c>
    </row>
    <row r="6" spans="1:9" ht="31.5">
      <c r="A6" s="39">
        <v>3</v>
      </c>
      <c r="B6" s="187" t="s">
        <v>145</v>
      </c>
    </row>
    <row r="7" spans="1:9" ht="31.5">
      <c r="A7" s="39">
        <v>4</v>
      </c>
      <c r="B7" s="187" t="s">
        <v>146</v>
      </c>
    </row>
    <row r="8" spans="1:9" ht="31.5">
      <c r="A8" s="39">
        <v>5</v>
      </c>
      <c r="B8" s="187" t="s">
        <v>147</v>
      </c>
    </row>
    <row r="9" spans="1:9" ht="47.25">
      <c r="A9" s="39">
        <v>6</v>
      </c>
      <c r="B9" s="187" t="s">
        <v>148</v>
      </c>
    </row>
    <row r="10" spans="1:9">
      <c r="A10" s="35"/>
      <c r="B10" s="36"/>
    </row>
    <row r="11" spans="1:9" ht="30">
      <c r="A11" s="41" t="s">
        <v>23</v>
      </c>
      <c r="B11" s="38" t="s">
        <v>114</v>
      </c>
    </row>
    <row r="12" spans="1:9" ht="31.5">
      <c r="A12" s="39">
        <v>1</v>
      </c>
      <c r="B12" s="187" t="s">
        <v>149</v>
      </c>
    </row>
    <row r="13" spans="1:9" ht="31.5">
      <c r="A13" s="39">
        <v>2</v>
      </c>
      <c r="B13" s="187" t="s">
        <v>150</v>
      </c>
    </row>
    <row r="14" spans="1:9" ht="31.5">
      <c r="A14" s="39">
        <v>3</v>
      </c>
      <c r="B14" s="187" t="s">
        <v>151</v>
      </c>
    </row>
    <row r="15" spans="1:9" ht="47.25">
      <c r="A15" s="39">
        <v>4</v>
      </c>
      <c r="B15" s="187" t="s">
        <v>152</v>
      </c>
      <c r="I15" s="42"/>
    </row>
    <row r="16" spans="1:9" ht="47.25">
      <c r="A16" s="39">
        <v>5</v>
      </c>
      <c r="B16" s="187" t="s">
        <v>153</v>
      </c>
    </row>
    <row r="17" spans="1:2" ht="63">
      <c r="A17" s="39">
        <v>6</v>
      </c>
      <c r="B17" s="187" t="s">
        <v>154</v>
      </c>
    </row>
    <row r="18" spans="1:2">
      <c r="A18" s="35"/>
      <c r="B18" s="36"/>
    </row>
    <row r="19" spans="1:2" ht="30">
      <c r="A19" s="41" t="s">
        <v>23</v>
      </c>
      <c r="B19" s="38" t="s">
        <v>115</v>
      </c>
    </row>
    <row r="20" spans="1:2" ht="31.5">
      <c r="A20" s="39">
        <v>1</v>
      </c>
      <c r="B20" s="187" t="s">
        <v>155</v>
      </c>
    </row>
    <row r="21" spans="1:2" ht="47.25">
      <c r="A21" s="39">
        <v>2</v>
      </c>
      <c r="B21" s="187" t="s">
        <v>156</v>
      </c>
    </row>
    <row r="22" spans="1:2" ht="15.75">
      <c r="A22" s="39">
        <v>3</v>
      </c>
      <c r="B22" s="187" t="s">
        <v>157</v>
      </c>
    </row>
    <row r="23" spans="1:2" ht="31.5">
      <c r="A23" s="39">
        <v>4</v>
      </c>
      <c r="B23" s="187" t="s">
        <v>158</v>
      </c>
    </row>
    <row r="24" spans="1:2" ht="31.5">
      <c r="A24" s="39">
        <v>5</v>
      </c>
      <c r="B24" s="187" t="s">
        <v>159</v>
      </c>
    </row>
    <row r="25" spans="1:2" ht="47.25">
      <c r="A25" s="39">
        <v>6</v>
      </c>
      <c r="B25" s="187" t="s">
        <v>160</v>
      </c>
    </row>
    <row r="26" spans="1:2"/>
    <row r="27" spans="1:2" ht="30">
      <c r="A27" s="41" t="s">
        <v>23</v>
      </c>
      <c r="B27" s="38" t="s">
        <v>116</v>
      </c>
    </row>
    <row r="28" spans="1:2" ht="31.5">
      <c r="A28" s="39">
        <v>1</v>
      </c>
      <c r="B28" s="187" t="s">
        <v>161</v>
      </c>
    </row>
    <row r="29" spans="1:2" ht="31.5">
      <c r="A29" s="39">
        <v>2</v>
      </c>
      <c r="B29" s="187" t="s">
        <v>162</v>
      </c>
    </row>
    <row r="30" spans="1:2" ht="47.25">
      <c r="A30" s="39">
        <v>3</v>
      </c>
      <c r="B30" s="187" t="s">
        <v>163</v>
      </c>
    </row>
    <row r="31" spans="1:2" ht="31.5">
      <c r="A31" s="39">
        <v>4</v>
      </c>
      <c r="B31" s="187" t="s">
        <v>164</v>
      </c>
    </row>
    <row r="32" spans="1:2" ht="31.5">
      <c r="A32" s="39">
        <v>5</v>
      </c>
      <c r="B32" s="187" t="s">
        <v>165</v>
      </c>
    </row>
    <row r="33" spans="1:2" ht="31.5">
      <c r="A33" s="39">
        <v>6</v>
      </c>
      <c r="B33" s="187" t="s">
        <v>166</v>
      </c>
    </row>
    <row r="34" spans="1:2" hidden="1"/>
    <row r="35" spans="1:2" ht="30" hidden="1">
      <c r="A35" s="41" t="s">
        <v>23</v>
      </c>
      <c r="B35" s="38"/>
    </row>
    <row r="36" spans="1:2" ht="15.75" hidden="1">
      <c r="A36" s="39">
        <v>1</v>
      </c>
      <c r="B36" s="187"/>
    </row>
    <row r="37" spans="1:2" ht="15.75" hidden="1">
      <c r="A37" s="39">
        <v>2</v>
      </c>
      <c r="B37" s="187"/>
    </row>
    <row r="38" spans="1:2" ht="15.75" hidden="1">
      <c r="A38" s="39">
        <v>3</v>
      </c>
      <c r="B38" s="187"/>
    </row>
    <row r="39" spans="1:2" ht="15.75" hidden="1">
      <c r="A39" s="39">
        <v>4</v>
      </c>
      <c r="B39" s="187"/>
    </row>
    <row r="40" spans="1:2" ht="15.75" hidden="1">
      <c r="A40" s="39">
        <v>5</v>
      </c>
      <c r="B40" s="187"/>
    </row>
    <row r="41" spans="1:2" ht="15.75" hidden="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t="14.25" hidden="1" customHeight="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ustomHeight="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72.75" customHeight="1">
      <c r="A204" s="39">
        <v>1</v>
      </c>
      <c r="B204" s="189" t="s">
        <v>167</v>
      </c>
    </row>
    <row r="205" spans="1:2" ht="72.75" customHeight="1">
      <c r="A205" s="39">
        <v>2</v>
      </c>
      <c r="B205" s="189" t="s">
        <v>134</v>
      </c>
    </row>
    <row r="206" spans="1:2" ht="72.75" customHeight="1">
      <c r="A206" s="39">
        <v>3</v>
      </c>
      <c r="B206" s="189" t="s">
        <v>135</v>
      </c>
    </row>
    <row r="207" spans="1:2" ht="72.75" customHeight="1">
      <c r="A207" s="39">
        <v>4</v>
      </c>
      <c r="B207" s="189" t="s">
        <v>136</v>
      </c>
    </row>
    <row r="208" spans="1:2" ht="72.75" customHeight="1">
      <c r="A208" s="39">
        <v>5</v>
      </c>
      <c r="B208" s="189" t="s">
        <v>137</v>
      </c>
    </row>
    <row r="209" spans="1:2" ht="72.75" customHeight="1">
      <c r="A209" s="39">
        <v>6</v>
      </c>
      <c r="B209" s="189" t="s">
        <v>138</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SOpHyNckG8PjADVlwUZ79buZ7SaJtVeLKO23nlTtOS/8uKQ1//SwP4FnQkBNDPY+f27x64Xmx7AvCTRWTOIJfg==" saltValue="J5wQtqidGjy6rR293eIDHw=="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J206" sqref="J206"/>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9" t="str">
        <f>'REKOD PRESTASI MURID'!A7</f>
        <v>BAHASA JEPUN</v>
      </c>
      <c r="B1" s="249"/>
      <c r="C1" s="249"/>
      <c r="D1" s="249"/>
      <c r="E1" s="249"/>
      <c r="F1" s="249"/>
      <c r="G1" s="249"/>
      <c r="H1" s="249"/>
      <c r="I1" s="249"/>
      <c r="J1" s="249"/>
      <c r="K1" s="249"/>
      <c r="L1" s="249"/>
      <c r="M1" s="249"/>
      <c r="N1" s="249"/>
      <c r="O1" s="249"/>
      <c r="P1" s="249"/>
      <c r="Q1" s="249"/>
    </row>
    <row r="2" spans="1:23" ht="15.95" customHeight="1">
      <c r="A2" s="249"/>
      <c r="B2" s="249"/>
      <c r="C2" s="249"/>
      <c r="D2" s="249"/>
      <c r="E2" s="249"/>
      <c r="F2" s="249"/>
      <c r="G2" s="249"/>
      <c r="H2" s="249"/>
      <c r="I2" s="249"/>
      <c r="J2" s="249"/>
      <c r="K2" s="249"/>
      <c r="L2" s="249"/>
      <c r="M2" s="249"/>
      <c r="N2" s="249"/>
      <c r="O2" s="249"/>
      <c r="P2" s="249"/>
      <c r="Q2" s="249"/>
    </row>
    <row r="3" spans="1:23" ht="15.95" customHeight="1">
      <c r="A3" s="175"/>
      <c r="B3" s="175"/>
      <c r="C3" s="175"/>
      <c r="D3" s="175"/>
      <c r="E3" s="175"/>
      <c r="F3" s="175"/>
      <c r="G3" s="177" t="s">
        <v>73</v>
      </c>
      <c r="H3" s="176" t="str">
        <f>'REKOD PRESTASI MURID'!D1</f>
        <v>SK SUNGAI SIPUT</v>
      </c>
      <c r="I3" s="176"/>
      <c r="J3" s="175"/>
      <c r="K3" s="175"/>
      <c r="L3" s="177" t="s">
        <v>74</v>
      </c>
      <c r="M3" s="176" t="str">
        <f>'REKOD PRESTASI MURID'!D6</f>
        <v>PN. SUZILA MOHAMED</v>
      </c>
      <c r="N3" s="175"/>
      <c r="O3" s="175"/>
      <c r="P3" s="175"/>
      <c r="Q3" s="175"/>
    </row>
    <row r="4" spans="1:23" ht="15.95" customHeight="1">
      <c r="A4" s="175"/>
      <c r="B4" s="175"/>
      <c r="C4" s="175"/>
      <c r="D4" s="175"/>
      <c r="E4" s="175"/>
      <c r="F4" s="175"/>
      <c r="G4" s="177" t="s">
        <v>112</v>
      </c>
      <c r="H4" s="176" t="str">
        <f>'REKOD PRESTASI MURID'!D7</f>
        <v>3 GEMILANG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BERTUTUR</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MEMBACA</v>
      </c>
      <c r="C24" s="18"/>
      <c r="D24" s="18"/>
      <c r="E24" s="18"/>
      <c r="F24" s="18"/>
      <c r="G24" s="18"/>
      <c r="H24" s="7"/>
      <c r="I24" s="4"/>
      <c r="J24" s="5" t="str">
        <f>'REKOD PRESTASI MURID'!H11</f>
        <v>MENULIS</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MURID'!$AD$12:$AD$65,1)</f>
        <v>0</v>
      </c>
      <c r="L26" s="11">
        <f>COUNTIF('REKOD PRESTASI MURID'!$AD$12:$AD$65,2)</f>
        <v>0</v>
      </c>
      <c r="M26" s="11">
        <f>COUNTIF('REKOD PRESTASI MURID'!$AD$12:$AD$65,3)</f>
        <v>0</v>
      </c>
      <c r="N26" s="11">
        <f>COUNTIF('REKOD PRESTASI MURID'!$AD$12:$AD$65,4)</f>
        <v>0</v>
      </c>
      <c r="O26" s="11">
        <f>COUNTIF('REKOD PRESTASI MURID'!$AD$12:$AD$65,5)</f>
        <v>30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0</v>
      </c>
      <c r="C41" s="6"/>
      <c r="D41" s="6"/>
      <c r="E41" s="6"/>
      <c r="F41" s="6"/>
      <c r="G41" s="6"/>
      <c r="H41" s="7"/>
      <c r="I41" s="4"/>
      <c r="J41" s="5">
        <f>'REKOD PRESTASI MURID'!J11</f>
        <v>0</v>
      </c>
      <c r="K41" s="6"/>
      <c r="L41" s="6"/>
      <c r="M41" s="6"/>
      <c r="N41" s="6"/>
      <c r="O41" s="6"/>
      <c r="P41" s="7"/>
      <c r="Q41" s="8"/>
    </row>
    <row r="42" spans="1:17" hidden="1">
      <c r="A42" s="8"/>
      <c r="B42" s="9" t="s">
        <v>23</v>
      </c>
      <c r="C42" s="10" t="s">
        <v>28</v>
      </c>
      <c r="D42" s="10" t="s">
        <v>29</v>
      </c>
      <c r="E42" s="10" t="s">
        <v>30</v>
      </c>
      <c r="F42" s="10" t="s">
        <v>70</v>
      </c>
      <c r="G42" s="10" t="s">
        <v>71</v>
      </c>
      <c r="H42" s="10" t="s">
        <v>72</v>
      </c>
      <c r="I42" s="8"/>
      <c r="J42" s="9" t="s">
        <v>23</v>
      </c>
      <c r="K42" s="10" t="s">
        <v>28</v>
      </c>
      <c r="L42" s="10" t="s">
        <v>29</v>
      </c>
      <c r="M42" s="10" t="s">
        <v>30</v>
      </c>
      <c r="N42" s="10" t="s">
        <v>70</v>
      </c>
      <c r="O42" s="10" t="s">
        <v>71</v>
      </c>
      <c r="P42" s="10" t="s">
        <v>72</v>
      </c>
      <c r="Q42" s="8"/>
    </row>
    <row r="43" spans="1:17" hidden="1">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34</v>
      </c>
      <c r="K43" s="11">
        <f>COUNTIF('REKOD PRESTASI MURID'!$H$12:$H$65,1)</f>
        <v>0</v>
      </c>
      <c r="L43" s="11">
        <f>COUNTIF('REKOD PRESTASI MURID'!$H$12:$H$65,2)</f>
        <v>0</v>
      </c>
      <c r="M43" s="11">
        <f>COUNTIF('REKOD PRESTASI MURID'!$H$12:$H$65,3)</f>
        <v>0</v>
      </c>
      <c r="N43" s="11">
        <f>COUNTIF('REKOD PRESTASI MURID'!$H$12:$H$65,4)</f>
        <v>30</v>
      </c>
      <c r="O43" s="11">
        <f>COUNTIF('REKOD PRESTASI MURID'!$H$12:$H$65,5)</f>
        <v>0</v>
      </c>
      <c r="P43" s="11">
        <f>COUNTIF('REKOD PRESTASI MURID'!$H$12:$H$65,6)</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35</v>
      </c>
      <c r="G56" s="16">
        <f>SUM(C43:H43)</f>
        <v>0</v>
      </c>
      <c r="H56" s="15" t="s">
        <v>36</v>
      </c>
      <c r="I56" s="8"/>
      <c r="J56" s="8"/>
      <c r="K56" s="8"/>
      <c r="L56" s="8"/>
      <c r="M56" s="8"/>
      <c r="N56" s="15" t="s">
        <v>35</v>
      </c>
      <c r="O56" s="16">
        <f>SUM(K43:P43)</f>
        <v>30</v>
      </c>
      <c r="P56" s="15" t="s">
        <v>36</v>
      </c>
      <c r="Q56" s="8"/>
    </row>
    <row r="57" spans="1:17" hidden="1">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XqUbOkCtUyTdmyMWNMVder25DCp51p0Itxub7dPGBKIMVTk3Fn4FfRbLMiobkmrBBMoC4VFWVzMZifQ2LcwZjg==" saltValue="ywKP3EaiFRcQvWy/viINK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2018-12-07T02:29:34Z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