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risharry\Desktop\교육 과정 개발 학부\PBD\"/>
    </mc:Choice>
  </mc:AlternateContent>
  <bookViews>
    <workbookView xWindow="0" yWindow="0" windowWidth="24000" windowHeight="960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0">PANDUAN!$A$1:$K$52</definedName>
    <definedName name="_xlnm.Print_Area" localSheetId="1">'REKOD PRESTASI MURID'!$A$1:$AD$78</definedName>
    <definedName name="_xlnm.Print_Titles" localSheetId="3">'DATA PERNYATAAN TAHAP PGUASAAN '!$1:$2</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F56" i="2" l="1"/>
  <c r="O26" i="4"/>
  <c r="P43" i="4"/>
  <c r="O43" i="4"/>
  <c r="N43" i="4"/>
  <c r="H43" i="4"/>
  <c r="G43" i="4"/>
  <c r="F43" i="4"/>
  <c r="C43" i="4"/>
  <c r="D43" i="4"/>
  <c r="E43" i="4"/>
  <c r="G56" i="4"/>
  <c r="P26" i="4"/>
  <c r="N26" i="4"/>
  <c r="H26" i="4"/>
  <c r="G26" i="4"/>
  <c r="F26" i="4"/>
  <c r="P8" i="4"/>
  <c r="O8" i="4"/>
  <c r="N8" i="4"/>
  <c r="K8" i="4"/>
  <c r="L8" i="4"/>
  <c r="M8" i="4"/>
  <c r="O21" i="4"/>
  <c r="H8" i="4"/>
  <c r="G8" i="4"/>
  <c r="F8" i="4"/>
  <c r="M3" i="4"/>
  <c r="H4" i="4"/>
  <c r="H3" i="4"/>
  <c r="J41" i="4"/>
  <c r="J24" i="4"/>
  <c r="M43" i="4"/>
  <c r="L43" i="4"/>
  <c r="K43" i="4"/>
  <c r="K26" i="4"/>
  <c r="L26" i="4"/>
  <c r="M26" i="4"/>
  <c r="K9" i="2"/>
  <c r="K8" i="2"/>
  <c r="K7" i="2"/>
  <c r="E15" i="2"/>
  <c r="E17" i="2"/>
  <c r="D11" i="2"/>
  <c r="A1" i="4"/>
  <c r="B6" i="4"/>
  <c r="J6" i="4"/>
  <c r="C8" i="4"/>
  <c r="D8" i="4"/>
  <c r="E8" i="4"/>
  <c r="G21" i="4"/>
  <c r="B24" i="4"/>
  <c r="C26" i="4"/>
  <c r="D26" i="4"/>
  <c r="G39" i="4" s="1"/>
  <c r="E26" i="4"/>
  <c r="B41" i="4"/>
  <c r="B59" i="4"/>
  <c r="J59" i="4"/>
  <c r="C61" i="4"/>
  <c r="D61" i="4"/>
  <c r="E61" i="4"/>
  <c r="F61" i="4"/>
  <c r="G61" i="4"/>
  <c r="H61" i="4"/>
  <c r="G74" i="4"/>
  <c r="K61" i="4"/>
  <c r="L61" i="4"/>
  <c r="M61" i="4"/>
  <c r="N61" i="4"/>
  <c r="O61" i="4"/>
  <c r="P61" i="4"/>
  <c r="O74" i="4"/>
  <c r="B76" i="4"/>
  <c r="J76" i="4"/>
  <c r="C78" i="4"/>
  <c r="D78" i="4"/>
  <c r="E78" i="4"/>
  <c r="F78" i="4"/>
  <c r="G78" i="4"/>
  <c r="H78" i="4"/>
  <c r="K78" i="4"/>
  <c r="L78" i="4"/>
  <c r="M78" i="4"/>
  <c r="N78" i="4"/>
  <c r="O78" i="4"/>
  <c r="P78" i="4"/>
  <c r="O91" i="4"/>
  <c r="B94" i="4"/>
  <c r="J94" i="4"/>
  <c r="C96" i="4"/>
  <c r="D96" i="4"/>
  <c r="E96" i="4"/>
  <c r="F96" i="4"/>
  <c r="G96" i="4"/>
  <c r="H96" i="4"/>
  <c r="G109" i="4"/>
  <c r="K96" i="4"/>
  <c r="L96" i="4"/>
  <c r="M96" i="4"/>
  <c r="N96" i="4"/>
  <c r="O96" i="4"/>
  <c r="P96" i="4"/>
  <c r="B111" i="4"/>
  <c r="J111" i="4"/>
  <c r="C113" i="4"/>
  <c r="D113" i="4"/>
  <c r="E113" i="4"/>
  <c r="F113" i="4"/>
  <c r="G113" i="4"/>
  <c r="H113" i="4"/>
  <c r="K113" i="4"/>
  <c r="L113" i="4"/>
  <c r="M113" i="4"/>
  <c r="N113" i="4"/>
  <c r="O113" i="4"/>
  <c r="P113" i="4"/>
  <c r="O126" i="4"/>
  <c r="B129" i="4"/>
  <c r="J129" i="4"/>
  <c r="C131" i="4"/>
  <c r="D131" i="4"/>
  <c r="E131" i="4"/>
  <c r="F131" i="4"/>
  <c r="G131" i="4"/>
  <c r="H131" i="4"/>
  <c r="G144" i="4"/>
  <c r="K131" i="4"/>
  <c r="L131" i="4"/>
  <c r="M131" i="4"/>
  <c r="N131" i="4"/>
  <c r="O131" i="4"/>
  <c r="P131" i="4"/>
  <c r="O144" i="4"/>
  <c r="B147" i="4"/>
  <c r="J147" i="4"/>
  <c r="C149" i="4"/>
  <c r="D149" i="4"/>
  <c r="E149" i="4"/>
  <c r="F149" i="4"/>
  <c r="G149" i="4"/>
  <c r="H149" i="4"/>
  <c r="G162" i="4"/>
  <c r="K149" i="4"/>
  <c r="L149" i="4"/>
  <c r="M149" i="4"/>
  <c r="N149" i="4"/>
  <c r="O149" i="4"/>
  <c r="P149" i="4"/>
  <c r="O162" i="4"/>
  <c r="B165" i="4"/>
  <c r="J165" i="4"/>
  <c r="C167" i="4"/>
  <c r="D167" i="4"/>
  <c r="E167" i="4"/>
  <c r="F167" i="4"/>
  <c r="G167" i="4"/>
  <c r="H167" i="4"/>
  <c r="G180" i="4"/>
  <c r="K167" i="4"/>
  <c r="L167" i="4"/>
  <c r="M167" i="4"/>
  <c r="N167" i="4"/>
  <c r="O167" i="4"/>
  <c r="P167" i="4"/>
  <c r="B183" i="4"/>
  <c r="J183" i="4"/>
  <c r="C185" i="4"/>
  <c r="D185" i="4"/>
  <c r="E185" i="4"/>
  <c r="F185" i="4"/>
  <c r="G185" i="4"/>
  <c r="H185" i="4"/>
  <c r="K185" i="4"/>
  <c r="L185" i="4"/>
  <c r="M185" i="4"/>
  <c r="N185" i="4"/>
  <c r="O185" i="4"/>
  <c r="P185" i="4"/>
  <c r="O198" i="4"/>
  <c r="C203" i="4"/>
  <c r="D203" i="4"/>
  <c r="E203" i="4"/>
  <c r="F203" i="4"/>
  <c r="G203" i="4"/>
  <c r="H203" i="4"/>
  <c r="G216" i="4"/>
  <c r="B1" i="2"/>
  <c r="B2" i="2"/>
  <c r="B3" i="2"/>
  <c r="B4" i="2"/>
  <c r="D13" i="2"/>
  <c r="B6" i="2"/>
  <c r="B20" i="2"/>
  <c r="I7" i="2"/>
  <c r="J7" i="2"/>
  <c r="I8" i="2"/>
  <c r="J8" i="2"/>
  <c r="D9" i="2"/>
  <c r="I9" i="2"/>
  <c r="J9" i="2"/>
  <c r="I10" i="2"/>
  <c r="J10" i="2"/>
  <c r="I11" i="2"/>
  <c r="J11" i="2"/>
  <c r="D12" i="2"/>
  <c r="I12" i="2"/>
  <c r="J12" i="2"/>
  <c r="I13" i="2"/>
  <c r="J13" i="2"/>
  <c r="I14" i="2"/>
  <c r="J14" i="2"/>
  <c r="I15" i="2"/>
  <c r="J15" i="2"/>
  <c r="I16" i="2"/>
  <c r="J16" i="2"/>
  <c r="I17" i="2"/>
  <c r="J17" i="2"/>
  <c r="I18" i="2"/>
  <c r="J18" i="2"/>
  <c r="I19" i="2"/>
  <c r="J19" i="2"/>
  <c r="D20" i="2"/>
  <c r="E20" i="2"/>
  <c r="F20" i="2" s="1"/>
  <c r="I20" i="2"/>
  <c r="J20" i="2"/>
  <c r="D21" i="2"/>
  <c r="E21" i="2"/>
  <c r="F21" i="2"/>
  <c r="I21" i="2"/>
  <c r="J21" i="2"/>
  <c r="D22" i="2"/>
  <c r="E22" i="2"/>
  <c r="F22" i="2"/>
  <c r="I22" i="2"/>
  <c r="J22" i="2"/>
  <c r="D23" i="2"/>
  <c r="E23" i="2"/>
  <c r="F23" i="2" s="1"/>
  <c r="I23" i="2"/>
  <c r="J23" i="2"/>
  <c r="D24" i="2"/>
  <c r="E24" i="2"/>
  <c r="F24" i="2" s="1"/>
  <c r="I24" i="2"/>
  <c r="J24" i="2"/>
  <c r="D25" i="2"/>
  <c r="E25" i="2"/>
  <c r="F25" i="2"/>
  <c r="I25" i="2"/>
  <c r="J25" i="2"/>
  <c r="D26" i="2"/>
  <c r="E26" i="2"/>
  <c r="F26" i="2"/>
  <c r="I26" i="2"/>
  <c r="J26" i="2"/>
  <c r="D27" i="2"/>
  <c r="E27" i="2"/>
  <c r="F27" i="2" s="1"/>
  <c r="I27" i="2"/>
  <c r="J27" i="2"/>
  <c r="D28" i="2"/>
  <c r="E28" i="2"/>
  <c r="F28" i="2" s="1"/>
  <c r="I28" i="2"/>
  <c r="J28" i="2"/>
  <c r="D29" i="2"/>
  <c r="E29" i="2"/>
  <c r="F29" i="2"/>
  <c r="I29" i="2"/>
  <c r="J29" i="2"/>
  <c r="D30" i="2"/>
  <c r="E30" i="2"/>
  <c r="F30" i="2"/>
  <c r="I30" i="2"/>
  <c r="J30" i="2"/>
  <c r="D31" i="2"/>
  <c r="E31" i="2"/>
  <c r="F31" i="2" s="1"/>
  <c r="I31" i="2"/>
  <c r="J31" i="2"/>
  <c r="D32" i="2"/>
  <c r="E32" i="2"/>
  <c r="F32" i="2" s="1"/>
  <c r="I32" i="2"/>
  <c r="J32" i="2"/>
  <c r="D33" i="2"/>
  <c r="E33" i="2"/>
  <c r="F33" i="2"/>
  <c r="I33" i="2"/>
  <c r="J33" i="2"/>
  <c r="D34" i="2"/>
  <c r="E34" i="2"/>
  <c r="F34" i="2"/>
  <c r="I34" i="2"/>
  <c r="J34" i="2"/>
  <c r="D35" i="2"/>
  <c r="E35" i="2"/>
  <c r="F35" i="2" s="1"/>
  <c r="I35" i="2"/>
  <c r="J35" i="2"/>
  <c r="D36" i="2"/>
  <c r="E36" i="2"/>
  <c r="F36" i="2" s="1"/>
  <c r="I36" i="2"/>
  <c r="J36" i="2"/>
  <c r="D37" i="2"/>
  <c r="E37" i="2"/>
  <c r="F37" i="2"/>
  <c r="I37" i="2"/>
  <c r="J37" i="2"/>
  <c r="D38" i="2"/>
  <c r="E38" i="2"/>
  <c r="F38" i="2"/>
  <c r="I38" i="2"/>
  <c r="J38" i="2"/>
  <c r="D39" i="2"/>
  <c r="E39" i="2"/>
  <c r="F39" i="2" s="1"/>
  <c r="I39" i="2"/>
  <c r="J39" i="2"/>
  <c r="D40" i="2"/>
  <c r="E40" i="2"/>
  <c r="F40" i="2" s="1"/>
  <c r="I40" i="2"/>
  <c r="J40" i="2"/>
  <c r="D41" i="2"/>
  <c r="E41" i="2"/>
  <c r="F41" i="2"/>
  <c r="I41" i="2"/>
  <c r="J41" i="2"/>
  <c r="D42" i="2"/>
  <c r="E42" i="2"/>
  <c r="F42" i="2"/>
  <c r="I42" i="2"/>
  <c r="J42" i="2"/>
  <c r="D43" i="2"/>
  <c r="E43" i="2"/>
  <c r="F43" i="2" s="1"/>
  <c r="I43" i="2"/>
  <c r="J43" i="2"/>
  <c r="D44" i="2"/>
  <c r="E44" i="2"/>
  <c r="F44" i="2" s="1"/>
  <c r="I44" i="2"/>
  <c r="J44" i="2"/>
  <c r="I45" i="2"/>
  <c r="J45" i="2"/>
  <c r="I46" i="2"/>
  <c r="J46" i="2"/>
  <c r="I47" i="2"/>
  <c r="J47" i="2"/>
  <c r="I48" i="2"/>
  <c r="J48" i="2"/>
  <c r="I49" i="2"/>
  <c r="J49" i="2"/>
  <c r="I50" i="2"/>
  <c r="J50" i="2"/>
  <c r="I51" i="2"/>
  <c r="J51" i="2"/>
  <c r="I52" i="2"/>
  <c r="J52" i="2"/>
  <c r="I53" i="2"/>
  <c r="J53" i="2"/>
  <c r="I54" i="2"/>
  <c r="J54" i="2"/>
  <c r="I55" i="2"/>
  <c r="J55" i="2"/>
  <c r="B56" i="2"/>
  <c r="I56" i="2"/>
  <c r="J56" i="2"/>
  <c r="F57" i="2"/>
  <c r="I57" i="2"/>
  <c r="J57" i="2"/>
  <c r="I58" i="2"/>
  <c r="J58" i="2"/>
  <c r="I59" i="2"/>
  <c r="J59" i="2"/>
  <c r="I60" i="2"/>
  <c r="J60" i="2"/>
  <c r="I61" i="2"/>
  <c r="J61" i="2"/>
  <c r="I62" i="2"/>
  <c r="J62" i="2"/>
  <c r="I63" i="2"/>
  <c r="J63" i="2"/>
  <c r="B72" i="1"/>
  <c r="B58" i="2"/>
  <c r="D10" i="2"/>
  <c r="D8" i="2"/>
  <c r="O109" i="4"/>
  <c r="G91" i="4"/>
  <c r="O39" i="4"/>
  <c r="O56" i="4"/>
  <c r="G198" i="4"/>
  <c r="O180" i="4"/>
  <c r="G126" i="4"/>
  <c r="F15" i="2"/>
  <c r="F58" i="2"/>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 ref="E11" authorId="0" shapeId="0">
      <text>
        <r>
          <rPr>
            <b/>
            <sz val="12"/>
            <color indexed="81"/>
            <rFont val="Tahoma"/>
            <family val="2"/>
          </rPr>
          <t xml:space="preserve">TAHAP PENGUASAAN </t>
        </r>
        <r>
          <rPr>
            <sz val="9"/>
            <color indexed="81"/>
            <rFont val="Tahoma"/>
            <family val="2"/>
          </rPr>
          <t xml:space="preserve">
</t>
        </r>
        <r>
          <rPr>
            <b/>
            <sz val="9"/>
            <color indexed="81"/>
            <rFont val="Tahoma"/>
            <family val="2"/>
          </rPr>
          <t>TP1:</t>
        </r>
        <r>
          <rPr>
            <sz val="9"/>
            <color indexed="81"/>
            <rFont val="Tahoma"/>
            <family val="2"/>
          </rPr>
          <t xml:space="preserve">  Memahami perkataan, frasa (ucapan/ungkapan sopan) 
          dan arahan bilik darjah. Memahami perkataan dan frasa 
          tentang diri sendiri, keluarga dan rakan-rakan dengan 
          bimbingan penuh.
</t>
        </r>
        <r>
          <rPr>
            <b/>
            <sz val="9"/>
            <color indexed="81"/>
            <rFont val="Tahoma"/>
            <family val="2"/>
          </rPr>
          <t>TP2:</t>
        </r>
        <r>
          <rPr>
            <sz val="9"/>
            <color indexed="81"/>
            <rFont val="Tahoma"/>
            <family val="2"/>
          </rPr>
          <t xml:space="preserve">  Memahami perkataan, frasa (ucapan/ungkapan sopan) 
          dan arahan bilik darjah. Memahami perkataan dan frasa 
          tentang diri sendiri, keluarga dan rakan-rakan dengan 
          sedikit bimbingan.
</t>
        </r>
        <r>
          <rPr>
            <b/>
            <sz val="9"/>
            <color indexed="81"/>
            <rFont val="Tahoma"/>
            <family val="2"/>
          </rPr>
          <t>TP3:</t>
        </r>
        <r>
          <rPr>
            <sz val="9"/>
            <color indexed="81"/>
            <rFont val="Tahoma"/>
            <family val="2"/>
          </rPr>
          <t xml:space="preserve">  Memahami perkataan, frasa, arahan bilik darjah dan 
          tentang diri sendiri, keluarga dan rakan tanpa bimbingan.
</t>
        </r>
        <r>
          <rPr>
            <b/>
            <sz val="9"/>
            <color indexed="81"/>
            <rFont val="Tahoma"/>
            <family val="2"/>
          </rPr>
          <t>TP4:</t>
        </r>
        <r>
          <rPr>
            <sz val="9"/>
            <color indexed="81"/>
            <rFont val="Tahoma"/>
            <family val="2"/>
          </rPr>
          <t xml:space="preserve">  Memahami  perkataan, frasa dan arahan asas  pada 
          tahap yang baik  berkaitan diri sendiri dan ahli keluarga 
          secara umum dengan mengamalkan pembelajaran kendiri.  
</t>
        </r>
        <r>
          <rPr>
            <b/>
            <sz val="9"/>
            <color indexed="81"/>
            <rFont val="Tahoma"/>
            <family val="2"/>
          </rPr>
          <t>TP5:</t>
        </r>
        <r>
          <rPr>
            <sz val="9"/>
            <color indexed="81"/>
            <rFont val="Tahoma"/>
            <family val="2"/>
          </rPr>
          <t xml:space="preserve">  Memahami  perkataan, frasa dan arahan asas  pada 
          tahap sangat baik dan berkesan  berkaitan diri sendiri dan 
          ahli keluarga secara meluas dengan mengamal 
          pembelajaran kendiri. 
</t>
        </r>
        <r>
          <rPr>
            <b/>
            <sz val="9"/>
            <color indexed="81"/>
            <rFont val="Tahoma"/>
            <family val="2"/>
          </rPr>
          <t>TP6:</t>
        </r>
        <r>
          <rPr>
            <sz val="9"/>
            <color indexed="81"/>
            <rFont val="Tahoma"/>
            <family val="2"/>
          </rPr>
          <t xml:space="preserve">  Memahami  perkataan, frasa dan arahan asas pada 
          tahap cemerlang dan berkesan berkaitan diri sendiri dan 
          ahli keluarga secara meluas dan mengamalkan 
          pembelajaran autonomi serta menjadi contoh kepada murid lain.</t>
        </r>
      </text>
    </comment>
    <comment ref="F11" authorId="0" shapeId="0">
      <text>
        <r>
          <rPr>
            <b/>
            <sz val="9"/>
            <color indexed="81"/>
            <rFont val="Tahoma"/>
            <family val="2"/>
          </rPr>
          <t xml:space="preserve">TAHAP PENGUASAAN 
TP1: </t>
        </r>
        <r>
          <rPr>
            <sz val="9"/>
            <color indexed="81"/>
            <rFont val="Tahoma"/>
            <family val="2"/>
          </rPr>
          <t>Menjawab ucapan salam/ungkapan sopan dan arahan 
         asas di dalam bilik darjah dan menggunakan frasa dan 
         perkataan mudah untuk memperkenalkan diri, keluarga 
         dan rakan-rakan dengan bimbingan dan dorongan 
         penuh dari guru.</t>
        </r>
        <r>
          <rPr>
            <b/>
            <sz val="9"/>
            <color indexed="81"/>
            <rFont val="Tahoma"/>
            <family val="2"/>
          </rPr>
          <t xml:space="preserve">
TP2: </t>
        </r>
        <r>
          <rPr>
            <sz val="9"/>
            <color indexed="81"/>
            <rFont val="Tahoma"/>
            <family val="2"/>
          </rPr>
          <t>Menjawab arahan asas di dalam bilik darjah dan 
         menggunakan frasa dan perkataan mudah untuk 
         memperkenalkan diri, keluarga dan rakan-rakan dengan 
         bimbingan sedikit daripada guru.</t>
        </r>
        <r>
          <rPr>
            <b/>
            <sz val="9"/>
            <color indexed="81"/>
            <rFont val="Tahoma"/>
            <family val="2"/>
          </rPr>
          <t xml:space="preserve">
TP3: </t>
        </r>
        <r>
          <rPr>
            <sz val="9"/>
            <color indexed="81"/>
            <rFont val="Tahoma"/>
            <family val="2"/>
          </rPr>
          <t>Menjawab arahan asas di dalam kelas dan perkara 
         yang berkaitan dengan diri sendiri, keluarga dan rakan-
         rakan. Menggunakan frasa dan perkataan mudah 
         untuk memperkenalkan diri sendiri, keluarga dan rakan 
         tanpa panduan daripada guru.</t>
        </r>
        <r>
          <rPr>
            <b/>
            <sz val="9"/>
            <color indexed="81"/>
            <rFont val="Tahoma"/>
            <family val="2"/>
          </rPr>
          <t xml:space="preserve">
TP4: </t>
        </r>
        <r>
          <rPr>
            <sz val="9"/>
            <color indexed="81"/>
            <rFont val="Tahoma"/>
            <family val="2"/>
          </rPr>
          <t>Menjawab arahan khusus dan perkara yang berkaitan 
         dengan diri sendiri, keluarga dan rakan-rakan. 
         Menggunakan frasa dan perkataan mudah dalam 
         perbualan tentang diri sendiri, keluarga dan kawan-
         kawan dengan berkesan. Mengamalkan pembelajaran 
         kendiri.</t>
        </r>
        <r>
          <rPr>
            <b/>
            <sz val="9"/>
            <color indexed="81"/>
            <rFont val="Tahoma"/>
            <family val="2"/>
          </rPr>
          <t xml:space="preserve">
TP5: </t>
        </r>
        <r>
          <rPr>
            <sz val="9"/>
            <color indexed="81"/>
            <rFont val="Tahoma"/>
            <family val="2"/>
          </rPr>
          <t>Menjawab arahan khusus dan perkara yang berkaitan 
         dengan diri sendiri, keluarga, rakan-rakan dan 
         persekitaran. Menggunakan frasa dan perkataan 
         mudah dalam perbualan tentang diri sendiri, keluarga, 
         rakan-rakan dan persekitaran dengan berkesan. 
         Mengamalkan pembelajaran kendiri.</t>
        </r>
        <r>
          <rPr>
            <b/>
            <sz val="9"/>
            <color indexed="81"/>
            <rFont val="Tahoma"/>
            <family val="2"/>
          </rPr>
          <t xml:space="preserve">
TP6: </t>
        </r>
        <r>
          <rPr>
            <sz val="9"/>
            <color indexed="81"/>
            <rFont val="Tahoma"/>
            <family val="2"/>
          </rPr>
          <t xml:space="preserve">Menjawab arahan khusus dan perkara yang berkaitan 
         dengan diri sendiri, keluarga, kawan, persekitaran dan 
         peristiwa. Menggunakan frasa dan perkataan mudah 
         dalam perbualan tentang diri sendiri, keluarga, rakan-
         rakan, persekitaran dan peristiwa dengan berkesan. 
         Menerapkan pembelajaran kendiri dan menjadi contoh 
         kepada orang lain.
 </t>
        </r>
      </text>
    </comment>
    <comment ref="G11" authorId="0" shapeId="0">
      <text>
        <r>
          <rPr>
            <sz val="9"/>
            <color indexed="81"/>
            <rFont val="Tahoma"/>
            <family val="2"/>
          </rPr>
          <t xml:space="preserve">
</t>
        </r>
        <r>
          <rPr>
            <b/>
            <sz val="9"/>
            <color indexed="81"/>
            <rFont val="Tahoma"/>
            <family val="2"/>
          </rPr>
          <t xml:space="preserve">TAHAP PENGUASAAN </t>
        </r>
        <r>
          <rPr>
            <sz val="9"/>
            <color indexed="81"/>
            <rFont val="Tahoma"/>
            <family val="2"/>
          </rPr>
          <t xml:space="preserve">
</t>
        </r>
        <r>
          <rPr>
            <b/>
            <sz val="9"/>
            <color indexed="81"/>
            <rFont val="Tahoma"/>
            <family val="2"/>
          </rPr>
          <t>TP1:</t>
        </r>
        <r>
          <rPr>
            <sz val="9"/>
            <color indexed="81"/>
            <rFont val="Tahoma"/>
            <family val="2"/>
          </rPr>
          <t xml:space="preserve">  Membaca perkataan dan frasa yang ditulis dalam Hangeul 
          dengan sistem bunyi Korea yang betul. Baca dan fahami 
          ayat mudah dengan panduan dan dorongan penuh dari 
          guru.
</t>
        </r>
        <r>
          <rPr>
            <b/>
            <sz val="9"/>
            <color indexed="81"/>
            <rFont val="Tahoma"/>
            <family val="2"/>
          </rPr>
          <t>TP2:</t>
        </r>
        <r>
          <rPr>
            <sz val="9"/>
            <color indexed="81"/>
            <rFont val="Tahoma"/>
            <family val="2"/>
          </rPr>
          <t xml:space="preserve">  Membaca perkataan dan frasa yang ditulis dalam Hangeul 
          dengan sistem bunyi Korea yang betul. Baca dan fahami 
          ayat mudah dengan sedikit bimbingan dari guru.
</t>
        </r>
        <r>
          <rPr>
            <b/>
            <sz val="9"/>
            <color indexed="81"/>
            <rFont val="Tahoma"/>
            <family val="2"/>
          </rPr>
          <t>TP3:</t>
        </r>
        <r>
          <rPr>
            <sz val="9"/>
            <color indexed="81"/>
            <rFont val="Tahoma"/>
            <family val="2"/>
          </rPr>
          <t xml:space="preserve">  Membaca dan memahami perkataan mudah yang ditulis   
          dalam Hangeul tanpa bimbingan.
</t>
        </r>
        <r>
          <rPr>
            <b/>
            <sz val="9"/>
            <color indexed="81"/>
            <rFont val="Tahoma"/>
            <family val="2"/>
          </rPr>
          <t>TP4:</t>
        </r>
        <r>
          <rPr>
            <sz val="9"/>
            <color indexed="81"/>
            <rFont val="Tahoma"/>
            <family val="2"/>
          </rPr>
          <t xml:space="preserve">  Membaca dengan lancar dan fahami teks mudah yang 
          ditulis dalam Hangeul tanpa bimbingan. Menerapkan 
          pembelajaran kendiri.
</t>
        </r>
        <r>
          <rPr>
            <b/>
            <sz val="9"/>
            <color indexed="81"/>
            <rFont val="Tahoma"/>
            <family val="2"/>
          </rPr>
          <t>TP5:</t>
        </r>
        <r>
          <rPr>
            <sz val="9"/>
            <color indexed="81"/>
            <rFont val="Tahoma"/>
            <family val="2"/>
          </rPr>
          <t xml:space="preserve">  Membaca dengan lancar dan memahami pelbagai teks 
          yang ditulis dalam Hangeul. Menerapkan pembelajaran 
          kendiri.
</t>
        </r>
        <r>
          <rPr>
            <b/>
            <sz val="9"/>
            <color indexed="81"/>
            <rFont val="Tahoma"/>
            <family val="2"/>
          </rPr>
          <t>TP6:</t>
        </r>
        <r>
          <rPr>
            <sz val="9"/>
            <color indexed="81"/>
            <rFont val="Tahoma"/>
            <family val="2"/>
          </rPr>
          <t xml:space="preserve">  Baca dengan lancar dan memahami pelbagai teks yang 
          ditulis dalam Hangeul dengan menganalisis maklumat yang 
          diperoleh dalam teks. Menerapkan pembelajaran kendiri 
          dan menjadi contoh kepada orang lain.</t>
        </r>
      </text>
    </comment>
    <comment ref="H11" authorId="0" shapeId="0">
      <text>
        <r>
          <rPr>
            <sz val="9"/>
            <color indexed="81"/>
            <rFont val="Tahoma"/>
            <family val="2"/>
          </rPr>
          <t xml:space="preserve">
</t>
        </r>
        <r>
          <rPr>
            <b/>
            <sz val="9"/>
            <color indexed="81"/>
            <rFont val="Tahoma"/>
            <family val="2"/>
          </rPr>
          <t xml:space="preserve">TAHAP PENGUASAAN </t>
        </r>
        <r>
          <rPr>
            <sz val="9"/>
            <color indexed="81"/>
            <rFont val="Tahoma"/>
            <family val="2"/>
          </rPr>
          <t xml:space="preserve">
</t>
        </r>
        <r>
          <rPr>
            <b/>
            <sz val="9"/>
            <color indexed="81"/>
            <rFont val="Tahoma"/>
            <family val="2"/>
          </rPr>
          <t>TP1:</t>
        </r>
        <r>
          <rPr>
            <sz val="9"/>
            <color indexed="81"/>
            <rFont val="Tahoma"/>
            <family val="2"/>
          </rPr>
          <t xml:space="preserve">  Menulis Hangeul dengan betul (urutan coretan). Menulis 
          perkataan dan frasa mudah dengan panduan penuh dari 
          guru.
</t>
        </r>
        <r>
          <rPr>
            <b/>
            <sz val="9"/>
            <color indexed="81"/>
            <rFont val="Tahoma"/>
            <family val="2"/>
          </rPr>
          <t>TP2</t>
        </r>
        <r>
          <rPr>
            <sz val="9"/>
            <color indexed="81"/>
            <rFont val="Tahoma"/>
            <family val="2"/>
          </rPr>
          <t xml:space="preserve">:  Menulis perkataan dan frasa mudah dalam Hangeul dengan 
          betul (urutan coretan). Menulis ayat-ayat mudah tentang 
          diri sendiri dengan sedikit bimbingan dari guru.
</t>
        </r>
        <r>
          <rPr>
            <b/>
            <sz val="9"/>
            <color indexed="81"/>
            <rFont val="Tahoma"/>
            <family val="2"/>
          </rPr>
          <t>TP3:</t>
        </r>
        <r>
          <rPr>
            <sz val="9"/>
            <color indexed="81"/>
            <rFont val="Tahoma"/>
            <family val="2"/>
          </rPr>
          <t xml:space="preserve">  Menulis perkataan dan frasa mudah dalam Hangeul dengan 
          betul (urutan coretan). Menulis ayat-ayat mudah tentang 
          diri sendiri, keluarga dan rakan tanpa bimbingan.
</t>
        </r>
        <r>
          <rPr>
            <b/>
            <sz val="9"/>
            <color indexed="81"/>
            <rFont val="Tahoma"/>
            <family val="2"/>
          </rPr>
          <t>TP4:</t>
        </r>
        <r>
          <rPr>
            <sz val="9"/>
            <color indexed="81"/>
            <rFont val="Tahoma"/>
            <family val="2"/>
          </rPr>
          <t xml:space="preserve">  Menulis teks ringkas (beberapa ayat) tentang diri sendiri, 
          keluarga, kawan dan peristiwa tanpa bimbingan. 
          Menerapkan pembelajaran kendiri.
</t>
        </r>
        <r>
          <rPr>
            <b/>
            <sz val="9"/>
            <color indexed="81"/>
            <rFont val="Tahoma"/>
            <family val="2"/>
          </rPr>
          <t>TP5:</t>
        </r>
        <r>
          <rPr>
            <sz val="9"/>
            <color indexed="81"/>
            <rFont val="Tahoma"/>
            <family val="2"/>
          </rPr>
          <t xml:space="preserve">  Menulis teks ringkas mengenai diri sendiri, keluarga, kawan 
          dan peristiwa secara kreatif. Memberi pendapat secara 
          kritikal secara bertulis. Menerapkan pembelajaran kendiri.
</t>
        </r>
        <r>
          <rPr>
            <b/>
            <sz val="9"/>
            <color indexed="81"/>
            <rFont val="Tahoma"/>
            <family val="2"/>
          </rPr>
          <t>TP6</t>
        </r>
        <r>
          <rPr>
            <sz val="9"/>
            <color indexed="81"/>
            <rFont val="Tahoma"/>
            <family val="2"/>
          </rPr>
          <t>:  Menulis teks ringkas mengenai diri sendiri, keluarga, kawan 
          dan peristiwa secara kreatif dan kritikal tanpa bimbingan. 
          Menerapkan pembelajaran kendiri dan menjadi contoh 
          kepada orang lain.</t>
        </r>
      </text>
    </comment>
  </commentList>
</comments>
</file>

<file path=xl/sharedStrings.xml><?xml version="1.0" encoding="utf-8"?>
<sst xmlns="http://schemas.openxmlformats.org/spreadsheetml/2006/main" count="457" uniqueCount="170">
  <si>
    <t>SEKOLAH :</t>
  </si>
  <si>
    <t>ALAMAT :</t>
  </si>
  <si>
    <t>:</t>
  </si>
  <si>
    <t xml:space="preserve"> </t>
  </si>
  <si>
    <t>MATA PELAJARAN</t>
  </si>
  <si>
    <t>NAMA GURU MATA PELAJARAN:</t>
  </si>
  <si>
    <t>BIL.</t>
  </si>
  <si>
    <t xml:space="preserve"> NAMA MURID</t>
  </si>
  <si>
    <t>NO. MY KID / NO. KAD PENGENALAN</t>
  </si>
  <si>
    <t>JANTINA</t>
  </si>
  <si>
    <t>TAHAP PENGUASAAN KESELURUHAN</t>
  </si>
  <si>
    <t>P</t>
  </si>
  <si>
    <t>L</t>
  </si>
  <si>
    <t>…………………………………………………</t>
  </si>
  <si>
    <t>NOTA : JANGAN PADAM DATA INI!</t>
  </si>
  <si>
    <t>Nama Murid</t>
  </si>
  <si>
    <t>No. MY KID</t>
  </si>
  <si>
    <t>Jantina</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</si>
  <si>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</si>
  <si>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</si>
  <si>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</si>
  <si>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</si>
  <si>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</si>
  <si>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</si>
  <si>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</si>
  <si>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</si>
  <si>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</si>
  <si>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</si>
  <si>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</si>
  <si>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</si>
  <si>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</si>
  <si>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</si>
  <si>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</si>
  <si>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</si>
  <si>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</si>
  <si>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</si>
  <si>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</si>
  <si>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</si>
  <si>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</si>
  <si>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</si>
  <si>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</si>
  <si>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</si>
  <si>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</si>
  <si>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</si>
  <si>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</si>
  <si>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</si>
  <si>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GURU BESAR</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</si>
  <si>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</si>
  <si>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</si>
  <si>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</si>
  <si>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</si>
  <si>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</si>
  <si>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</si>
  <si>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</si>
  <si>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</si>
  <si>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</si>
  <si>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</si>
  <si>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</si>
  <si>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</si>
  <si>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</si>
  <si>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</si>
  <si>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</si>
  <si>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PANDUAN PENGGUNAAN TEMPLAT</t>
  </si>
  <si>
    <t>4. Nama Pentadbir</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</si>
  <si>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</si>
  <si>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</si>
  <si>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</si>
  <si>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</si>
  <si>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</si>
  <si>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</si>
  <si>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</si>
  <si>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</si>
  <si>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</si>
  <si>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</si>
  <si>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</si>
  <si>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</si>
  <si>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 xml:space="preserve">Guru hendaklah melengkapkan maklumat asas pada templat ini di halaman </t>
    </r>
    <r>
      <rPr>
        <b/>
        <i/>
        <sz val="11"/>
        <color indexed="8"/>
        <rFont val="Calibri"/>
        <family val="2"/>
      </rPr>
      <t>REKOD PRESTASI MURID</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</si>
  <si>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</si>
  <si>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</si>
  <si>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</si>
  <si>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</si>
  <si>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</si>
  <si>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</si>
  <si>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</si>
  <si>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</si>
  <si>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</si>
  <si>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</si>
  <si>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</si>
  <si>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</si>
  <si>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</si>
  <si>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</si>
  <si>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</si>
  <si>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</si>
  <si>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</si>
  <si>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</si>
  <si>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</si>
  <si>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</si>
  <si>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</si>
  <si>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</si>
  <si>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</si>
  <si>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</si>
  <si>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</si>
  <si>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</si>
  <si>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</si>
  <si>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</si>
  <si>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</si>
  <si>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</si>
  <si>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 xml:space="preserve">TAHAP PENGUASAAN BAGI SETIAP BIDANG </t>
  </si>
  <si>
    <t>PN. SALMIAH BT KAMARUDIN</t>
  </si>
  <si>
    <t>ULASAN TAMBAHAN (Jika ada) :</t>
  </si>
  <si>
    <t>TINGKATAN:</t>
  </si>
  <si>
    <t>Tingkatan</t>
  </si>
  <si>
    <t>Tingkatan:</t>
  </si>
  <si>
    <t>PENENTUAN TAHAP PENGUASAAN</t>
  </si>
  <si>
    <t>KEMAHIRAN BERTUTUR</t>
  </si>
  <si>
    <t>KEMAHIRAN MEMBACA</t>
  </si>
  <si>
    <t>KEMAHIRAN MENULIS</t>
  </si>
  <si>
    <t>SELANGOR</t>
  </si>
  <si>
    <t>KEMAHIRAN MENDENGAR</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</si>
  <si>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</si>
  <si>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t>2. Nama Guru dan Nama Kelas</t>
  </si>
  <si>
    <t>5. Jawatan Pentadbir (Guru Besar/ Pengetua)</t>
  </si>
  <si>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</si>
  <si>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Guru hendaklah memilih option di sebelah kanan bahagian atas halaman Rekod Prestasi Murid untuk  membuat pelaporan di dalam templat ini.</t>
  </si>
  <si>
    <r>
      <t>Templat pelaporan ini terdiri daripada 4</t>
    </r>
    <r>
      <rPr>
        <sz val="11"/>
        <color rgb="FFFF0000"/>
        <rFont val="Calibri"/>
        <family val="2"/>
      </rPr>
      <t xml:space="preserve"> </t>
    </r>
    <r>
      <rPr>
        <sz val="11"/>
        <color indexed="8"/>
        <rFont val="Calibri"/>
        <family val="2"/>
      </rPr>
      <t>lajur yang dibina berdasarkan konstruk kemahiran.</t>
    </r>
  </si>
  <si>
    <t>Pelaporan bagi setiap kemahiran yang telah diuji sehingga pertengahan tahun akan dilakukan pada pertengahan tahun, manakala pelaporan bagi semua kemahiran yang telah diuji dan tahap penguasaan bagi keseluruhan kemahiran pula dilakukan pada akhir tahun.</t>
  </si>
  <si>
    <t>ATAU</t>
  </si>
  <si>
    <r>
      <t xml:space="preserve">Pelaporan bagi </t>
    </r>
    <r>
      <rPr>
        <sz val="11"/>
        <color rgb="FFFF0000"/>
        <rFont val="Calibri"/>
        <family val="2"/>
      </rPr>
      <t xml:space="preserve"> </t>
    </r>
    <r>
      <rPr>
        <sz val="11"/>
        <rFont val="Calibri"/>
        <family val="2"/>
      </rPr>
      <t>kemahiran</t>
    </r>
    <r>
      <rPr>
        <sz val="11"/>
        <color rgb="FFFF0000"/>
        <rFont val="Calibri"/>
        <family val="2"/>
      </rPr>
      <t xml:space="preserve"> </t>
    </r>
    <r>
      <rPr>
        <sz val="11"/>
        <color indexed="8"/>
        <rFont val="Calibri"/>
        <family val="2"/>
      </rPr>
      <t>akan dilakukan pada pertengahan tahun dan akhir tahun.</t>
    </r>
  </si>
  <si>
    <r>
      <t>Tahap Penguasaan diberikan berdasarkan setiap rubrik mengikut konstruk  kemahiran</t>
    </r>
    <r>
      <rPr>
        <sz val="11"/>
        <color rgb="FFFF0000"/>
        <rFont val="Calibri"/>
        <family val="2"/>
      </rPr>
      <t xml:space="preserve"> </t>
    </r>
    <r>
      <rPr>
        <sz val="11"/>
        <color indexed="8"/>
        <rFont val="Calibri"/>
        <family val="2"/>
      </rPr>
      <t xml:space="preserve">tersebut seperti di halaman </t>
    </r>
    <r>
      <rPr>
        <b/>
        <sz val="11"/>
        <color indexed="8"/>
        <rFont val="Calibri"/>
        <family val="2"/>
      </rPr>
      <t>Data Peryataan Tahap Penguasaan.</t>
    </r>
  </si>
  <si>
    <t xml:space="preserve">Guru boleh menggunakan apa juga bentuk instrument bagi mengukur tahap penguasaan  murid. Sekiranya guru menggunakan projek sebagai instrument, proses atau perkembangan sepanjang melaksanakan projek itu juga boleh diambil kira sebagai salah satu pengukur. </t>
  </si>
  <si>
    <t>BAHASA KOREA</t>
  </si>
  <si>
    <t>MENDENGAR</t>
  </si>
  <si>
    <t>BERTUTUR</t>
  </si>
  <si>
    <t>MEMBACA</t>
  </si>
  <si>
    <t>MENULIS</t>
  </si>
  <si>
    <t>SEKOLAH SERI PUTERI</t>
  </si>
  <si>
    <t>CYBERJAYA</t>
  </si>
  <si>
    <t>00/00/2018</t>
  </si>
  <si>
    <t xml:space="preserve">PN. </t>
  </si>
  <si>
    <t>Memahami perkataan, frasa (ucapan/ungkapan sopan) dan arahan bilik darjah. Memahami perkataan dan frasa tentang diri sendiri, keluarga dan rakan-rakan dengan bimbingan penuh.</t>
  </si>
  <si>
    <t>Memahami perkataan, frasa (ucapan/ungkapan sopan) dan arahan bilik darjah. Memahami perkataan dan frasa tentang diri sendiri, keluarga dan rakan-rakan dengan sedikit bimbingan.</t>
  </si>
  <si>
    <t>Memahami perkataan, frasa, arahan bilik darjah dan tentang diri sendiri, keluarga dan rakan tanpa bimbingan.</t>
  </si>
  <si>
    <t xml:space="preserve">Memahami  perkataan , frasa dan arahan asas  pada tahap yang baik  berkaitan diri sendiri dan ahli keluarga secara umum dengan mengamalkan pembelajaran kendiri.  </t>
  </si>
  <si>
    <t xml:space="preserve">Memahami  perkataan,  frasa dan  arahan asas  pada tahap sangat baik dan berkesan  berkaitan diri sendiri dan ahli keluarga secara meluas dengan mengamal pembelajaran kendiri. </t>
  </si>
  <si>
    <t>Menjawab ucapan salam/ungkapan sopan dan arahan asas di dalam bilik darjah dan menggunakan frasa dan perkataan mudah untuk memperkenalkan diri, keluarga dan rakan-rakan dengan bimbingan dan dorongan penuh dari guru.</t>
  </si>
  <si>
    <t>Menjawab arahan asas di dalam bilik darjah dan menggunakan frasa dan perkataan mudah untuk memperkenalkan diri, keluarga dan rakan-rakan dengan bimbingan sedikit daripada guru.</t>
  </si>
  <si>
    <t>Menjawab arahan asas di dalam kelas dan perkara yang berkaitan dengan diri sendiri, keluarga dan rakan-rakan. Menggunakan frasa dan perkataan mudah untuk memperkenalkan diri sendiri, keluarga dan rakan tanpa panduan daripada guru.</t>
  </si>
  <si>
    <t>Menjawab arahan khusus dan perkara yang berkaitan dengan diri sendiri, keluarga dan rakan-rakan. Menggunakan frasa dan perkataan mudah dalam perbualan tentang diri sendiri, keluarga dan kawan-kawan dengan berkesan. Mengamalkan pembelajaran kendiri.</t>
  </si>
  <si>
    <t>Menjawab arahan khusus dan perkara yang berkaitan dengan diri sendiri, keluarga, rakan-rakan dan persekitaran. Menggunakan frasa dan perkataan mudah dalam perbualan tentang diri sendiri, keluarga, rakan-rakan dan persekitaran dengan berkesan. Mengamalkan pembelajaran kendiri.</t>
  </si>
  <si>
    <t>Membaca perkataan dan frasa yang ditulis dalam Hangeul dengan sistem bunyi Korea yang betul. Baca dan fahami ayat mudah dengan panduan dan dorongan penuh dari guru.</t>
  </si>
  <si>
    <t>Membaca dan memahami perkataan mudah yang ditulis dalam Hangeul tanpa bimbingan.</t>
  </si>
  <si>
    <t>Membaca dengan lancar dan fahami teks mudah yang ditulis dalam Hangeul tanpa bimbingan. Menerapkan pembelajaran kendiri.</t>
  </si>
  <si>
    <t>Membaca dengan lancar dan memahami pelbagai teks yang ditulis dalam Hangeul. Menerapkan pembelajaran kendiri.</t>
  </si>
  <si>
    <t>Menulis Hangeul dengan betul (urutan coretan). Menulis perkataan dan frasa mudah dengan panduan penuh dari guru.</t>
  </si>
  <si>
    <t>Menulis perkataan dan frasa mudah dalam Hangeul dengan betul (urutan coretan). Menulis ayat-ayat mudah tentang diri sendiri dengan sedikit bimbingan dari guru.</t>
  </si>
  <si>
    <t>Menulis perkataan dan frasa mudah dalam Hangeul dengan betul (urutan coretan). Menulis ayat-ayat mudah tentang diri sendiri, keluarga dan rakan tanpa bimbingan.</t>
  </si>
  <si>
    <t>Menulis teks ringkas (beberapa ayat) tentang diri sendiri, keluarga, kawan dan peristiwa tanpa bimbingan. Menerapkan pembelajaran kendiri.</t>
  </si>
  <si>
    <t>Menulis teks ringkas mengenai diri sendiri, keluarga, kawan dan peristiwa secara kreatif. Memberi pendapat secara kritikal secara bertulis. Menerapkan pembelajaran kendiri.</t>
  </si>
  <si>
    <t>Murid mempamerkan tahap pengetahuan bahasa dan kecekapan berbahasa yang sangat lemah, sangat terhad dan  memerlukan banyak bimbingan, panduan dan latihan dalam kemahiran bahasa.</t>
  </si>
  <si>
    <t>Murid mempamerkan tahap pengetahuan bahasa dan kecekapan berbahasa yang lemah, terhad dan memerlukan sedikit bimbingan, panduan, dan latihan dalam kemahiran bahasa.</t>
  </si>
  <si>
    <t>Murid berupaya mempamerkan tahap pengetahuan bahasa dan kecekapan berbahasa yang sederhana dan berupaya mengungkapkan idea serta menguasai kemahiran berfikir yang asas tanpa bimbingan dalam kemahiran bahasa.</t>
  </si>
  <si>
    <t>Murid berupaya mempamerkan tahap pengetahuan bahasa dan kecekapan berbahasa yang baik, dapat mengaplikasikan pengetahuan bahasa dengan berkesan, berupaya mengungkapkan idea, menguasai kemahiran berfikir yang kritis, dan mengamalkan pembelajaran kendiri secara minimum dalam kemahiran bahasa.</t>
  </si>
  <si>
    <t>Murid berupaya mempamerkan tahap pengetahuan bahasa dan kecekapan berbahasa yang tinggi, berupaya mengungkapkan idea dengan jelas dan terperinci, berkomunikasi secara efektif, mengaplikasikan pengetahuan bahasa yang lebih kompleks, menguasai kemahiran berfikir yang kritis dan kreatif, serta mengamalkan pembelajaran secara kendiri dalam kemahiran bahasa.</t>
  </si>
  <si>
    <t>Murid berupaya mempamerkan tahap pengetahuan bahasa dan kecekapan berbahasa yang cemerlang dan konsisten, berupaya mengungkapkan idea dengan jelas, terperinci dan tersusun, menguasai kemahiran berfikir yang kritis, kreatif dan inovatif, berkomunikasi secara efektif dan penuh keyakinan, mengamalkan pembelajaran secara kendiri serta menjadi model teladan kepada murid yang lain dalam kemahiran bahasa.</t>
  </si>
  <si>
    <t>Memahami  perkataan,  frasa dan arahan asas  pada tahap cemerlang dan berkesan berkaitan diri sendiri dan ahli keluarga secara meluas dan mengamalkan pembelajaran kendiri serta menjadi contoh kepada murid lain.</t>
  </si>
  <si>
    <t>Menjawab arahan khusus dan perkara yang berkaitan dengan diri sendiri, keluarga, kawan, persekitaran dan peristiwa. Menggunakan frasa dan perkataan mudah dalam perbualan tentang diri sendiri, keluarga, rakan-rakan, persekitaran dan peristiwa dengan berkesan. Menerapkan pembelajaran kendiri dan menjadi contoh kepada murid lain.</t>
  </si>
  <si>
    <t>Menulis teks ringkas mengenai diri sendiri, keluarga, kawan dan peristiwa secara kreatif dan kritikal tanpa bimbingan. Menerapkan pembelajaran kendiri dan menjadi contoh kepada murid lain.</t>
  </si>
  <si>
    <t>Membaca dengan lancar dan memahami pelbagai teks yang ditulis dalam Hangeul dengan menganalisis maklumat yang diperoleh dalam teks. Menerapkan pembelajaran kendiri dan menjadi contoh kepada murid lain.</t>
  </si>
  <si>
    <t>Membaca perkataan dan frasa yang ditulis dalam Hangeul dengan sistem bunyi Korea yang betul. Baca dan fahami ayat mudah dengan sedikit bimbingan dari guru.</t>
  </si>
  <si>
    <t>3 CEMERLANG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</si>
</sst>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9">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color rgb="FFFF0000"/>
      <name val="Calibri"/>
      <family val="2"/>
    </font>
    <font>
      <sz val="11"/>
      <name val="Calibri"/>
      <family val="2"/>
    </font>
    <font>
      <b/>
      <sz val="11"/>
      <name val="Calibri"/>
      <family val="2"/>
    </font>
    <font>
      <b/>
      <sz val="12"/>
      <color indexed="81"/>
      <name val="Tahoma"/>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0" fontId="1" fillId="0" borderId="0"/>
  </cellStyleXfs>
  <cellXfs count="250">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25" fillId="4" borderId="12"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0" fillId="0" borderId="0" xfId="0" applyFont="1" applyBorder="1" applyAlignment="1" applyProtection="1">
      <alignment horizontal="center"/>
      <protection locked="0"/>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0" fontId="28" fillId="12" borderId="8" xfId="0" applyFont="1" applyFill="1" applyBorder="1" applyAlignment="1">
      <alignment vertical="center"/>
    </xf>
    <xf numFmtId="0" fontId="8" fillId="12" borderId="20"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4" xfId="1" applyFont="1" applyBorder="1" applyAlignment="1">
      <alignment vertical="center" wrapText="1"/>
    </xf>
    <xf numFmtId="0" fontId="43" fillId="15" borderId="24" xfId="1" applyFont="1" applyFill="1" applyBorder="1" applyAlignment="1" applyProtection="1">
      <alignment wrapText="1"/>
      <protection hidden="1"/>
    </xf>
    <xf numFmtId="0" fontId="44" fillId="0" borderId="24" xfId="1" applyFont="1" applyBorder="1" applyAlignment="1">
      <alignment vertical="center" wrapText="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4"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8" fillId="12" borderId="24" xfId="0" applyFont="1" applyFill="1" applyBorder="1" applyAlignment="1">
      <alignment vertical="center"/>
    </xf>
    <xf numFmtId="0" fontId="0" fillId="0" borderId="0" xfId="0" applyAlignment="1">
      <alignment vertical="top"/>
    </xf>
    <xf numFmtId="0" fontId="23" fillId="2" borderId="0" xfId="0" applyFont="1" applyFill="1" applyAlignment="1">
      <alignment horizontal="left" vertical="center" indent="1"/>
    </xf>
    <xf numFmtId="0" fontId="8" fillId="10" borderId="12" xfId="0" applyFont="1" applyFill="1" applyBorder="1" applyAlignment="1">
      <alignment horizontal="center" vertical="center" wrapText="1"/>
    </xf>
    <xf numFmtId="0" fontId="0" fillId="0" borderId="0" xfId="0" applyAlignment="1">
      <alignment vertical="justify" wrapText="1"/>
    </xf>
    <xf numFmtId="0" fontId="33" fillId="0" borderId="0" xfId="0" applyFont="1" applyAlignment="1">
      <alignment horizontal="justify" vertical="justify" wrapText="1"/>
    </xf>
    <xf numFmtId="0" fontId="47" fillId="13" borderId="0" xfId="0" applyFont="1" applyFill="1" applyAlignment="1">
      <alignment horizontal="right" vertical="center"/>
    </xf>
    <xf numFmtId="0" fontId="32" fillId="0" borderId="0" xfId="0" applyFont="1" applyFill="1" applyAlignment="1">
      <alignment horizontal="justify" vertical="justify" wrapText="1"/>
    </xf>
    <xf numFmtId="0" fontId="32" fillId="0" borderId="0" xfId="0" applyFont="1" applyAlignment="1">
      <alignment horizontal="justify" vertical="justify" wrapText="1"/>
    </xf>
    <xf numFmtId="0" fontId="0" fillId="0" borderId="0" xfId="0" applyAlignment="1">
      <alignment horizontal="justify" vertical="justify"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8" fillId="12" borderId="25" xfId="0" applyFont="1" applyFill="1" applyBorder="1" applyAlignment="1">
      <alignment horizontal="center" vertical="center"/>
    </xf>
    <xf numFmtId="0" fontId="8" fillId="12" borderId="26" xfId="0" applyFont="1" applyFill="1" applyBorder="1" applyAlignment="1">
      <alignment horizontal="center" vertical="center"/>
    </xf>
    <xf numFmtId="0" fontId="8" fillId="12" borderId="27" xfId="0" applyFont="1" applyFill="1" applyBorder="1" applyAlignment="1">
      <alignment horizontal="center" vertical="center"/>
    </xf>
    <xf numFmtId="0" fontId="8" fillId="12" borderId="18" xfId="0" applyFont="1" applyFill="1" applyBorder="1" applyAlignment="1">
      <alignment horizontal="center" vertical="center"/>
    </xf>
    <xf numFmtId="0" fontId="8" fillId="12" borderId="28" xfId="0" applyFont="1" applyFill="1" applyBorder="1" applyAlignment="1">
      <alignment horizontal="center" vertical="center"/>
    </xf>
    <xf numFmtId="0" fontId="8" fillId="12" borderId="1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1"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23"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21" fillId="9" borderId="0" xfId="0" applyFont="1" applyFill="1" applyAlignment="1">
      <alignment horizontal="center" vertical="center"/>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13" fillId="6" borderId="3" xfId="0" applyFont="1" applyFill="1" applyBorder="1" applyAlignment="1">
      <alignment horizontal="center" vertical="center" wrapTex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25" fillId="0" borderId="0" xfId="0" applyFont="1" applyFill="1" applyBorder="1" applyAlignment="1">
      <alignment horizontal="right" vertical="center" wrapText="1"/>
    </xf>
    <xf numFmtId="0" fontId="3" fillId="5" borderId="0" xfId="0" applyFont="1" applyFill="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5</c:v>
                </c:pt>
                <c:pt idx="3">
                  <c:v>15</c:v>
                </c:pt>
                <c:pt idx="4">
                  <c:v>5</c:v>
                </c:pt>
                <c:pt idx="5">
                  <c:v>5</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0</c:v>
                </c:pt>
                <c:pt idx="4">
                  <c:v>30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multiLvlStrRef>
                    <c:extLst>
                      <c:ext uri="{02D57815-91ED-43cb-92C2-25804820EDAC}">
                        <c15:formulaRef>
                          <c15:sqref>'GRAF PELAPORAN'!$K$42:$P$42</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1</c:v>
                </c:pt>
                <c:pt idx="2">
                  <c:v>5</c:v>
                </c:pt>
                <c:pt idx="3">
                  <c:v>4</c:v>
                </c:pt>
                <c:pt idx="4">
                  <c:v>15</c:v>
                </c:pt>
                <c:pt idx="5">
                  <c:v>5</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0</c:v>
                </c:pt>
                <c:pt idx="2">
                  <c:v>0</c:v>
                </c:pt>
                <c:pt idx="3">
                  <c:v>0</c:v>
                </c:pt>
                <c:pt idx="4">
                  <c:v>6</c:v>
                </c:pt>
                <c:pt idx="5">
                  <c:v>24</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Cache>
                <c:formatCode>General</c:formatCode>
                <c:ptCount val="6"/>
                <c:pt idx="0">
                  <c:v>0</c:v>
                </c:pt>
                <c:pt idx="1">
                  <c:v>0</c:v>
                </c:pt>
                <c:pt idx="2">
                  <c:v>0</c:v>
                </c:pt>
                <c:pt idx="3">
                  <c:v>0</c:v>
                </c:pt>
                <c:pt idx="4">
                  <c:v>30</c:v>
                </c:pt>
                <c:pt idx="5">
                  <c:v>0</c:v>
                </c:pt>
              </c:numCache>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723900</xdr:colOff>
          <xdr:row>5</xdr:row>
          <xdr:rowOff>28575</xdr:rowOff>
        </xdr:from>
        <xdr:to>
          <xdr:col>7</xdr:col>
          <xdr:colOff>0</xdr:colOff>
          <xdr:row>5</xdr:row>
          <xdr:rowOff>238125</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6</xdr:row>
          <xdr:rowOff>28575</xdr:rowOff>
        </xdr:from>
        <xdr:to>
          <xdr:col>6</xdr:col>
          <xdr:colOff>1047750</xdr:colOff>
          <xdr:row>7</xdr:row>
          <xdr:rowOff>9525</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81975</xdr:colOff>
      <xdr:row>2</xdr:row>
      <xdr:rowOff>190500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a:extLst>
            <a:ext uri="{FF2B5EF4-FFF2-40B4-BE49-F238E27FC236}">
              <a16:creationId xmlns:a16="http://schemas.microsoft.com/office/drawing/2014/main" id="{00000000-0008-0000-0200-000002000000}"/>
            </a:ext>
          </a:extLst>
        </xdr:cNvPr>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a:extLst>
            <a:ext uri="{FF2B5EF4-FFF2-40B4-BE49-F238E27FC236}">
              <a16:creationId xmlns:a16="http://schemas.microsoft.com/office/drawing/2014/main" id="{00000000-0008-0000-0400-00002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a:extLst>
            <a:ext uri="{FF2B5EF4-FFF2-40B4-BE49-F238E27FC236}">
              <a16:creationId xmlns:a16="http://schemas.microsoft.com/office/drawing/2014/main" id="{00000000-0008-0000-0400-000027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a:extLst>
            <a:ext uri="{FF2B5EF4-FFF2-40B4-BE49-F238E27FC236}">
              <a16:creationId xmlns:a16="http://schemas.microsoft.com/office/drawing/2014/main" id="{00000000-0008-0000-0400-00003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a:extLst>
            <a:ext uri="{FF2B5EF4-FFF2-40B4-BE49-F238E27FC236}">
              <a16:creationId xmlns:a16="http://schemas.microsoft.com/office/drawing/2014/main" id="{00000000-0008-0000-0400-00003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a:extLst>
            <a:ext uri="{FF2B5EF4-FFF2-40B4-BE49-F238E27FC236}">
              <a16:creationId xmlns:a16="http://schemas.microsoft.com/office/drawing/2014/main" id="{00000000-0008-0000-0400-000033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a:extLst>
            <a:ext uri="{FF2B5EF4-FFF2-40B4-BE49-F238E27FC236}">
              <a16:creationId xmlns:a16="http://schemas.microsoft.com/office/drawing/2014/main" id="{00000000-0008-0000-0400-00003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a:extLst>
            <a:ext uri="{FF2B5EF4-FFF2-40B4-BE49-F238E27FC236}">
              <a16:creationId xmlns:a16="http://schemas.microsoft.com/office/drawing/2014/main" id="{00000000-0008-0000-0400-00003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a:extLst>
            <a:ext uri="{FF2B5EF4-FFF2-40B4-BE49-F238E27FC236}">
              <a16:creationId xmlns:a16="http://schemas.microsoft.com/office/drawing/2014/main" id="{00000000-0008-0000-0400-000037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a:extLst>
            <a:ext uri="{FF2B5EF4-FFF2-40B4-BE49-F238E27FC236}">
              <a16:creationId xmlns:a16="http://schemas.microsoft.com/office/drawing/2014/main" id="{00000000-0008-0000-0400-00003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a:extLst>
            <a:ext uri="{FF2B5EF4-FFF2-40B4-BE49-F238E27FC236}">
              <a16:creationId xmlns:a16="http://schemas.microsoft.com/office/drawing/2014/main" id="{00000000-0008-0000-0400-000039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a:extLst>
            <a:ext uri="{FF2B5EF4-FFF2-40B4-BE49-F238E27FC236}">
              <a16:creationId xmlns:a16="http://schemas.microsoft.com/office/drawing/2014/main" id="{00000000-0008-0000-0400-00003A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a:extLst>
            <a:ext uri="{FF2B5EF4-FFF2-40B4-BE49-F238E27FC236}">
              <a16:creationId xmlns:a16="http://schemas.microsoft.com/office/drawing/2014/main" id="{00000000-0008-0000-0400-00003B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a:extLst>
            <a:ext uri="{FF2B5EF4-FFF2-40B4-BE49-F238E27FC236}">
              <a16:creationId xmlns:a16="http://schemas.microsoft.com/office/drawing/2014/main" id="{00000000-0008-0000-0400-00003C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a:extLst>
            <a:ext uri="{FF2B5EF4-FFF2-40B4-BE49-F238E27FC236}">
              <a16:creationId xmlns:a16="http://schemas.microsoft.com/office/drawing/2014/main" id="{00000000-0008-0000-0400-00003D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a:extLst>
            <a:ext uri="{FF2B5EF4-FFF2-40B4-BE49-F238E27FC236}">
              <a16:creationId xmlns:a16="http://schemas.microsoft.com/office/drawing/2014/main" id="{00000000-0008-0000-0400-00003E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a:extLst>
            <a:ext uri="{FF2B5EF4-FFF2-40B4-BE49-F238E27FC236}">
              <a16:creationId xmlns:a16="http://schemas.microsoft.com/office/drawing/2014/main" id="{00000000-0008-0000-0400-00004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a:extLst>
            <a:ext uri="{FF2B5EF4-FFF2-40B4-BE49-F238E27FC236}">
              <a16:creationId xmlns:a16="http://schemas.microsoft.com/office/drawing/2014/main" id="{00000000-0008-0000-0400-00004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a:extLst>
            <a:ext uri="{FF2B5EF4-FFF2-40B4-BE49-F238E27FC236}">
              <a16:creationId xmlns:a16="http://schemas.microsoft.com/office/drawing/2014/main" id="{00000000-0008-0000-0400-00004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a:extLst>
            <a:ext uri="{FF2B5EF4-FFF2-40B4-BE49-F238E27FC236}">
              <a16:creationId xmlns:a16="http://schemas.microsoft.com/office/drawing/2014/main" id="{00000000-0008-0000-0400-000043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a:extLst>
            <a:ext uri="{FF2B5EF4-FFF2-40B4-BE49-F238E27FC236}">
              <a16:creationId xmlns:a16="http://schemas.microsoft.com/office/drawing/2014/main" id="{00000000-0008-0000-0400-00004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a:extLst>
            <a:ext uri="{FF2B5EF4-FFF2-40B4-BE49-F238E27FC236}">
              <a16:creationId xmlns:a16="http://schemas.microsoft.com/office/drawing/2014/main" id="{00000000-0008-0000-0400-00004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a:extLst>
            <a:ext uri="{FF2B5EF4-FFF2-40B4-BE49-F238E27FC236}">
              <a16:creationId xmlns:a16="http://schemas.microsoft.com/office/drawing/2014/main" id="{00000000-0008-0000-04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a:extLst>
            <a:ext uri="{FF2B5EF4-FFF2-40B4-BE49-F238E27FC236}">
              <a16:creationId xmlns:a16="http://schemas.microsoft.com/office/drawing/2014/main" id="{00000000-0008-0000-04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33" activePane="bottomLeft" state="frozen"/>
      <selection pane="bottomLeft" activeCell="B50" sqref="B50:K51"/>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6" t="s">
        <v>62</v>
      </c>
      <c r="B1" s="155"/>
      <c r="C1" s="155"/>
      <c r="D1" s="155"/>
      <c r="E1" s="155"/>
      <c r="F1" s="155"/>
      <c r="G1" s="155"/>
      <c r="H1" s="155"/>
      <c r="I1" s="155"/>
      <c r="J1" s="155"/>
      <c r="K1" s="155"/>
    </row>
    <row r="2" spans="1:12" ht="21">
      <c r="A2" s="153" t="s">
        <v>47</v>
      </c>
      <c r="B2" s="154"/>
      <c r="C2" s="154"/>
      <c r="D2" s="154"/>
      <c r="E2" s="154"/>
      <c r="F2" s="154"/>
      <c r="G2" s="154"/>
      <c r="H2" s="154"/>
      <c r="I2" s="154"/>
      <c r="J2" s="154"/>
      <c r="K2" s="201" t="s">
        <v>130</v>
      </c>
    </row>
    <row r="4" spans="1:12">
      <c r="A4" s="151" t="s">
        <v>48</v>
      </c>
    </row>
    <row r="5" spans="1:12" ht="15" customHeight="1">
      <c r="A5" s="203" t="s">
        <v>119</v>
      </c>
      <c r="B5" s="203"/>
      <c r="C5" s="203"/>
      <c r="D5" s="203"/>
      <c r="E5" s="203"/>
      <c r="F5" s="203"/>
      <c r="G5" s="203"/>
      <c r="H5" s="203"/>
      <c r="I5" s="203"/>
      <c r="J5" s="203"/>
      <c r="K5" s="203"/>
    </row>
    <row r="6" spans="1:12">
      <c r="A6" s="203"/>
      <c r="B6" s="203"/>
      <c r="C6" s="203"/>
      <c r="D6" s="203"/>
      <c r="E6" s="203"/>
      <c r="F6" s="203"/>
      <c r="G6" s="203"/>
      <c r="H6" s="203"/>
      <c r="I6" s="203"/>
      <c r="J6" s="203"/>
      <c r="K6" s="203"/>
    </row>
    <row r="7" spans="1:12">
      <c r="A7" s="203"/>
      <c r="B7" s="203"/>
      <c r="C7" s="203"/>
      <c r="D7" s="203"/>
      <c r="E7" s="203"/>
      <c r="F7" s="203"/>
      <c r="G7" s="203"/>
      <c r="H7" s="203"/>
      <c r="I7" s="203"/>
      <c r="J7" s="203"/>
      <c r="K7" s="203"/>
    </row>
    <row r="8" spans="1:12">
      <c r="A8" s="203"/>
      <c r="B8" s="203"/>
      <c r="C8" s="203"/>
      <c r="D8" s="203"/>
      <c r="E8" s="203"/>
      <c r="F8" s="203"/>
      <c r="G8" s="203"/>
      <c r="H8" s="203"/>
      <c r="I8" s="203"/>
      <c r="J8" s="203"/>
      <c r="K8" s="203"/>
    </row>
    <row r="9" spans="1:12">
      <c r="A9" s="203"/>
      <c r="B9" s="203"/>
      <c r="C9" s="203"/>
      <c r="D9" s="203"/>
      <c r="E9" s="203"/>
      <c r="F9" s="203"/>
      <c r="G9" s="203"/>
      <c r="H9" s="203"/>
      <c r="I9" s="203"/>
      <c r="J9" s="203"/>
      <c r="K9" s="203"/>
    </row>
    <row r="10" spans="1:12">
      <c r="B10" s="157"/>
      <c r="C10" s="157"/>
      <c r="D10" s="158"/>
      <c r="E10" s="158"/>
      <c r="F10" s="158"/>
      <c r="G10" s="158"/>
      <c r="H10" s="158"/>
      <c r="I10" s="158"/>
      <c r="J10" s="158"/>
      <c r="K10" s="158"/>
    </row>
    <row r="11" spans="1:12">
      <c r="A11" s="161" t="s">
        <v>56</v>
      </c>
      <c r="B11" s="162" t="s">
        <v>49</v>
      </c>
      <c r="C11" s="160"/>
      <c r="D11" s="160"/>
      <c r="E11" s="160"/>
      <c r="F11" s="160"/>
      <c r="G11" s="160"/>
      <c r="H11" s="160"/>
      <c r="I11" s="160"/>
      <c r="J11" s="160"/>
      <c r="K11" s="160"/>
      <c r="L11" s="158"/>
    </row>
    <row r="12" spans="1:12">
      <c r="B12" s="150" t="s">
        <v>50</v>
      </c>
    </row>
    <row r="13" spans="1:12">
      <c r="B13" s="150" t="s">
        <v>51</v>
      </c>
    </row>
    <row r="14" spans="1:12">
      <c r="B14" s="150" t="s">
        <v>52</v>
      </c>
    </row>
    <row r="15" spans="1:12">
      <c r="B15" s="150" t="s">
        <v>53</v>
      </c>
    </row>
    <row r="16" spans="1:12">
      <c r="B16" s="150" t="s">
        <v>54</v>
      </c>
    </row>
    <row r="17" spans="1:13">
      <c r="B17" s="150" t="s">
        <v>55</v>
      </c>
    </row>
    <row r="19" spans="1:13">
      <c r="A19" s="161" t="s">
        <v>57</v>
      </c>
      <c r="B19" s="159" t="s">
        <v>58</v>
      </c>
      <c r="C19" s="152"/>
      <c r="D19" s="152"/>
      <c r="E19" s="152"/>
      <c r="F19" s="152"/>
      <c r="G19" s="152"/>
      <c r="H19" s="152"/>
      <c r="I19" s="152"/>
      <c r="J19" s="152"/>
      <c r="K19" s="152"/>
    </row>
    <row r="20" spans="1:13">
      <c r="B20" s="150" t="s">
        <v>76</v>
      </c>
    </row>
    <row r="21" spans="1:13">
      <c r="B21" s="150" t="s">
        <v>59</v>
      </c>
    </row>
    <row r="22" spans="1:13">
      <c r="B22" s="150" t="s">
        <v>60</v>
      </c>
    </row>
    <row r="23" spans="1:13">
      <c r="B23" s="150" t="s">
        <v>120</v>
      </c>
    </row>
    <row r="24" spans="1:13">
      <c r="B24" s="150" t="s">
        <v>66</v>
      </c>
    </row>
    <row r="25" spans="1:13">
      <c r="B25" s="150" t="s">
        <v>63</v>
      </c>
    </row>
    <row r="26" spans="1:13">
      <c r="B26" s="150" t="s">
        <v>121</v>
      </c>
    </row>
    <row r="28" spans="1:13">
      <c r="A28" s="161" t="s">
        <v>64</v>
      </c>
      <c r="B28" s="159" t="s">
        <v>23</v>
      </c>
      <c r="C28" s="152"/>
      <c r="D28" s="152"/>
      <c r="E28" s="152"/>
      <c r="F28" s="152"/>
      <c r="G28" s="152"/>
      <c r="H28" s="152"/>
      <c r="I28" s="152"/>
      <c r="J28" s="152"/>
      <c r="K28" s="152"/>
    </row>
    <row r="29" spans="1:13" ht="15" customHeight="1">
      <c r="B29" s="203" t="s">
        <v>122</v>
      </c>
      <c r="C29" s="203"/>
      <c r="D29" s="203"/>
      <c r="E29" s="203"/>
      <c r="F29" s="203"/>
      <c r="G29" s="203"/>
      <c r="H29" s="203"/>
      <c r="I29" s="203"/>
      <c r="J29" s="203"/>
      <c r="K29" s="203"/>
      <c r="M29" s="150"/>
    </row>
    <row r="30" spans="1:13">
      <c r="B30" s="203"/>
      <c r="C30" s="203"/>
      <c r="D30" s="203"/>
      <c r="E30" s="203"/>
      <c r="F30" s="203"/>
      <c r="G30" s="203"/>
      <c r="H30" s="203"/>
      <c r="I30" s="203"/>
      <c r="J30" s="203"/>
      <c r="K30" s="203"/>
      <c r="M30" s="150"/>
    </row>
    <row r="31" spans="1:13">
      <c r="B31" s="203"/>
      <c r="C31" s="203"/>
      <c r="D31" s="203"/>
      <c r="E31" s="203"/>
      <c r="F31" s="203"/>
      <c r="G31" s="203"/>
      <c r="H31" s="203"/>
      <c r="I31" s="203"/>
      <c r="J31" s="203"/>
      <c r="K31" s="203"/>
      <c r="M31" s="150"/>
    </row>
    <row r="32" spans="1:13">
      <c r="B32" s="203"/>
      <c r="C32" s="203"/>
      <c r="D32" s="203"/>
      <c r="E32" s="203"/>
      <c r="F32" s="203"/>
      <c r="G32" s="203"/>
      <c r="H32" s="203"/>
      <c r="I32" s="203"/>
      <c r="J32" s="203"/>
      <c r="K32" s="203"/>
      <c r="M32" s="150"/>
    </row>
    <row r="33" spans="1:22">
      <c r="B33" s="203"/>
      <c r="C33" s="203"/>
      <c r="D33" s="203"/>
      <c r="E33" s="203"/>
      <c r="F33" s="203"/>
      <c r="G33" s="203"/>
      <c r="H33" s="203"/>
      <c r="I33" s="203"/>
      <c r="J33" s="203"/>
      <c r="K33" s="203"/>
    </row>
    <row r="34" spans="1:22">
      <c r="B34" s="203"/>
      <c r="C34" s="203"/>
      <c r="D34" s="203"/>
      <c r="E34" s="203"/>
      <c r="F34" s="203"/>
      <c r="G34" s="203"/>
      <c r="H34" s="203"/>
      <c r="I34" s="203"/>
      <c r="J34" s="203"/>
      <c r="K34" s="203"/>
    </row>
    <row r="35" spans="1:22">
      <c r="L35" s="181"/>
      <c r="M35" s="181"/>
      <c r="N35" s="181"/>
      <c r="O35" s="181"/>
      <c r="P35" s="181"/>
      <c r="Q35" s="181"/>
      <c r="R35" s="181"/>
      <c r="S35" s="181"/>
      <c r="T35" s="181"/>
      <c r="U35" s="181"/>
      <c r="V35" s="181"/>
    </row>
    <row r="36" spans="1:22">
      <c r="A36" s="161" t="s">
        <v>65</v>
      </c>
      <c r="B36" s="159" t="s">
        <v>113</v>
      </c>
      <c r="C36" s="152"/>
      <c r="D36" s="152"/>
      <c r="E36" s="152"/>
      <c r="F36" s="152"/>
      <c r="G36" s="152"/>
      <c r="H36" s="152"/>
      <c r="I36" s="152"/>
      <c r="J36" s="152"/>
      <c r="K36" s="152"/>
      <c r="L36" s="182"/>
      <c r="M36" s="183"/>
      <c r="N36" s="181"/>
      <c r="O36" s="181"/>
      <c r="P36" s="181"/>
      <c r="Q36" s="181"/>
      <c r="R36" s="181"/>
      <c r="S36" s="181"/>
      <c r="T36" s="181"/>
      <c r="U36" s="181"/>
      <c r="V36" s="181"/>
    </row>
    <row r="37" spans="1:22" ht="15" customHeight="1">
      <c r="A37" s="196">
        <v>1</v>
      </c>
      <c r="B37" s="203" t="s">
        <v>75</v>
      </c>
      <c r="C37" s="203"/>
      <c r="D37" s="203"/>
      <c r="E37" s="203"/>
      <c r="F37" s="203"/>
      <c r="G37" s="203"/>
      <c r="H37" s="203"/>
      <c r="I37" s="203"/>
      <c r="J37" s="203"/>
      <c r="K37" s="203"/>
      <c r="L37" s="184"/>
      <c r="M37" s="202"/>
      <c r="N37" s="202"/>
      <c r="O37" s="202"/>
      <c r="P37" s="202"/>
      <c r="Q37" s="202"/>
      <c r="R37" s="202"/>
      <c r="S37" s="202"/>
      <c r="T37" s="202"/>
      <c r="U37" s="202"/>
      <c r="V37" s="202"/>
    </row>
    <row r="38" spans="1:22" ht="15" customHeight="1">
      <c r="A38" s="196"/>
      <c r="B38" s="203"/>
      <c r="C38" s="203"/>
      <c r="D38" s="203"/>
      <c r="E38" s="203"/>
      <c r="F38" s="203"/>
      <c r="G38" s="203"/>
      <c r="H38" s="203"/>
      <c r="I38" s="203"/>
      <c r="J38" s="203"/>
      <c r="K38" s="203"/>
      <c r="L38" s="184"/>
      <c r="M38" s="202"/>
      <c r="N38" s="202"/>
      <c r="O38" s="202"/>
      <c r="P38" s="202"/>
      <c r="Q38" s="202"/>
      <c r="R38" s="202"/>
      <c r="S38" s="202"/>
      <c r="T38" s="202"/>
      <c r="U38" s="202"/>
      <c r="V38" s="202"/>
    </row>
    <row r="39" spans="1:22" ht="13.5" customHeight="1">
      <c r="A39" s="196"/>
      <c r="B39" s="203"/>
      <c r="C39" s="203"/>
      <c r="D39" s="203"/>
      <c r="E39" s="203"/>
      <c r="F39" s="203"/>
      <c r="G39" s="203"/>
      <c r="H39" s="203"/>
      <c r="I39" s="203"/>
      <c r="J39" s="203"/>
      <c r="K39" s="203"/>
      <c r="L39" s="184"/>
      <c r="M39" s="202"/>
      <c r="N39" s="202"/>
      <c r="O39" s="202"/>
      <c r="P39" s="202"/>
      <c r="Q39" s="202"/>
      <c r="R39" s="202"/>
      <c r="S39" s="202"/>
      <c r="T39" s="202"/>
      <c r="U39" s="202"/>
      <c r="V39" s="202"/>
    </row>
    <row r="40" spans="1:22">
      <c r="A40" s="196"/>
      <c r="B40" s="203"/>
      <c r="C40" s="203"/>
      <c r="D40" s="203"/>
      <c r="E40" s="203"/>
      <c r="F40" s="203"/>
      <c r="G40" s="203"/>
      <c r="H40" s="203"/>
      <c r="I40" s="203"/>
      <c r="J40" s="203"/>
      <c r="K40" s="203"/>
      <c r="L40" s="184"/>
      <c r="M40" s="202"/>
      <c r="N40" s="202"/>
      <c r="O40" s="202"/>
      <c r="P40" s="202"/>
      <c r="Q40" s="202"/>
      <c r="R40" s="202"/>
      <c r="S40" s="202"/>
      <c r="T40" s="202"/>
      <c r="U40" s="202"/>
      <c r="V40" s="202"/>
    </row>
    <row r="41" spans="1:22" ht="15" customHeight="1">
      <c r="A41" s="196">
        <v>2</v>
      </c>
      <c r="B41" s="203" t="s">
        <v>124</v>
      </c>
      <c r="C41" s="203"/>
      <c r="D41" s="203"/>
      <c r="E41" s="203"/>
      <c r="F41" s="203"/>
      <c r="G41" s="203"/>
      <c r="H41" s="203"/>
      <c r="I41" s="203"/>
      <c r="J41" s="203"/>
      <c r="K41" s="203"/>
      <c r="L41" s="184"/>
      <c r="M41" s="202"/>
      <c r="N41" s="202"/>
      <c r="O41" s="202"/>
      <c r="P41" s="202"/>
      <c r="Q41" s="202"/>
      <c r="R41" s="202"/>
      <c r="S41" s="202"/>
      <c r="T41" s="202"/>
      <c r="U41" s="202"/>
      <c r="V41" s="202"/>
    </row>
    <row r="42" spans="1:22" ht="15" customHeight="1">
      <c r="A42" s="196">
        <v>3</v>
      </c>
      <c r="B42" s="203" t="s">
        <v>123</v>
      </c>
      <c r="C42" s="203"/>
      <c r="D42" s="203"/>
      <c r="E42" s="203"/>
      <c r="F42" s="203"/>
      <c r="G42" s="203"/>
      <c r="H42" s="203"/>
      <c r="I42" s="203"/>
      <c r="J42" s="203"/>
      <c r="K42" s="203"/>
      <c r="L42" s="184"/>
      <c r="M42" s="202"/>
      <c r="N42" s="202"/>
      <c r="O42" s="202"/>
      <c r="P42" s="202"/>
      <c r="Q42" s="202"/>
      <c r="R42" s="202"/>
      <c r="S42" s="202"/>
      <c r="T42" s="202"/>
      <c r="U42" s="202"/>
      <c r="V42" s="202"/>
    </row>
    <row r="43" spans="1:22" ht="15" customHeight="1">
      <c r="A43" s="196"/>
      <c r="B43" s="203"/>
      <c r="C43" s="203"/>
      <c r="D43" s="203"/>
      <c r="E43" s="203"/>
      <c r="F43" s="203"/>
      <c r="G43" s="203"/>
      <c r="H43" s="203"/>
      <c r="I43" s="203"/>
      <c r="J43" s="203"/>
      <c r="K43" s="203"/>
      <c r="L43" s="184"/>
      <c r="M43" s="202"/>
      <c r="N43" s="202"/>
      <c r="O43" s="202"/>
      <c r="P43" s="202"/>
      <c r="Q43" s="202"/>
      <c r="R43" s="202"/>
      <c r="S43" s="202"/>
      <c r="T43" s="202"/>
      <c r="U43" s="202"/>
      <c r="V43" s="202"/>
    </row>
    <row r="44" spans="1:22" ht="15" customHeight="1">
      <c r="A44" s="196">
        <v>4</v>
      </c>
      <c r="B44" s="203" t="s">
        <v>125</v>
      </c>
      <c r="C44" s="204"/>
      <c r="D44" s="204"/>
      <c r="E44" s="204"/>
      <c r="F44" s="204"/>
      <c r="G44" s="204"/>
      <c r="H44" s="204"/>
      <c r="I44" s="204"/>
      <c r="J44" s="204"/>
      <c r="K44" s="204"/>
      <c r="L44" s="184"/>
      <c r="M44" s="202"/>
      <c r="N44" s="202"/>
      <c r="O44" s="202"/>
      <c r="P44" s="202"/>
      <c r="Q44" s="202"/>
      <c r="R44" s="202"/>
      <c r="S44" s="202"/>
      <c r="T44" s="202"/>
      <c r="U44" s="202"/>
      <c r="V44" s="202"/>
    </row>
    <row r="45" spans="1:22" ht="15" customHeight="1">
      <c r="A45" s="196"/>
      <c r="B45" s="204"/>
      <c r="C45" s="204"/>
      <c r="D45" s="204"/>
      <c r="E45" s="204"/>
      <c r="F45" s="204"/>
      <c r="G45" s="204"/>
      <c r="H45" s="204"/>
      <c r="I45" s="204"/>
      <c r="J45" s="204"/>
      <c r="K45" s="204"/>
      <c r="L45" s="184"/>
      <c r="M45" s="185"/>
      <c r="N45" s="186"/>
      <c r="O45" s="186"/>
      <c r="P45" s="186"/>
      <c r="Q45" s="186"/>
      <c r="R45" s="186"/>
      <c r="S45" s="186"/>
      <c r="T45" s="186"/>
      <c r="U45" s="186"/>
      <c r="V45" s="186"/>
    </row>
    <row r="46" spans="1:22" ht="15" customHeight="1">
      <c r="A46" s="196"/>
      <c r="B46" s="204"/>
      <c r="C46" s="204"/>
      <c r="D46" s="204"/>
      <c r="E46" s="204"/>
      <c r="F46" s="204"/>
      <c r="G46" s="204"/>
      <c r="H46" s="204"/>
      <c r="I46" s="204"/>
      <c r="J46" s="204"/>
      <c r="K46" s="204"/>
      <c r="L46" s="184"/>
      <c r="M46" s="186"/>
      <c r="N46" s="186"/>
      <c r="O46" s="186"/>
      <c r="P46" s="186"/>
      <c r="Q46" s="186"/>
      <c r="R46" s="186"/>
      <c r="S46" s="186"/>
      <c r="T46" s="186"/>
      <c r="U46" s="186"/>
      <c r="V46" s="186"/>
    </row>
    <row r="47" spans="1:22" ht="15" customHeight="1">
      <c r="A47" s="196"/>
      <c r="B47" s="200" t="s">
        <v>126</v>
      </c>
      <c r="C47" s="199"/>
      <c r="D47" s="199"/>
      <c r="E47" s="199"/>
      <c r="F47" s="199"/>
      <c r="G47" s="199"/>
      <c r="H47" s="199"/>
      <c r="I47" s="199"/>
      <c r="J47" s="199"/>
      <c r="K47" s="199"/>
      <c r="L47" s="184"/>
      <c r="M47" s="186"/>
      <c r="N47" s="186"/>
      <c r="O47" s="186"/>
      <c r="P47" s="186"/>
      <c r="Q47" s="186"/>
      <c r="R47" s="186"/>
      <c r="S47" s="186"/>
      <c r="T47" s="186"/>
      <c r="U47" s="186"/>
      <c r="V47" s="186"/>
    </row>
    <row r="48" spans="1:22" ht="15" customHeight="1">
      <c r="A48" s="196">
        <v>5</v>
      </c>
      <c r="B48" s="203" t="s">
        <v>127</v>
      </c>
      <c r="C48" s="203"/>
      <c r="D48" s="203"/>
      <c r="E48" s="203"/>
      <c r="F48" s="203"/>
      <c r="G48" s="203"/>
      <c r="H48" s="203"/>
      <c r="I48" s="203"/>
      <c r="J48" s="203"/>
      <c r="K48" s="203"/>
      <c r="L48" s="184"/>
      <c r="M48" s="202"/>
      <c r="N48" s="202"/>
      <c r="O48" s="202"/>
      <c r="P48" s="202"/>
      <c r="Q48" s="202"/>
      <c r="R48" s="202"/>
      <c r="S48" s="202"/>
      <c r="T48" s="202"/>
      <c r="U48" s="202"/>
      <c r="V48" s="202"/>
    </row>
    <row r="49" spans="1:22" ht="15" customHeight="1">
      <c r="A49" s="196"/>
      <c r="B49" s="203"/>
      <c r="C49" s="203"/>
      <c r="D49" s="203"/>
      <c r="E49" s="203"/>
      <c r="F49" s="203"/>
      <c r="G49" s="203"/>
      <c r="H49" s="203"/>
      <c r="I49" s="203"/>
      <c r="J49" s="203"/>
      <c r="K49" s="203"/>
      <c r="L49" s="184"/>
      <c r="M49" s="202"/>
      <c r="N49" s="202"/>
      <c r="O49" s="202"/>
      <c r="P49" s="202"/>
      <c r="Q49" s="202"/>
      <c r="R49" s="202"/>
      <c r="S49" s="202"/>
      <c r="T49" s="202"/>
      <c r="U49" s="202"/>
      <c r="V49" s="202"/>
    </row>
    <row r="50" spans="1:22" ht="15" customHeight="1">
      <c r="A50" s="196">
        <v>6</v>
      </c>
      <c r="B50" s="203" t="s">
        <v>128</v>
      </c>
      <c r="C50" s="203"/>
      <c r="D50" s="203"/>
      <c r="E50" s="203"/>
      <c r="F50" s="203"/>
      <c r="G50" s="203"/>
      <c r="H50" s="203"/>
      <c r="I50" s="203"/>
      <c r="J50" s="203"/>
      <c r="K50" s="203"/>
      <c r="L50" s="181"/>
      <c r="M50" s="202"/>
      <c r="N50" s="202"/>
      <c r="O50" s="202"/>
      <c r="P50" s="202"/>
      <c r="Q50" s="202"/>
      <c r="R50" s="202"/>
      <c r="S50" s="202"/>
      <c r="T50" s="202"/>
      <c r="U50" s="202"/>
      <c r="V50" s="202"/>
    </row>
    <row r="51" spans="1:22" ht="15" customHeight="1">
      <c r="A51" s="196"/>
      <c r="B51" s="203"/>
      <c r="C51" s="203"/>
      <c r="D51" s="203"/>
      <c r="E51" s="203"/>
      <c r="F51" s="203"/>
      <c r="G51" s="203"/>
      <c r="H51" s="203"/>
      <c r="I51" s="203"/>
      <c r="J51" s="203"/>
      <c r="K51" s="203"/>
      <c r="L51" s="181"/>
      <c r="M51" s="202"/>
      <c r="N51" s="202"/>
      <c r="O51" s="202"/>
      <c r="P51" s="202"/>
      <c r="Q51" s="202"/>
      <c r="R51" s="202"/>
      <c r="S51" s="202"/>
      <c r="T51" s="202"/>
      <c r="U51" s="202"/>
      <c r="V51" s="202"/>
    </row>
    <row r="52" spans="1:22" ht="15" customHeight="1">
      <c r="A52">
        <v>7</v>
      </c>
      <c r="B52" s="203" t="s">
        <v>129</v>
      </c>
      <c r="C52" s="203"/>
      <c r="D52" s="203"/>
      <c r="E52" s="203"/>
      <c r="F52" s="203"/>
      <c r="G52" s="203"/>
      <c r="H52" s="203"/>
      <c r="I52" s="203"/>
      <c r="J52" s="203"/>
      <c r="K52" s="203"/>
      <c r="L52" s="181"/>
      <c r="M52" s="202"/>
      <c r="N52" s="202"/>
      <c r="O52" s="202"/>
      <c r="P52" s="202"/>
      <c r="Q52" s="202"/>
      <c r="R52" s="202"/>
      <c r="S52" s="202"/>
      <c r="T52" s="202"/>
      <c r="U52" s="202"/>
      <c r="V52" s="202"/>
    </row>
    <row r="53" spans="1:22" ht="33" customHeight="1">
      <c r="B53" s="203"/>
      <c r="C53" s="203"/>
      <c r="D53" s="203"/>
      <c r="E53" s="203"/>
      <c r="F53" s="203"/>
      <c r="G53" s="203"/>
      <c r="H53" s="203"/>
      <c r="I53" s="203"/>
      <c r="J53" s="203"/>
      <c r="K53" s="203"/>
      <c r="L53" s="181"/>
      <c r="M53" s="202"/>
      <c r="N53" s="202"/>
      <c r="O53" s="202"/>
      <c r="P53" s="202"/>
      <c r="Q53" s="202"/>
      <c r="R53" s="202"/>
      <c r="S53" s="202"/>
      <c r="T53" s="202"/>
      <c r="U53" s="202"/>
      <c r="V53" s="202"/>
    </row>
    <row r="54" spans="1:22">
      <c r="B54" s="180"/>
      <c r="C54" s="180"/>
      <c r="D54" s="180"/>
      <c r="E54" s="180"/>
      <c r="F54" s="180"/>
      <c r="G54" s="180"/>
      <c r="H54" s="180"/>
      <c r="I54" s="180"/>
      <c r="J54" s="180"/>
      <c r="K54" s="180"/>
    </row>
  </sheetData>
  <sheetProtection algorithmName="SHA-512" hashValue="z70YL0IDQhWdKtQZGVQGVnQ1tiR8qYGIhDBTINEK2Q2fw9ORAPbCpYOmZ28ZuRbfIWQq5Tsz9E9Ebi4sulESyg==" saltValue="puzI3h6Rc8KXcZE9CXEtuA==" spinCount="100000" sheet="1" objects="1" scenarios="1"/>
  <mergeCells count="15">
    <mergeCell ref="A5:K9"/>
    <mergeCell ref="B29:K34"/>
    <mergeCell ref="B37:K40"/>
    <mergeCell ref="M48:V49"/>
    <mergeCell ref="M50:V51"/>
    <mergeCell ref="M37:V40"/>
    <mergeCell ref="M41:V42"/>
    <mergeCell ref="B44:K46"/>
    <mergeCell ref="B48:K49"/>
    <mergeCell ref="B50:K51"/>
    <mergeCell ref="M52:V53"/>
    <mergeCell ref="M43:V44"/>
    <mergeCell ref="B41:K41"/>
    <mergeCell ref="B42:K43"/>
    <mergeCell ref="B52:K53"/>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AP8" sqref="AP8"/>
    </sheetView>
  </sheetViews>
  <sheetFormatPr defaultColWidth="9.140625" defaultRowHeight="15.75" zeroHeight="1"/>
  <cols>
    <col min="1" max="1" width="5" style="97" customWidth="1"/>
    <col min="2" max="2" width="45.28515625" style="97" customWidth="1"/>
    <col min="3" max="3" width="14.85546875" style="97" customWidth="1"/>
    <col min="4" max="4" width="9.140625" style="98" customWidth="1"/>
    <col min="5" max="8" width="15.85546875" style="97" customWidth="1"/>
    <col min="9" max="10" width="12.5703125" style="97" hidden="1" customWidth="1"/>
    <col min="11" max="12" width="11" style="97" hidden="1" customWidth="1"/>
    <col min="13" max="13" width="12.42578125" style="97" hidden="1" customWidth="1"/>
    <col min="14" max="14" width="11" style="97" hidden="1" customWidth="1"/>
    <col min="15" max="16" width="8.7109375" style="97" hidden="1" customWidth="1"/>
    <col min="17" max="18" width="15.7109375" style="97" hidden="1" customWidth="1"/>
    <col min="19" max="19" width="1.5703125" style="97" hidden="1" customWidth="1"/>
    <col min="20" max="28" width="2" style="97" hidden="1" customWidth="1"/>
    <col min="29" max="29" width="5.42578125" style="97" hidden="1" customWidth="1"/>
    <col min="30" max="30" width="14.7109375" style="98" bestFit="1"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135</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136</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117</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61</v>
      </c>
      <c r="D4" s="147" t="s">
        <v>137</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c r="H5" s="104" t="s">
        <v>68</v>
      </c>
      <c r="J5" s="104"/>
      <c r="K5" s="104"/>
      <c r="L5" s="104"/>
      <c r="M5" s="104"/>
      <c r="N5" s="104"/>
      <c r="O5" s="104"/>
      <c r="P5" s="104"/>
      <c r="Q5" s="104"/>
      <c r="R5" s="104"/>
      <c r="S5" s="104"/>
      <c r="T5" s="104"/>
      <c r="U5" s="104"/>
      <c r="V5" s="104"/>
      <c r="W5" s="104"/>
      <c r="X5" s="104"/>
      <c r="Y5" s="104"/>
      <c r="Z5" s="104"/>
      <c r="AA5" s="104"/>
      <c r="AB5" s="104"/>
      <c r="AC5" s="104"/>
      <c r="AD5" s="104"/>
    </row>
    <row r="6" spans="1:35" s="96" customFormat="1" ht="20.100000000000001" customHeight="1">
      <c r="A6" s="106" t="s">
        <v>4</v>
      </c>
      <c r="B6" s="104"/>
      <c r="C6" s="107" t="s">
        <v>5</v>
      </c>
      <c r="D6" s="145" t="s">
        <v>138</v>
      </c>
      <c r="E6" s="104"/>
      <c r="F6" s="104"/>
      <c r="G6" s="104"/>
      <c r="H6" s="179" t="s">
        <v>69</v>
      </c>
      <c r="J6" s="104"/>
      <c r="K6" s="104"/>
      <c r="L6" s="104"/>
      <c r="M6" s="104"/>
      <c r="N6" s="104"/>
      <c r="O6" s="104"/>
      <c r="P6" s="104"/>
      <c r="Q6" s="104"/>
      <c r="R6" s="104"/>
      <c r="S6" s="104"/>
      <c r="T6" s="104"/>
      <c r="U6" s="104"/>
      <c r="V6" s="104"/>
      <c r="W6" s="104"/>
      <c r="X6" s="104"/>
      <c r="Y6" s="104"/>
      <c r="Z6" s="104"/>
      <c r="AA6" s="104"/>
      <c r="AB6" s="104"/>
      <c r="AC6" s="104"/>
      <c r="AD6" s="104"/>
    </row>
    <row r="7" spans="1:35" s="96" customFormat="1" ht="20.100000000000001" customHeight="1">
      <c r="A7" s="197" t="s">
        <v>130</v>
      </c>
      <c r="B7" s="108"/>
      <c r="C7" s="107" t="s">
        <v>110</v>
      </c>
      <c r="D7" s="145" t="s">
        <v>169</v>
      </c>
      <c r="E7" s="104"/>
      <c r="F7" s="104"/>
      <c r="G7" s="104"/>
      <c r="H7" s="179" t="s">
        <v>67</v>
      </c>
      <c r="J7" s="104"/>
      <c r="K7" s="104"/>
      <c r="L7" s="104"/>
      <c r="M7" s="104"/>
      <c r="N7" s="104"/>
      <c r="O7" s="104"/>
      <c r="P7" s="104"/>
      <c r="Q7" s="104"/>
      <c r="R7" s="104"/>
      <c r="S7" s="104"/>
      <c r="T7" s="104"/>
      <c r="U7" s="104"/>
      <c r="V7" s="104"/>
      <c r="W7" s="104"/>
      <c r="X7" s="104"/>
      <c r="Y7" s="104"/>
      <c r="Z7" s="104"/>
      <c r="AA7" s="104"/>
      <c r="AB7" s="104"/>
      <c r="AC7" s="104"/>
      <c r="AD7" s="104"/>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213" t="s">
        <v>6</v>
      </c>
      <c r="B9" s="213" t="s">
        <v>7</v>
      </c>
      <c r="C9" s="214" t="s">
        <v>8</v>
      </c>
      <c r="D9" s="215" t="s">
        <v>9</v>
      </c>
      <c r="E9" s="207" t="s">
        <v>107</v>
      </c>
      <c r="F9" s="208"/>
      <c r="G9" s="208"/>
      <c r="H9" s="208"/>
      <c r="I9" s="208"/>
      <c r="J9" s="209"/>
      <c r="K9" s="195"/>
      <c r="L9" s="195"/>
      <c r="M9" s="195"/>
      <c r="N9" s="195"/>
      <c r="O9" s="172"/>
      <c r="P9" s="172"/>
      <c r="Q9" s="116"/>
      <c r="R9" s="116"/>
      <c r="S9" s="116"/>
      <c r="T9" s="116"/>
      <c r="U9" s="116"/>
      <c r="V9" s="116"/>
      <c r="W9" s="116"/>
      <c r="X9" s="116"/>
      <c r="Y9" s="116"/>
      <c r="Z9" s="116"/>
      <c r="AA9" s="116"/>
      <c r="AB9" s="116"/>
      <c r="AC9" s="116"/>
      <c r="AD9" s="218" t="s">
        <v>10</v>
      </c>
    </row>
    <row r="10" spans="1:35" s="96" customFormat="1" ht="15.75" customHeight="1">
      <c r="A10" s="213"/>
      <c r="B10" s="213"/>
      <c r="C10" s="214"/>
      <c r="D10" s="216"/>
      <c r="E10" s="210"/>
      <c r="F10" s="211"/>
      <c r="G10" s="211"/>
      <c r="H10" s="211"/>
      <c r="I10" s="211"/>
      <c r="J10" s="212"/>
      <c r="K10" s="195"/>
      <c r="L10" s="195"/>
      <c r="M10" s="195"/>
      <c r="N10" s="195"/>
      <c r="O10" s="173"/>
      <c r="P10" s="173"/>
      <c r="Q10" s="117"/>
      <c r="R10" s="117"/>
      <c r="S10" s="117"/>
      <c r="T10" s="117"/>
      <c r="U10" s="117"/>
      <c r="V10" s="117"/>
      <c r="W10" s="117"/>
      <c r="X10" s="117"/>
      <c r="Y10" s="117"/>
      <c r="Z10" s="117"/>
      <c r="AA10" s="117"/>
      <c r="AB10" s="120"/>
      <c r="AC10" s="120"/>
      <c r="AD10" s="219"/>
    </row>
    <row r="11" spans="1:35" ht="27.75" customHeight="1">
      <c r="A11" s="213"/>
      <c r="B11" s="213"/>
      <c r="C11" s="214"/>
      <c r="D11" s="217"/>
      <c r="E11" s="198" t="s">
        <v>131</v>
      </c>
      <c r="F11" s="112" t="s">
        <v>132</v>
      </c>
      <c r="G11" s="112" t="s">
        <v>133</v>
      </c>
      <c r="H11" s="112" t="s">
        <v>134</v>
      </c>
      <c r="I11" s="112"/>
      <c r="J11" s="112"/>
      <c r="K11" s="190"/>
      <c r="L11" s="190"/>
      <c r="M11" s="190"/>
      <c r="N11" s="190"/>
      <c r="O11" s="112"/>
      <c r="P11" s="112"/>
      <c r="Q11" s="112"/>
      <c r="R11" s="112"/>
      <c r="S11" s="112"/>
      <c r="T11" s="112"/>
      <c r="U11" s="112"/>
      <c r="V11" s="112"/>
      <c r="W11" s="112"/>
      <c r="X11" s="112"/>
      <c r="Y11" s="112"/>
      <c r="Z11" s="112"/>
      <c r="AA11" s="112"/>
      <c r="AB11" s="121"/>
      <c r="AC11" s="121"/>
      <c r="AD11" s="220"/>
    </row>
    <row r="12" spans="1:35" s="96" customFormat="1">
      <c r="A12" s="113">
        <v>1</v>
      </c>
      <c r="B12" s="114" t="s">
        <v>77</v>
      </c>
      <c r="C12" s="115">
        <v>40307162521</v>
      </c>
      <c r="D12" s="174" t="s">
        <v>12</v>
      </c>
      <c r="E12" s="113">
        <v>5</v>
      </c>
      <c r="F12" s="113">
        <v>4</v>
      </c>
      <c r="G12" s="113">
        <v>2</v>
      </c>
      <c r="H12" s="113">
        <v>4</v>
      </c>
      <c r="I12" s="113"/>
      <c r="J12" s="113"/>
      <c r="K12" s="113"/>
      <c r="L12" s="113"/>
      <c r="M12" s="113"/>
      <c r="N12" s="113"/>
      <c r="O12" s="113"/>
      <c r="P12" s="113"/>
      <c r="Q12" s="113"/>
      <c r="R12" s="113"/>
      <c r="S12" s="113"/>
      <c r="T12" s="113"/>
      <c r="U12" s="113"/>
      <c r="V12" s="113"/>
      <c r="W12" s="113"/>
      <c r="X12" s="113"/>
      <c r="Y12" s="113"/>
      <c r="Z12" s="113"/>
      <c r="AA12" s="113"/>
      <c r="AB12" s="113"/>
      <c r="AC12" s="113"/>
      <c r="AD12" s="113">
        <v>5</v>
      </c>
      <c r="AF12" s="122">
        <v>0</v>
      </c>
      <c r="AG12" s="122" t="s">
        <v>11</v>
      </c>
      <c r="AI12" s="164">
        <v>2</v>
      </c>
    </row>
    <row r="13" spans="1:35" s="96" customFormat="1">
      <c r="A13" s="113">
        <v>2</v>
      </c>
      <c r="B13" s="114" t="s">
        <v>78</v>
      </c>
      <c r="C13" s="115">
        <v>40206162355</v>
      </c>
      <c r="D13" s="113" t="s">
        <v>12</v>
      </c>
      <c r="E13" s="113">
        <v>5</v>
      </c>
      <c r="F13" s="113">
        <v>5</v>
      </c>
      <c r="G13" s="113">
        <v>3</v>
      </c>
      <c r="H13" s="113">
        <v>4</v>
      </c>
      <c r="I13" s="113"/>
      <c r="J13" s="113"/>
      <c r="K13" s="113"/>
      <c r="L13" s="113"/>
      <c r="M13" s="113"/>
      <c r="N13" s="113"/>
      <c r="O13" s="113"/>
      <c r="P13" s="113"/>
      <c r="Q13" s="113"/>
      <c r="R13" s="113"/>
      <c r="S13" s="113"/>
      <c r="T13" s="113"/>
      <c r="U13" s="113"/>
      <c r="V13" s="113"/>
      <c r="W13" s="113"/>
      <c r="X13" s="113"/>
      <c r="Y13" s="113"/>
      <c r="Z13" s="113"/>
      <c r="AA13" s="113"/>
      <c r="AB13" s="113"/>
      <c r="AC13" s="113"/>
      <c r="AD13" s="113">
        <v>5</v>
      </c>
      <c r="AF13" s="122">
        <v>1</v>
      </c>
      <c r="AG13" s="122" t="s">
        <v>12</v>
      </c>
    </row>
    <row r="14" spans="1:35" s="96" customFormat="1">
      <c r="A14" s="113">
        <v>3</v>
      </c>
      <c r="B14" s="114" t="s">
        <v>79</v>
      </c>
      <c r="C14" s="115">
        <v>41209022384</v>
      </c>
      <c r="D14" s="113" t="s">
        <v>11</v>
      </c>
      <c r="E14" s="113">
        <v>6</v>
      </c>
      <c r="F14" s="113">
        <v>4</v>
      </c>
      <c r="G14" s="113">
        <v>5</v>
      </c>
      <c r="H14" s="113">
        <v>4</v>
      </c>
      <c r="I14" s="113"/>
      <c r="J14" s="113"/>
      <c r="K14" s="113"/>
      <c r="L14" s="113"/>
      <c r="M14" s="113"/>
      <c r="N14" s="113"/>
      <c r="O14" s="113"/>
      <c r="P14" s="113"/>
      <c r="Q14" s="113"/>
      <c r="R14" s="113"/>
      <c r="S14" s="113"/>
      <c r="T14" s="113"/>
      <c r="U14" s="113"/>
      <c r="V14" s="113"/>
      <c r="W14" s="113"/>
      <c r="X14" s="113"/>
      <c r="Y14" s="113"/>
      <c r="Z14" s="113"/>
      <c r="AA14" s="113"/>
      <c r="AB14" s="113"/>
      <c r="AC14" s="113"/>
      <c r="AD14" s="113">
        <v>5</v>
      </c>
      <c r="AF14" s="122">
        <v>2</v>
      </c>
      <c r="AG14" s="122" t="s">
        <v>11</v>
      </c>
    </row>
    <row r="15" spans="1:35" s="96" customFormat="1">
      <c r="A15" s="113">
        <v>4</v>
      </c>
      <c r="B15" s="114" t="s">
        <v>80</v>
      </c>
      <c r="C15" s="115">
        <v>40709072361</v>
      </c>
      <c r="D15" s="113" t="s">
        <v>12</v>
      </c>
      <c r="E15" s="113">
        <v>6</v>
      </c>
      <c r="F15" s="113">
        <v>4</v>
      </c>
      <c r="G15" s="113">
        <v>5</v>
      </c>
      <c r="H15" s="113">
        <v>4</v>
      </c>
      <c r="I15" s="113"/>
      <c r="J15" s="113"/>
      <c r="K15" s="113"/>
      <c r="L15" s="113"/>
      <c r="M15" s="113"/>
      <c r="N15" s="113"/>
      <c r="O15" s="113"/>
      <c r="P15" s="113"/>
      <c r="Q15" s="113"/>
      <c r="R15" s="113"/>
      <c r="S15" s="113"/>
      <c r="T15" s="113"/>
      <c r="U15" s="113"/>
      <c r="V15" s="113"/>
      <c r="W15" s="113"/>
      <c r="X15" s="113"/>
      <c r="Y15" s="113"/>
      <c r="Z15" s="113"/>
      <c r="AA15" s="113"/>
      <c r="AB15" s="113"/>
      <c r="AC15" s="113"/>
      <c r="AD15" s="113">
        <v>5</v>
      </c>
      <c r="AF15" s="122">
        <v>3</v>
      </c>
      <c r="AG15" s="122" t="s">
        <v>12</v>
      </c>
    </row>
    <row r="16" spans="1:35" s="96" customFormat="1">
      <c r="A16" s="113">
        <v>5</v>
      </c>
      <c r="B16" s="114" t="s">
        <v>81</v>
      </c>
      <c r="C16" s="115">
        <v>41207162357</v>
      </c>
      <c r="D16" s="113" t="s">
        <v>12</v>
      </c>
      <c r="E16" s="113">
        <v>6</v>
      </c>
      <c r="F16" s="113">
        <v>3</v>
      </c>
      <c r="G16" s="113">
        <v>5</v>
      </c>
      <c r="H16" s="113">
        <v>4</v>
      </c>
      <c r="I16" s="113"/>
      <c r="J16" s="113"/>
      <c r="K16" s="113"/>
      <c r="L16" s="113"/>
      <c r="M16" s="113"/>
      <c r="N16" s="113"/>
      <c r="O16" s="113"/>
      <c r="P16" s="113"/>
      <c r="Q16" s="113"/>
      <c r="R16" s="113"/>
      <c r="S16" s="113"/>
      <c r="T16" s="113"/>
      <c r="U16" s="113"/>
      <c r="V16" s="113"/>
      <c r="W16" s="113"/>
      <c r="X16" s="113"/>
      <c r="Y16" s="113"/>
      <c r="Z16" s="113"/>
      <c r="AA16" s="113"/>
      <c r="AB16" s="113"/>
      <c r="AC16" s="113"/>
      <c r="AD16" s="113">
        <v>5</v>
      </c>
      <c r="AF16" s="122">
        <v>4</v>
      </c>
      <c r="AG16" s="122" t="s">
        <v>11</v>
      </c>
    </row>
    <row r="17" spans="1:35" s="96" customFormat="1">
      <c r="A17" s="113">
        <v>6</v>
      </c>
      <c r="B17" s="114" t="s">
        <v>82</v>
      </c>
      <c r="C17" s="115">
        <v>41209166359</v>
      </c>
      <c r="D17" s="113" t="s">
        <v>12</v>
      </c>
      <c r="E17" s="113">
        <v>6</v>
      </c>
      <c r="F17" s="113">
        <v>6</v>
      </c>
      <c r="G17" s="113">
        <v>6</v>
      </c>
      <c r="H17" s="113">
        <v>4</v>
      </c>
      <c r="I17" s="113"/>
      <c r="J17" s="113"/>
      <c r="K17" s="113"/>
      <c r="L17" s="113"/>
      <c r="M17" s="113"/>
      <c r="N17" s="113"/>
      <c r="O17" s="113"/>
      <c r="P17" s="113"/>
      <c r="Q17" s="113"/>
      <c r="R17" s="113"/>
      <c r="S17" s="113"/>
      <c r="T17" s="113"/>
      <c r="U17" s="113"/>
      <c r="V17" s="113"/>
      <c r="W17" s="113"/>
      <c r="X17" s="113"/>
      <c r="Y17" s="113"/>
      <c r="Z17" s="113"/>
      <c r="AA17" s="113"/>
      <c r="AB17" s="113"/>
      <c r="AC17" s="113"/>
      <c r="AD17" s="113">
        <v>5</v>
      </c>
      <c r="AF17" s="122">
        <v>5</v>
      </c>
      <c r="AG17" s="122" t="s">
        <v>12</v>
      </c>
    </row>
    <row r="18" spans="1:35" s="96" customFormat="1">
      <c r="A18" s="113">
        <v>7</v>
      </c>
      <c r="B18" s="114" t="s">
        <v>83</v>
      </c>
      <c r="C18" s="115">
        <v>41208018957</v>
      </c>
      <c r="D18" s="113" t="s">
        <v>12</v>
      </c>
      <c r="E18" s="113">
        <v>6</v>
      </c>
      <c r="F18" s="113">
        <v>4</v>
      </c>
      <c r="G18" s="113">
        <v>4</v>
      </c>
      <c r="H18" s="113">
        <v>4</v>
      </c>
      <c r="I18" s="113"/>
      <c r="J18" s="113"/>
      <c r="K18" s="113"/>
      <c r="L18" s="113"/>
      <c r="M18" s="113"/>
      <c r="N18" s="113"/>
      <c r="O18" s="113"/>
      <c r="P18" s="113"/>
      <c r="Q18" s="113"/>
      <c r="R18" s="113"/>
      <c r="S18" s="113"/>
      <c r="T18" s="113"/>
      <c r="U18" s="113"/>
      <c r="V18" s="113"/>
      <c r="W18" s="113"/>
      <c r="X18" s="113"/>
      <c r="Y18" s="113"/>
      <c r="Z18" s="113"/>
      <c r="AA18" s="113"/>
      <c r="AB18" s="113"/>
      <c r="AC18" s="113"/>
      <c r="AD18" s="113">
        <v>5</v>
      </c>
      <c r="AF18" s="123">
        <v>6</v>
      </c>
      <c r="AG18" s="123" t="s">
        <v>11</v>
      </c>
    </row>
    <row r="19" spans="1:35" s="96" customFormat="1">
      <c r="A19" s="113">
        <v>8</v>
      </c>
      <c r="B19" s="114" t="s">
        <v>84</v>
      </c>
      <c r="C19" s="115">
        <v>41203018933</v>
      </c>
      <c r="D19" s="113" t="s">
        <v>12</v>
      </c>
      <c r="E19" s="113">
        <v>5</v>
      </c>
      <c r="F19" s="113">
        <v>5</v>
      </c>
      <c r="G19" s="113">
        <v>3</v>
      </c>
      <c r="H19" s="113">
        <v>4</v>
      </c>
      <c r="I19" s="113"/>
      <c r="J19" s="113"/>
      <c r="K19" s="113"/>
      <c r="L19" s="113"/>
      <c r="M19" s="113"/>
      <c r="N19" s="113"/>
      <c r="O19" s="113"/>
      <c r="P19" s="113"/>
      <c r="Q19" s="113"/>
      <c r="R19" s="113"/>
      <c r="S19" s="113"/>
      <c r="T19" s="113"/>
      <c r="U19" s="113"/>
      <c r="V19" s="113"/>
      <c r="W19" s="113"/>
      <c r="X19" s="113"/>
      <c r="Y19" s="113"/>
      <c r="Z19" s="113"/>
      <c r="AA19" s="113"/>
      <c r="AB19" s="113"/>
      <c r="AC19" s="113"/>
      <c r="AD19" s="113">
        <v>5</v>
      </c>
      <c r="AF19" s="122">
        <v>7</v>
      </c>
      <c r="AG19" s="122" t="s">
        <v>12</v>
      </c>
      <c r="AH19" s="126"/>
      <c r="AI19" s="126"/>
    </row>
    <row r="20" spans="1:35" s="96" customFormat="1">
      <c r="A20" s="113">
        <v>9</v>
      </c>
      <c r="B20" s="114" t="s">
        <v>85</v>
      </c>
      <c r="C20" s="115">
        <v>41208162564</v>
      </c>
      <c r="D20" s="113" t="s">
        <v>11</v>
      </c>
      <c r="E20" s="113">
        <v>6</v>
      </c>
      <c r="F20" s="113">
        <v>4</v>
      </c>
      <c r="G20" s="113">
        <v>5</v>
      </c>
      <c r="H20" s="113">
        <v>4</v>
      </c>
      <c r="I20" s="113"/>
      <c r="J20" s="113"/>
      <c r="K20" s="113"/>
      <c r="L20" s="113"/>
      <c r="M20" s="113"/>
      <c r="N20" s="113"/>
      <c r="O20" s="113"/>
      <c r="P20" s="113"/>
      <c r="Q20" s="113"/>
      <c r="R20" s="113"/>
      <c r="S20" s="113"/>
      <c r="T20" s="113"/>
      <c r="U20" s="113"/>
      <c r="V20" s="113"/>
      <c r="W20" s="113"/>
      <c r="X20" s="113"/>
      <c r="Y20" s="113"/>
      <c r="Z20" s="113"/>
      <c r="AA20" s="113"/>
      <c r="AB20" s="113"/>
      <c r="AC20" s="113"/>
      <c r="AD20" s="113">
        <v>5</v>
      </c>
      <c r="AF20" s="123">
        <v>8</v>
      </c>
      <c r="AG20" s="123" t="s">
        <v>11</v>
      </c>
      <c r="AH20" s="126"/>
      <c r="AI20" s="126"/>
    </row>
    <row r="21" spans="1:35" s="96" customFormat="1">
      <c r="A21" s="113">
        <v>10</v>
      </c>
      <c r="B21" s="114" t="s">
        <v>86</v>
      </c>
      <c r="C21" s="115">
        <v>41209169898</v>
      </c>
      <c r="D21" s="113" t="s">
        <v>11</v>
      </c>
      <c r="E21" s="113">
        <v>6</v>
      </c>
      <c r="F21" s="113">
        <v>4</v>
      </c>
      <c r="G21" s="113">
        <v>5</v>
      </c>
      <c r="H21" s="113">
        <v>4</v>
      </c>
      <c r="I21" s="113"/>
      <c r="J21" s="113"/>
      <c r="K21" s="113"/>
      <c r="L21" s="113"/>
      <c r="M21" s="113"/>
      <c r="N21" s="113"/>
      <c r="O21" s="113"/>
      <c r="P21" s="113"/>
      <c r="Q21" s="113"/>
      <c r="R21" s="113"/>
      <c r="S21" s="113"/>
      <c r="T21" s="113"/>
      <c r="U21" s="113"/>
      <c r="V21" s="113"/>
      <c r="W21" s="113"/>
      <c r="X21" s="113"/>
      <c r="Y21" s="113"/>
      <c r="Z21" s="113"/>
      <c r="AA21" s="113"/>
      <c r="AB21" s="113"/>
      <c r="AC21" s="113"/>
      <c r="AD21" s="113">
        <v>5</v>
      </c>
      <c r="AF21" s="122">
        <v>9</v>
      </c>
      <c r="AG21" s="122" t="s">
        <v>12</v>
      </c>
      <c r="AH21" s="126"/>
      <c r="AI21" s="126"/>
    </row>
    <row r="22" spans="1:35" s="96" customFormat="1">
      <c r="A22" s="113">
        <v>11</v>
      </c>
      <c r="B22" s="114" t="s">
        <v>87</v>
      </c>
      <c r="C22" s="115">
        <v>41216167867</v>
      </c>
      <c r="D22" s="113" t="s">
        <v>12</v>
      </c>
      <c r="E22" s="113">
        <v>6</v>
      </c>
      <c r="F22" s="113">
        <v>3</v>
      </c>
      <c r="G22" s="113">
        <v>5</v>
      </c>
      <c r="H22" s="113">
        <v>4</v>
      </c>
      <c r="I22" s="113"/>
      <c r="J22" s="113"/>
      <c r="K22" s="113"/>
      <c r="L22" s="113"/>
      <c r="M22" s="113"/>
      <c r="N22" s="113"/>
      <c r="O22" s="113"/>
      <c r="P22" s="113"/>
      <c r="Q22" s="113"/>
      <c r="R22" s="113"/>
      <c r="S22" s="113"/>
      <c r="T22" s="113"/>
      <c r="U22" s="113"/>
      <c r="V22" s="113"/>
      <c r="W22" s="113"/>
      <c r="X22" s="113"/>
      <c r="Y22" s="113"/>
      <c r="Z22" s="113"/>
      <c r="AA22" s="113"/>
      <c r="AB22" s="113"/>
      <c r="AC22" s="113"/>
      <c r="AD22" s="113">
        <v>5</v>
      </c>
      <c r="AF22" s="124"/>
      <c r="AG22" s="124"/>
      <c r="AH22" s="126"/>
      <c r="AI22" s="126"/>
    </row>
    <row r="23" spans="1:35" s="96" customFormat="1">
      <c r="A23" s="113">
        <v>12</v>
      </c>
      <c r="B23" s="114" t="s">
        <v>88</v>
      </c>
      <c r="C23" s="115">
        <v>41219169638</v>
      </c>
      <c r="D23" s="113" t="s">
        <v>11</v>
      </c>
      <c r="E23" s="113">
        <v>6</v>
      </c>
      <c r="F23" s="113">
        <v>6</v>
      </c>
      <c r="G23" s="113">
        <v>6</v>
      </c>
      <c r="H23" s="113">
        <v>4</v>
      </c>
      <c r="I23" s="113"/>
      <c r="J23" s="113"/>
      <c r="K23" s="113"/>
      <c r="L23" s="113"/>
      <c r="M23" s="113"/>
      <c r="N23" s="113"/>
      <c r="O23" s="113"/>
      <c r="P23" s="113"/>
      <c r="Q23" s="113"/>
      <c r="R23" s="113"/>
      <c r="S23" s="113"/>
      <c r="T23" s="113"/>
      <c r="U23" s="113"/>
      <c r="V23" s="113"/>
      <c r="W23" s="113"/>
      <c r="X23" s="113"/>
      <c r="Y23" s="113"/>
      <c r="Z23" s="113"/>
      <c r="AA23" s="113"/>
      <c r="AB23" s="113"/>
      <c r="AC23" s="113"/>
      <c r="AD23" s="113">
        <v>5</v>
      </c>
      <c r="AF23" s="124"/>
      <c r="AG23" s="124"/>
      <c r="AH23" s="126"/>
      <c r="AI23" s="126"/>
    </row>
    <row r="24" spans="1:35" s="96" customFormat="1">
      <c r="A24" s="113">
        <v>13</v>
      </c>
      <c r="B24" s="114" t="s">
        <v>89</v>
      </c>
      <c r="C24" s="115">
        <v>41229162398</v>
      </c>
      <c r="D24" s="113" t="s">
        <v>11</v>
      </c>
      <c r="E24" s="113">
        <v>6</v>
      </c>
      <c r="F24" s="113">
        <v>4</v>
      </c>
      <c r="G24" s="113">
        <v>4</v>
      </c>
      <c r="H24" s="113">
        <v>4</v>
      </c>
      <c r="I24" s="113"/>
      <c r="J24" s="113"/>
      <c r="K24" s="113"/>
      <c r="L24" s="113"/>
      <c r="M24" s="113"/>
      <c r="N24" s="113"/>
      <c r="O24" s="113"/>
      <c r="P24" s="113"/>
      <c r="Q24" s="113"/>
      <c r="R24" s="113"/>
      <c r="S24" s="113"/>
      <c r="T24" s="113"/>
      <c r="U24" s="113"/>
      <c r="V24" s="113"/>
      <c r="W24" s="113"/>
      <c r="X24" s="113"/>
      <c r="Y24" s="113"/>
      <c r="Z24" s="113"/>
      <c r="AA24" s="113"/>
      <c r="AB24" s="113"/>
      <c r="AC24" s="113"/>
      <c r="AD24" s="113">
        <v>5</v>
      </c>
      <c r="AF24" s="124"/>
      <c r="AG24" s="124"/>
    </row>
    <row r="25" spans="1:35" s="96" customFormat="1">
      <c r="A25" s="113">
        <v>14</v>
      </c>
      <c r="B25" s="114" t="s">
        <v>90</v>
      </c>
      <c r="C25" s="115">
        <v>41203168754</v>
      </c>
      <c r="D25" s="113" t="s">
        <v>11</v>
      </c>
      <c r="E25" s="113">
        <v>5</v>
      </c>
      <c r="F25" s="113">
        <v>5</v>
      </c>
      <c r="G25" s="113">
        <v>3</v>
      </c>
      <c r="H25" s="113">
        <v>4</v>
      </c>
      <c r="I25" s="113"/>
      <c r="J25" s="113"/>
      <c r="K25" s="113"/>
      <c r="L25" s="113"/>
      <c r="M25" s="113"/>
      <c r="N25" s="113"/>
      <c r="O25" s="113"/>
      <c r="P25" s="113"/>
      <c r="Q25" s="113"/>
      <c r="R25" s="113"/>
      <c r="S25" s="113"/>
      <c r="T25" s="113"/>
      <c r="U25" s="113"/>
      <c r="V25" s="113"/>
      <c r="W25" s="113"/>
      <c r="X25" s="113"/>
      <c r="Y25" s="113"/>
      <c r="Z25" s="113"/>
      <c r="AA25" s="113"/>
      <c r="AB25" s="113"/>
      <c r="AC25" s="113"/>
      <c r="AD25" s="113">
        <v>5</v>
      </c>
      <c r="AF25" s="124"/>
      <c r="AG25" s="124"/>
    </row>
    <row r="26" spans="1:35" s="96" customFormat="1">
      <c r="A26" s="113">
        <v>15</v>
      </c>
      <c r="B26" s="114" t="s">
        <v>91</v>
      </c>
      <c r="C26" s="115">
        <v>41206162335</v>
      </c>
      <c r="D26" s="113" t="s">
        <v>12</v>
      </c>
      <c r="E26" s="113">
        <v>6</v>
      </c>
      <c r="F26" s="113">
        <v>4</v>
      </c>
      <c r="G26" s="113">
        <v>5</v>
      </c>
      <c r="H26" s="113">
        <v>4</v>
      </c>
      <c r="I26" s="113"/>
      <c r="J26" s="113"/>
      <c r="K26" s="113"/>
      <c r="L26" s="113"/>
      <c r="M26" s="113"/>
      <c r="N26" s="113"/>
      <c r="O26" s="113"/>
      <c r="P26" s="113"/>
      <c r="Q26" s="113"/>
      <c r="R26" s="113"/>
      <c r="S26" s="113"/>
      <c r="T26" s="113"/>
      <c r="U26" s="113"/>
      <c r="V26" s="113"/>
      <c r="W26" s="113"/>
      <c r="X26" s="113"/>
      <c r="Y26" s="113"/>
      <c r="Z26" s="113"/>
      <c r="AA26" s="113"/>
      <c r="AB26" s="113"/>
      <c r="AC26" s="113"/>
      <c r="AD26" s="113">
        <v>5</v>
      </c>
      <c r="AF26" s="124"/>
      <c r="AG26" s="124"/>
    </row>
    <row r="27" spans="1:35" s="96" customFormat="1">
      <c r="A27" s="113">
        <v>16</v>
      </c>
      <c r="B27" s="114" t="s">
        <v>92</v>
      </c>
      <c r="C27" s="115">
        <v>41209166267</v>
      </c>
      <c r="D27" s="113" t="s">
        <v>12</v>
      </c>
      <c r="E27" s="113">
        <v>6</v>
      </c>
      <c r="F27" s="113">
        <v>4</v>
      </c>
      <c r="G27" s="113">
        <v>5</v>
      </c>
      <c r="H27" s="113">
        <v>4</v>
      </c>
      <c r="I27" s="113"/>
      <c r="J27" s="113"/>
      <c r="K27" s="113"/>
      <c r="L27" s="113"/>
      <c r="M27" s="113"/>
      <c r="N27" s="113"/>
      <c r="O27" s="113"/>
      <c r="P27" s="113"/>
      <c r="Q27" s="113"/>
      <c r="R27" s="113"/>
      <c r="S27" s="113"/>
      <c r="T27" s="113"/>
      <c r="U27" s="113"/>
      <c r="V27" s="113"/>
      <c r="W27" s="113"/>
      <c r="X27" s="113"/>
      <c r="Y27" s="113"/>
      <c r="Z27" s="113"/>
      <c r="AA27" s="113"/>
      <c r="AB27" s="113"/>
      <c r="AC27" s="113"/>
      <c r="AD27" s="113">
        <v>5</v>
      </c>
      <c r="AF27" s="124"/>
      <c r="AG27" s="124"/>
    </row>
    <row r="28" spans="1:35" s="96" customFormat="1">
      <c r="A28" s="113">
        <v>17</v>
      </c>
      <c r="B28" s="114" t="s">
        <v>93</v>
      </c>
      <c r="C28" s="115">
        <v>41211166993</v>
      </c>
      <c r="D28" s="113" t="s">
        <v>12</v>
      </c>
      <c r="E28" s="113">
        <v>6</v>
      </c>
      <c r="F28" s="113">
        <v>3</v>
      </c>
      <c r="G28" s="113">
        <v>5</v>
      </c>
      <c r="H28" s="113">
        <v>4</v>
      </c>
      <c r="I28" s="113"/>
      <c r="J28" s="113"/>
      <c r="K28" s="113"/>
      <c r="L28" s="113"/>
      <c r="M28" s="113"/>
      <c r="N28" s="113"/>
      <c r="O28" s="113"/>
      <c r="P28" s="113"/>
      <c r="Q28" s="113"/>
      <c r="R28" s="113"/>
      <c r="S28" s="113"/>
      <c r="T28" s="113"/>
      <c r="U28" s="113"/>
      <c r="V28" s="113"/>
      <c r="W28" s="113"/>
      <c r="X28" s="113"/>
      <c r="Y28" s="113"/>
      <c r="Z28" s="113"/>
      <c r="AA28" s="113"/>
      <c r="AB28" s="113"/>
      <c r="AC28" s="113"/>
      <c r="AD28" s="113">
        <v>5</v>
      </c>
      <c r="AF28" s="124"/>
      <c r="AG28" s="124"/>
    </row>
    <row r="29" spans="1:35" s="96" customFormat="1">
      <c r="A29" s="113">
        <v>18</v>
      </c>
      <c r="B29" s="114" t="s">
        <v>94</v>
      </c>
      <c r="C29" s="115">
        <v>41236161248</v>
      </c>
      <c r="D29" s="113" t="s">
        <v>11</v>
      </c>
      <c r="E29" s="113">
        <v>6</v>
      </c>
      <c r="F29" s="113">
        <v>6</v>
      </c>
      <c r="G29" s="113">
        <v>6</v>
      </c>
      <c r="H29" s="113">
        <v>4</v>
      </c>
      <c r="I29" s="113"/>
      <c r="J29" s="113"/>
      <c r="K29" s="113"/>
      <c r="L29" s="113"/>
      <c r="M29" s="113"/>
      <c r="N29" s="113"/>
      <c r="O29" s="113"/>
      <c r="P29" s="113"/>
      <c r="Q29" s="113"/>
      <c r="R29" s="113"/>
      <c r="S29" s="113"/>
      <c r="T29" s="113"/>
      <c r="U29" s="113"/>
      <c r="V29" s="113"/>
      <c r="W29" s="113"/>
      <c r="X29" s="113"/>
      <c r="Y29" s="113"/>
      <c r="Z29" s="113"/>
      <c r="AA29" s="113"/>
      <c r="AB29" s="113"/>
      <c r="AC29" s="113"/>
      <c r="AD29" s="113">
        <v>5</v>
      </c>
      <c r="AF29" s="124"/>
      <c r="AG29" s="124"/>
    </row>
    <row r="30" spans="1:35" s="96" customFormat="1">
      <c r="A30" s="113">
        <v>19</v>
      </c>
      <c r="B30" s="114" t="s">
        <v>95</v>
      </c>
      <c r="C30" s="115">
        <v>41223161353</v>
      </c>
      <c r="D30" s="113" t="s">
        <v>12</v>
      </c>
      <c r="E30" s="113">
        <v>6</v>
      </c>
      <c r="F30" s="113">
        <v>4</v>
      </c>
      <c r="G30" s="113">
        <v>4</v>
      </c>
      <c r="H30" s="113">
        <v>4</v>
      </c>
      <c r="I30" s="113"/>
      <c r="J30" s="113"/>
      <c r="K30" s="113"/>
      <c r="L30" s="113"/>
      <c r="M30" s="113"/>
      <c r="N30" s="113"/>
      <c r="O30" s="113"/>
      <c r="P30" s="113"/>
      <c r="Q30" s="113"/>
      <c r="R30" s="113"/>
      <c r="S30" s="113"/>
      <c r="T30" s="113"/>
      <c r="U30" s="113"/>
      <c r="V30" s="113"/>
      <c r="W30" s="113"/>
      <c r="X30" s="113"/>
      <c r="Y30" s="113"/>
      <c r="Z30" s="113"/>
      <c r="AA30" s="113"/>
      <c r="AB30" s="113"/>
      <c r="AC30" s="113"/>
      <c r="AD30" s="113">
        <v>5</v>
      </c>
      <c r="AF30" s="124"/>
      <c r="AG30" s="124"/>
    </row>
    <row r="31" spans="1:35" s="96" customFormat="1">
      <c r="A31" s="113">
        <v>20</v>
      </c>
      <c r="B31" s="114" t="s">
        <v>96</v>
      </c>
      <c r="C31" s="115">
        <v>41225169897</v>
      </c>
      <c r="D31" s="113" t="s">
        <v>12</v>
      </c>
      <c r="E31" s="113">
        <v>5</v>
      </c>
      <c r="F31" s="113">
        <v>5</v>
      </c>
      <c r="G31" s="113">
        <v>3</v>
      </c>
      <c r="H31" s="113">
        <v>4</v>
      </c>
      <c r="I31" s="113"/>
      <c r="J31" s="113"/>
      <c r="K31" s="113"/>
      <c r="L31" s="113"/>
      <c r="M31" s="113"/>
      <c r="N31" s="113"/>
      <c r="O31" s="113"/>
      <c r="P31" s="113"/>
      <c r="Q31" s="113"/>
      <c r="R31" s="113"/>
      <c r="S31" s="113"/>
      <c r="T31" s="113"/>
      <c r="U31" s="113"/>
      <c r="V31" s="113"/>
      <c r="W31" s="113"/>
      <c r="X31" s="113"/>
      <c r="Y31" s="113"/>
      <c r="Z31" s="113"/>
      <c r="AA31" s="113"/>
      <c r="AB31" s="113"/>
      <c r="AC31" s="113"/>
      <c r="AD31" s="113">
        <v>5</v>
      </c>
      <c r="AF31" s="124"/>
      <c r="AG31" s="124"/>
    </row>
    <row r="32" spans="1:35" s="96" customFormat="1">
      <c r="A32" s="113">
        <v>21</v>
      </c>
      <c r="B32" s="114" t="s">
        <v>97</v>
      </c>
      <c r="C32" s="115">
        <v>41216163696</v>
      </c>
      <c r="D32" s="113" t="s">
        <v>11</v>
      </c>
      <c r="E32" s="113">
        <v>6</v>
      </c>
      <c r="F32" s="113">
        <v>4</v>
      </c>
      <c r="G32" s="113">
        <v>5</v>
      </c>
      <c r="H32" s="113">
        <v>4</v>
      </c>
      <c r="I32" s="113"/>
      <c r="J32" s="113"/>
      <c r="K32" s="113"/>
      <c r="L32" s="113"/>
      <c r="M32" s="113"/>
      <c r="N32" s="113"/>
      <c r="O32" s="113"/>
      <c r="P32" s="113"/>
      <c r="Q32" s="113"/>
      <c r="R32" s="113"/>
      <c r="S32" s="113"/>
      <c r="T32" s="113"/>
      <c r="U32" s="113"/>
      <c r="V32" s="113"/>
      <c r="W32" s="113"/>
      <c r="X32" s="113"/>
      <c r="Y32" s="113"/>
      <c r="Z32" s="113"/>
      <c r="AA32" s="113"/>
      <c r="AB32" s="113"/>
      <c r="AC32" s="113"/>
      <c r="AD32" s="113">
        <v>5</v>
      </c>
      <c r="AF32" s="124"/>
      <c r="AG32" s="124"/>
    </row>
    <row r="33" spans="1:33" s="96" customFormat="1">
      <c r="A33" s="113">
        <v>22</v>
      </c>
      <c r="B33" s="114" t="s">
        <v>98</v>
      </c>
      <c r="C33" s="115">
        <v>41227163424</v>
      </c>
      <c r="D33" s="113" t="s">
        <v>11</v>
      </c>
      <c r="E33" s="113">
        <v>6</v>
      </c>
      <c r="F33" s="113">
        <v>4</v>
      </c>
      <c r="G33" s="113">
        <v>5</v>
      </c>
      <c r="H33" s="113">
        <v>4</v>
      </c>
      <c r="I33" s="113"/>
      <c r="J33" s="113"/>
      <c r="K33" s="113"/>
      <c r="L33" s="113"/>
      <c r="M33" s="113"/>
      <c r="N33" s="113"/>
      <c r="O33" s="113"/>
      <c r="P33" s="113"/>
      <c r="Q33" s="113"/>
      <c r="R33" s="113"/>
      <c r="S33" s="113"/>
      <c r="T33" s="113"/>
      <c r="U33" s="113"/>
      <c r="V33" s="113"/>
      <c r="W33" s="113"/>
      <c r="X33" s="113"/>
      <c r="Y33" s="113"/>
      <c r="Z33" s="113"/>
      <c r="AA33" s="113"/>
      <c r="AB33" s="113"/>
      <c r="AC33" s="113"/>
      <c r="AD33" s="113">
        <v>5</v>
      </c>
      <c r="AF33" s="124"/>
      <c r="AG33" s="124"/>
    </row>
    <row r="34" spans="1:33" s="96" customFormat="1">
      <c r="A34" s="113">
        <v>23</v>
      </c>
      <c r="B34" s="114" t="s">
        <v>99</v>
      </c>
      <c r="C34" s="115">
        <v>41228166363</v>
      </c>
      <c r="D34" s="113" t="s">
        <v>12</v>
      </c>
      <c r="E34" s="113">
        <v>6</v>
      </c>
      <c r="F34" s="113">
        <v>3</v>
      </c>
      <c r="G34" s="113">
        <v>5</v>
      </c>
      <c r="H34" s="113">
        <v>4</v>
      </c>
      <c r="I34" s="113"/>
      <c r="J34" s="113"/>
      <c r="K34" s="113"/>
      <c r="L34" s="113"/>
      <c r="M34" s="113"/>
      <c r="N34" s="113"/>
      <c r="O34" s="113"/>
      <c r="P34" s="113"/>
      <c r="Q34" s="113"/>
      <c r="R34" s="113"/>
      <c r="S34" s="113"/>
      <c r="T34" s="113"/>
      <c r="U34" s="113"/>
      <c r="V34" s="113"/>
      <c r="W34" s="113"/>
      <c r="X34" s="113"/>
      <c r="Y34" s="113"/>
      <c r="Z34" s="113"/>
      <c r="AA34" s="113"/>
      <c r="AB34" s="113"/>
      <c r="AC34" s="113"/>
      <c r="AD34" s="113">
        <v>5</v>
      </c>
      <c r="AF34" s="124"/>
      <c r="AG34" s="124"/>
    </row>
    <row r="35" spans="1:33" s="96" customFormat="1">
      <c r="A35" s="113">
        <v>24</v>
      </c>
      <c r="B35" s="114" t="s">
        <v>100</v>
      </c>
      <c r="C35" s="115">
        <v>41213169763</v>
      </c>
      <c r="D35" s="113" t="s">
        <v>12</v>
      </c>
      <c r="E35" s="113">
        <v>6</v>
      </c>
      <c r="F35" s="113">
        <v>6</v>
      </c>
      <c r="G35" s="113">
        <v>6</v>
      </c>
      <c r="H35" s="113">
        <v>4</v>
      </c>
      <c r="I35" s="113"/>
      <c r="J35" s="113"/>
      <c r="K35" s="113"/>
      <c r="L35" s="113"/>
      <c r="M35" s="113"/>
      <c r="N35" s="113"/>
      <c r="O35" s="113"/>
      <c r="P35" s="113"/>
      <c r="Q35" s="113"/>
      <c r="R35" s="113"/>
      <c r="S35" s="113"/>
      <c r="T35" s="113"/>
      <c r="U35" s="113"/>
      <c r="V35" s="113"/>
      <c r="W35" s="113"/>
      <c r="X35" s="113"/>
      <c r="Y35" s="113"/>
      <c r="Z35" s="113"/>
      <c r="AA35" s="113"/>
      <c r="AB35" s="113"/>
      <c r="AC35" s="113"/>
      <c r="AD35" s="113">
        <v>5</v>
      </c>
      <c r="AF35" s="124"/>
      <c r="AG35" s="124"/>
    </row>
    <row r="36" spans="1:33" s="96" customFormat="1">
      <c r="A36" s="113">
        <v>25</v>
      </c>
      <c r="B36" s="114" t="s">
        <v>101</v>
      </c>
      <c r="C36" s="115">
        <v>41223084543</v>
      </c>
      <c r="D36" s="113" t="s">
        <v>12</v>
      </c>
      <c r="E36" s="113">
        <v>6</v>
      </c>
      <c r="F36" s="113">
        <v>4</v>
      </c>
      <c r="G36" s="113">
        <v>4</v>
      </c>
      <c r="H36" s="113">
        <v>4</v>
      </c>
      <c r="I36" s="113"/>
      <c r="J36" s="113"/>
      <c r="K36" s="113"/>
      <c r="L36" s="113"/>
      <c r="M36" s="113"/>
      <c r="N36" s="113"/>
      <c r="O36" s="113"/>
      <c r="P36" s="113"/>
      <c r="Q36" s="113"/>
      <c r="R36" s="113"/>
      <c r="S36" s="113"/>
      <c r="T36" s="113"/>
      <c r="U36" s="113"/>
      <c r="V36" s="113"/>
      <c r="W36" s="113"/>
      <c r="X36" s="113"/>
      <c r="Y36" s="113"/>
      <c r="Z36" s="113"/>
      <c r="AA36" s="113"/>
      <c r="AB36" s="113"/>
      <c r="AC36" s="113"/>
      <c r="AD36" s="113">
        <v>5</v>
      </c>
      <c r="AF36" s="124"/>
      <c r="AG36" s="124"/>
    </row>
    <row r="37" spans="1:33" s="96" customFormat="1">
      <c r="A37" s="113">
        <v>26</v>
      </c>
      <c r="B37" s="146" t="s">
        <v>102</v>
      </c>
      <c r="C37" s="115">
        <v>41213162346</v>
      </c>
      <c r="D37" s="113" t="s">
        <v>11</v>
      </c>
      <c r="E37" s="113">
        <v>5</v>
      </c>
      <c r="F37" s="113">
        <v>5</v>
      </c>
      <c r="G37" s="113">
        <v>3</v>
      </c>
      <c r="H37" s="113">
        <v>4</v>
      </c>
      <c r="I37" s="113"/>
      <c r="J37" s="113"/>
      <c r="K37" s="113"/>
      <c r="L37" s="113"/>
      <c r="M37" s="113"/>
      <c r="N37" s="113"/>
      <c r="O37" s="113"/>
      <c r="P37" s="113"/>
      <c r="Q37" s="113"/>
      <c r="R37" s="113"/>
      <c r="S37" s="113"/>
      <c r="T37" s="113"/>
      <c r="U37" s="113"/>
      <c r="V37" s="113"/>
      <c r="W37" s="113"/>
      <c r="X37" s="113"/>
      <c r="Y37" s="113"/>
      <c r="Z37" s="113"/>
      <c r="AA37" s="113"/>
      <c r="AB37" s="113"/>
      <c r="AC37" s="113"/>
      <c r="AD37" s="113">
        <v>5</v>
      </c>
      <c r="AF37" s="124"/>
      <c r="AG37" s="124"/>
    </row>
    <row r="38" spans="1:33" s="96" customFormat="1">
      <c r="A38" s="113">
        <v>27</v>
      </c>
      <c r="B38" s="114" t="s">
        <v>103</v>
      </c>
      <c r="C38" s="115">
        <v>41224162457</v>
      </c>
      <c r="D38" s="113" t="s">
        <v>12</v>
      </c>
      <c r="E38" s="113">
        <v>6</v>
      </c>
      <c r="F38" s="113">
        <v>4</v>
      </c>
      <c r="G38" s="113">
        <v>5</v>
      </c>
      <c r="H38" s="113">
        <v>4</v>
      </c>
      <c r="I38" s="113"/>
      <c r="J38" s="113"/>
      <c r="K38" s="113"/>
      <c r="L38" s="113"/>
      <c r="M38" s="113"/>
      <c r="N38" s="113"/>
      <c r="O38" s="113"/>
      <c r="P38" s="113"/>
      <c r="Q38" s="113"/>
      <c r="R38" s="113"/>
      <c r="S38" s="113"/>
      <c r="T38" s="113"/>
      <c r="U38" s="113"/>
      <c r="V38" s="113"/>
      <c r="W38" s="113"/>
      <c r="X38" s="113"/>
      <c r="Y38" s="113"/>
      <c r="Z38" s="113"/>
      <c r="AA38" s="113"/>
      <c r="AB38" s="113"/>
      <c r="AC38" s="113"/>
      <c r="AD38" s="113">
        <v>5</v>
      </c>
      <c r="AF38" s="124"/>
      <c r="AG38" s="124"/>
    </row>
    <row r="39" spans="1:33" s="96" customFormat="1">
      <c r="A39" s="113">
        <v>28</v>
      </c>
      <c r="B39" s="114" t="s">
        <v>104</v>
      </c>
      <c r="C39" s="115">
        <v>41213032349</v>
      </c>
      <c r="D39" s="113" t="s">
        <v>12</v>
      </c>
      <c r="E39" s="113">
        <v>6</v>
      </c>
      <c r="F39" s="113">
        <v>4</v>
      </c>
      <c r="G39" s="113">
        <v>5</v>
      </c>
      <c r="H39" s="113">
        <v>4</v>
      </c>
      <c r="I39" s="113"/>
      <c r="J39" s="113"/>
      <c r="K39" s="113"/>
      <c r="L39" s="113"/>
      <c r="M39" s="113"/>
      <c r="N39" s="113"/>
      <c r="O39" s="113"/>
      <c r="P39" s="113"/>
      <c r="Q39" s="113"/>
      <c r="R39" s="113"/>
      <c r="S39" s="113"/>
      <c r="T39" s="113"/>
      <c r="U39" s="113"/>
      <c r="V39" s="113"/>
      <c r="W39" s="113"/>
      <c r="X39" s="113"/>
      <c r="Y39" s="113"/>
      <c r="Z39" s="113"/>
      <c r="AA39" s="113"/>
      <c r="AB39" s="113"/>
      <c r="AC39" s="113"/>
      <c r="AD39" s="113">
        <v>5</v>
      </c>
      <c r="AF39" s="124"/>
      <c r="AG39" s="124"/>
    </row>
    <row r="40" spans="1:33" s="96" customFormat="1">
      <c r="A40" s="113">
        <v>29</v>
      </c>
      <c r="B40" s="114" t="s">
        <v>105</v>
      </c>
      <c r="C40" s="115">
        <v>41223032398</v>
      </c>
      <c r="D40" s="113" t="s">
        <v>11</v>
      </c>
      <c r="E40" s="113">
        <v>6</v>
      </c>
      <c r="F40" s="113">
        <v>3</v>
      </c>
      <c r="G40" s="113">
        <v>5</v>
      </c>
      <c r="H40" s="113">
        <v>4</v>
      </c>
      <c r="I40" s="113"/>
      <c r="J40" s="113"/>
      <c r="K40" s="113"/>
      <c r="L40" s="113"/>
      <c r="M40" s="113"/>
      <c r="N40" s="113"/>
      <c r="O40" s="113"/>
      <c r="P40" s="113"/>
      <c r="Q40" s="113"/>
      <c r="R40" s="113"/>
      <c r="S40" s="113"/>
      <c r="T40" s="113"/>
      <c r="U40" s="113"/>
      <c r="V40" s="113"/>
      <c r="W40" s="113"/>
      <c r="X40" s="113"/>
      <c r="Y40" s="113"/>
      <c r="Z40" s="113"/>
      <c r="AA40" s="113"/>
      <c r="AB40" s="113"/>
      <c r="AC40" s="113"/>
      <c r="AD40" s="113">
        <v>5</v>
      </c>
      <c r="AF40" s="124"/>
      <c r="AG40" s="124"/>
    </row>
    <row r="41" spans="1:33" s="96" customFormat="1">
      <c r="A41" s="113">
        <v>30</v>
      </c>
      <c r="B41" s="114" t="s">
        <v>106</v>
      </c>
      <c r="C41" s="115">
        <v>41213125024</v>
      </c>
      <c r="D41" s="113" t="s">
        <v>11</v>
      </c>
      <c r="E41" s="113">
        <v>6</v>
      </c>
      <c r="F41" s="113">
        <v>6</v>
      </c>
      <c r="G41" s="113">
        <v>6</v>
      </c>
      <c r="H41" s="113">
        <v>4</v>
      </c>
      <c r="I41" s="113"/>
      <c r="J41" s="113"/>
      <c r="K41" s="113"/>
      <c r="L41" s="113"/>
      <c r="M41" s="113"/>
      <c r="N41" s="113"/>
      <c r="O41" s="113"/>
      <c r="P41" s="113"/>
      <c r="Q41" s="113"/>
      <c r="R41" s="113"/>
      <c r="S41" s="113"/>
      <c r="T41" s="113"/>
      <c r="U41" s="113"/>
      <c r="V41" s="113"/>
      <c r="W41" s="113"/>
      <c r="X41" s="113"/>
      <c r="Y41" s="113"/>
      <c r="Z41" s="113"/>
      <c r="AA41" s="113"/>
      <c r="AB41" s="113"/>
      <c r="AC41" s="113"/>
      <c r="AD41" s="113">
        <v>5</v>
      </c>
      <c r="AF41" s="124"/>
      <c r="AG41" s="124"/>
    </row>
    <row r="42" spans="1:33" s="96" customFormat="1">
      <c r="A42" s="113">
        <v>31</v>
      </c>
      <c r="B42" s="114"/>
      <c r="C42" s="115"/>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F42" s="124"/>
      <c r="AG42" s="124"/>
    </row>
    <row r="43" spans="1:33" s="96" customFormat="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F64" s="126"/>
      <c r="AG64" s="126"/>
    </row>
    <row r="65" spans="1:33" s="96" customFormat="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F65" s="126"/>
      <c r="AG65" s="126"/>
    </row>
    <row r="66" spans="1:33">
      <c r="A66" s="127"/>
      <c r="B66" s="128"/>
      <c r="C66" s="128"/>
      <c r="D66" s="129"/>
      <c r="E66" s="128"/>
      <c r="F66" s="205"/>
      <c r="G66" s="205"/>
      <c r="H66" s="205"/>
      <c r="I66" s="205"/>
      <c r="J66" s="205"/>
      <c r="K66" s="205"/>
      <c r="L66" s="205"/>
      <c r="M66" s="205"/>
      <c r="N66" s="205"/>
      <c r="O66" s="205"/>
      <c r="P66" s="205"/>
      <c r="Q66" s="205"/>
      <c r="R66" s="205"/>
      <c r="S66" s="205"/>
      <c r="T66" s="128"/>
      <c r="U66" s="128"/>
      <c r="V66" s="128"/>
      <c r="W66" s="128"/>
      <c r="X66" s="128"/>
      <c r="Y66" s="128"/>
      <c r="Z66" s="128"/>
      <c r="AA66" s="128"/>
      <c r="AB66" s="128"/>
      <c r="AC66" s="128"/>
      <c r="AD66" s="141"/>
      <c r="AF66" s="142"/>
      <c r="AG66" s="142"/>
    </row>
    <row r="67" spans="1:33" ht="15.95" customHeight="1">
      <c r="A67" s="130"/>
      <c r="B67" s="131"/>
      <c r="C67" s="131"/>
      <c r="D67" s="132"/>
      <c r="E67" s="131"/>
      <c r="F67" s="206"/>
      <c r="G67" s="206"/>
      <c r="H67" s="206"/>
      <c r="I67" s="206"/>
      <c r="J67" s="206"/>
      <c r="K67" s="206"/>
      <c r="L67" s="206"/>
      <c r="M67" s="206"/>
      <c r="N67" s="206"/>
      <c r="O67" s="206"/>
      <c r="P67" s="206"/>
      <c r="Q67" s="206"/>
      <c r="R67" s="206"/>
      <c r="S67" s="206"/>
      <c r="T67" s="131"/>
      <c r="U67" s="131"/>
      <c r="V67" s="131"/>
      <c r="W67" s="131"/>
      <c r="X67" s="131"/>
      <c r="Y67" s="131"/>
      <c r="Z67" s="131"/>
      <c r="AA67" s="131"/>
      <c r="AB67" s="131"/>
      <c r="AC67" s="131"/>
      <c r="AD67" s="143"/>
      <c r="AF67" s="142"/>
      <c r="AG67" s="142"/>
    </row>
    <row r="68" spans="1:33" ht="15.95" customHeight="1">
      <c r="A68" s="130"/>
      <c r="B68" s="131"/>
      <c r="C68" s="131"/>
      <c r="D68" s="132"/>
      <c r="E68" s="131"/>
      <c r="F68" s="206"/>
      <c r="G68" s="206"/>
      <c r="H68" s="206"/>
      <c r="I68" s="206"/>
      <c r="J68" s="206"/>
      <c r="K68" s="206"/>
      <c r="L68" s="206"/>
      <c r="M68" s="206"/>
      <c r="N68" s="206"/>
      <c r="O68" s="206"/>
      <c r="P68" s="206"/>
      <c r="Q68" s="206"/>
      <c r="R68" s="206"/>
      <c r="S68" s="206"/>
      <c r="T68" s="131"/>
      <c r="U68" s="131"/>
      <c r="V68" s="131"/>
      <c r="W68" s="131"/>
      <c r="X68" s="131"/>
      <c r="Y68" s="131"/>
      <c r="Z68" s="131"/>
      <c r="AA68" s="131"/>
      <c r="AB68" s="131"/>
      <c r="AC68" s="131"/>
      <c r="AD68" s="143"/>
      <c r="AF68" s="142"/>
      <c r="AG68" s="142"/>
    </row>
    <row r="69" spans="1:33" ht="15.95" customHeight="1">
      <c r="A69" s="134"/>
      <c r="B69" s="131" t="s">
        <v>13</v>
      </c>
      <c r="C69" s="131"/>
      <c r="D69" s="132"/>
      <c r="E69" s="131"/>
      <c r="F69" s="206"/>
      <c r="G69" s="206"/>
      <c r="H69" s="206"/>
      <c r="I69" s="206"/>
      <c r="J69" s="206"/>
      <c r="K69" s="206"/>
      <c r="L69" s="206"/>
      <c r="M69" s="206"/>
      <c r="N69" s="206"/>
      <c r="O69" s="206"/>
      <c r="P69" s="206"/>
      <c r="Q69" s="206"/>
      <c r="R69" s="206"/>
      <c r="S69" s="206"/>
      <c r="T69" s="131"/>
      <c r="U69" s="131"/>
      <c r="V69" s="131"/>
      <c r="W69" s="131"/>
      <c r="X69" s="131"/>
      <c r="Y69" s="131"/>
      <c r="Z69" s="131"/>
      <c r="AA69" s="131"/>
      <c r="AB69" s="131"/>
      <c r="AC69" s="131"/>
      <c r="AD69" s="143"/>
      <c r="AF69" s="142"/>
      <c r="AG69" s="142"/>
    </row>
    <row r="70" spans="1:33">
      <c r="A70" s="134"/>
      <c r="B70" s="135" t="s">
        <v>108</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43"/>
      <c r="AF70" s="142"/>
      <c r="AG70" s="142"/>
    </row>
    <row r="71" spans="1:33">
      <c r="A71" s="134"/>
      <c r="B71" s="135" t="s">
        <v>46</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43"/>
      <c r="AF71" s="142"/>
      <c r="AG71" s="142"/>
    </row>
    <row r="72" spans="1:33">
      <c r="A72" s="134"/>
      <c r="B72" s="163" t="str">
        <f>$D$1</f>
        <v>SEKOLAH SERI PUTERI</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43"/>
      <c r="AF72" s="142"/>
      <c r="AG72" s="142"/>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43"/>
      <c r="AF73" s="142"/>
      <c r="AG73" s="142"/>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43"/>
      <c r="AF74" s="142"/>
      <c r="AG74" s="142"/>
    </row>
    <row r="75" spans="1:33">
      <c r="A75" s="130"/>
      <c r="B75" s="131"/>
      <c r="C75" s="131"/>
      <c r="D75" s="132"/>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43"/>
      <c r="AF75" s="142"/>
      <c r="AG75" s="142"/>
    </row>
    <row r="76" spans="1:33">
      <c r="A76" s="130"/>
      <c r="B76" s="131"/>
      <c r="C76" s="131"/>
      <c r="D76" s="132"/>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43"/>
      <c r="AF76" s="142"/>
      <c r="AG76" s="142"/>
    </row>
    <row r="77" spans="1:33">
      <c r="A77" s="138"/>
      <c r="B77" s="139"/>
      <c r="C77" s="139"/>
      <c r="D77" s="140"/>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4"/>
      <c r="AF77" s="142"/>
      <c r="AG77" s="142"/>
    </row>
    <row r="78" spans="1:33">
      <c r="AF78" s="142"/>
      <c r="AG78" s="142"/>
    </row>
    <row r="79" spans="1:33">
      <c r="AF79" s="142"/>
      <c r="AG79" s="142"/>
    </row>
    <row r="80" spans="1:33">
      <c r="AF80" s="142"/>
      <c r="AG80" s="142"/>
    </row>
    <row r="81" spans="32:33">
      <c r="AF81" s="142"/>
      <c r="AG81" s="142"/>
    </row>
    <row r="82" spans="32:33">
      <c r="AF82" s="142"/>
      <c r="AG82" s="142"/>
    </row>
    <row r="83" spans="32:33">
      <c r="AF83" s="142"/>
      <c r="AG83" s="142"/>
    </row>
    <row r="84" spans="32:33">
      <c r="AF84" s="142"/>
      <c r="AG84" s="142"/>
    </row>
    <row r="85" spans="32:33">
      <c r="AF85" s="142"/>
      <c r="AG85" s="142"/>
    </row>
    <row r="86" spans="32:33">
      <c r="AF86" s="142"/>
      <c r="AG86" s="142"/>
    </row>
    <row r="87" spans="32:33">
      <c r="AF87" s="142"/>
      <c r="AG87" s="142"/>
    </row>
    <row r="88" spans="32:33">
      <c r="AF88" s="142"/>
      <c r="AG88" s="142"/>
    </row>
    <row r="89" spans="32:33">
      <c r="AF89" s="142"/>
      <c r="AG89" s="142"/>
    </row>
    <row r="90" spans="32:33">
      <c r="AF90" s="142"/>
      <c r="AG90" s="142"/>
    </row>
    <row r="91" spans="32:33">
      <c r="AF91" s="142"/>
      <c r="AG91" s="142"/>
    </row>
    <row r="92" spans="32:33">
      <c r="AF92" s="142"/>
      <c r="AG92" s="142"/>
    </row>
    <row r="93" spans="32:33">
      <c r="AF93" s="142"/>
      <c r="AG93" s="142"/>
    </row>
    <row r="94" spans="32:33">
      <c r="AF94" s="142"/>
      <c r="AG94" s="142"/>
    </row>
    <row r="95" spans="32:33">
      <c r="AF95" s="142"/>
      <c r="AG95" s="142"/>
    </row>
    <row r="96" spans="32:33">
      <c r="AF96" s="142"/>
      <c r="AG96" s="142"/>
    </row>
    <row r="97" spans="32:33">
      <c r="AF97" s="142"/>
      <c r="AG97" s="142"/>
    </row>
    <row r="98" spans="32:33">
      <c r="AF98" s="142"/>
      <c r="AG98" s="142"/>
    </row>
    <row r="99" spans="32:33">
      <c r="AF99" s="142"/>
      <c r="AG99" s="142"/>
    </row>
    <row r="100" spans="32:33">
      <c r="AF100" s="142"/>
      <c r="AG100" s="142"/>
    </row>
    <row r="101" spans="32:33">
      <c r="AF101" s="142"/>
      <c r="AG101" s="142"/>
    </row>
    <row r="102" spans="32:33">
      <c r="AF102" s="142"/>
      <c r="AG102" s="142"/>
    </row>
    <row r="103" spans="32:33">
      <c r="AF103" s="142"/>
      <c r="AG103" s="142"/>
    </row>
    <row r="104" spans="32:33">
      <c r="AF104" s="142"/>
      <c r="AG104" s="142"/>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LnfzjcgM+wEoRClp6FwriWf01M6dJL3r89EmW+93KIOXXQP1S3D4ax0J6FwDBSymnre89rlxBA9hMEIGRDbTBA==" saltValue="cM0IfknmaAc+oADrElJx2w==" spinCount="100000" sheet="1" formatRows="0"/>
  <mergeCells count="10">
    <mergeCell ref="A9:A11"/>
    <mergeCell ref="B9:B11"/>
    <mergeCell ref="C9:C11"/>
    <mergeCell ref="D9:D11"/>
    <mergeCell ref="AD9:AD11"/>
    <mergeCell ref="F66:S66"/>
    <mergeCell ref="F67:S67"/>
    <mergeCell ref="F68:S68"/>
    <mergeCell ref="F69:S69"/>
    <mergeCell ref="E9:J10"/>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6</xdr:col>
                    <xdr:colOff>723900</xdr:colOff>
                    <xdr:row>5</xdr:row>
                    <xdr:rowOff>28575</xdr:rowOff>
                  </from>
                  <to>
                    <xdr:col>7</xdr:col>
                    <xdr:colOff>0</xdr:colOff>
                    <xdr:row>5</xdr:row>
                    <xdr:rowOff>238125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6</xdr:col>
                    <xdr:colOff>723900</xdr:colOff>
                    <xdr:row>6</xdr:row>
                    <xdr:rowOff>28575</xdr:rowOff>
                  </from>
                  <to>
                    <xdr:col>6</xdr:col>
                    <xdr:colOff>1047750</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opLeftCell="A10" zoomScale="80" zoomScaleNormal="80" zoomScaleSheetLayoutView="100" workbookViewId="0">
      <selection activeCell="F21" sqref="F21"/>
    </sheetView>
  </sheetViews>
  <sheetFormatPr defaultColWidth="9.140625" defaultRowHeight="16.5" zeroHeight="1"/>
  <cols>
    <col min="1" max="1" width="3.5703125" style="1" customWidth="1"/>
    <col min="2" max="3" width="8.28515625" style="48" customWidth="1"/>
    <col min="4" max="4" width="20.28515625" style="48" customWidth="1"/>
    <col min="5" max="5" width="13.7109375" style="48" customWidth="1"/>
    <col min="6" max="6" width="94.71093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27" t="str">
        <f>'REKOD PRESTASI MURID'!$D$1</f>
        <v>SEKOLAH SERI PUTERI</v>
      </c>
      <c r="C1" s="227"/>
      <c r="D1" s="227"/>
      <c r="E1" s="227"/>
      <c r="F1" s="227"/>
      <c r="G1" s="52"/>
      <c r="H1" s="51"/>
    </row>
    <row r="2" spans="1:11" s="47" customFormat="1" ht="21" customHeight="1">
      <c r="A2" s="52"/>
      <c r="B2" s="227" t="str">
        <f>'REKOD PRESTASI MURID'!$D$2</f>
        <v>CYBERJAYA</v>
      </c>
      <c r="C2" s="227"/>
      <c r="D2" s="227"/>
      <c r="E2" s="227"/>
      <c r="F2" s="227"/>
      <c r="G2" s="52"/>
      <c r="H2" s="51"/>
    </row>
    <row r="3" spans="1:11" s="47" customFormat="1" ht="21" customHeight="1">
      <c r="A3" s="52"/>
      <c r="B3" s="227" t="str">
        <f>'REKOD PRESTASI MURID'!$D$3</f>
        <v>SELANGOR</v>
      </c>
      <c r="C3" s="227"/>
      <c r="D3" s="227"/>
      <c r="E3" s="227"/>
      <c r="F3" s="227"/>
      <c r="G3" s="52"/>
      <c r="H3" s="51"/>
    </row>
    <row r="4" spans="1:11" s="47" customFormat="1" ht="21" customHeight="1">
      <c r="A4" s="53"/>
      <c r="B4" s="228" t="str">
        <f>'REKOD PRESTASI MURID'!$D$4</f>
        <v>00/00/2018</v>
      </c>
      <c r="C4" s="228"/>
      <c r="D4" s="228"/>
      <c r="E4" s="228"/>
      <c r="F4" s="228"/>
      <c r="G4" s="53"/>
      <c r="H4" s="229" t="s">
        <v>14</v>
      </c>
      <c r="I4" s="229"/>
      <c r="J4" s="229"/>
    </row>
    <row r="5" spans="1:11">
      <c r="A5" s="7"/>
      <c r="B5" s="7"/>
      <c r="C5" s="7"/>
      <c r="D5" s="7"/>
      <c r="E5" s="7"/>
      <c r="F5" s="7"/>
      <c r="G5" s="7"/>
      <c r="H5" s="54"/>
      <c r="I5" s="91"/>
      <c r="J5" s="91"/>
    </row>
    <row r="6" spans="1:11" ht="18.75">
      <c r="A6" s="7"/>
      <c r="B6" s="55" t="str">
        <f>'REKOD PRESTASI MURID'!$A$7</f>
        <v>BAHASA KOREA</v>
      </c>
      <c r="C6" s="7"/>
      <c r="D6" s="7"/>
      <c r="E6" s="7"/>
      <c r="F6" s="7"/>
      <c r="G6" s="7"/>
      <c r="H6" s="54"/>
      <c r="I6" s="92">
        <v>1</v>
      </c>
      <c r="J6" s="91"/>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2</v>
      </c>
    </row>
    <row r="8" spans="1:11">
      <c r="A8" s="7"/>
      <c r="B8" s="230" t="s">
        <v>15</v>
      </c>
      <c r="C8" s="231"/>
      <c r="D8" s="57" t="str">
        <f>VLOOKUP($I$6,H7:J69,2)</f>
        <v>AHMAD ADLI BIN ALI</v>
      </c>
      <c r="E8" s="58"/>
      <c r="F8" s="18"/>
      <c r="G8" s="7"/>
      <c r="H8" s="56">
        <v>2</v>
      </c>
      <c r="I8" s="56" t="str">
        <f>'REKOD PRESTASI MURID'!B13</f>
        <v>AHMAD ISWAZIR BIN KAMARUDDIN ALI</v>
      </c>
      <c r="J8" s="56" t="str">
        <f t="shared" si="0"/>
        <v>2  AHMAD ISWAZIR BIN KAMARUDDIN ALI</v>
      </c>
      <c r="K8" s="1" t="str">
        <f>'REKOD PRESTASI MURID'!H6</f>
        <v>Pentaksiran Pertengahan Tahun</v>
      </c>
    </row>
    <row r="9" spans="1:11">
      <c r="A9" s="7"/>
      <c r="B9" s="233" t="s">
        <v>16</v>
      </c>
      <c r="C9" s="234"/>
      <c r="D9" s="61">
        <f>VLOOKUP($I$6,'REKOD PRESTASI MURID'!$A$12:$D$65,3)</f>
        <v>40307162521</v>
      </c>
      <c r="E9" s="62"/>
      <c r="F9" s="18"/>
      <c r="G9" s="7"/>
      <c r="H9" s="56">
        <v>3</v>
      </c>
      <c r="I9" s="56" t="str">
        <f>'REKOD PRESTASI MURID'!B14</f>
        <v>ARINA ARISSA BINTI MUSA</v>
      </c>
      <c r="J9" s="56" t="str">
        <f t="shared" si="0"/>
        <v>3  ARINA ARISSA BINTI MUSA</v>
      </c>
      <c r="K9" s="1" t="str">
        <f>'REKOD PRESTASI MURID'!H7</f>
        <v>Pentaksiran Akhir tahun</v>
      </c>
    </row>
    <row r="10" spans="1:11">
      <c r="A10" s="7"/>
      <c r="B10" s="233" t="s">
        <v>17</v>
      </c>
      <c r="C10" s="234"/>
      <c r="D10" s="63" t="str">
        <f>VLOOKUP($I$6,'REKOD PRESTASI MURID'!$A$12:$D$65,4)</f>
        <v>L</v>
      </c>
      <c r="E10" s="64"/>
      <c r="F10" s="18"/>
      <c r="G10" s="7"/>
      <c r="H10" s="56">
        <v>4</v>
      </c>
      <c r="I10" s="56" t="str">
        <f>'REKOD PRESTASI MURID'!B15</f>
        <v>AZALI BIN MOHD GHAZI</v>
      </c>
      <c r="J10" s="56" t="str">
        <f t="shared" si="0"/>
        <v>4  AZALI BIN MOHD GHAZI</v>
      </c>
    </row>
    <row r="11" spans="1:11">
      <c r="A11" s="7"/>
      <c r="B11" s="233" t="s">
        <v>111</v>
      </c>
      <c r="C11" s="234"/>
      <c r="D11" s="63" t="str">
        <f>'REKOD PRESTASI MURID'!D7</f>
        <v>3 CEMERLANG</v>
      </c>
      <c r="E11" s="64"/>
      <c r="F11" s="18"/>
      <c r="G11" s="7"/>
      <c r="H11" s="56">
        <v>5</v>
      </c>
      <c r="I11" s="56" t="str">
        <f>'REKOD PRESTASI MURID'!B16</f>
        <v>AZWAN BIN MUSAHAR</v>
      </c>
      <c r="J11" s="56" t="str">
        <f t="shared" si="0"/>
        <v>5  AZWAN BIN MUSAHAR</v>
      </c>
    </row>
    <row r="12" spans="1:11">
      <c r="A12" s="7"/>
      <c r="B12" s="59" t="s">
        <v>18</v>
      </c>
      <c r="C12" s="60"/>
      <c r="D12" s="63" t="str">
        <f>'REKOD PRESTASI MURID'!$D$6</f>
        <v xml:space="preserve">PN. </v>
      </c>
      <c r="E12" s="64"/>
      <c r="F12" s="18"/>
      <c r="G12" s="7"/>
      <c r="H12" s="56">
        <v>6</v>
      </c>
      <c r="I12" s="56" t="str">
        <f>'REKOD PRESTASI MURID'!B17</f>
        <v>CHAN KOK MENG</v>
      </c>
      <c r="J12" s="56" t="str">
        <f t="shared" si="0"/>
        <v>6  CHAN KOK MENG</v>
      </c>
      <c r="K12" s="89"/>
    </row>
    <row r="13" spans="1:11">
      <c r="A13" s="7"/>
      <c r="B13" s="235" t="s">
        <v>19</v>
      </c>
      <c r="C13" s="236"/>
      <c r="D13" s="148" t="str">
        <f>B4</f>
        <v>00/00/2018</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46" t="s">
        <v>20</v>
      </c>
      <c r="C15" s="246"/>
      <c r="D15" s="246"/>
      <c r="E15" s="239">
        <f>IF(K7=1,"",VLOOKUP($I$6,'REKOD PRESTASI MURID'!$A$12:$AD$65,30))</f>
        <v>5</v>
      </c>
      <c r="F15" s="244" t="str">
        <f>UPPER(IF(K7=1,K8,K9))</f>
        <v>PENTAKSIRAN AKHIR TAHUN</v>
      </c>
      <c r="G15" s="7"/>
      <c r="H15" s="56">
        <v>9</v>
      </c>
      <c r="I15" s="56" t="str">
        <f>'REKOD PRESTASI MURID'!B20</f>
        <v>FARIDAH BINTI RAMLAN</v>
      </c>
      <c r="J15" s="56" t="str">
        <f t="shared" si="0"/>
        <v>9  FARIDAH BINTI RAMLAN</v>
      </c>
    </row>
    <row r="16" spans="1:11" ht="22.5" customHeight="1">
      <c r="A16" s="7"/>
      <c r="B16" s="247"/>
      <c r="C16" s="247"/>
      <c r="D16" s="247"/>
      <c r="E16" s="239"/>
      <c r="F16" s="245"/>
      <c r="G16" s="7"/>
      <c r="H16" s="56">
        <v>10</v>
      </c>
      <c r="I16" s="56" t="str">
        <f>'REKOD PRESTASI MURID'!B21</f>
        <v>HAFIZ BIN BAHAROM</v>
      </c>
      <c r="J16" s="56" t="str">
        <f t="shared" si="0"/>
        <v>10  HAFIZ BIN BAHAROM</v>
      </c>
    </row>
    <row r="17" spans="1:10" ht="57.75" customHeight="1">
      <c r="A17" s="7"/>
      <c r="B17" s="237" t="s">
        <v>21</v>
      </c>
      <c r="C17" s="237"/>
      <c r="D17" s="238"/>
      <c r="E17" s="240" t="str">
        <f>IF(E15="","Tahap Penguasaan Keseluruhan hanya dilaporkan pada pentaksiran akhir tahun sahaja",VLOOKUP(E15,'DATA PERNYATAAN TAHAP PGUASAAN '!A204:B209,2))</f>
        <v>Murid berupaya mempamerkan tahap pengetahuan bahasa dan kecekapan berbahasa yang tinggi, berupaya mengungkapkan idea dengan jelas dan terperinci, berkomunikasi secara efektif, mengaplikasikan pengetahuan bahasa yang lebih kompleks, menguasai kemahiran berfikir yang kritis dan kreatif, serta mengamalkan pembelajaran secara kendiri dalam kemahiran bahasa.</v>
      </c>
      <c r="F17" s="241"/>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242" t="s">
        <v>4</v>
      </c>
      <c r="C19" s="242"/>
      <c r="D19" s="67" t="s">
        <v>22</v>
      </c>
      <c r="E19" s="68" t="s">
        <v>23</v>
      </c>
      <c r="F19" s="69" t="s">
        <v>24</v>
      </c>
      <c r="G19" s="7"/>
      <c r="H19" s="56">
        <v>13</v>
      </c>
      <c r="I19" s="56" t="str">
        <f>'REKOD PRESTASI MURID'!B24</f>
        <v>HARLINA BINTI SARIP</v>
      </c>
      <c r="J19" s="56" t="str">
        <f t="shared" si="0"/>
        <v>13  HARLINA BINTI SARIP</v>
      </c>
    </row>
    <row r="20" spans="1:10" ht="51" customHeight="1">
      <c r="A20" s="7"/>
      <c r="B20" s="221" t="str">
        <f>B6</f>
        <v>BAHASA KOREA</v>
      </c>
      <c r="C20" s="222"/>
      <c r="D20" s="70" t="str">
        <f>'REKOD PRESTASI MURID'!$E$11</f>
        <v>MENDENGAR</v>
      </c>
      <c r="E20" s="71">
        <f>VLOOKUP($I$6,'REKOD PRESTASI MURID'!$A$12:$AD$65,5)</f>
        <v>5</v>
      </c>
      <c r="F20" s="72" t="str">
        <f>VLOOKUP(E20,'DATA PERNYATAAN TAHAP PGUASAAN '!A4:B9,2)</f>
        <v xml:space="preserve">Memahami  perkataan,  frasa dan  arahan asas  pada tahap sangat baik dan berkesan  berkaitan diri sendiri dan ahli keluarga secara meluas dengan mengamal pembelajaran kendiri. </v>
      </c>
      <c r="G20" s="7"/>
      <c r="H20" s="56">
        <v>14</v>
      </c>
      <c r="I20" s="56" t="str">
        <f>'REKOD PRESTASI MURID'!B25</f>
        <v>HAYATI BINTI MUSA</v>
      </c>
      <c r="J20" s="56" t="str">
        <f t="shared" si="0"/>
        <v>14  HAYATI BINTI MUSA</v>
      </c>
    </row>
    <row r="21" spans="1:10" ht="51" customHeight="1">
      <c r="A21" s="7"/>
      <c r="B21" s="223"/>
      <c r="C21" s="224"/>
      <c r="D21" s="70" t="str">
        <f>'REKOD PRESTASI MURID'!$F$11</f>
        <v>BERTUTUR</v>
      </c>
      <c r="E21" s="71">
        <f>VLOOKUP($I$6,'REKOD PRESTASI MURID'!$A$12:$AD$65,6)</f>
        <v>4</v>
      </c>
      <c r="F21" s="72" t="str">
        <f>VLOOKUP(E21,'DATA PERNYATAAN TAHAP PGUASAAN '!A12:B17,2)</f>
        <v>Menjawab arahan khusus dan perkara yang berkaitan dengan diri sendiri, keluarga dan rakan-rakan. Menggunakan frasa dan perkataan mudah dalam perbualan tentang diri sendiri, keluarga dan kawan-kawan dengan berkesan. Mengamalkan pembelajaran kendiri.</v>
      </c>
      <c r="G21" s="7"/>
      <c r="H21" s="56">
        <v>15</v>
      </c>
      <c r="I21" s="56" t="str">
        <f>'REKOD PRESTASI MURID'!B26</f>
        <v>IRWAN HASHIM BIN MOHD SUHAILY</v>
      </c>
      <c r="J21" s="56" t="str">
        <f t="shared" si="0"/>
        <v>15  IRWAN HASHIM BIN MOHD SUHAILY</v>
      </c>
    </row>
    <row r="22" spans="1:10" ht="51" customHeight="1">
      <c r="A22" s="7"/>
      <c r="B22" s="223"/>
      <c r="C22" s="224"/>
      <c r="D22" s="70" t="str">
        <f>'REKOD PRESTASI MURID'!$G$11</f>
        <v>MEMBACA</v>
      </c>
      <c r="E22" s="71">
        <f>VLOOKUP($I$6,'REKOD PRESTASI MURID'!$A$12:$AD$65,7)</f>
        <v>2</v>
      </c>
      <c r="F22" s="72" t="str">
        <f>VLOOKUP(E22,'DATA PERNYATAAN TAHAP PGUASAAN '!A20:B25,2)</f>
        <v>Membaca perkataan dan frasa yang ditulis dalam Hangeul dengan sistem bunyi Korea yang betul. Baca dan fahami ayat mudah dengan sedikit bimbingan dari guru.</v>
      </c>
      <c r="G22" s="7"/>
      <c r="H22" s="56">
        <v>16</v>
      </c>
      <c r="I22" s="56" t="str">
        <f>'REKOD PRESTASI MURID'!B27</f>
        <v>ISMAIL ALIFF BIN AZIZ</v>
      </c>
      <c r="J22" s="56" t="str">
        <f t="shared" si="0"/>
        <v>16  ISMAIL ALIFF BIN AZIZ</v>
      </c>
    </row>
    <row r="23" spans="1:10" ht="51" customHeight="1">
      <c r="A23" s="7"/>
      <c r="B23" s="225"/>
      <c r="C23" s="226"/>
      <c r="D23" s="70" t="str">
        <f>'REKOD PRESTASI MURID'!$H$11</f>
        <v>MENULIS</v>
      </c>
      <c r="E23" s="71">
        <f>VLOOKUP($I$6,'REKOD PRESTASI MURID'!$A$12:$AD$65,8)</f>
        <v>4</v>
      </c>
      <c r="F23" s="72" t="str">
        <f>VLOOKUP(E23,'DATA PERNYATAAN TAHAP PGUASAAN '!A28:B33,2)</f>
        <v>Menulis teks ringkas (beberapa ayat) tentang diri sendiri, keluarga, kawan dan peristiwa tanpa bimbingan. Menerapkan pembelajaran kendiri.</v>
      </c>
      <c r="G23" s="7"/>
      <c r="H23" s="56">
        <v>17</v>
      </c>
      <c r="I23" s="56" t="str">
        <f>'REKOD PRESTASI MURID'!B28</f>
        <v>JAMIL BIN JAMALUDIN</v>
      </c>
      <c r="J23" s="56" t="str">
        <f t="shared" si="0"/>
        <v>17  JAMIL BIN JAMALUDIN</v>
      </c>
    </row>
    <row r="24" spans="1:10" hidden="1">
      <c r="A24" s="7"/>
      <c r="B24" s="170"/>
      <c r="C24" s="171"/>
      <c r="D24" s="70">
        <f>'REKOD PRESTASI MURID'!$I$11</f>
        <v>0</v>
      </c>
      <c r="E24" s="71">
        <f>VLOOKUP($I$6,'REKOD PRESTASI MURID'!$A$12:$AD$65,9)</f>
        <v>0</v>
      </c>
      <c r="F24" s="72" t="e">
        <f>VLOOKUP(E24,'DATA PERNYATAAN TAHAP PGUASAAN '!A36:B41,2)</f>
        <v>#N/A</v>
      </c>
      <c r="G24" s="7"/>
      <c r="H24" s="56">
        <v>18</v>
      </c>
      <c r="I24" s="56" t="str">
        <f>'REKOD PRESTASI MURID'!B29</f>
        <v>KAMARIAH BINTI YASSIN</v>
      </c>
      <c r="J24" s="56" t="str">
        <f t="shared" si="0"/>
        <v>18  KAMARIAH BINTI YASSIN</v>
      </c>
    </row>
    <row r="25" spans="1:10" ht="41.25" hidden="1" customHeight="1">
      <c r="A25" s="7"/>
      <c r="B25" s="168"/>
      <c r="C25" s="169"/>
      <c r="D25" s="70">
        <f>'REKOD PRESTASI MURID'!$J$11</f>
        <v>0</v>
      </c>
      <c r="E25" s="71">
        <f>VLOOKUP($I$6,'REKOD PRESTASI MURID'!$A$12:$AD$65,10)</f>
        <v>0</v>
      </c>
      <c r="F25" s="72" t="e">
        <f>VLOOKUP(E25,'DATA PERNYATAAN TAHAP PGUASAAN '!A44:B49,2)</f>
        <v>#N/A</v>
      </c>
      <c r="G25" s="7"/>
      <c r="H25" s="56">
        <v>19</v>
      </c>
      <c r="I25" s="56" t="str">
        <f>'REKOD PRESTASI MURID'!B30</f>
        <v>KARIM DANISH BIN ABU BAKAR</v>
      </c>
      <c r="J25" s="56" t="str">
        <f t="shared" ref="J25:J30" si="1">IF(I25=0,"",H25&amp;"  "&amp;I25)</f>
        <v>19  KARIM DANISH BIN ABU BAKAR</v>
      </c>
    </row>
    <row r="26" spans="1:10" ht="41.25" hidden="1" customHeight="1">
      <c r="A26" s="7"/>
      <c r="B26" s="170"/>
      <c r="C26" s="171"/>
      <c r="D26" s="70">
        <f>'REKOD PRESTASI MURID'!$K$11</f>
        <v>0</v>
      </c>
      <c r="E26" s="71">
        <f>VLOOKUP($I$6,'REKOD PRESTASI MURID'!$A$12:$AD$65,11)</f>
        <v>0</v>
      </c>
      <c r="F26" s="72" t="e">
        <f>VLOOKUP(E26,'DATA PERNYATAAN TAHAP PGUASAAN '!A52:B57,2)</f>
        <v>#N/A</v>
      </c>
      <c r="G26" s="7"/>
      <c r="H26" s="56">
        <v>20</v>
      </c>
      <c r="I26" s="56" t="str">
        <f>'REKOD PRESTASI MURID'!B31</f>
        <v>KHARIL YUSRI BIN TAHUR</v>
      </c>
      <c r="J26" s="56" t="str">
        <f t="shared" si="1"/>
        <v>20  KHARIL YUSRI BIN TAHUR</v>
      </c>
    </row>
    <row r="27" spans="1:10" ht="41.25" hidden="1" customHeight="1">
      <c r="A27" s="7"/>
      <c r="B27" s="170"/>
      <c r="C27" s="171"/>
      <c r="D27" s="70">
        <f>'REKOD PRESTASI MURID'!$L$11</f>
        <v>0</v>
      </c>
      <c r="E27" s="71">
        <f>VLOOKUP($I$6,'REKOD PRESTASI MURID'!$A$12:$AD$65,12)</f>
        <v>0</v>
      </c>
      <c r="F27" s="72" t="e">
        <f>VLOOKUP(E27,'DATA PERNYATAAN TAHAP PGUASAAN '!A60:B65,2)</f>
        <v>#N/A</v>
      </c>
      <c r="G27" s="7"/>
      <c r="H27" s="56">
        <v>21</v>
      </c>
      <c r="I27" s="56" t="str">
        <f>'REKOD PRESTASI MURID'!B32</f>
        <v xml:space="preserve">LAILATUL QARI BINTI KARIM </v>
      </c>
      <c r="J27" s="56" t="str">
        <f t="shared" si="1"/>
        <v xml:space="preserve">21  LAILATUL QARI BINTI KARIM </v>
      </c>
    </row>
    <row r="28" spans="1:10" ht="41.25" hidden="1" customHeight="1">
      <c r="A28" s="7"/>
      <c r="B28" s="170"/>
      <c r="C28" s="171"/>
      <c r="D28" s="70">
        <f>'REKOD PRESTASI MURID'!$M$11</f>
        <v>0</v>
      </c>
      <c r="E28" s="71">
        <f>VLOOKUP($I$6,'REKOD PRESTASI MURID'!$A$12:$AD$65,13)</f>
        <v>0</v>
      </c>
      <c r="F28" s="72" t="e">
        <f>VLOOKUP(E28,'DATA PERNYATAAN TAHAP PGUASAAN '!A68:B73,2)</f>
        <v>#N/A</v>
      </c>
      <c r="G28" s="7"/>
      <c r="H28" s="56">
        <v>22</v>
      </c>
      <c r="I28" s="56" t="str">
        <f>'REKOD PRESTASI MURID'!B33</f>
        <v>LIZA BINTI OTHMAN</v>
      </c>
      <c r="J28" s="56" t="str">
        <f t="shared" si="1"/>
        <v>22  LIZA BINTI OTHMAN</v>
      </c>
    </row>
    <row r="29" spans="1:10" ht="41.25" hidden="1" customHeight="1">
      <c r="A29" s="7"/>
      <c r="B29" s="168"/>
      <c r="C29" s="169"/>
      <c r="D29" s="70">
        <f>'REKOD PRESTASI MURID'!$N$11</f>
        <v>0</v>
      </c>
      <c r="E29" s="71">
        <f>VLOOKUP($I$6,'REKOD PRESTASI MURID'!$A$12:$AD$65,14)</f>
        <v>0</v>
      </c>
      <c r="F29" s="72" t="e">
        <f>VLOOKUP(E29,'DATA PERNYATAAN TAHAP PGUASAAN '!A76:B81,2)</f>
        <v>#N/A</v>
      </c>
      <c r="G29" s="7"/>
      <c r="H29" s="56">
        <v>23</v>
      </c>
      <c r="I29" s="56" t="str">
        <f>'REKOD PRESTASI MURID'!B34</f>
        <v>MOHD ESWARAN BIN EZWAN</v>
      </c>
      <c r="J29" s="56" t="str">
        <f t="shared" si="1"/>
        <v>23  MOHD ESWARAN BIN EZWAN</v>
      </c>
    </row>
    <row r="30" spans="1:10" hidden="1">
      <c r="A30" s="7"/>
      <c r="B30" s="170"/>
      <c r="C30" s="171"/>
      <c r="D30" s="70">
        <f>'REKOD PRESTASI MURID'!$O$11</f>
        <v>0</v>
      </c>
      <c r="E30" s="71">
        <f>VLOOKUP($I$6,'REKOD PRESTASI MURID'!$A$12:$AD$65,15)</f>
        <v>0</v>
      </c>
      <c r="F30" s="72" t="e">
        <f>VLOOKUP(E30,'DATA PERNYATAAN TAHAP PGUASAAN '!A84:B89,2)</f>
        <v>#N/A</v>
      </c>
      <c r="G30" s="7"/>
      <c r="H30" s="56">
        <v>24</v>
      </c>
      <c r="I30" s="56" t="str">
        <f>'REKOD PRESTASI MURID'!B35</f>
        <v>MOHD SHAZA BIN ABD. JALIL</v>
      </c>
      <c r="J30" s="56" t="str">
        <f t="shared" si="1"/>
        <v>24  MOHD SHAZA BIN ABD. JALIL</v>
      </c>
    </row>
    <row r="31" spans="1:10" hidden="1">
      <c r="A31" s="7"/>
      <c r="B31" s="168"/>
      <c r="C31" s="169"/>
      <c r="D31" s="70">
        <f>'REKOD PRESTASI MURID'!$P$11</f>
        <v>0</v>
      </c>
      <c r="E31" s="71">
        <f>VLOOKUP($I$6,'REKOD PRESTASI MURID'!$A$12:$AD$65,16)</f>
        <v>0</v>
      </c>
      <c r="F31" s="72" t="e">
        <f>VLOOKUP(E31,'DATA PERNYATAAN TAHAP PGUASAAN '!A92:B97,2)</f>
        <v>#N/A</v>
      </c>
      <c r="G31" s="7"/>
      <c r="H31" s="56">
        <v>25</v>
      </c>
      <c r="I31" s="56" t="str">
        <f>'REKOD PRESTASI MURID'!B36</f>
        <v>MUHD. NIZAM BIN KARIM JUNIOR</v>
      </c>
      <c r="J31" s="56" t="str">
        <f t="shared" ref="J31:J63" si="2">IF(I31=0,"",H31&amp;"  "&amp;I31)</f>
        <v>25  MUHD. NIZAM BIN KARIM JUNIOR</v>
      </c>
    </row>
    <row r="32" spans="1:10" hidden="1">
      <c r="A32" s="7"/>
      <c r="B32" s="73"/>
      <c r="C32" s="74"/>
      <c r="D32" s="70">
        <f>'REKOD PRESTASI MURID'!Q$11</f>
        <v>0</v>
      </c>
      <c r="E32" s="71">
        <f>VLOOKUP($I$6,'REKOD PRESTASI MURID'!$A$12:$AD$65,17)</f>
        <v>0</v>
      </c>
      <c r="F32" s="72" t="e">
        <f>VLOOKUP(E32,'DATA PERNYATAAN TAHAP PGUASAAN '!A100:B105,2)</f>
        <v>#N/A</v>
      </c>
      <c r="G32" s="7"/>
      <c r="H32" s="56">
        <v>26</v>
      </c>
      <c r="I32" s="56" t="str">
        <f>'REKOD PRESTASI MURID'!B37</f>
        <v>NADIA BINTI HASHIM</v>
      </c>
      <c r="J32" s="56" t="str">
        <f t="shared" si="2"/>
        <v>26  NADIA BINTI HASHIM</v>
      </c>
    </row>
    <row r="33" spans="1:10" hidden="1">
      <c r="A33" s="7"/>
      <c r="B33" s="73"/>
      <c r="C33" s="74"/>
      <c r="D33" s="70">
        <f>'REKOD PRESTASI MURID'!$R$11</f>
        <v>0</v>
      </c>
      <c r="E33" s="71">
        <f>VLOOKUP($I$6,'REKOD PRESTASI MURID'!$A$12:$AD$65,18)</f>
        <v>0</v>
      </c>
      <c r="F33" s="72" t="e">
        <f>VLOOKUP(E33,'DATA PERNYATAAN TAHAP PGUASAAN '!A108:B113,2)</f>
        <v>#N/A</v>
      </c>
      <c r="G33" s="7"/>
      <c r="H33" s="56">
        <v>27</v>
      </c>
      <c r="I33" s="56" t="str">
        <f>'REKOD PRESTASI MURID'!B38</f>
        <v>NAGENDRAN A/L MAGENDREN</v>
      </c>
      <c r="J33" s="56" t="str">
        <f t="shared" si="2"/>
        <v>27  NAGENDRAN A/L MAGENDREN</v>
      </c>
    </row>
    <row r="34" spans="1:10" hidden="1">
      <c r="A34" s="7"/>
      <c r="B34" s="73"/>
      <c r="C34" s="74"/>
      <c r="D34" s="70">
        <f>'REKOD PRESTASI MURID'!$S$11</f>
        <v>0</v>
      </c>
      <c r="E34" s="71">
        <f>VLOOKUP($I$6,'REKOD PRESTASI MURID'!$A$12:$AD$65,19)</f>
        <v>0</v>
      </c>
      <c r="F34" s="72" t="e">
        <f>VLOOKUP(E34,'DATA PERNYATAAN TAHAP PGUASAAN '!A116:B121,2)</f>
        <v>#N/A</v>
      </c>
      <c r="G34" s="7"/>
      <c r="H34" s="56">
        <v>28</v>
      </c>
      <c r="I34" s="56" t="str">
        <f>'REKOD PRESTASI MURID'!B39</f>
        <v>NAWI BIN RAZMAN</v>
      </c>
      <c r="J34" s="56" t="str">
        <f t="shared" si="2"/>
        <v>28  NAWI BIN RAZMAN</v>
      </c>
    </row>
    <row r="35" spans="1:10" hidden="1">
      <c r="A35" s="7"/>
      <c r="B35" s="73"/>
      <c r="C35" s="74"/>
      <c r="D35" s="70">
        <f>'REKOD PRESTASI MURID'!$T$11</f>
        <v>0</v>
      </c>
      <c r="E35" s="71">
        <f>VLOOKUP($I$6,'REKOD PRESTASI MURID'!$A$12:$AD$65,20)</f>
        <v>0</v>
      </c>
      <c r="F35" s="72" t="e">
        <f>VLOOKUP(E35,'DATA PERNYATAAN TAHAP PGUASAAN '!A124:B129,2)</f>
        <v>#N/A</v>
      </c>
      <c r="G35" s="7"/>
      <c r="H35" s="56">
        <v>29</v>
      </c>
      <c r="I35" s="56" t="str">
        <f>'REKOD PRESTASI MURID'!B40</f>
        <v>NINA QISTINA BINTI BAHAR</v>
      </c>
      <c r="J35" s="56" t="str">
        <f t="shared" si="2"/>
        <v>29  NINA QISTINA BINTI BAHAR</v>
      </c>
    </row>
    <row r="36" spans="1:10" hidden="1">
      <c r="A36" s="7"/>
      <c r="B36" s="73"/>
      <c r="C36" s="74"/>
      <c r="D36" s="70">
        <f>'REKOD PRESTASI MURID'!$U$11</f>
        <v>0</v>
      </c>
      <c r="E36" s="71">
        <f>VLOOKUP($I$6,'REKOD PRESTASI MURID'!$A$12:$AD$65,21)</f>
        <v>0</v>
      </c>
      <c r="F36" s="72" t="e">
        <f>VLOOKUP(E36,'DATA PERNYATAAN TAHAP PGUASAAN '!A132:B137,2)</f>
        <v>#N/A</v>
      </c>
      <c r="G36" s="7"/>
      <c r="H36" s="56">
        <v>30</v>
      </c>
      <c r="I36" s="56" t="str">
        <f>'REKOD PRESTASI MURID'!B41</f>
        <v>NUR QURSIAH BINTI HARIS</v>
      </c>
      <c r="J36" s="56" t="str">
        <f t="shared" si="2"/>
        <v>30  NUR QURSIAH BINTI HARIS</v>
      </c>
    </row>
    <row r="37" spans="1:10" hidden="1">
      <c r="A37" s="7"/>
      <c r="B37" s="73"/>
      <c r="C37" s="74"/>
      <c r="D37" s="70">
        <f>'REKOD PRESTASI MURID'!$V$11</f>
        <v>0</v>
      </c>
      <c r="E37" s="71">
        <f>VLOOKUP($I$6,'REKOD PRESTASI MURID'!$A$12:$AD$65,22)</f>
        <v>0</v>
      </c>
      <c r="F37" s="72" t="e">
        <f>VLOOKUP(E37,'DATA PERNYATAAN TAHAP PGUASAAN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TAHAP PGUASAAN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TAHAP PGUASAAN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TAHAP PGUASAAN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TAHAP PGUASAAN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TAHAP PGUASAAN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TAHAP PGUASAAN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TAHAP PGUASAAN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248" t="s">
        <v>109</v>
      </c>
      <c r="E47" s="243"/>
      <c r="F47" s="243"/>
      <c r="G47" s="81"/>
      <c r="H47" s="56">
        <v>41</v>
      </c>
      <c r="I47" s="56">
        <f>'REKOD PRESTASI MURID'!B52</f>
        <v>0</v>
      </c>
      <c r="J47" s="56" t="str">
        <f t="shared" si="2"/>
        <v/>
      </c>
    </row>
    <row r="48" spans="1:10" s="49" customFormat="1" ht="22.5" customHeight="1">
      <c r="A48" s="81"/>
      <c r="B48" s="87"/>
      <c r="C48" s="87"/>
      <c r="D48" s="248"/>
      <c r="E48" s="232"/>
      <c r="F48" s="232"/>
      <c r="G48" s="81"/>
      <c r="H48" s="56">
        <v>42</v>
      </c>
      <c r="I48" s="56">
        <f>'REKOD PRESTASI MURID'!B53</f>
        <v>0</v>
      </c>
      <c r="J48" s="56" t="str">
        <f t="shared" si="2"/>
        <v/>
      </c>
    </row>
    <row r="49" spans="1:10" s="49" customFormat="1" ht="21" customHeight="1">
      <c r="A49" s="81"/>
      <c r="B49" s="87"/>
      <c r="C49" s="87"/>
      <c r="D49" s="86"/>
      <c r="E49" s="232"/>
      <c r="F49" s="232"/>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25</v>
      </c>
      <c r="F55" s="88" t="s">
        <v>25</v>
      </c>
      <c r="H55" s="56">
        <v>49</v>
      </c>
      <c r="I55" s="56">
        <f>'REKOD PRESTASI MURID'!B60</f>
        <v>0</v>
      </c>
      <c r="J55" s="56" t="str">
        <f t="shared" si="2"/>
        <v/>
      </c>
    </row>
    <row r="56" spans="1:10">
      <c r="B56" s="89" t="str">
        <f>'REKOD PRESTASI MURID'!$D$6</f>
        <v xml:space="preserve">PN. </v>
      </c>
      <c r="C56" s="89"/>
      <c r="D56" s="89"/>
      <c r="E56" s="89"/>
      <c r="F56" s="149" t="str">
        <f>'REKOD PRESTASI MURID'!B70</f>
        <v>PN. SALMIAH BT KAMARUDIN</v>
      </c>
      <c r="H56" s="56">
        <v>50</v>
      </c>
      <c r="I56" s="56">
        <f>'REKOD PRESTASI MURID'!B61</f>
        <v>0</v>
      </c>
      <c r="J56" s="56" t="str">
        <f t="shared" si="2"/>
        <v/>
      </c>
    </row>
    <row r="57" spans="1:10">
      <c r="B57" s="48" t="s">
        <v>26</v>
      </c>
      <c r="F57" s="88" t="str">
        <f>'REKOD PRESTASI MURID'!$B$71</f>
        <v>GURU BESAR</v>
      </c>
      <c r="H57" s="56">
        <v>51</v>
      </c>
      <c r="I57" s="56">
        <f>'REKOD PRESTASI MURID'!B62</f>
        <v>0</v>
      </c>
      <c r="J57" s="56" t="str">
        <f t="shared" si="2"/>
        <v/>
      </c>
    </row>
    <row r="58" spans="1:10">
      <c r="B58" s="48" t="str">
        <f>'REKOD PRESTASI MURID'!$B$72</f>
        <v>SEKOLAH SERI PUTERI</v>
      </c>
      <c r="F58" s="88" t="str">
        <f>'REKOD PRESTASI MURID'!$B$72</f>
        <v>SEKOLAH SERI PUTERI</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sheetProtection algorithmName="SHA-512" hashValue="fGNpbaa5xf73eAQbY0PVM19GkrJCASxyks/cmIV3R57pAR//BPdrBEr3qZPE+5NKEK2g8zdH9s6VoSoPDH4i/g==" saltValue="KTcgQ2dwUtMbwwFxq4J9Jg==" spinCount="100000" sheet="1" scenarios="1"/>
  <mergeCells count="21">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D47:D48"/>
    <mergeCell ref="B20:C23"/>
    <mergeCell ref="B1:F1"/>
    <mergeCell ref="B2:F2"/>
    <mergeCell ref="B3:F3"/>
    <mergeCell ref="B4:F4"/>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zoomScale="80" zoomScaleNormal="80" zoomScaleSheetLayoutView="100" workbookViewId="0">
      <selection activeCell="B20" sqref="B20"/>
    </sheetView>
  </sheetViews>
  <sheetFormatPr defaultColWidth="9.140625"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46.5" customHeight="1">
      <c r="A1" s="33" t="s">
        <v>27</v>
      </c>
      <c r="B1" s="34"/>
    </row>
    <row r="2" spans="1:9">
      <c r="A2" s="35"/>
      <c r="B2" s="36"/>
    </row>
    <row r="3" spans="1:9" ht="30">
      <c r="A3" s="37" t="s">
        <v>23</v>
      </c>
      <c r="B3" s="38" t="s">
        <v>118</v>
      </c>
    </row>
    <row r="4" spans="1:9" ht="31.5">
      <c r="A4" s="39">
        <v>1</v>
      </c>
      <c r="B4" s="187" t="s">
        <v>139</v>
      </c>
    </row>
    <row r="5" spans="1:9" ht="31.5">
      <c r="A5" s="39">
        <v>2</v>
      </c>
      <c r="B5" s="187" t="s">
        <v>140</v>
      </c>
    </row>
    <row r="6" spans="1:9" ht="15.75">
      <c r="A6" s="39">
        <v>3</v>
      </c>
      <c r="B6" s="187" t="s">
        <v>141</v>
      </c>
    </row>
    <row r="7" spans="1:9" ht="31.5">
      <c r="A7" s="39">
        <v>4</v>
      </c>
      <c r="B7" s="187" t="s">
        <v>142</v>
      </c>
    </row>
    <row r="8" spans="1:9" ht="31.5">
      <c r="A8" s="39">
        <v>5</v>
      </c>
      <c r="B8" s="187" t="s">
        <v>143</v>
      </c>
    </row>
    <row r="9" spans="1:9" ht="31.5">
      <c r="A9" s="39">
        <v>6</v>
      </c>
      <c r="B9" s="187" t="s">
        <v>164</v>
      </c>
    </row>
    <row r="10" spans="1:9">
      <c r="A10" s="35"/>
      <c r="B10" s="36"/>
    </row>
    <row r="11" spans="1:9" ht="30">
      <c r="A11" s="41" t="s">
        <v>23</v>
      </c>
      <c r="B11" s="38" t="s">
        <v>114</v>
      </c>
    </row>
    <row r="12" spans="1:9" ht="47.25">
      <c r="A12" s="39">
        <v>1</v>
      </c>
      <c r="B12" s="187" t="s">
        <v>144</v>
      </c>
    </row>
    <row r="13" spans="1:9" ht="31.5">
      <c r="A13" s="39">
        <v>2</v>
      </c>
      <c r="B13" s="187" t="s">
        <v>145</v>
      </c>
    </row>
    <row r="14" spans="1:9" ht="47.25">
      <c r="A14" s="39">
        <v>3</v>
      </c>
      <c r="B14" s="187" t="s">
        <v>146</v>
      </c>
    </row>
    <row r="15" spans="1:9" ht="47.25">
      <c r="A15" s="39">
        <v>4</v>
      </c>
      <c r="B15" s="187" t="s">
        <v>147</v>
      </c>
      <c r="I15" s="42"/>
    </row>
    <row r="16" spans="1:9" ht="47.25">
      <c r="A16" s="39">
        <v>5</v>
      </c>
      <c r="B16" s="187" t="s">
        <v>148</v>
      </c>
    </row>
    <row r="17" spans="1:2" ht="63">
      <c r="A17" s="39">
        <v>6</v>
      </c>
      <c r="B17" s="187" t="s">
        <v>165</v>
      </c>
    </row>
    <row r="18" spans="1:2">
      <c r="A18" s="35"/>
      <c r="B18" s="36"/>
    </row>
    <row r="19" spans="1:2" ht="30">
      <c r="A19" s="41" t="s">
        <v>23</v>
      </c>
      <c r="B19" s="38" t="s">
        <v>115</v>
      </c>
    </row>
    <row r="20" spans="1:2" ht="31.5">
      <c r="A20" s="39">
        <v>1</v>
      </c>
      <c r="B20" s="187" t="s">
        <v>149</v>
      </c>
    </row>
    <row r="21" spans="1:2" ht="31.5">
      <c r="A21" s="39">
        <v>2</v>
      </c>
      <c r="B21" s="187" t="s">
        <v>168</v>
      </c>
    </row>
    <row r="22" spans="1:2" ht="15.75">
      <c r="A22" s="39">
        <v>3</v>
      </c>
      <c r="B22" s="187" t="s">
        <v>150</v>
      </c>
    </row>
    <row r="23" spans="1:2" ht="31.5">
      <c r="A23" s="39">
        <v>4</v>
      </c>
      <c r="B23" s="187" t="s">
        <v>151</v>
      </c>
    </row>
    <row r="24" spans="1:2" ht="31.5">
      <c r="A24" s="39">
        <v>5</v>
      </c>
      <c r="B24" s="187" t="s">
        <v>152</v>
      </c>
    </row>
    <row r="25" spans="1:2" ht="31.5">
      <c r="A25" s="39">
        <v>6</v>
      </c>
      <c r="B25" s="187" t="s">
        <v>167</v>
      </c>
    </row>
    <row r="26" spans="1:2"/>
    <row r="27" spans="1:2" ht="30">
      <c r="A27" s="41" t="s">
        <v>23</v>
      </c>
      <c r="B27" s="38" t="s">
        <v>116</v>
      </c>
    </row>
    <row r="28" spans="1:2" ht="15.75">
      <c r="A28" s="39">
        <v>1</v>
      </c>
      <c r="B28" s="187" t="s">
        <v>153</v>
      </c>
    </row>
    <row r="29" spans="1:2" ht="31.5">
      <c r="A29" s="39">
        <v>2</v>
      </c>
      <c r="B29" s="187" t="s">
        <v>154</v>
      </c>
    </row>
    <row r="30" spans="1:2" ht="31.5">
      <c r="A30" s="39">
        <v>3</v>
      </c>
      <c r="B30" s="187" t="s">
        <v>155</v>
      </c>
    </row>
    <row r="31" spans="1:2" ht="31.5">
      <c r="A31" s="39">
        <v>4</v>
      </c>
      <c r="B31" s="187" t="s">
        <v>156</v>
      </c>
    </row>
    <row r="32" spans="1:2" ht="31.5">
      <c r="A32" s="39">
        <v>5</v>
      </c>
      <c r="B32" s="187" t="s">
        <v>157</v>
      </c>
    </row>
    <row r="33" spans="1:2" ht="31.5">
      <c r="A33" s="39">
        <v>6</v>
      </c>
      <c r="B33" s="187" t="s">
        <v>166</v>
      </c>
    </row>
    <row r="34" spans="1:2" hidden="1"/>
    <row r="35" spans="1:2" ht="30" hidden="1">
      <c r="A35" s="41" t="s">
        <v>23</v>
      </c>
      <c r="B35" s="38"/>
    </row>
    <row r="36" spans="1:2" ht="15.75" hidden="1">
      <c r="A36" s="39">
        <v>1</v>
      </c>
      <c r="B36" s="187"/>
    </row>
    <row r="37" spans="1:2" ht="15.75" hidden="1">
      <c r="A37" s="39">
        <v>2</v>
      </c>
      <c r="B37" s="187"/>
    </row>
    <row r="38" spans="1:2" ht="15.75" hidden="1">
      <c r="A38" s="39">
        <v>3</v>
      </c>
      <c r="B38" s="187"/>
    </row>
    <row r="39" spans="1:2" ht="15.75" hidden="1">
      <c r="A39" s="39">
        <v>4</v>
      </c>
      <c r="B39" s="187"/>
    </row>
    <row r="40" spans="1:2" ht="15.75" hidden="1">
      <c r="A40" s="39">
        <v>5</v>
      </c>
      <c r="B40" s="187"/>
    </row>
    <row r="41" spans="1:2" ht="15.75" hidden="1">
      <c r="A41" s="39">
        <v>6</v>
      </c>
      <c r="B41" s="187"/>
    </row>
    <row r="42" spans="1:2" hidden="1"/>
    <row r="43" spans="1:2" ht="30" hidden="1">
      <c r="A43" s="41" t="s">
        <v>23</v>
      </c>
      <c r="B43" s="38"/>
    </row>
    <row r="44" spans="1:2" ht="15.75" hidden="1">
      <c r="A44" s="39">
        <v>1</v>
      </c>
      <c r="B44" s="187"/>
    </row>
    <row r="45" spans="1:2" ht="15.75" hidden="1">
      <c r="A45" s="39">
        <v>2</v>
      </c>
      <c r="B45" s="187"/>
    </row>
    <row r="46" spans="1:2" ht="15.75" hidden="1">
      <c r="A46" s="39">
        <v>3</v>
      </c>
      <c r="B46" s="187"/>
    </row>
    <row r="47" spans="1:2" ht="15.75" hidden="1">
      <c r="A47" s="39">
        <v>4</v>
      </c>
      <c r="B47" s="187"/>
    </row>
    <row r="48" spans="1:2" ht="15.75" hidden="1">
      <c r="A48" s="39">
        <v>5</v>
      </c>
      <c r="B48" s="187"/>
    </row>
    <row r="49" spans="1:2" ht="15.75" hidden="1">
      <c r="A49" s="194">
        <v>6</v>
      </c>
      <c r="B49" s="187"/>
    </row>
    <row r="50" spans="1:2" ht="14.25" hidden="1" customHeight="1">
      <c r="B50" s="191"/>
    </row>
    <row r="51" spans="1:2" ht="30" hidden="1">
      <c r="A51" s="192" t="s">
        <v>23</v>
      </c>
      <c r="B51" s="193">
        <v>7</v>
      </c>
    </row>
    <row r="52" spans="1:2" ht="15.75" hidden="1">
      <c r="A52" s="39">
        <v>1</v>
      </c>
      <c r="B52" s="187"/>
    </row>
    <row r="53" spans="1:2" ht="15.75" hidden="1">
      <c r="A53" s="39">
        <v>2</v>
      </c>
      <c r="B53" s="187"/>
    </row>
    <row r="54" spans="1:2" ht="15.75" hidden="1">
      <c r="A54" s="39">
        <v>3</v>
      </c>
      <c r="B54" s="187"/>
    </row>
    <row r="55" spans="1:2" ht="15.75" hidden="1">
      <c r="A55" s="39">
        <v>4</v>
      </c>
      <c r="B55" s="187"/>
    </row>
    <row r="56" spans="1:2" ht="15.75" hidden="1">
      <c r="A56" s="39">
        <v>5</v>
      </c>
      <c r="B56" s="187"/>
    </row>
    <row r="57" spans="1:2" ht="15.75" hidden="1">
      <c r="A57" s="39">
        <v>6</v>
      </c>
      <c r="B57" s="187"/>
    </row>
    <row r="58" spans="1:2" hidden="1"/>
    <row r="59" spans="1:2" ht="30" hidden="1">
      <c r="A59" s="41" t="s">
        <v>23</v>
      </c>
      <c r="B59" s="38">
        <v>8</v>
      </c>
    </row>
    <row r="60" spans="1:2" ht="15.75" hidden="1">
      <c r="A60" s="39">
        <v>1</v>
      </c>
      <c r="B60" s="187"/>
    </row>
    <row r="61" spans="1:2" ht="15.75" hidden="1">
      <c r="A61" s="39">
        <v>2</v>
      </c>
      <c r="B61" s="187"/>
    </row>
    <row r="62" spans="1:2" ht="15.75" hidden="1">
      <c r="A62" s="39">
        <v>3</v>
      </c>
      <c r="B62" s="187"/>
    </row>
    <row r="63" spans="1:2" ht="15.75" hidden="1">
      <c r="A63" s="39">
        <v>4</v>
      </c>
      <c r="B63" s="187"/>
    </row>
    <row r="64" spans="1:2" ht="15.75" hidden="1">
      <c r="A64" s="39">
        <v>5</v>
      </c>
      <c r="B64" s="187"/>
    </row>
    <row r="65" spans="1:2" ht="15.75" hidden="1">
      <c r="A65" s="39">
        <v>6</v>
      </c>
      <c r="B65" s="187"/>
    </row>
    <row r="66" spans="1:2" hidden="1"/>
    <row r="67" spans="1:2" ht="30" hidden="1">
      <c r="A67" s="41" t="s">
        <v>23</v>
      </c>
      <c r="B67" s="38">
        <v>9</v>
      </c>
    </row>
    <row r="68" spans="1:2" ht="15.75" hidden="1">
      <c r="A68" s="39">
        <v>1</v>
      </c>
      <c r="B68" s="187"/>
    </row>
    <row r="69" spans="1:2" ht="15.75" hidden="1">
      <c r="A69" s="39">
        <v>2</v>
      </c>
      <c r="B69" s="187"/>
    </row>
    <row r="70" spans="1:2" ht="15.75" hidden="1">
      <c r="A70" s="39">
        <v>3</v>
      </c>
      <c r="B70" s="187"/>
    </row>
    <row r="71" spans="1:2" ht="15.75" hidden="1">
      <c r="A71" s="39">
        <v>4</v>
      </c>
      <c r="B71" s="187"/>
    </row>
    <row r="72" spans="1:2" ht="15.75" hidden="1">
      <c r="A72" s="39">
        <v>5</v>
      </c>
      <c r="B72" s="187"/>
    </row>
    <row r="73" spans="1:2" ht="15.75" hidden="1">
      <c r="A73" s="39">
        <v>6</v>
      </c>
      <c r="B73" s="187"/>
    </row>
    <row r="74" spans="1:2" hidden="1">
      <c r="B74" s="43"/>
    </row>
    <row r="75" spans="1:2" ht="30" hidden="1">
      <c r="A75" s="41" t="s">
        <v>23</v>
      </c>
      <c r="B75" s="38">
        <v>10</v>
      </c>
    </row>
    <row r="76" spans="1:2" ht="15.75" hidden="1">
      <c r="A76" s="39">
        <v>1</v>
      </c>
      <c r="B76" s="188"/>
    </row>
    <row r="77" spans="1:2" ht="15.75" hidden="1" customHeight="1">
      <c r="A77" s="39">
        <v>2</v>
      </c>
      <c r="B77" s="188"/>
    </row>
    <row r="78" spans="1:2" ht="15.75" hidden="1">
      <c r="A78" s="39">
        <v>3</v>
      </c>
      <c r="B78" s="188"/>
    </row>
    <row r="79" spans="1:2" ht="15.75" hidden="1">
      <c r="A79" s="39">
        <v>4</v>
      </c>
      <c r="B79" s="188"/>
    </row>
    <row r="80" spans="1:2" ht="15.75" hidden="1">
      <c r="A80" s="39">
        <v>5</v>
      </c>
      <c r="B80" s="188"/>
    </row>
    <row r="81" spans="1:2" ht="15.75" hidden="1">
      <c r="A81" s="39">
        <v>6</v>
      </c>
      <c r="B81" s="188"/>
    </row>
    <row r="82" spans="1:2" hidden="1"/>
    <row r="83" spans="1:2" ht="30" hidden="1">
      <c r="A83" s="41" t="s">
        <v>23</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23</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23</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23</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23</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23</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23</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23</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23</v>
      </c>
      <c r="B147" s="38"/>
    </row>
    <row r="148" spans="1:2" ht="15.75" hidden="1">
      <c r="A148" s="39">
        <v>1</v>
      </c>
      <c r="B148" s="187"/>
    </row>
    <row r="149" spans="1:2" ht="15.75" hidden="1">
      <c r="A149" s="39">
        <v>2</v>
      </c>
      <c r="B149" s="187"/>
    </row>
    <row r="150" spans="1:2" ht="15.75" hidden="1">
      <c r="A150" s="39">
        <v>3</v>
      </c>
      <c r="B150" s="187"/>
    </row>
    <row r="151" spans="1:2" ht="15.75" hidden="1">
      <c r="A151" s="39">
        <v>4</v>
      </c>
      <c r="B151" s="187"/>
    </row>
    <row r="152" spans="1:2" ht="15.75" hidden="1">
      <c r="A152" s="39">
        <v>5</v>
      </c>
      <c r="B152" s="187"/>
    </row>
    <row r="153" spans="1:2" ht="15.75" hidden="1">
      <c r="A153" s="39">
        <v>6</v>
      </c>
      <c r="B153" s="187"/>
    </row>
    <row r="154" spans="1:2" hidden="1">
      <c r="B154" s="43"/>
    </row>
    <row r="155" spans="1:2" ht="30" hidden="1">
      <c r="A155" s="41" t="s">
        <v>23</v>
      </c>
      <c r="B155" s="38"/>
    </row>
    <row r="156" spans="1:2" ht="15.75" hidden="1">
      <c r="A156" s="39">
        <v>1</v>
      </c>
      <c r="B156" s="188"/>
    </row>
    <row r="157" spans="1:2" ht="15.75" hidden="1">
      <c r="A157" s="39">
        <v>2</v>
      </c>
      <c r="B157" s="188"/>
    </row>
    <row r="158" spans="1:2" ht="15.75" hidden="1">
      <c r="A158" s="39">
        <v>3</v>
      </c>
      <c r="B158" s="188"/>
    </row>
    <row r="159" spans="1:2" ht="15.75" hidden="1">
      <c r="A159" s="39">
        <v>4</v>
      </c>
      <c r="B159" s="188"/>
    </row>
    <row r="160" spans="1:2" ht="15.75" hidden="1">
      <c r="A160" s="39">
        <v>5</v>
      </c>
      <c r="B160" s="188"/>
    </row>
    <row r="161" spans="1:2" ht="15.75" hidden="1">
      <c r="A161" s="39">
        <v>6</v>
      </c>
      <c r="B161" s="188"/>
    </row>
    <row r="162" spans="1:2" hidden="1">
      <c r="B162" s="43"/>
    </row>
    <row r="163" spans="1:2" ht="15" hidden="1">
      <c r="A163" s="46" t="s">
        <v>23</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23</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23</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23</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23</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23</v>
      </c>
      <c r="B203" s="178" t="s">
        <v>45</v>
      </c>
    </row>
    <row r="204" spans="1:2" ht="72.75" customHeight="1">
      <c r="A204" s="39">
        <v>1</v>
      </c>
      <c r="B204" s="189" t="s">
        <v>158</v>
      </c>
    </row>
    <row r="205" spans="1:2" ht="72.75" customHeight="1">
      <c r="A205" s="39">
        <v>2</v>
      </c>
      <c r="B205" s="189" t="s">
        <v>159</v>
      </c>
    </row>
    <row r="206" spans="1:2" ht="72.75" customHeight="1">
      <c r="A206" s="39">
        <v>3</v>
      </c>
      <c r="B206" s="189" t="s">
        <v>160</v>
      </c>
    </row>
    <row r="207" spans="1:2" ht="72.75" customHeight="1">
      <c r="A207" s="39">
        <v>4</v>
      </c>
      <c r="B207" s="189" t="s">
        <v>161</v>
      </c>
    </row>
    <row r="208" spans="1:2" ht="72.75" customHeight="1">
      <c r="A208" s="39">
        <v>5</v>
      </c>
      <c r="B208" s="189" t="s">
        <v>162</v>
      </c>
    </row>
    <row r="209" spans="1:2" ht="72.75" customHeight="1">
      <c r="A209" s="39">
        <v>6</v>
      </c>
      <c r="B209" s="189" t="s">
        <v>163</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topLeftCell="A19" zoomScale="80" zoomScaleNormal="80" zoomScaleSheetLayoutView="70" workbookViewId="0">
      <selection activeCell="M209" sqref="M209"/>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49" t="str">
        <f>'REKOD PRESTASI MURID'!A7</f>
        <v>BAHASA KOREA</v>
      </c>
      <c r="B1" s="249"/>
      <c r="C1" s="249"/>
      <c r="D1" s="249"/>
      <c r="E1" s="249"/>
      <c r="F1" s="249"/>
      <c r="G1" s="249"/>
      <c r="H1" s="249"/>
      <c r="I1" s="249"/>
      <c r="J1" s="249"/>
      <c r="K1" s="249"/>
      <c r="L1" s="249"/>
      <c r="M1" s="249"/>
      <c r="N1" s="249"/>
      <c r="O1" s="249"/>
      <c r="P1" s="249"/>
      <c r="Q1" s="249"/>
    </row>
    <row r="2" spans="1:23" ht="15.95" customHeight="1">
      <c r="A2" s="249"/>
      <c r="B2" s="249"/>
      <c r="C2" s="249"/>
      <c r="D2" s="249"/>
      <c r="E2" s="249"/>
      <c r="F2" s="249"/>
      <c r="G2" s="249"/>
      <c r="H2" s="249"/>
      <c r="I2" s="249"/>
      <c r="J2" s="249"/>
      <c r="K2" s="249"/>
      <c r="L2" s="249"/>
      <c r="M2" s="249"/>
      <c r="N2" s="249"/>
      <c r="O2" s="249"/>
      <c r="P2" s="249"/>
      <c r="Q2" s="249"/>
    </row>
    <row r="3" spans="1:23" ht="15.95" customHeight="1">
      <c r="A3" s="175"/>
      <c r="B3" s="175"/>
      <c r="C3" s="175"/>
      <c r="D3" s="175"/>
      <c r="E3" s="175"/>
      <c r="F3" s="175"/>
      <c r="G3" s="177" t="s">
        <v>73</v>
      </c>
      <c r="H3" s="176" t="str">
        <f>'REKOD PRESTASI MURID'!D1</f>
        <v>SEKOLAH SERI PUTERI</v>
      </c>
      <c r="I3" s="176"/>
      <c r="J3" s="175"/>
      <c r="K3" s="175"/>
      <c r="L3" s="177" t="s">
        <v>74</v>
      </c>
      <c r="M3" s="176" t="str">
        <f>'REKOD PRESTASI MURID'!D6</f>
        <v xml:space="preserve">PN. </v>
      </c>
      <c r="N3" s="175"/>
      <c r="O3" s="175"/>
      <c r="P3" s="175"/>
      <c r="Q3" s="175"/>
    </row>
    <row r="4" spans="1:23" ht="15.95" customHeight="1">
      <c r="A4" s="175"/>
      <c r="B4" s="175"/>
      <c r="C4" s="175"/>
      <c r="D4" s="175"/>
      <c r="E4" s="175"/>
      <c r="F4" s="175"/>
      <c r="G4" s="177" t="s">
        <v>112</v>
      </c>
      <c r="H4" s="176" t="str">
        <f>'REKOD PRESTASI MURID'!D7</f>
        <v>3 CEMERLANG</v>
      </c>
      <c r="I4" s="176"/>
      <c r="J4" s="175"/>
      <c r="K4" s="175"/>
      <c r="L4" s="175"/>
      <c r="M4" s="175"/>
      <c r="N4" s="175"/>
      <c r="O4" s="175"/>
      <c r="P4" s="175"/>
      <c r="Q4" s="175"/>
    </row>
    <row r="5" spans="1:23" ht="15.95" customHeight="1">
      <c r="A5" s="2"/>
      <c r="B5" s="2"/>
      <c r="C5" s="2"/>
      <c r="D5" s="2"/>
      <c r="E5" s="2"/>
      <c r="F5" s="2"/>
      <c r="G5" s="2"/>
      <c r="H5" s="3"/>
      <c r="I5" s="3"/>
      <c r="J5" s="2"/>
      <c r="K5" s="2"/>
      <c r="L5" s="2"/>
      <c r="M5" s="2"/>
      <c r="N5" s="2"/>
      <c r="O5" s="21"/>
      <c r="P5" s="21"/>
      <c r="Q5" s="21"/>
    </row>
    <row r="6" spans="1:23" ht="18.75">
      <c r="A6" s="4"/>
      <c r="B6" s="5" t="str">
        <f>'REKOD PRESTASI MURID'!E11</f>
        <v>MENDENGAR</v>
      </c>
      <c r="C6" s="6"/>
      <c r="D6" s="6"/>
      <c r="E6" s="6"/>
      <c r="F6" s="6"/>
      <c r="G6" s="6"/>
      <c r="H6" s="7"/>
      <c r="I6" s="4"/>
      <c r="J6" s="5" t="str">
        <f>'REKOD PRESTASI MURID'!F11</f>
        <v>BERTUTUR</v>
      </c>
      <c r="K6" s="6"/>
      <c r="L6" s="6"/>
      <c r="M6" s="6"/>
      <c r="N6" s="6"/>
      <c r="O6" s="6"/>
      <c r="P6" s="7"/>
      <c r="Q6" s="6"/>
    </row>
    <row r="7" spans="1:23">
      <c r="A7" s="8"/>
      <c r="B7" s="9" t="s">
        <v>23</v>
      </c>
      <c r="C7" s="10" t="s">
        <v>28</v>
      </c>
      <c r="D7" s="10" t="s">
        <v>29</v>
      </c>
      <c r="E7" s="10" t="s">
        <v>30</v>
      </c>
      <c r="F7" s="10" t="s">
        <v>70</v>
      </c>
      <c r="G7" s="10" t="s">
        <v>71</v>
      </c>
      <c r="H7" s="10" t="s">
        <v>72</v>
      </c>
      <c r="I7" s="8"/>
      <c r="J7" s="9" t="s">
        <v>23</v>
      </c>
      <c r="K7" s="10" t="s">
        <v>28</v>
      </c>
      <c r="L7" s="10" t="s">
        <v>29</v>
      </c>
      <c r="M7" s="10" t="s">
        <v>30</v>
      </c>
      <c r="N7" s="10" t="s">
        <v>70</v>
      </c>
      <c r="O7" s="10" t="s">
        <v>71</v>
      </c>
      <c r="P7" s="10" t="s">
        <v>72</v>
      </c>
      <c r="Q7" s="8"/>
    </row>
    <row r="8" spans="1:23">
      <c r="A8" s="8"/>
      <c r="B8" s="11" t="s">
        <v>34</v>
      </c>
      <c r="C8" s="11">
        <f>COUNTIF('REKOD PRESTASI MURID'!$E$12:$E$65,1)</f>
        <v>0</v>
      </c>
      <c r="D8" s="11">
        <f>COUNTIF('REKOD PRESTASI MURID'!$E$12:$E$65,2)</f>
        <v>0</v>
      </c>
      <c r="E8" s="11">
        <f>COUNTIF('REKOD PRESTASI MURID'!$E$12:$E$65,3)</f>
        <v>0</v>
      </c>
      <c r="F8" s="11">
        <f>COUNTIF('REKOD PRESTASI MURID'!$E$12:$E$65,4)</f>
        <v>0</v>
      </c>
      <c r="G8" s="11">
        <f>COUNTIF('REKOD PRESTASI MURID'!$E$12:$E$65,5)</f>
        <v>6</v>
      </c>
      <c r="H8" s="11">
        <f>COUNTIF('REKOD PRESTASI MURID'!$E$12:$E$65,6)</f>
        <v>24</v>
      </c>
      <c r="I8" s="8"/>
      <c r="J8" s="11" t="s">
        <v>34</v>
      </c>
      <c r="K8" s="11">
        <f>COUNTIF('REKOD PRESTASI MURID'!$F$12:$F$65,1)</f>
        <v>0</v>
      </c>
      <c r="L8" s="11">
        <f>COUNTIF('REKOD PRESTASI MURID'!$F$12:$F$65,2)</f>
        <v>0</v>
      </c>
      <c r="M8" s="11">
        <f>COUNTIF('REKOD PRESTASI MURID'!$F$12:$F$65,3)</f>
        <v>5</v>
      </c>
      <c r="N8" s="11">
        <f>COUNTIF('REKOD PRESTASI MURID'!$F$12:$F$65,4)</f>
        <v>15</v>
      </c>
      <c r="O8" s="11">
        <f>COUNTIF('REKOD PRESTASI MURID'!$F$12:$F$65,5)</f>
        <v>5</v>
      </c>
      <c r="P8" s="11">
        <f>COUNTIF('REKOD PRESTASI MURID'!$F$12:$F$65,6)</f>
        <v>5</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35</v>
      </c>
      <c r="G21" s="16">
        <f>SUM(C8:H8)</f>
        <v>30</v>
      </c>
      <c r="H21" s="15" t="s">
        <v>36</v>
      </c>
      <c r="I21" s="8"/>
      <c r="J21" s="8"/>
      <c r="K21" s="8"/>
      <c r="L21" s="8"/>
      <c r="M21" s="8"/>
      <c r="N21" s="15" t="s">
        <v>35</v>
      </c>
      <c r="O21" s="16">
        <f>SUM(K8:P8)</f>
        <v>30</v>
      </c>
      <c r="P21" s="15" t="s">
        <v>36</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MEMBACA</v>
      </c>
      <c r="C24" s="18"/>
      <c r="D24" s="18"/>
      <c r="E24" s="18"/>
      <c r="F24" s="18"/>
      <c r="G24" s="18"/>
      <c r="H24" s="7"/>
      <c r="I24" s="4"/>
      <c r="J24" s="5" t="str">
        <f>'REKOD PRESTASI MURID'!H11</f>
        <v>MENULIS</v>
      </c>
      <c r="K24" s="18"/>
      <c r="L24" s="18"/>
      <c r="M24" s="18"/>
      <c r="N24" s="18"/>
      <c r="O24" s="18"/>
      <c r="P24" s="7"/>
      <c r="Q24" s="6"/>
    </row>
    <row r="25" spans="1:17">
      <c r="A25" s="8"/>
      <c r="B25" s="9" t="s">
        <v>23</v>
      </c>
      <c r="C25" s="10" t="s">
        <v>28</v>
      </c>
      <c r="D25" s="10" t="s">
        <v>29</v>
      </c>
      <c r="E25" s="10" t="s">
        <v>30</v>
      </c>
      <c r="F25" s="10" t="s">
        <v>70</v>
      </c>
      <c r="G25" s="10" t="s">
        <v>71</v>
      </c>
      <c r="H25" s="10" t="s">
        <v>72</v>
      </c>
      <c r="I25" s="8"/>
      <c r="J25" s="9" t="s">
        <v>23</v>
      </c>
      <c r="K25" s="10" t="s">
        <v>28</v>
      </c>
      <c r="L25" s="10" t="s">
        <v>29</v>
      </c>
      <c r="M25" s="10" t="s">
        <v>30</v>
      </c>
      <c r="N25" s="10" t="s">
        <v>70</v>
      </c>
      <c r="O25" s="10" t="s">
        <v>71</v>
      </c>
      <c r="P25" s="10" t="s">
        <v>72</v>
      </c>
      <c r="Q25" s="8"/>
    </row>
    <row r="26" spans="1:17">
      <c r="A26" s="8"/>
      <c r="B26" s="11" t="s">
        <v>34</v>
      </c>
      <c r="C26" s="11">
        <f>COUNTIF('REKOD PRESTASI MURID'!$G$12:$G$65,1)</f>
        <v>0</v>
      </c>
      <c r="D26" s="11">
        <f>COUNTIF('REKOD PRESTASI MURID'!$G$12:$G$65,2)</f>
        <v>1</v>
      </c>
      <c r="E26" s="11">
        <f>COUNTIF('REKOD PRESTASI MURID'!$G$12:$G$65,3)</f>
        <v>5</v>
      </c>
      <c r="F26" s="11">
        <f>COUNTIF('REKOD PRESTASI MURID'!$G$12:$G$65,4)</f>
        <v>4</v>
      </c>
      <c r="G26" s="11">
        <f>COUNTIF('REKOD PRESTASI MURID'!$G$12:$G$65,5)</f>
        <v>15</v>
      </c>
      <c r="H26" s="11">
        <f>COUNTIF('REKOD PRESTASI MURID'!$G$12:$G$65,6)</f>
        <v>5</v>
      </c>
      <c r="I26" s="8"/>
      <c r="J26" s="11" t="s">
        <v>34</v>
      </c>
      <c r="K26" s="11">
        <f>COUNTIF('REKOD PRESTASI MURID'!$AD$12:$AD$65,1)</f>
        <v>0</v>
      </c>
      <c r="L26" s="11">
        <f>COUNTIF('REKOD PRESTASI MURID'!$AD$12:$AD$65,2)</f>
        <v>0</v>
      </c>
      <c r="M26" s="11">
        <f>COUNTIF('REKOD PRESTASI MURID'!$AD$12:$AD$65,3)</f>
        <v>0</v>
      </c>
      <c r="N26" s="11">
        <f>COUNTIF('REKOD PRESTASI MURID'!$AD$12:$AD$65,4)</f>
        <v>0</v>
      </c>
      <c r="O26" s="11">
        <f>COUNTIF('REKOD PRESTASI MURID'!$AD$12:$AD$65,5)</f>
        <v>30</v>
      </c>
      <c r="P26" s="11">
        <f>COUNTIF('REKOD PRESTASI MURID'!$AD$12:$AD$65,6)</f>
        <v>0</v>
      </c>
      <c r="Q26" s="8"/>
    </row>
    <row r="27" spans="1:17">
      <c r="A27" s="8"/>
      <c r="B27" s="19"/>
      <c r="C27" s="19"/>
      <c r="D27" s="19"/>
      <c r="E27" s="19"/>
      <c r="F27" s="19"/>
      <c r="G27" s="19"/>
      <c r="H27" s="19"/>
      <c r="I27" s="8"/>
      <c r="J27" s="166"/>
      <c r="K27" s="19"/>
      <c r="L27" s="19"/>
      <c r="M27" s="19"/>
      <c r="N27" s="19"/>
      <c r="O27" s="19"/>
      <c r="P27" s="167"/>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35</v>
      </c>
      <c r="G39" s="16">
        <f>SUM(C26:H26)</f>
        <v>30</v>
      </c>
      <c r="H39" s="15" t="s">
        <v>36</v>
      </c>
      <c r="I39" s="14"/>
      <c r="J39" s="19"/>
      <c r="K39" s="19"/>
      <c r="L39" s="19"/>
      <c r="M39" s="19"/>
      <c r="N39" s="15" t="s">
        <v>35</v>
      </c>
      <c r="O39" s="16">
        <f>SUM(K26:P26)</f>
        <v>30</v>
      </c>
      <c r="P39" s="15" t="s">
        <v>36</v>
      </c>
      <c r="Q39" s="8"/>
    </row>
    <row r="40" spans="1:17" hidden="1">
      <c r="A40" s="8"/>
      <c r="B40" s="8"/>
      <c r="C40" s="8"/>
      <c r="D40" s="8"/>
      <c r="E40" s="8"/>
      <c r="F40" s="8"/>
      <c r="G40" s="14"/>
      <c r="H40" s="20"/>
      <c r="I40" s="14"/>
      <c r="J40" s="8"/>
      <c r="K40" s="8"/>
      <c r="L40" s="8"/>
      <c r="M40" s="8"/>
      <c r="N40" s="8"/>
      <c r="O40" s="14"/>
      <c r="P40" s="20"/>
      <c r="Q40" s="8"/>
    </row>
    <row r="41" spans="1:17" ht="18.75" hidden="1">
      <c r="A41" s="8"/>
      <c r="B41" s="5">
        <f>'REKOD PRESTASI MURID'!I11</f>
        <v>0</v>
      </c>
      <c r="C41" s="6"/>
      <c r="D41" s="6"/>
      <c r="E41" s="6"/>
      <c r="F41" s="6"/>
      <c r="G41" s="6"/>
      <c r="H41" s="7"/>
      <c r="I41" s="4"/>
      <c r="J41" s="5">
        <f>'REKOD PRESTASI MURID'!J11</f>
        <v>0</v>
      </c>
      <c r="K41" s="6"/>
      <c r="L41" s="6"/>
      <c r="M41" s="6"/>
      <c r="N41" s="6"/>
      <c r="O41" s="6"/>
      <c r="P41" s="7"/>
      <c r="Q41" s="8"/>
    </row>
    <row r="42" spans="1:17" hidden="1">
      <c r="A42" s="8"/>
      <c r="B42" s="9" t="s">
        <v>23</v>
      </c>
      <c r="C42" s="10" t="s">
        <v>28</v>
      </c>
      <c r="D42" s="10" t="s">
        <v>29</v>
      </c>
      <c r="E42" s="10" t="s">
        <v>30</v>
      </c>
      <c r="F42" s="10" t="s">
        <v>70</v>
      </c>
      <c r="G42" s="10" t="s">
        <v>71</v>
      </c>
      <c r="H42" s="10" t="s">
        <v>72</v>
      </c>
      <c r="I42" s="8"/>
      <c r="J42" s="9" t="s">
        <v>23</v>
      </c>
      <c r="K42" s="10" t="s">
        <v>28</v>
      </c>
      <c r="L42" s="10" t="s">
        <v>29</v>
      </c>
      <c r="M42" s="10" t="s">
        <v>30</v>
      </c>
      <c r="N42" s="10" t="s">
        <v>70</v>
      </c>
      <c r="O42" s="10" t="s">
        <v>71</v>
      </c>
      <c r="P42" s="10" t="s">
        <v>72</v>
      </c>
      <c r="Q42" s="8"/>
    </row>
    <row r="43" spans="1:17" hidden="1">
      <c r="A43" s="8"/>
      <c r="B43" s="11" t="s">
        <v>34</v>
      </c>
      <c r="C43" s="11">
        <f>COUNTIF('REKOD PRESTASI MURID'!$I$12:$I$65,1)</f>
        <v>0</v>
      </c>
      <c r="D43" s="11">
        <f>COUNTIF('REKOD PRESTASI MURID'!$I$12:$I$65,2)</f>
        <v>0</v>
      </c>
      <c r="E43" s="11">
        <f>COUNTIF('REKOD PRESTASI MURID'!$I$12:$I$65,3)</f>
        <v>0</v>
      </c>
      <c r="F43" s="11">
        <f>COUNTIF('REKOD PRESTASI MURID'!$I$12:$I$65,4)</f>
        <v>0</v>
      </c>
      <c r="G43" s="11">
        <f>COUNTIF('REKOD PRESTASI MURID'!$I$12:$I$65,5)</f>
        <v>0</v>
      </c>
      <c r="H43" s="11">
        <f>COUNTIF('REKOD PRESTASI MURID'!$I$12:$I$65,6)</f>
        <v>0</v>
      </c>
      <c r="I43" s="8"/>
      <c r="J43" s="11" t="s">
        <v>34</v>
      </c>
      <c r="K43" s="11">
        <f>COUNTIF('REKOD PRESTASI MURID'!$H$12:$H$65,1)</f>
        <v>0</v>
      </c>
      <c r="L43" s="11">
        <f>COUNTIF('REKOD PRESTASI MURID'!$H$12:$H$65,2)</f>
        <v>0</v>
      </c>
      <c r="M43" s="11">
        <f>COUNTIF('REKOD PRESTASI MURID'!$H$12:$H$65,3)</f>
        <v>0</v>
      </c>
      <c r="N43" s="11">
        <f>COUNTIF('REKOD PRESTASI MURID'!$H$12:$H$65,4)</f>
        <v>30</v>
      </c>
      <c r="O43" s="11">
        <f>COUNTIF('REKOD PRESTASI MURID'!$H$12:$H$65,5)</f>
        <v>0</v>
      </c>
      <c r="P43" s="11">
        <f>COUNTIF('REKOD PRESTASI MURID'!$H$12:$H$65,6)</f>
        <v>0</v>
      </c>
      <c r="Q43" s="8"/>
    </row>
    <row r="44" spans="1:17" hidden="1">
      <c r="A44" s="8"/>
      <c r="B44" s="8"/>
      <c r="C44" s="8"/>
      <c r="D44" s="8"/>
      <c r="E44" s="8"/>
      <c r="F44" s="8"/>
      <c r="G44" s="8"/>
      <c r="H44" s="8"/>
      <c r="I44" s="8"/>
      <c r="J44" s="8"/>
      <c r="K44" s="8"/>
      <c r="L44" s="8"/>
      <c r="M44" s="8"/>
      <c r="N44" s="8"/>
      <c r="O44" s="8"/>
      <c r="P44" s="8"/>
      <c r="Q44" s="8"/>
    </row>
    <row r="45" spans="1:17" hidden="1">
      <c r="A45" s="8"/>
      <c r="B45" s="8"/>
      <c r="C45" s="8"/>
      <c r="D45" s="8"/>
      <c r="E45" s="8"/>
      <c r="F45" s="8"/>
      <c r="G45" s="8"/>
      <c r="H45" s="8"/>
      <c r="I45" s="8"/>
      <c r="J45" s="8"/>
      <c r="K45" s="8"/>
      <c r="L45" s="8"/>
      <c r="M45" s="8"/>
      <c r="N45" s="8"/>
      <c r="O45" s="8"/>
      <c r="P45" s="8"/>
      <c r="Q45" s="8"/>
    </row>
    <row r="46" spans="1:17" hidden="1">
      <c r="A46" s="8"/>
      <c r="B46" s="8"/>
      <c r="C46" s="8"/>
      <c r="D46" s="8"/>
      <c r="E46" s="8"/>
      <c r="F46" s="8"/>
      <c r="G46" s="8"/>
      <c r="H46" s="8"/>
      <c r="I46" s="8"/>
      <c r="J46" s="8"/>
      <c r="K46" s="8"/>
      <c r="L46" s="8"/>
      <c r="M46" s="8"/>
      <c r="N46" s="8"/>
      <c r="O46" s="8"/>
      <c r="P46" s="8"/>
      <c r="Q46" s="8"/>
    </row>
    <row r="47" spans="1:17" hidden="1">
      <c r="A47" s="8"/>
      <c r="B47" s="8"/>
      <c r="C47" s="8"/>
      <c r="D47" s="8"/>
      <c r="E47" s="8"/>
      <c r="F47" s="8"/>
      <c r="G47" s="8"/>
      <c r="H47" s="8"/>
      <c r="I47" s="8"/>
      <c r="J47" s="8"/>
      <c r="K47" s="8"/>
      <c r="L47" s="8"/>
      <c r="M47" s="8"/>
      <c r="N47" s="8"/>
      <c r="O47" s="8"/>
      <c r="P47" s="8"/>
      <c r="Q47" s="8"/>
    </row>
    <row r="48" spans="1:17" hidden="1">
      <c r="A48" s="8"/>
      <c r="B48" s="8"/>
      <c r="C48" s="8"/>
      <c r="D48" s="8"/>
      <c r="E48" s="8"/>
      <c r="F48" s="8"/>
      <c r="G48" s="8"/>
      <c r="H48" s="8"/>
      <c r="I48" s="8"/>
      <c r="J48" s="8"/>
      <c r="K48" s="8"/>
      <c r="L48" s="8"/>
      <c r="M48" s="8"/>
      <c r="N48" s="8"/>
      <c r="O48" s="8"/>
      <c r="P48" s="8"/>
      <c r="Q48" s="8"/>
    </row>
    <row r="49" spans="1:17" hidden="1">
      <c r="A49" s="8"/>
      <c r="B49" s="8"/>
      <c r="C49" s="8"/>
      <c r="D49" s="8"/>
      <c r="E49" s="8"/>
      <c r="F49" s="8"/>
      <c r="G49" s="8"/>
      <c r="H49" s="8"/>
      <c r="I49" s="8"/>
      <c r="J49" s="8"/>
      <c r="K49" s="8"/>
      <c r="L49" s="8"/>
      <c r="M49" s="8"/>
      <c r="N49" s="8"/>
      <c r="O49" s="8"/>
      <c r="P49" s="8"/>
      <c r="Q49" s="8"/>
    </row>
    <row r="50" spans="1:17" hidden="1">
      <c r="A50" s="8"/>
      <c r="B50" s="8"/>
      <c r="C50" s="8"/>
      <c r="D50" s="8"/>
      <c r="E50" s="8"/>
      <c r="F50" s="8"/>
      <c r="G50" s="8"/>
      <c r="H50" s="8"/>
      <c r="I50" s="8"/>
      <c r="J50" s="8"/>
      <c r="K50" s="8"/>
      <c r="L50" s="8"/>
      <c r="M50" s="8"/>
      <c r="N50" s="8"/>
      <c r="O50" s="8"/>
      <c r="P50" s="8"/>
      <c r="Q50" s="8"/>
    </row>
    <row r="51" spans="1:17" hidden="1">
      <c r="A51" s="8"/>
      <c r="B51" s="8"/>
      <c r="C51" s="8"/>
      <c r="D51" s="8"/>
      <c r="E51" s="8"/>
      <c r="F51" s="8"/>
      <c r="G51" s="8"/>
      <c r="H51" s="8"/>
      <c r="I51" s="8"/>
      <c r="J51" s="8"/>
      <c r="K51" s="8"/>
      <c r="L51" s="8"/>
      <c r="M51" s="8"/>
      <c r="N51" s="8"/>
      <c r="O51" s="8"/>
      <c r="P51" s="8"/>
      <c r="Q51" s="8"/>
    </row>
    <row r="52" spans="1:17" hidden="1">
      <c r="A52" s="8"/>
      <c r="B52" s="8"/>
      <c r="C52" s="8"/>
      <c r="D52" s="8"/>
      <c r="E52" s="8"/>
      <c r="F52" s="8"/>
      <c r="G52" s="8"/>
      <c r="H52" s="8"/>
      <c r="I52" s="8"/>
      <c r="J52" s="8"/>
      <c r="K52" s="8"/>
      <c r="L52" s="8"/>
      <c r="M52" s="8"/>
      <c r="N52" s="8"/>
      <c r="O52" s="8"/>
      <c r="P52" s="8"/>
      <c r="Q52" s="8"/>
    </row>
    <row r="53" spans="1:17" hidden="1">
      <c r="A53" s="8"/>
      <c r="B53" s="8"/>
      <c r="C53" s="8"/>
      <c r="D53" s="8"/>
      <c r="E53" s="8"/>
      <c r="F53" s="8"/>
      <c r="G53" s="8"/>
      <c r="H53" s="8"/>
      <c r="I53" s="8"/>
      <c r="J53" s="8"/>
      <c r="K53" s="8"/>
      <c r="L53" s="8"/>
      <c r="M53" s="8"/>
      <c r="N53" s="8"/>
      <c r="O53" s="8"/>
      <c r="P53" s="8"/>
      <c r="Q53" s="8"/>
    </row>
    <row r="54" spans="1:17" hidden="1">
      <c r="A54" s="8"/>
      <c r="B54" s="8"/>
      <c r="C54" s="8"/>
      <c r="D54" s="8"/>
      <c r="E54" s="8"/>
      <c r="F54" s="8"/>
      <c r="G54" s="8"/>
      <c r="H54" s="8"/>
      <c r="I54" s="8"/>
      <c r="J54" s="8"/>
      <c r="K54" s="8"/>
      <c r="L54" s="8"/>
      <c r="M54" s="8"/>
      <c r="N54" s="8"/>
      <c r="O54" s="8"/>
      <c r="P54" s="8"/>
      <c r="Q54" s="8"/>
    </row>
    <row r="55" spans="1:17" hidden="1">
      <c r="A55" s="8"/>
      <c r="B55" s="8"/>
      <c r="C55" s="8"/>
      <c r="D55" s="8"/>
      <c r="E55" s="8"/>
      <c r="F55" s="8"/>
      <c r="G55" s="8"/>
      <c r="H55" s="8"/>
      <c r="I55" s="8"/>
      <c r="J55" s="8"/>
      <c r="K55" s="8"/>
      <c r="L55" s="8"/>
      <c r="M55" s="8"/>
      <c r="N55" s="8"/>
      <c r="O55" s="8"/>
      <c r="P55" s="8"/>
      <c r="Q55" s="8"/>
    </row>
    <row r="56" spans="1:17" hidden="1">
      <c r="A56" s="8"/>
      <c r="B56" s="12"/>
      <c r="C56" s="13"/>
      <c r="D56" s="14"/>
      <c r="E56" s="14"/>
      <c r="F56" s="15" t="s">
        <v>35</v>
      </c>
      <c r="G56" s="16">
        <f>SUM(C43:H43)</f>
        <v>0</v>
      </c>
      <c r="H56" s="15" t="s">
        <v>36</v>
      </c>
      <c r="I56" s="8"/>
      <c r="J56" s="8"/>
      <c r="K56" s="8"/>
      <c r="L56" s="8"/>
      <c r="M56" s="8"/>
      <c r="N56" s="15" t="s">
        <v>35</v>
      </c>
      <c r="O56" s="16">
        <f>SUM(K43:P43)</f>
        <v>30</v>
      </c>
      <c r="P56" s="15" t="s">
        <v>36</v>
      </c>
      <c r="Q56" s="8"/>
    </row>
    <row r="57" spans="1:17" hidden="1">
      <c r="A57" s="8"/>
      <c r="B57" s="6"/>
      <c r="C57" s="6"/>
      <c r="D57" s="6"/>
      <c r="E57" s="6"/>
      <c r="F57" s="4"/>
      <c r="G57" s="6"/>
      <c r="H57" s="6"/>
      <c r="I57" s="4"/>
      <c r="J57" s="4"/>
      <c r="K57" s="4"/>
      <c r="L57" s="4"/>
      <c r="M57" s="4"/>
      <c r="N57" s="4"/>
      <c r="O57" s="18"/>
      <c r="P57" s="6"/>
      <c r="Q57" s="8"/>
    </row>
    <row r="58" spans="1:17">
      <c r="A58" s="8"/>
      <c r="B58" s="4"/>
      <c r="C58" s="4"/>
      <c r="D58" s="4"/>
      <c r="E58" s="4"/>
      <c r="F58" s="4"/>
      <c r="G58" s="6"/>
      <c r="H58" s="17"/>
      <c r="I58" s="4"/>
      <c r="J58" s="4"/>
      <c r="K58" s="4"/>
      <c r="L58" s="4"/>
      <c r="M58" s="4"/>
      <c r="N58" s="4"/>
      <c r="O58" s="6"/>
      <c r="P58" s="17"/>
      <c r="Q58" s="8"/>
    </row>
    <row r="59" spans="1:17" ht="18.75" hidden="1">
      <c r="A59" s="8"/>
      <c r="B59" s="5">
        <f>'REKOD PRESTASI MURID'!K11</f>
        <v>0</v>
      </c>
      <c r="C59" s="18"/>
      <c r="D59" s="18"/>
      <c r="E59" s="18"/>
      <c r="F59" s="18"/>
      <c r="G59" s="18"/>
      <c r="H59" s="7"/>
      <c r="I59" s="4"/>
      <c r="J59" s="5">
        <f>'REKOD PRESTASI MURID'!L11</f>
        <v>0</v>
      </c>
      <c r="K59" s="18"/>
      <c r="L59" s="18"/>
      <c r="M59" s="18"/>
      <c r="N59" s="18"/>
      <c r="O59" s="18"/>
      <c r="P59" s="7"/>
      <c r="Q59" s="8"/>
    </row>
    <row r="60" spans="1:17" hidden="1">
      <c r="A60" s="8"/>
      <c r="B60" s="9" t="s">
        <v>23</v>
      </c>
      <c r="C60" s="10" t="s">
        <v>28</v>
      </c>
      <c r="D60" s="10" t="s">
        <v>29</v>
      </c>
      <c r="E60" s="10" t="s">
        <v>30</v>
      </c>
      <c r="F60" s="10" t="s">
        <v>31</v>
      </c>
      <c r="G60" s="10" t="s">
        <v>32</v>
      </c>
      <c r="H60" s="10" t="s">
        <v>33</v>
      </c>
      <c r="I60" s="8"/>
      <c r="J60" s="9" t="s">
        <v>23</v>
      </c>
      <c r="K60" s="10" t="s">
        <v>28</v>
      </c>
      <c r="L60" s="10" t="s">
        <v>29</v>
      </c>
      <c r="M60" s="10" t="s">
        <v>30</v>
      </c>
      <c r="N60" s="10" t="s">
        <v>31</v>
      </c>
      <c r="O60" s="10" t="s">
        <v>32</v>
      </c>
      <c r="P60" s="10" t="s">
        <v>33</v>
      </c>
      <c r="Q60" s="8"/>
    </row>
    <row r="61" spans="1:17" hidden="1">
      <c r="A61" s="8"/>
      <c r="B61" s="11" t="s">
        <v>34</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34</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35</v>
      </c>
      <c r="G74" s="16">
        <f>SUM(C61:H61)</f>
        <v>0</v>
      </c>
      <c r="H74" s="15" t="s">
        <v>36</v>
      </c>
      <c r="I74" s="14"/>
      <c r="J74" s="19"/>
      <c r="K74" s="19"/>
      <c r="L74" s="19"/>
      <c r="M74" s="19"/>
      <c r="N74" s="15" t="s">
        <v>35</v>
      </c>
      <c r="O74" s="16">
        <f>SUM(K61:P61)</f>
        <v>0</v>
      </c>
      <c r="P74" s="15" t="s">
        <v>36</v>
      </c>
      <c r="Q74" s="8"/>
    </row>
    <row r="75" spans="1:17" hidden="1">
      <c r="A75" s="8"/>
      <c r="B75" s="8"/>
      <c r="C75" s="8"/>
      <c r="D75" s="8"/>
      <c r="E75" s="8"/>
      <c r="F75" s="8"/>
      <c r="G75" s="14"/>
      <c r="H75" s="20"/>
      <c r="I75" s="14"/>
      <c r="J75" s="8"/>
      <c r="K75" s="8"/>
      <c r="L75" s="8"/>
      <c r="M75" s="8"/>
      <c r="N75" s="8"/>
      <c r="O75" s="14"/>
      <c r="P75" s="20"/>
      <c r="Q75" s="8"/>
    </row>
    <row r="76" spans="1:17" ht="18.75" hidden="1">
      <c r="A76" s="8"/>
      <c r="B76" s="5">
        <f>'REKOD PRESTASI MURID'!M11</f>
        <v>0</v>
      </c>
      <c r="C76" s="6"/>
      <c r="D76" s="6"/>
      <c r="E76" s="6"/>
      <c r="F76" s="6"/>
      <c r="G76" s="6"/>
      <c r="H76" s="7"/>
      <c r="I76" s="4"/>
      <c r="J76" s="5">
        <f>'REKOD PRESTASI MURID'!N11</f>
        <v>0</v>
      </c>
      <c r="K76" s="6"/>
      <c r="L76" s="6"/>
      <c r="M76" s="6"/>
      <c r="N76" s="6"/>
      <c r="O76" s="6"/>
      <c r="P76" s="7"/>
      <c r="Q76" s="8"/>
    </row>
    <row r="77" spans="1:17" hidden="1">
      <c r="A77" s="8"/>
      <c r="B77" s="9" t="s">
        <v>23</v>
      </c>
      <c r="C77" s="10" t="s">
        <v>28</v>
      </c>
      <c r="D77" s="10" t="s">
        <v>29</v>
      </c>
      <c r="E77" s="10" t="s">
        <v>30</v>
      </c>
      <c r="F77" s="10" t="s">
        <v>31</v>
      </c>
      <c r="G77" s="10" t="s">
        <v>32</v>
      </c>
      <c r="H77" s="10" t="s">
        <v>33</v>
      </c>
      <c r="I77" s="8"/>
      <c r="J77" s="9" t="s">
        <v>23</v>
      </c>
      <c r="K77" s="10" t="s">
        <v>28</v>
      </c>
      <c r="L77" s="10" t="s">
        <v>29</v>
      </c>
      <c r="M77" s="10" t="s">
        <v>30</v>
      </c>
      <c r="N77" s="10" t="s">
        <v>31</v>
      </c>
      <c r="O77" s="10" t="s">
        <v>32</v>
      </c>
      <c r="P77" s="10" t="s">
        <v>33</v>
      </c>
      <c r="Q77" s="8"/>
    </row>
    <row r="78" spans="1:17" hidden="1">
      <c r="A78" s="8"/>
      <c r="B78" s="11" t="s">
        <v>34</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34</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35</v>
      </c>
      <c r="G91" s="16">
        <f>SUM(C78:H78)</f>
        <v>0</v>
      </c>
      <c r="H91" s="15" t="s">
        <v>36</v>
      </c>
      <c r="I91" s="8"/>
      <c r="J91" s="8"/>
      <c r="K91" s="8"/>
      <c r="L91" s="8"/>
      <c r="M91" s="8"/>
      <c r="N91" s="15" t="s">
        <v>35</v>
      </c>
      <c r="O91" s="16">
        <f>SUM(K78:P78)</f>
        <v>0</v>
      </c>
      <c r="P91" s="15" t="s">
        <v>36</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23</v>
      </c>
      <c r="C95" s="10" t="s">
        <v>28</v>
      </c>
      <c r="D95" s="10" t="s">
        <v>29</v>
      </c>
      <c r="E95" s="10" t="s">
        <v>30</v>
      </c>
      <c r="F95" s="10" t="s">
        <v>31</v>
      </c>
      <c r="G95" s="10" t="s">
        <v>32</v>
      </c>
      <c r="H95" s="10" t="s">
        <v>33</v>
      </c>
      <c r="I95" s="8"/>
      <c r="J95" s="9" t="s">
        <v>23</v>
      </c>
      <c r="K95" s="10" t="s">
        <v>28</v>
      </c>
      <c r="L95" s="10" t="s">
        <v>29</v>
      </c>
      <c r="M95" s="10" t="s">
        <v>30</v>
      </c>
      <c r="N95" s="10" t="s">
        <v>31</v>
      </c>
      <c r="O95" s="10" t="s">
        <v>32</v>
      </c>
      <c r="P95" s="10" t="s">
        <v>33</v>
      </c>
      <c r="Q95" s="8"/>
    </row>
    <row r="96" spans="1:17" hidden="1">
      <c r="A96" s="8"/>
      <c r="B96" s="11" t="s">
        <v>34</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34</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35</v>
      </c>
      <c r="G109" s="16">
        <f>SUM(C96:H96)</f>
        <v>0</v>
      </c>
      <c r="H109" s="15" t="s">
        <v>36</v>
      </c>
      <c r="I109" s="14"/>
      <c r="J109" s="19"/>
      <c r="K109" s="19"/>
      <c r="L109" s="19"/>
      <c r="M109" s="19"/>
      <c r="N109" s="15" t="s">
        <v>35</v>
      </c>
      <c r="O109" s="16">
        <f>SUM(K96:P96)</f>
        <v>0</v>
      </c>
      <c r="P109" s="15" t="s">
        <v>36</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23</v>
      </c>
      <c r="C112" s="10" t="s">
        <v>28</v>
      </c>
      <c r="D112" s="10" t="s">
        <v>29</v>
      </c>
      <c r="E112" s="10" t="s">
        <v>30</v>
      </c>
      <c r="F112" s="10" t="s">
        <v>31</v>
      </c>
      <c r="G112" s="10" t="s">
        <v>32</v>
      </c>
      <c r="H112" s="10" t="s">
        <v>33</v>
      </c>
      <c r="I112" s="8"/>
      <c r="J112" s="9" t="s">
        <v>23</v>
      </c>
      <c r="K112" s="10" t="s">
        <v>28</v>
      </c>
      <c r="L112" s="10" t="s">
        <v>29</v>
      </c>
      <c r="M112" s="10" t="s">
        <v>30</v>
      </c>
      <c r="N112" s="10" t="s">
        <v>31</v>
      </c>
      <c r="O112" s="10" t="s">
        <v>32</v>
      </c>
      <c r="P112" s="10" t="s">
        <v>33</v>
      </c>
      <c r="Q112" s="8"/>
    </row>
    <row r="113" spans="1:17" hidden="1">
      <c r="A113" s="8"/>
      <c r="B113" s="11" t="s">
        <v>34</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34</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35</v>
      </c>
      <c r="G126" s="16">
        <f>SUM(C113:H113)</f>
        <v>0</v>
      </c>
      <c r="H126" s="15" t="s">
        <v>36</v>
      </c>
      <c r="I126" s="8"/>
      <c r="J126" s="8"/>
      <c r="K126" s="8"/>
      <c r="L126" s="8"/>
      <c r="M126" s="8"/>
      <c r="N126" s="15" t="s">
        <v>35</v>
      </c>
      <c r="O126" s="16">
        <f>SUM(K113:P113)</f>
        <v>0</v>
      </c>
      <c r="P126" s="15" t="s">
        <v>36</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37</v>
      </c>
      <c r="D129" s="18"/>
      <c r="E129" s="18"/>
      <c r="F129" s="18"/>
      <c r="G129" s="18"/>
      <c r="H129" s="7"/>
      <c r="I129" s="4"/>
      <c r="J129" s="5">
        <f>'REKOD PRESTASI MURID'!T11</f>
        <v>0</v>
      </c>
      <c r="K129" s="18" t="s">
        <v>38</v>
      </c>
      <c r="L129" s="18"/>
      <c r="M129" s="18"/>
      <c r="N129" s="18"/>
      <c r="O129" s="18"/>
      <c r="P129" s="7"/>
      <c r="Q129" s="8"/>
    </row>
    <row r="130" spans="1:17" hidden="1">
      <c r="A130" s="8"/>
      <c r="B130" s="9" t="s">
        <v>23</v>
      </c>
      <c r="C130" s="10" t="s">
        <v>28</v>
      </c>
      <c r="D130" s="10" t="s">
        <v>29</v>
      </c>
      <c r="E130" s="10" t="s">
        <v>30</v>
      </c>
      <c r="F130" s="10" t="s">
        <v>31</v>
      </c>
      <c r="G130" s="10" t="s">
        <v>32</v>
      </c>
      <c r="H130" s="10" t="s">
        <v>33</v>
      </c>
      <c r="I130" s="8"/>
      <c r="J130" s="9" t="s">
        <v>23</v>
      </c>
      <c r="K130" s="10" t="s">
        <v>28</v>
      </c>
      <c r="L130" s="10" t="s">
        <v>29</v>
      </c>
      <c r="M130" s="10" t="s">
        <v>30</v>
      </c>
      <c r="N130" s="10" t="s">
        <v>31</v>
      </c>
      <c r="O130" s="10" t="s">
        <v>32</v>
      </c>
      <c r="P130" s="10" t="s">
        <v>33</v>
      </c>
      <c r="Q130" s="8"/>
    </row>
    <row r="131" spans="1:17" hidden="1">
      <c r="A131" s="8"/>
      <c r="B131" s="11" t="s">
        <v>34</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34</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35</v>
      </c>
      <c r="G144" s="16">
        <f>SUM(C131:H131)</f>
        <v>0</v>
      </c>
      <c r="H144" s="15" t="s">
        <v>36</v>
      </c>
      <c r="I144" s="14"/>
      <c r="J144" s="19"/>
      <c r="K144" s="19"/>
      <c r="L144" s="19"/>
      <c r="M144" s="19"/>
      <c r="N144" s="15" t="s">
        <v>35</v>
      </c>
      <c r="O144" s="16">
        <f>SUM(K131:P131)</f>
        <v>0</v>
      </c>
      <c r="P144" s="15" t="s">
        <v>36</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39</v>
      </c>
      <c r="D147" s="6"/>
      <c r="E147" s="6"/>
      <c r="F147" s="6"/>
      <c r="G147" s="6"/>
      <c r="H147" s="7"/>
      <c r="I147" s="4"/>
      <c r="J147" s="5">
        <f>'REKOD PRESTASI MURID'!V11</f>
        <v>0</v>
      </c>
      <c r="K147" s="6" t="s">
        <v>40</v>
      </c>
      <c r="L147" s="6"/>
      <c r="M147" s="6"/>
      <c r="N147" s="6"/>
      <c r="O147" s="6"/>
      <c r="P147" s="7"/>
      <c r="Q147" s="8"/>
    </row>
    <row r="148" spans="1:17" hidden="1">
      <c r="A148" s="8"/>
      <c r="B148" s="9" t="s">
        <v>23</v>
      </c>
      <c r="C148" s="10" t="s">
        <v>28</v>
      </c>
      <c r="D148" s="10" t="s">
        <v>29</v>
      </c>
      <c r="E148" s="10" t="s">
        <v>30</v>
      </c>
      <c r="F148" s="10" t="s">
        <v>31</v>
      </c>
      <c r="G148" s="10" t="s">
        <v>32</v>
      </c>
      <c r="H148" s="10" t="s">
        <v>33</v>
      </c>
      <c r="I148" s="8"/>
      <c r="J148" s="9" t="s">
        <v>23</v>
      </c>
      <c r="K148" s="10" t="s">
        <v>28</v>
      </c>
      <c r="L148" s="10" t="s">
        <v>29</v>
      </c>
      <c r="M148" s="10" t="s">
        <v>30</v>
      </c>
      <c r="N148" s="10" t="s">
        <v>31</v>
      </c>
      <c r="O148" s="10" t="s">
        <v>32</v>
      </c>
      <c r="P148" s="10" t="s">
        <v>33</v>
      </c>
      <c r="Q148" s="8"/>
    </row>
    <row r="149" spans="1:17" hidden="1">
      <c r="A149" s="8"/>
      <c r="B149" s="11" t="s">
        <v>34</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34</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35</v>
      </c>
      <c r="G162" s="16">
        <f>SUM(C149:H149)</f>
        <v>0</v>
      </c>
      <c r="H162" s="15" t="s">
        <v>36</v>
      </c>
      <c r="I162" s="8"/>
      <c r="J162" s="8"/>
      <c r="K162" s="8"/>
      <c r="L162" s="8"/>
      <c r="M162" s="8"/>
      <c r="N162" s="15" t="s">
        <v>35</v>
      </c>
      <c r="O162" s="16">
        <f>SUM(K149:P149)</f>
        <v>0</v>
      </c>
      <c r="P162" s="15" t="s">
        <v>36</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41</v>
      </c>
      <c r="D165" s="18"/>
      <c r="E165" s="18"/>
      <c r="F165" s="18"/>
      <c r="G165" s="18"/>
      <c r="H165" s="7"/>
      <c r="I165" s="4"/>
      <c r="J165" s="5">
        <f>'REKOD PRESTASI MURID'!X11</f>
        <v>0</v>
      </c>
      <c r="K165" s="18" t="s">
        <v>42</v>
      </c>
      <c r="L165" s="18"/>
      <c r="M165" s="18"/>
      <c r="N165" s="18"/>
      <c r="O165" s="18"/>
      <c r="P165" s="7"/>
      <c r="Q165" s="8"/>
    </row>
    <row r="166" spans="1:17" hidden="1">
      <c r="A166" s="8"/>
      <c r="B166" s="9" t="s">
        <v>23</v>
      </c>
      <c r="C166" s="10" t="s">
        <v>28</v>
      </c>
      <c r="D166" s="10" t="s">
        <v>29</v>
      </c>
      <c r="E166" s="10" t="s">
        <v>30</v>
      </c>
      <c r="F166" s="10" t="s">
        <v>31</v>
      </c>
      <c r="G166" s="10" t="s">
        <v>32</v>
      </c>
      <c r="H166" s="10" t="s">
        <v>33</v>
      </c>
      <c r="I166" s="8"/>
      <c r="J166" s="9" t="s">
        <v>23</v>
      </c>
      <c r="K166" s="10" t="s">
        <v>28</v>
      </c>
      <c r="L166" s="10" t="s">
        <v>29</v>
      </c>
      <c r="M166" s="10" t="s">
        <v>30</v>
      </c>
      <c r="N166" s="10" t="s">
        <v>31</v>
      </c>
      <c r="O166" s="10" t="s">
        <v>32</v>
      </c>
      <c r="P166" s="10" t="s">
        <v>33</v>
      </c>
      <c r="Q166" s="8"/>
    </row>
    <row r="167" spans="1:17" hidden="1">
      <c r="A167" s="8"/>
      <c r="B167" s="11" t="s">
        <v>34</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34</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35</v>
      </c>
      <c r="G180" s="16">
        <f>SUM(C167:H167)</f>
        <v>0</v>
      </c>
      <c r="H180" s="15" t="s">
        <v>36</v>
      </c>
      <c r="I180" s="14"/>
      <c r="J180" s="19"/>
      <c r="K180" s="19"/>
      <c r="L180" s="19"/>
      <c r="M180" s="19"/>
      <c r="N180" s="15" t="s">
        <v>35</v>
      </c>
      <c r="O180" s="16">
        <f>SUM(K167:P167)</f>
        <v>0</v>
      </c>
      <c r="P180" s="15" t="s">
        <v>36</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43</v>
      </c>
      <c r="D183" s="25"/>
      <c r="E183" s="25"/>
      <c r="F183" s="25"/>
      <c r="G183" s="25"/>
      <c r="H183" s="25"/>
      <c r="I183" s="14"/>
      <c r="J183" s="5">
        <f>'REKOD PRESTASI MURID'!Z11</f>
        <v>0</v>
      </c>
      <c r="K183" s="18" t="s">
        <v>44</v>
      </c>
      <c r="L183" s="18"/>
      <c r="M183" s="18"/>
      <c r="N183" s="26"/>
      <c r="O183" s="27"/>
      <c r="P183" s="12"/>
      <c r="Q183" s="8"/>
    </row>
    <row r="184" spans="1:17" hidden="1">
      <c r="A184" s="8"/>
      <c r="B184" s="9" t="s">
        <v>23</v>
      </c>
      <c r="C184" s="10" t="s">
        <v>28</v>
      </c>
      <c r="D184" s="10" t="s">
        <v>29</v>
      </c>
      <c r="E184" s="10" t="s">
        <v>30</v>
      </c>
      <c r="F184" s="10" t="s">
        <v>31</v>
      </c>
      <c r="G184" s="10" t="s">
        <v>32</v>
      </c>
      <c r="H184" s="10" t="s">
        <v>33</v>
      </c>
      <c r="I184" s="8"/>
      <c r="J184" s="9" t="s">
        <v>23</v>
      </c>
      <c r="K184" s="10" t="s">
        <v>28</v>
      </c>
      <c r="L184" s="10" t="s">
        <v>29</v>
      </c>
      <c r="M184" s="10" t="s">
        <v>30</v>
      </c>
      <c r="N184" s="10" t="s">
        <v>31</v>
      </c>
      <c r="O184" s="10" t="s">
        <v>32</v>
      </c>
      <c r="P184" s="10" t="s">
        <v>33</v>
      </c>
      <c r="Q184" s="8"/>
    </row>
    <row r="185" spans="1:17" hidden="1">
      <c r="A185" s="8"/>
      <c r="B185" s="11" t="s">
        <v>34</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34</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35</v>
      </c>
      <c r="G198" s="16">
        <f>SUM(C185:H185)</f>
        <v>0</v>
      </c>
      <c r="H198" s="15" t="s">
        <v>36</v>
      </c>
      <c r="I198" s="14"/>
      <c r="J198" s="19"/>
      <c r="K198" s="19"/>
      <c r="L198" s="19"/>
      <c r="M198" s="19"/>
      <c r="N198" s="15" t="s">
        <v>35</v>
      </c>
      <c r="O198" s="16">
        <f>SUM(K185:P185)</f>
        <v>0</v>
      </c>
      <c r="P198" s="15" t="s">
        <v>36</v>
      </c>
      <c r="Q198" s="14"/>
    </row>
    <row r="199" spans="1:17" hidden="1">
      <c r="A199" s="8"/>
      <c r="B199" s="8"/>
      <c r="C199" s="8"/>
      <c r="D199" s="8"/>
      <c r="E199" s="8"/>
      <c r="F199" s="8"/>
      <c r="G199" s="14"/>
      <c r="H199" s="165"/>
      <c r="I199" s="14"/>
      <c r="J199" s="8"/>
      <c r="K199" s="8"/>
      <c r="L199" s="8"/>
      <c r="M199" s="8"/>
      <c r="N199" s="8"/>
      <c r="O199" s="14"/>
      <c r="P199" s="165"/>
      <c r="Q199" s="14"/>
    </row>
    <row r="200" spans="1:17" hidden="1">
      <c r="A200" s="8"/>
      <c r="B200" s="8"/>
      <c r="C200" s="8"/>
      <c r="D200" s="8"/>
      <c r="E200" s="8"/>
      <c r="F200" s="8"/>
      <c r="G200" s="8"/>
      <c r="H200" s="8"/>
      <c r="I200" s="8"/>
      <c r="J200" s="8"/>
      <c r="K200" s="8"/>
      <c r="L200" s="8"/>
      <c r="M200" s="8"/>
      <c r="N200" s="8"/>
      <c r="O200" s="8"/>
      <c r="P200" s="8"/>
      <c r="Q200" s="8"/>
    </row>
    <row r="201" spans="1:17" ht="18.75">
      <c r="A201" s="8"/>
      <c r="B201" s="28" t="s">
        <v>10</v>
      </c>
      <c r="C201" s="29"/>
      <c r="D201" s="29"/>
      <c r="E201" s="29"/>
      <c r="F201" s="29"/>
      <c r="G201" s="29"/>
      <c r="H201" s="30"/>
      <c r="I201" s="8"/>
      <c r="J201" s="8"/>
      <c r="K201" s="8"/>
      <c r="L201" s="8"/>
      <c r="M201" s="8"/>
      <c r="N201" s="8"/>
      <c r="O201" s="8"/>
      <c r="P201" s="8"/>
      <c r="Q201" s="8"/>
    </row>
    <row r="202" spans="1:17">
      <c r="A202" s="8"/>
      <c r="B202" s="9" t="s">
        <v>23</v>
      </c>
      <c r="C202" s="10" t="s">
        <v>28</v>
      </c>
      <c r="D202" s="10" t="s">
        <v>29</v>
      </c>
      <c r="E202" s="10" t="s">
        <v>30</v>
      </c>
      <c r="F202" s="10" t="s">
        <v>31</v>
      </c>
      <c r="G202" s="10" t="s">
        <v>32</v>
      </c>
      <c r="H202" s="10" t="s">
        <v>33</v>
      </c>
      <c r="I202" s="8"/>
      <c r="J202" s="8"/>
      <c r="K202" s="8"/>
      <c r="L202" s="8"/>
      <c r="M202" s="8"/>
      <c r="N202" s="8"/>
      <c r="O202" s="8"/>
      <c r="P202" s="8"/>
      <c r="Q202" s="8"/>
    </row>
    <row r="203" spans="1:17">
      <c r="A203" s="8"/>
      <c r="B203" s="11" t="s">
        <v>34</v>
      </c>
      <c r="C203" s="11">
        <f>COUNTIF('REKOD PRESTASI MURID'!$AD$12:$AD$65,1)</f>
        <v>0</v>
      </c>
      <c r="D203" s="11">
        <f>COUNTIF('REKOD PRESTASI MURID'!$AD$12:$AD$65,2)</f>
        <v>0</v>
      </c>
      <c r="E203" s="11">
        <f>COUNTIF('REKOD PRESTASI MURID'!$AD$12:$AD$65,3)</f>
        <v>0</v>
      </c>
      <c r="F203" s="11">
        <f>COUNTIF('REKOD PRESTASI MURID'!$AD$12:$AD$65,4)</f>
        <v>0</v>
      </c>
      <c r="G203" s="11">
        <f>COUNTIF('REKOD PRESTASI MURID'!$AD$12:$AD$65,5)</f>
        <v>30</v>
      </c>
      <c r="H203" s="11">
        <f>COUNTIF('REKOD PRESTASI MURID'!$AD$12:$AD$65,6)</f>
        <v>0</v>
      </c>
      <c r="I203" s="8"/>
      <c r="J203" s="8"/>
      <c r="K203" s="8"/>
      <c r="L203" s="8"/>
      <c r="M203" s="8"/>
      <c r="N203" s="8"/>
      <c r="O203" s="8"/>
      <c r="P203" s="8"/>
      <c r="Q203" s="8"/>
    </row>
    <row r="204" spans="1:17">
      <c r="A204" s="8"/>
      <c r="B204" s="8"/>
      <c r="C204" s="8"/>
      <c r="D204" s="8"/>
      <c r="E204" s="8"/>
      <c r="F204" s="8"/>
      <c r="G204" s="8"/>
      <c r="H204" s="8"/>
      <c r="I204" s="8"/>
      <c r="J204" s="8"/>
      <c r="K204" s="8"/>
      <c r="L204" s="8"/>
      <c r="M204" s="8"/>
      <c r="N204" s="8"/>
      <c r="O204" s="8"/>
      <c r="P204" s="8"/>
      <c r="Q204" s="8"/>
    </row>
    <row r="205" spans="1:17">
      <c r="A205" s="8"/>
      <c r="B205" s="8"/>
      <c r="C205" s="8"/>
      <c r="D205" s="8"/>
      <c r="E205" s="8"/>
      <c r="F205" s="8"/>
      <c r="G205" s="8"/>
      <c r="H205" s="8"/>
      <c r="I205" s="8"/>
      <c r="J205" s="8"/>
      <c r="K205" s="8"/>
      <c r="L205" s="8"/>
      <c r="M205" s="8"/>
      <c r="N205" s="8"/>
      <c r="O205" s="8"/>
      <c r="P205" s="8"/>
      <c r="Q205" s="8"/>
    </row>
    <row r="206" spans="1:17">
      <c r="A206" s="8"/>
      <c r="B206" s="8"/>
      <c r="C206" s="8"/>
      <c r="D206" s="8"/>
      <c r="E206" s="8"/>
      <c r="F206" s="8"/>
      <c r="G206" s="8"/>
      <c r="H206" s="8"/>
      <c r="I206" s="8"/>
      <c r="J206" s="8"/>
      <c r="K206" s="8"/>
      <c r="L206" s="8"/>
      <c r="M206" s="8"/>
      <c r="N206" s="8"/>
      <c r="O206" s="8"/>
      <c r="P206" s="8"/>
      <c r="Q206" s="8"/>
    </row>
    <row r="207" spans="1:17">
      <c r="A207" s="8"/>
      <c r="B207" s="8"/>
      <c r="C207" s="8"/>
      <c r="D207" s="8"/>
      <c r="E207" s="8"/>
      <c r="F207" s="8"/>
      <c r="G207" s="8"/>
      <c r="H207" s="8"/>
      <c r="I207" s="8"/>
      <c r="J207" s="8"/>
      <c r="K207" s="8"/>
      <c r="L207" s="8"/>
      <c r="M207" s="8"/>
      <c r="N207" s="8"/>
      <c r="O207" s="8"/>
      <c r="P207" s="8"/>
      <c r="Q207" s="8"/>
    </row>
    <row r="208" spans="1:17">
      <c r="A208" s="8"/>
      <c r="B208" s="8"/>
      <c r="C208" s="8"/>
      <c r="D208" s="8"/>
      <c r="E208" s="8"/>
      <c r="F208" s="8"/>
      <c r="G208" s="8"/>
      <c r="H208" s="8"/>
      <c r="I208" s="8"/>
      <c r="J208" s="8"/>
      <c r="K208" s="8"/>
      <c r="L208" s="8"/>
      <c r="M208" s="8"/>
      <c r="N208" s="8"/>
      <c r="O208" s="8"/>
      <c r="P208" s="8"/>
      <c r="Q208" s="8"/>
    </row>
    <row r="209" spans="1:17">
      <c r="A209" s="8"/>
      <c r="B209" s="8"/>
      <c r="C209" s="8"/>
      <c r="D209" s="8"/>
      <c r="E209" s="8"/>
      <c r="F209" s="8"/>
      <c r="G209" s="8"/>
      <c r="H209" s="8"/>
      <c r="I209" s="8"/>
      <c r="J209" s="8"/>
      <c r="K209" s="8"/>
      <c r="L209" s="8"/>
      <c r="M209" s="8"/>
      <c r="N209" s="8"/>
      <c r="O209" s="8"/>
      <c r="P209" s="8"/>
      <c r="Q209" s="8"/>
    </row>
    <row r="210" spans="1:17">
      <c r="A210" s="8"/>
      <c r="B210" s="8"/>
      <c r="C210" s="8"/>
      <c r="D210" s="8"/>
      <c r="E210" s="8"/>
      <c r="F210" s="8"/>
      <c r="G210" s="8"/>
      <c r="H210" s="8"/>
      <c r="I210" s="8"/>
      <c r="J210" s="8"/>
      <c r="K210" s="8"/>
      <c r="L210" s="8"/>
      <c r="M210" s="8"/>
      <c r="N210" s="8"/>
      <c r="O210" s="8"/>
      <c r="P210" s="8"/>
      <c r="Q210" s="8"/>
    </row>
    <row r="211" spans="1:17">
      <c r="A211" s="8"/>
      <c r="B211" s="8"/>
      <c r="C211" s="8"/>
      <c r="D211" s="8"/>
      <c r="E211" s="8"/>
      <c r="F211" s="8"/>
      <c r="G211" s="8"/>
      <c r="H211" s="8"/>
      <c r="I211" s="8"/>
      <c r="J211" s="8"/>
      <c r="K211" s="8"/>
      <c r="L211" s="8"/>
      <c r="M211" s="8"/>
      <c r="N211" s="8"/>
      <c r="O211" s="8"/>
      <c r="P211" s="8"/>
      <c r="Q211" s="8"/>
    </row>
    <row r="212" spans="1:17">
      <c r="A212" s="8"/>
      <c r="B212" s="8"/>
      <c r="C212" s="8"/>
      <c r="D212" s="8"/>
      <c r="E212" s="8"/>
      <c r="F212" s="8"/>
      <c r="G212" s="8"/>
      <c r="H212" s="8"/>
      <c r="I212" s="8"/>
      <c r="J212" s="8"/>
      <c r="K212" s="8"/>
      <c r="L212" s="8"/>
      <c r="M212" s="8"/>
      <c r="N212" s="8"/>
      <c r="O212" s="8"/>
      <c r="P212" s="8"/>
      <c r="Q212" s="8"/>
    </row>
    <row r="213" spans="1:17">
      <c r="A213" s="8"/>
      <c r="B213" s="8"/>
      <c r="C213" s="8"/>
      <c r="D213" s="8"/>
      <c r="E213" s="8"/>
      <c r="F213" s="8"/>
      <c r="G213" s="8"/>
      <c r="H213" s="8"/>
      <c r="I213" s="8"/>
      <c r="J213" s="8"/>
      <c r="K213" s="8"/>
      <c r="L213" s="8"/>
      <c r="M213" s="8"/>
      <c r="N213" s="8"/>
      <c r="O213" s="8"/>
      <c r="P213" s="8"/>
      <c r="Q213" s="8"/>
    </row>
    <row r="214" spans="1:17">
      <c r="A214" s="8"/>
      <c r="B214" s="8"/>
      <c r="C214" s="8"/>
      <c r="D214" s="8"/>
      <c r="E214" s="8"/>
      <c r="F214" s="8"/>
      <c r="G214" s="8"/>
      <c r="H214" s="8"/>
      <c r="I214" s="8"/>
      <c r="J214" s="8"/>
      <c r="K214" s="8"/>
      <c r="L214" s="8"/>
      <c r="M214" s="8"/>
      <c r="N214" s="8"/>
      <c r="O214" s="8"/>
      <c r="P214" s="8"/>
      <c r="Q214" s="8"/>
    </row>
    <row r="215" spans="1:17">
      <c r="A215" s="8"/>
      <c r="B215" s="8"/>
      <c r="C215" s="8"/>
      <c r="D215" s="8"/>
      <c r="E215" s="8"/>
      <c r="F215" s="8"/>
      <c r="G215" s="8"/>
      <c r="H215" s="8"/>
      <c r="I215" s="8"/>
      <c r="J215" s="8"/>
      <c r="K215" s="8"/>
      <c r="L215" s="8"/>
      <c r="M215" s="8"/>
      <c r="N215" s="8"/>
      <c r="O215" s="8"/>
      <c r="P215" s="8"/>
      <c r="Q215" s="8"/>
    </row>
    <row r="216" spans="1:17">
      <c r="A216" s="8"/>
      <c r="B216" s="8"/>
      <c r="C216" s="8"/>
      <c r="D216" s="8"/>
      <c r="E216" s="8"/>
      <c r="F216" s="15" t="s">
        <v>35</v>
      </c>
      <c r="G216" s="16">
        <f>SUM(C203:H203)</f>
        <v>30</v>
      </c>
      <c r="H216" s="15" t="s">
        <v>36</v>
      </c>
      <c r="I216" s="8"/>
      <c r="J216" s="8"/>
      <c r="K216" s="8"/>
      <c r="L216" s="8"/>
      <c r="M216" s="8"/>
      <c r="N216" s="8"/>
      <c r="O216" s="8"/>
      <c r="P216" s="8"/>
      <c r="Q216" s="8"/>
    </row>
  </sheetData>
  <sheetProtection algorithmName="SHA-512" hashValue="+K8hZBP4YuO6KC2URHFCfak4wBiz69nEbxSeNV8Y44o/Vjn/Rj2TeQVaTBfS+KLl6tyXuBlXEG5pHHHi48I7Ew==" saltValue="YWIqptbysIGN0uK32uNqYg=="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2018-02-08T02:55:23Z</cp:lastPrinted>
  <dcterms:created xsi:type="dcterms:W3CDTF">2016-04-25T12:26:07Z</dcterms:created>
  <dcterms:modified xsi:type="dcterms:W3CDTF">2018-12-05T00:41:14Z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