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G:\Templat PBD All\T3T3\"/>
    </mc:Choice>
  </mc:AlternateContent>
  <bookViews>
    <workbookView xWindow="0" yWindow="0" windowWidth="24000" windowHeight="9330" tabRatio="791" activeTab="1"/>
  </bookViews>
  <sheets>
    <sheet name="PANDUAN" sheetId="5" r:id="rId1"/>
    <sheet name="REKOD PRESTASI MURID" sheetId="1" r:id="rId2"/>
    <sheet name="LAPORAN MURID (INDIVIDU)" sheetId="2" r:id="rId3"/>
    <sheet name="DATA PERNYATAAN TAHAP PGUASAAN " sheetId="3" r:id="rId4"/>
    <sheet name="GRAF PELAPORAN" sheetId="4" r:id="rId5"/>
  </sheets>
  <definedNames>
    <definedName name="_xlnm.Print_Area" localSheetId="3">'DATA PERNYATAAN TAHAP PGUASAAN '!$A$1:$B$210</definedName>
    <definedName name="_xlnm.Print_Area" localSheetId="4">'GRAF PELAPORAN'!$A$1:$Q$216</definedName>
    <definedName name="_xlnm.Print_Area" localSheetId="2">'LAPORAN MURID (INDIVIDU)'!$A$1:$G$59</definedName>
    <definedName name="_xlnm.Print_Area" localSheetId="0">PANDUAN!$A$1:$K$52</definedName>
    <definedName name="_xlnm.Print_Area" localSheetId="1">'REKOD PRESTASI MURID'!$A$1:$AD$78</definedName>
    <definedName name="_xlnm.Print_Titles" localSheetId="3">'DATA PERNYATAAN TAHAP PGUASAAN '!$1:$2</definedName>
    <definedName name="_xlnm.Print_Titles" localSheetId="4">'GRAF PELAPORAN'!$1:$4</definedName>
    <definedName name="_xlnm.Print_Titles" localSheetId="1">'REKOD PRESTASI MURID'!$11:$11</definedName>
  </definedNames>
  <calcPr calcId="162913"/>
</workbook>
</file>

<file path=xl/calcChain.xml><?xml version="1.0" encoding="utf-8"?>
<calcChain xmlns="http://schemas.openxmlformats.org/spreadsheetml/2006/main">
  <c r="P43" i="4" l="1"/>
  <c r="O43" i="4"/>
  <c r="N43" i="4"/>
  <c r="M43" i="4"/>
  <c r="L43" i="4"/>
  <c r="K43" i="4"/>
  <c r="F56" i="2" l="1"/>
  <c r="O26" i="4"/>
  <c r="H43" i="4"/>
  <c r="G43" i="4"/>
  <c r="F43" i="4"/>
  <c r="P26" i="4"/>
  <c r="N26" i="4"/>
  <c r="H26" i="4"/>
  <c r="G26" i="4"/>
  <c r="F26" i="4"/>
  <c r="P8" i="4"/>
  <c r="O8" i="4"/>
  <c r="N8" i="4"/>
  <c r="H8" i="4"/>
  <c r="G8" i="4"/>
  <c r="F8" i="4"/>
  <c r="M3" i="4"/>
  <c r="H4" i="4"/>
  <c r="H3" i="4"/>
  <c r="J24" i="4"/>
  <c r="K26" i="4"/>
  <c r="L26" i="4"/>
  <c r="M26" i="4"/>
  <c r="K9" i="2"/>
  <c r="K8" i="2"/>
  <c r="K7" i="2"/>
  <c r="E15" i="2" s="1"/>
  <c r="E17" i="2" s="1"/>
  <c r="D11" i="2"/>
  <c r="A1" i="4"/>
  <c r="B6" i="4"/>
  <c r="J6" i="4"/>
  <c r="C8" i="4"/>
  <c r="D8" i="4"/>
  <c r="E8" i="4"/>
  <c r="K8" i="4"/>
  <c r="L8" i="4"/>
  <c r="M8" i="4"/>
  <c r="B24" i="4"/>
  <c r="C26" i="4"/>
  <c r="D26" i="4"/>
  <c r="E26" i="4"/>
  <c r="B41" i="4"/>
  <c r="C43" i="4"/>
  <c r="D43" i="4"/>
  <c r="E43" i="4"/>
  <c r="B59" i="4"/>
  <c r="J59" i="4"/>
  <c r="C61" i="4"/>
  <c r="D61" i="4"/>
  <c r="E61" i="4"/>
  <c r="F61" i="4"/>
  <c r="G61" i="4"/>
  <c r="H61" i="4"/>
  <c r="K61" i="4"/>
  <c r="L61" i="4"/>
  <c r="M61" i="4"/>
  <c r="N61" i="4"/>
  <c r="O61" i="4"/>
  <c r="P61" i="4"/>
  <c r="B76" i="4"/>
  <c r="J76" i="4"/>
  <c r="C78" i="4"/>
  <c r="D78" i="4"/>
  <c r="E78" i="4"/>
  <c r="F78" i="4"/>
  <c r="G78" i="4"/>
  <c r="H78" i="4"/>
  <c r="K78" i="4"/>
  <c r="L78" i="4"/>
  <c r="M78" i="4"/>
  <c r="N78" i="4"/>
  <c r="O78" i="4"/>
  <c r="O91" i="4" s="1"/>
  <c r="P78" i="4"/>
  <c r="B94" i="4"/>
  <c r="J94" i="4"/>
  <c r="C96" i="4"/>
  <c r="D96" i="4"/>
  <c r="E96" i="4"/>
  <c r="F96" i="4"/>
  <c r="G96" i="4"/>
  <c r="G109" i="4" s="1"/>
  <c r="H96" i="4"/>
  <c r="K96" i="4"/>
  <c r="L96" i="4"/>
  <c r="M96" i="4"/>
  <c r="N96" i="4"/>
  <c r="O96" i="4"/>
  <c r="P96" i="4"/>
  <c r="B111" i="4"/>
  <c r="J111" i="4"/>
  <c r="C113" i="4"/>
  <c r="D113" i="4"/>
  <c r="E113" i="4"/>
  <c r="F113" i="4"/>
  <c r="G113" i="4"/>
  <c r="H113" i="4"/>
  <c r="K113" i="4"/>
  <c r="L113" i="4"/>
  <c r="M113" i="4"/>
  <c r="N113" i="4"/>
  <c r="O113" i="4"/>
  <c r="P113" i="4"/>
  <c r="B129" i="4"/>
  <c r="J129" i="4"/>
  <c r="C131" i="4"/>
  <c r="D131" i="4"/>
  <c r="E131" i="4"/>
  <c r="F131" i="4"/>
  <c r="G131" i="4"/>
  <c r="H131" i="4"/>
  <c r="K131" i="4"/>
  <c r="L131" i="4"/>
  <c r="M131" i="4"/>
  <c r="N131" i="4"/>
  <c r="O131" i="4"/>
  <c r="P131" i="4"/>
  <c r="B147" i="4"/>
  <c r="J147" i="4"/>
  <c r="C149" i="4"/>
  <c r="D149" i="4"/>
  <c r="E149" i="4"/>
  <c r="F149" i="4"/>
  <c r="G149" i="4"/>
  <c r="H149" i="4"/>
  <c r="K149" i="4"/>
  <c r="L149" i="4"/>
  <c r="M149" i="4"/>
  <c r="N149" i="4"/>
  <c r="O149" i="4"/>
  <c r="O162" i="4" s="1"/>
  <c r="P149" i="4"/>
  <c r="B165" i="4"/>
  <c r="J165" i="4"/>
  <c r="C167" i="4"/>
  <c r="D167" i="4"/>
  <c r="E167" i="4"/>
  <c r="F167" i="4"/>
  <c r="G167" i="4"/>
  <c r="G180" i="4" s="1"/>
  <c r="H167" i="4"/>
  <c r="K167" i="4"/>
  <c r="L167" i="4"/>
  <c r="M167" i="4"/>
  <c r="N167" i="4"/>
  <c r="O167" i="4"/>
  <c r="P167" i="4"/>
  <c r="B183" i="4"/>
  <c r="J183" i="4"/>
  <c r="C185" i="4"/>
  <c r="G198" i="4" s="1"/>
  <c r="D185" i="4"/>
  <c r="E185" i="4"/>
  <c r="F185" i="4"/>
  <c r="G185" i="4"/>
  <c r="H185" i="4"/>
  <c r="K185" i="4"/>
  <c r="L185" i="4"/>
  <c r="M185" i="4"/>
  <c r="N185" i="4"/>
  <c r="O185" i="4"/>
  <c r="P185" i="4"/>
  <c r="C203" i="4"/>
  <c r="D203" i="4"/>
  <c r="E203" i="4"/>
  <c r="F203" i="4"/>
  <c r="G203" i="4"/>
  <c r="H203" i="4"/>
  <c r="B1" i="2"/>
  <c r="B2" i="2"/>
  <c r="B3" i="2"/>
  <c r="B4" i="2"/>
  <c r="D13" i="2"/>
  <c r="B6" i="2"/>
  <c r="B20" i="2"/>
  <c r="I7" i="2"/>
  <c r="J7" i="2" s="1"/>
  <c r="I8" i="2"/>
  <c r="J8" i="2" s="1"/>
  <c r="D9" i="2"/>
  <c r="I9" i="2"/>
  <c r="J9" i="2" s="1"/>
  <c r="I10" i="2"/>
  <c r="J10" i="2" s="1"/>
  <c r="I11" i="2"/>
  <c r="J11" i="2" s="1"/>
  <c r="D12" i="2"/>
  <c r="I12" i="2"/>
  <c r="J12" i="2" s="1"/>
  <c r="I13" i="2"/>
  <c r="J13" i="2" s="1"/>
  <c r="I14" i="2"/>
  <c r="J14" i="2" s="1"/>
  <c r="I15" i="2"/>
  <c r="J15" i="2" s="1"/>
  <c r="I16" i="2"/>
  <c r="J16" i="2" s="1"/>
  <c r="I17" i="2"/>
  <c r="J17" i="2" s="1"/>
  <c r="I18" i="2"/>
  <c r="J18" i="2" s="1"/>
  <c r="I19" i="2"/>
  <c r="J19" i="2" s="1"/>
  <c r="D20" i="2"/>
  <c r="E20" i="2"/>
  <c r="F20" i="2" s="1"/>
  <c r="I20" i="2"/>
  <c r="J20" i="2" s="1"/>
  <c r="D21" i="2"/>
  <c r="E21" i="2"/>
  <c r="F21" i="2" s="1"/>
  <c r="I21" i="2"/>
  <c r="J21" i="2" s="1"/>
  <c r="D22" i="2"/>
  <c r="E22" i="2"/>
  <c r="F22" i="2" s="1"/>
  <c r="I22" i="2"/>
  <c r="J22" i="2" s="1"/>
  <c r="D23" i="2"/>
  <c r="E23" i="2"/>
  <c r="F23" i="2" s="1"/>
  <c r="I23" i="2"/>
  <c r="J23" i="2" s="1"/>
  <c r="D24" i="2"/>
  <c r="E24" i="2"/>
  <c r="F24" i="2" s="1"/>
  <c r="I24" i="2"/>
  <c r="J24" i="2" s="1"/>
  <c r="D25" i="2"/>
  <c r="E25" i="2"/>
  <c r="F25" i="2" s="1"/>
  <c r="I25" i="2"/>
  <c r="J25" i="2" s="1"/>
  <c r="D26" i="2"/>
  <c r="E26" i="2"/>
  <c r="F26" i="2" s="1"/>
  <c r="I26" i="2"/>
  <c r="J26" i="2" s="1"/>
  <c r="D27" i="2"/>
  <c r="E27" i="2"/>
  <c r="F27" i="2" s="1"/>
  <c r="I27" i="2"/>
  <c r="J27" i="2" s="1"/>
  <c r="D28" i="2"/>
  <c r="E28" i="2"/>
  <c r="F28" i="2" s="1"/>
  <c r="I28" i="2"/>
  <c r="J28" i="2" s="1"/>
  <c r="D29" i="2"/>
  <c r="E29" i="2"/>
  <c r="F29" i="2" s="1"/>
  <c r="I29" i="2"/>
  <c r="J29" i="2" s="1"/>
  <c r="D30" i="2"/>
  <c r="E30" i="2"/>
  <c r="F30" i="2" s="1"/>
  <c r="I30" i="2"/>
  <c r="J30" i="2" s="1"/>
  <c r="D31" i="2"/>
  <c r="E31" i="2"/>
  <c r="F31" i="2" s="1"/>
  <c r="I31" i="2"/>
  <c r="J31" i="2"/>
  <c r="D32" i="2"/>
  <c r="E32" i="2"/>
  <c r="F32" i="2" s="1"/>
  <c r="I32" i="2"/>
  <c r="J32" i="2" s="1"/>
  <c r="D33" i="2"/>
  <c r="E33" i="2"/>
  <c r="F33" i="2" s="1"/>
  <c r="I33" i="2"/>
  <c r="J33" i="2"/>
  <c r="D34" i="2"/>
  <c r="E34" i="2"/>
  <c r="F34" i="2" s="1"/>
  <c r="I34" i="2"/>
  <c r="J34" i="2" s="1"/>
  <c r="D35" i="2"/>
  <c r="E35" i="2"/>
  <c r="F35" i="2" s="1"/>
  <c r="I35" i="2"/>
  <c r="J35" i="2"/>
  <c r="D36" i="2"/>
  <c r="E36" i="2"/>
  <c r="F36" i="2" s="1"/>
  <c r="I36" i="2"/>
  <c r="J36" i="2" s="1"/>
  <c r="D37" i="2"/>
  <c r="E37" i="2"/>
  <c r="F37" i="2" s="1"/>
  <c r="I37" i="2"/>
  <c r="J37" i="2" s="1"/>
  <c r="D38" i="2"/>
  <c r="E38" i="2"/>
  <c r="F38" i="2" s="1"/>
  <c r="I38" i="2"/>
  <c r="J38" i="2" s="1"/>
  <c r="D39" i="2"/>
  <c r="E39" i="2"/>
  <c r="F39" i="2" s="1"/>
  <c r="I39" i="2"/>
  <c r="J39" i="2" s="1"/>
  <c r="D40" i="2"/>
  <c r="E40" i="2"/>
  <c r="F40" i="2" s="1"/>
  <c r="I40" i="2"/>
  <c r="J40" i="2" s="1"/>
  <c r="D41" i="2"/>
  <c r="E41" i="2"/>
  <c r="F41" i="2" s="1"/>
  <c r="I41" i="2"/>
  <c r="J41" i="2" s="1"/>
  <c r="D42" i="2"/>
  <c r="E42" i="2"/>
  <c r="F42" i="2" s="1"/>
  <c r="I42" i="2"/>
  <c r="J42" i="2" s="1"/>
  <c r="D43" i="2"/>
  <c r="E43" i="2"/>
  <c r="F43" i="2" s="1"/>
  <c r="I43" i="2"/>
  <c r="J43" i="2"/>
  <c r="D44" i="2"/>
  <c r="E44" i="2"/>
  <c r="F44" i="2" s="1"/>
  <c r="I44" i="2"/>
  <c r="J44" i="2" s="1"/>
  <c r="I45" i="2"/>
  <c r="J45" i="2" s="1"/>
  <c r="I46" i="2"/>
  <c r="J46" i="2" s="1"/>
  <c r="I47" i="2"/>
  <c r="J47" i="2" s="1"/>
  <c r="I48" i="2"/>
  <c r="J48" i="2" s="1"/>
  <c r="I49" i="2"/>
  <c r="J49" i="2" s="1"/>
  <c r="I50" i="2"/>
  <c r="J50" i="2" s="1"/>
  <c r="I51" i="2"/>
  <c r="J51" i="2" s="1"/>
  <c r="I52" i="2"/>
  <c r="J52" i="2" s="1"/>
  <c r="I53" i="2"/>
  <c r="J53" i="2" s="1"/>
  <c r="I54" i="2"/>
  <c r="J54" i="2" s="1"/>
  <c r="I55" i="2"/>
  <c r="J55" i="2" s="1"/>
  <c r="B56" i="2"/>
  <c r="I56" i="2"/>
  <c r="J56" i="2" s="1"/>
  <c r="F57" i="2"/>
  <c r="I57" i="2"/>
  <c r="J57" i="2" s="1"/>
  <c r="I58" i="2"/>
  <c r="J58" i="2" s="1"/>
  <c r="I59" i="2"/>
  <c r="J59" i="2" s="1"/>
  <c r="I60" i="2"/>
  <c r="J60" i="2"/>
  <c r="I61" i="2"/>
  <c r="J61" i="2" s="1"/>
  <c r="I62" i="2"/>
  <c r="J62" i="2" s="1"/>
  <c r="I63" i="2"/>
  <c r="J63" i="2" s="1"/>
  <c r="B72" i="1"/>
  <c r="B58" i="2" s="1"/>
  <c r="D10" i="2"/>
  <c r="D8" i="2"/>
  <c r="O56" i="4"/>
  <c r="O39" i="4" l="1"/>
  <c r="O109" i="4"/>
  <c r="O180" i="4"/>
  <c r="G126" i="4"/>
  <c r="G91" i="4"/>
  <c r="G56" i="4"/>
  <c r="O21" i="4"/>
  <c r="G39" i="4"/>
  <c r="G216" i="4"/>
  <c r="O198" i="4"/>
  <c r="G162" i="4"/>
  <c r="O144" i="4"/>
  <c r="G144" i="4"/>
  <c r="O126" i="4"/>
  <c r="O74" i="4"/>
  <c r="G74" i="4"/>
  <c r="G21" i="4"/>
  <c r="F15" i="2"/>
  <c r="F58" i="2"/>
</calcChain>
</file>

<file path=xl/comments1.xml><?xml version="1.0" encoding="utf-8"?>
<comments xmlns="http://schemas.openxmlformats.org/spreadsheetml/2006/main">
  <authors>
    <author>Windows User</author>
  </authors>
  <commentList>
    <comment ref="AD9" authorId="0" shapeId="0">
      <text>
        <r>
          <rPr>
            <b/>
            <u/>
            <sz val="9"/>
            <color indexed="81"/>
            <rFont val="Tahoma"/>
            <family val="2"/>
          </rPr>
          <t xml:space="preserve">TP keseluruhan
</t>
        </r>
        <r>
          <rPr>
            <sz val="9"/>
            <color indexed="81"/>
            <rFont val="Tahoma"/>
            <family val="2"/>
          </rPr>
          <t>Hanya dilaporkan untuk Pentaksiran Akhir Tahun sahaja</t>
        </r>
        <r>
          <rPr>
            <b/>
            <sz val="9"/>
            <color indexed="81"/>
            <rFont val="Tahoma"/>
            <family val="2"/>
          </rPr>
          <t>.</t>
        </r>
        <r>
          <rPr>
            <b/>
            <u/>
            <sz val="9"/>
            <color indexed="81"/>
            <rFont val="Tahoma"/>
            <family val="2"/>
          </rPr>
          <t xml:space="preserve">
</t>
        </r>
      </text>
    </comment>
    <comment ref="E11" authorId="0" shapeId="0">
      <text>
        <r>
          <rPr>
            <b/>
            <sz val="12"/>
            <color indexed="81"/>
            <rFont val="Tahoma"/>
            <family val="2"/>
          </rPr>
          <t xml:space="preserve">TAHAP PENGUASAAN </t>
        </r>
        <r>
          <rPr>
            <sz val="9"/>
            <color indexed="81"/>
            <rFont val="Tahoma"/>
            <family val="2"/>
          </rPr>
          <t xml:space="preserve">
</t>
        </r>
        <r>
          <rPr>
            <b/>
            <sz val="9"/>
            <color indexed="81"/>
            <rFont val="Tahoma"/>
            <family val="2"/>
          </rPr>
          <t>TP1:</t>
        </r>
        <r>
          <rPr>
            <sz val="9"/>
            <color indexed="81"/>
            <rFont val="Tahoma"/>
            <family val="2"/>
          </rPr>
          <t xml:space="preserve">  Memahami frasa, ungkapan yang sering digunakan dan
          mesej ringkas pada tahap sangat terhad. Ia memerlukan
          sokongan dan bimbingan daripada guru.
</t>
        </r>
        <r>
          <rPr>
            <b/>
            <sz val="9"/>
            <color indexed="81"/>
            <rFont val="Tahoma"/>
            <family val="2"/>
          </rPr>
          <t>TP2:</t>
        </r>
        <r>
          <rPr>
            <sz val="9"/>
            <color indexed="81"/>
            <rFont val="Tahoma"/>
            <family val="2"/>
          </rPr>
          <t xml:space="preserve">  Memahami frasa, ungkapan yang sering digunakan dan
          mesej ringkas pada tahap terhad. Memerlukan sedikit
          bimbingan guru.
</t>
        </r>
        <r>
          <rPr>
            <b/>
            <sz val="9"/>
            <color indexed="81"/>
            <rFont val="Tahoma"/>
            <family val="2"/>
          </rPr>
          <t>TP3:</t>
        </r>
        <r>
          <rPr>
            <sz val="9"/>
            <color indexed="81"/>
            <rFont val="Tahoma"/>
            <family val="2"/>
          </rPr>
          <t xml:space="preserve">  Memahami frasa, ungkapan yang sering digunakan dan
          mesej ringkas pada tahap memuaskan tanpa bimbingan
          guru.
</t>
        </r>
        <r>
          <rPr>
            <b/>
            <sz val="9"/>
            <color indexed="81"/>
            <rFont val="Tahoma"/>
            <family val="2"/>
          </rPr>
          <t>TP4:</t>
        </r>
        <r>
          <rPr>
            <sz val="9"/>
            <color indexed="81"/>
            <rFont val="Tahoma"/>
            <family val="2"/>
          </rPr>
          <t xml:space="preserve">  Memahami frasa, ungkapan yang sering digunakan dan
          mesej ringkas pada tahap yang baik. Mengamalkan
          pembelajaran kendiri yang minimum.
</t>
        </r>
        <r>
          <rPr>
            <b/>
            <sz val="9"/>
            <color indexed="81"/>
            <rFont val="Tahoma"/>
            <family val="2"/>
          </rPr>
          <t>TP5:</t>
        </r>
        <r>
          <rPr>
            <sz val="9"/>
            <color indexed="81"/>
            <rFont val="Tahoma"/>
            <family val="2"/>
          </rPr>
          <t xml:space="preserve">  Memahami frasa, ungkapan yang sering digunakan dan
          mesej ringkas pada tahap sangat baik dan berkesan.
          Mudah mempelajari bahasa dengan sendiri.
</t>
        </r>
        <r>
          <rPr>
            <b/>
            <sz val="9"/>
            <color indexed="81"/>
            <rFont val="Tahoma"/>
            <family val="2"/>
          </rPr>
          <t>TP6:</t>
        </r>
        <r>
          <rPr>
            <sz val="9"/>
            <color indexed="81"/>
            <rFont val="Tahoma"/>
            <family val="2"/>
          </rPr>
          <t xml:space="preserve">  Memahami frasa,  ungkapan yang sering digunakan dan
          mesej ringkas dengan  cekap dan berkesan serta
          mengamalkan pembelajaran autonomi. Menjadi model
          murid.</t>
        </r>
      </text>
    </comment>
    <comment ref="F11" authorId="0" shapeId="0">
      <text>
        <r>
          <rPr>
            <b/>
            <sz val="9"/>
            <color indexed="81"/>
            <rFont val="Tahoma"/>
            <family val="2"/>
          </rPr>
          <t xml:space="preserve">TAHAP PENGUASAAN 
TP1:  </t>
        </r>
        <r>
          <rPr>
            <sz val="9"/>
            <color indexed="81"/>
            <rFont val="Tahoma"/>
            <family val="2"/>
          </rPr>
          <t>Mengenal pasti maklumat khusus yang dapat diramal
          dalam dokumen / teks yang mudah dan pendek dengan
          cara yang tidak memadai. Memerlukan sokongan dan
          bantuan dari guru.</t>
        </r>
        <r>
          <rPr>
            <b/>
            <sz val="9"/>
            <color indexed="81"/>
            <rFont val="Tahoma"/>
            <family val="2"/>
          </rPr>
          <t xml:space="preserve">
TP2:  </t>
        </r>
        <r>
          <rPr>
            <sz val="9"/>
            <color indexed="81"/>
            <rFont val="Tahoma"/>
            <family val="2"/>
          </rPr>
          <t xml:space="preserve">Mengenal pasti maklumat khusus yang dapat diramal
          dalam dokumen / teks yang mudah dan pendek pada
          tahap sederhana. Memerlukan panduan dan sedikit
          bimbingan guru. </t>
        </r>
        <r>
          <rPr>
            <b/>
            <sz val="9"/>
            <color indexed="81"/>
            <rFont val="Tahoma"/>
            <family val="2"/>
          </rPr>
          <t xml:space="preserve">
TP3: </t>
        </r>
        <r>
          <rPr>
            <sz val="9"/>
            <color indexed="81"/>
            <rFont val="Tahoma"/>
            <family val="2"/>
          </rPr>
          <t xml:space="preserve"> Mengenal pasti maklumat khusus yang dapat diramal
          dalam dokumen / teks yang mudah dan pendek pada
          tahap memuaskan tanpa bimbingan guru.</t>
        </r>
        <r>
          <rPr>
            <b/>
            <sz val="9"/>
            <color indexed="81"/>
            <rFont val="Tahoma"/>
            <family val="2"/>
          </rPr>
          <t xml:space="preserve">
TP4:  </t>
        </r>
        <r>
          <rPr>
            <sz val="9"/>
            <color indexed="81"/>
            <rFont val="Tahoma"/>
            <family val="2"/>
          </rPr>
          <t>Mengenal pasti maklumat khusus yang dapat diramal
          dalam dokumen / teks yang mudah dan pendek pada
          tahap yang baik. Mengamalkan pembelajaran kendiri
          dengan cara yang minimum.</t>
        </r>
        <r>
          <rPr>
            <b/>
            <sz val="9"/>
            <color indexed="81"/>
            <rFont val="Tahoma"/>
            <family val="2"/>
          </rPr>
          <t xml:space="preserve">
TP5:  </t>
        </r>
        <r>
          <rPr>
            <sz val="9"/>
            <color indexed="81"/>
            <rFont val="Tahoma"/>
            <family val="2"/>
          </rPr>
          <t xml:space="preserve">Mengenal pasti maklumat khusus yang dapat diramal
          dalam dokumen / teks yang mudah dan pendek pada
          tahap sangat baik dan mengamalkan pembelajaran
          kendiri. Menggunakan bahasa dengan mudah dan
          berkesan.   </t>
        </r>
        <r>
          <rPr>
            <b/>
            <sz val="9"/>
            <color indexed="81"/>
            <rFont val="Tahoma"/>
            <family val="2"/>
          </rPr>
          <t xml:space="preserve">
TP6:  </t>
        </r>
        <r>
          <rPr>
            <sz val="9"/>
            <color indexed="81"/>
            <rFont val="Tahoma"/>
            <family val="2"/>
          </rPr>
          <t>Mengenal pasti  maklumat khusus yang dapat diramal
          dalam dokumen / teks yang mudah dan pendek pada
          tahap cemerlang. Mengamalkan pembelajaran
          autonomi dan menjadi model murid.</t>
        </r>
        <r>
          <rPr>
            <b/>
            <sz val="9"/>
            <color indexed="81"/>
            <rFont val="Tahoma"/>
            <family val="2"/>
          </rPr>
          <t xml:space="preserve"> </t>
        </r>
        <r>
          <rPr>
            <sz val="9"/>
            <color indexed="81"/>
            <rFont val="Tahoma"/>
            <family val="2"/>
          </rPr>
          <t xml:space="preserve">
 </t>
        </r>
      </text>
    </comment>
    <comment ref="G11" authorId="0" shapeId="0">
      <text>
        <r>
          <rPr>
            <sz val="9"/>
            <color indexed="81"/>
            <rFont val="Tahoma"/>
            <family val="2"/>
          </rPr>
          <t xml:space="preserve">
</t>
        </r>
        <r>
          <rPr>
            <b/>
            <sz val="9"/>
            <color indexed="81"/>
            <rFont val="Tahoma"/>
            <family val="2"/>
          </rPr>
          <t xml:space="preserve">TAHAP PENGUASAAN </t>
        </r>
        <r>
          <rPr>
            <sz val="9"/>
            <color indexed="81"/>
            <rFont val="Tahoma"/>
            <family val="2"/>
          </rPr>
          <t xml:space="preserve">
</t>
        </r>
        <r>
          <rPr>
            <b/>
            <sz val="9"/>
            <color indexed="81"/>
            <rFont val="Tahoma"/>
            <family val="2"/>
          </rPr>
          <t>TP1:</t>
        </r>
        <r>
          <rPr>
            <sz val="9"/>
            <color indexed="81"/>
            <rFont val="Tahoma"/>
            <family val="2"/>
          </rPr>
          <t xml:space="preserve">  Menggunakan frasa untuk menerangkan secara ringkas
          mengenai keluarga dan orang lain, keadaan hidup
          mereka, aktiviti harian mereka dan aktiviti profesional
          mereka semasa atau  terkini pada tahap sangat  terhad.
          Memerlukan  bimbingan  dan sokongan guru.
</t>
        </r>
        <r>
          <rPr>
            <b/>
            <sz val="9"/>
            <color indexed="81"/>
            <rFont val="Tahoma"/>
            <family val="2"/>
          </rPr>
          <t>TP2:</t>
        </r>
        <r>
          <rPr>
            <sz val="9"/>
            <color indexed="81"/>
            <rFont val="Tahoma"/>
            <family val="2"/>
          </rPr>
          <t xml:space="preserve">  Menggunakan frasa untuk menerangkan secara ringkas
          mengenai keluarga dan orang lain, keadaan hidup
          mereka, aktiviti harian mereka dan aktiviti profesional
          mereka semasa atau terkini  pada tahap sederhana. Perlu
          diorientasikan dalam pembelajaran dan pemerolehan
          kemahiran bahasa. 
</t>
        </r>
        <r>
          <rPr>
            <b/>
            <sz val="9"/>
            <color indexed="81"/>
            <rFont val="Tahoma"/>
            <family val="2"/>
          </rPr>
          <t>TP3:</t>
        </r>
        <r>
          <rPr>
            <sz val="9"/>
            <color indexed="81"/>
            <rFont val="Tahoma"/>
            <family val="2"/>
          </rPr>
          <t xml:space="preserve">  Menggunakan frasa untuk menerangkan secara ringkas
          mengenai keluarga dan orang lain, keadaan hidup
          mereka, aktiviti harian mereka dan aktiviti profesional
          mereka semasa atau terkini pada tahap memuaskan.
          Mengamalkan pembelajaran tanpa bimbingan guru.
</t>
        </r>
        <r>
          <rPr>
            <b/>
            <sz val="9"/>
            <color indexed="81"/>
            <rFont val="Tahoma"/>
            <family val="2"/>
          </rPr>
          <t>TP4:</t>
        </r>
        <r>
          <rPr>
            <sz val="9"/>
            <color indexed="81"/>
            <rFont val="Tahoma"/>
            <family val="2"/>
          </rPr>
          <t xml:space="preserve">  Menggunakan frasa untuk menerangkan secara ringkas
          mengenai keluarga dan orang lain, keadaan hidup
          mereka, aktiviti harian mereka dan aktiviti profesional
          mereka semasa atau terkini dengan mudah dan berkesan
          pada tahap baik. Mengamalkan pembelajaran kendiri
         dengan cara yang minimum.  
</t>
        </r>
        <r>
          <rPr>
            <b/>
            <sz val="9"/>
            <color indexed="81"/>
            <rFont val="Tahoma"/>
            <family val="2"/>
          </rPr>
          <t>TP5:</t>
        </r>
        <r>
          <rPr>
            <sz val="9"/>
            <color indexed="81"/>
            <rFont val="Tahoma"/>
            <family val="2"/>
          </rPr>
          <t xml:space="preserve">  Menggunakan siri kalimat atau ungkapan secara spontan untuk
          menggambarkan dengan mudah tentang keluarga dan orang
          lain, keadaan hidup mereka, aktiviti harian mereka dan aktiviti
          profesional mereka semasa atau terkini. Mudah untuk
          mempelajari bahasa dengan sendiri.
</t>
        </r>
        <r>
          <rPr>
            <b/>
            <sz val="9"/>
            <color indexed="81"/>
            <rFont val="Tahoma"/>
            <family val="2"/>
          </rPr>
          <t>TP6:</t>
        </r>
        <r>
          <rPr>
            <sz val="9"/>
            <color indexed="81"/>
            <rFont val="Tahoma"/>
            <family val="2"/>
          </rPr>
          <t xml:space="preserve">  Menggunakan siri kalimat atau ungkapan secara spontan untuk
          menggambarkan  tentang keluarga dan orang lain, keadaan hidup
          mereka, aktiviti harian mereka dan aktiviti profesional mereka
          yang terkini dengan mudah dan berkesan pada tahap cemerlang.
         Mengamalkan pembelajaran autonomi dan menjadi model murid.</t>
        </r>
      </text>
    </comment>
    <comment ref="H11" authorId="0" shapeId="0">
      <text>
        <r>
          <rPr>
            <sz val="9"/>
            <color indexed="81"/>
            <rFont val="Tahoma"/>
            <family val="2"/>
          </rPr>
          <t xml:space="preserve">
</t>
        </r>
        <r>
          <rPr>
            <b/>
            <sz val="9"/>
            <color indexed="81"/>
            <rFont val="Tahoma"/>
            <family val="2"/>
          </rPr>
          <t xml:space="preserve">TAHAP PENGUASAAN </t>
        </r>
        <r>
          <rPr>
            <sz val="9"/>
            <color indexed="81"/>
            <rFont val="Tahoma"/>
            <family val="2"/>
          </rPr>
          <t xml:space="preserve">
</t>
        </r>
        <r>
          <rPr>
            <b/>
            <sz val="9"/>
            <color indexed="81"/>
            <rFont val="Tahoma"/>
            <family val="2"/>
          </rPr>
          <t>TP1:</t>
        </r>
        <r>
          <rPr>
            <sz val="9"/>
            <color indexed="81"/>
            <rFont val="Tahoma"/>
            <family val="2"/>
          </rPr>
          <t xml:space="preserve">  Menulis nota, mesej dan surat tidak rasmi yang mudah untuk
          menyampaikan maklumat yang jelas pada tahap sangat
          terhad. Memerlukan bimbingan  dan sokongan   guru.
</t>
        </r>
        <r>
          <rPr>
            <b/>
            <sz val="9"/>
            <color indexed="81"/>
            <rFont val="Tahoma"/>
            <family val="2"/>
          </rPr>
          <t>TP2</t>
        </r>
        <r>
          <rPr>
            <sz val="9"/>
            <color indexed="81"/>
            <rFont val="Tahoma"/>
            <family val="2"/>
          </rPr>
          <t xml:space="preserve">:  Menulis nota, mesej dan surat tidak rasmi yang mudah
          untuk menyampaikan maklumat yang jelas pada tahap
          terhad. Memerlukan sedikit bimbingan dalam kemahiran
          berbahasa
</t>
        </r>
        <r>
          <rPr>
            <b/>
            <sz val="9"/>
            <color indexed="81"/>
            <rFont val="Tahoma"/>
            <family val="2"/>
          </rPr>
          <t>TP3:</t>
        </r>
        <r>
          <rPr>
            <sz val="9"/>
            <color indexed="81"/>
            <rFont val="Tahoma"/>
            <family val="2"/>
          </rPr>
          <t xml:space="preserve">  Menulis nota, mesej dan surat tidak rasmi yang mudah untuk
          menyampaikan maklumat yang jelas pada tahap memuaskan
          dan mampu menguasai pembelajaran kendiri tanpa
          bimbingan.
</t>
        </r>
        <r>
          <rPr>
            <b/>
            <sz val="9"/>
            <color indexed="81"/>
            <rFont val="Tahoma"/>
            <family val="2"/>
          </rPr>
          <t>TP4:</t>
        </r>
        <r>
          <rPr>
            <sz val="9"/>
            <color indexed="81"/>
            <rFont val="Tahoma"/>
            <family val="2"/>
          </rPr>
          <t xml:space="preserve"> Menulis nota, mesej dan surat tidak rasmi yang mudah untuk
          menyampaikan maklumat yang jelas pada tahap yang baik.
          Menggunakan bahasa dengan mudah dan berkesan.
          Mengamalkan pembelajaran kendiri.   
</t>
        </r>
        <r>
          <rPr>
            <b/>
            <sz val="9"/>
            <color indexed="81"/>
            <rFont val="Tahoma"/>
            <family val="2"/>
          </rPr>
          <t xml:space="preserve">TP5: </t>
        </r>
        <r>
          <rPr>
            <sz val="9"/>
            <color indexed="81"/>
            <rFont val="Tahoma"/>
            <family val="2"/>
          </rPr>
          <t xml:space="preserve"> Menulis nota, mesej dan surat tidak rasmi yang mudah untuk
          menyampaikan maklumat yang jelas dan terperinci pada
          tahap sangat baik. Berfikiran kritis dan kreatif tanpa
          bimbingan. 
</t>
        </r>
        <r>
          <rPr>
            <b/>
            <sz val="9"/>
            <color indexed="81"/>
            <rFont val="Tahoma"/>
            <family val="2"/>
          </rPr>
          <t>TP6</t>
        </r>
        <r>
          <rPr>
            <sz val="9"/>
            <color indexed="81"/>
            <rFont val="Tahoma"/>
            <family val="2"/>
          </rPr>
          <t>:  Menulis nota, mesej dan surat tidak rasmi yang mudah
          untuk menyampaikan maklumat yang jelas dan teratur pada
          tahap cemerlang. Berfikiran kritis, kreatif dan inovatif.
           Mengamalkan pembelajaran kendiri dan menjadi model
           murid.</t>
        </r>
      </text>
    </comment>
    <comment ref="I11" authorId="0" shapeId="0">
      <text>
        <r>
          <rPr>
            <b/>
            <sz val="9"/>
            <color indexed="81"/>
            <rFont val="Tahoma"/>
            <family val="2"/>
          </rPr>
          <t xml:space="preserve">TAHAP PENGUASAAN
</t>
        </r>
        <r>
          <rPr>
            <sz val="9"/>
            <color indexed="81"/>
            <rFont val="Tahoma"/>
            <family val="2"/>
          </rPr>
          <t xml:space="preserve"> 
</t>
        </r>
        <r>
          <rPr>
            <b/>
            <sz val="9"/>
            <color indexed="81"/>
            <rFont val="Tahoma"/>
            <family val="2"/>
          </rPr>
          <t>TP1</t>
        </r>
        <r>
          <rPr>
            <sz val="9"/>
            <color indexed="81"/>
            <rFont val="Tahoma"/>
            <family val="2"/>
          </rPr>
          <t xml:space="preserve">: Menulis nota, mesej dan surat tidak rasmi yang mudah untuk
         menyampaikan maklumat yang jelas pada tahap sangat terhad.
         Memerlukan bimbingan  dan sokongan   guru.
</t>
        </r>
        <r>
          <rPr>
            <b/>
            <sz val="9"/>
            <color indexed="81"/>
            <rFont val="Tahoma"/>
            <family val="2"/>
          </rPr>
          <t>TP2:</t>
        </r>
        <r>
          <rPr>
            <sz val="9"/>
            <color indexed="81"/>
            <rFont val="Tahoma"/>
            <family val="2"/>
          </rPr>
          <t xml:space="preserve">  Menulis nota, mesej dan surat tidak rasmi yang mudah untuk
          menyampaikan maklumat yang jelas pada tahap terhad.
          Memerlukan sedikit bimbingan dalam kemahiran berbahasa.
</t>
        </r>
        <r>
          <rPr>
            <b/>
            <sz val="9"/>
            <color indexed="81"/>
            <rFont val="Tahoma"/>
            <family val="2"/>
          </rPr>
          <t>TP3:</t>
        </r>
        <r>
          <rPr>
            <sz val="9"/>
            <color indexed="81"/>
            <rFont val="Tahoma"/>
            <family val="2"/>
          </rPr>
          <t xml:space="preserve">  Menulis nota, mesej dan surat tidak rasmi yang mudah untuk
          menyampaikan maklumat yang jelas pada tahap memuaskan
          dan mampu menguasai pembelajaran kendiri tanpa bimbingan
</t>
        </r>
        <r>
          <rPr>
            <b/>
            <sz val="9"/>
            <color indexed="81"/>
            <rFont val="Tahoma"/>
            <family val="2"/>
          </rPr>
          <t xml:space="preserve">TP4: </t>
        </r>
        <r>
          <rPr>
            <sz val="9"/>
            <color indexed="81"/>
            <rFont val="Tahoma"/>
            <family val="2"/>
          </rPr>
          <t xml:space="preserve"> Menulis nota, mesej dan surat tidak rasmi yang mudah untuk
          menyampaikan maklumat yang jelas pada tahap yang baik.
          Menggunakan bahasa dengan mudah dan berkesan.
          Mengamalkan pembelajaran kendiri. 
</t>
        </r>
        <r>
          <rPr>
            <b/>
            <sz val="9"/>
            <color indexed="81"/>
            <rFont val="Tahoma"/>
            <family val="2"/>
          </rPr>
          <t>TP5:</t>
        </r>
        <r>
          <rPr>
            <sz val="9"/>
            <color indexed="81"/>
            <rFont val="Tahoma"/>
            <family val="2"/>
          </rPr>
          <t xml:space="preserve">  Menulis nota, mesej dan surat tidak rasmi yang mudah untuk
          menyampaikan maklumat yang jelas dan terperinci pada tahap
          sangat baik. Berfikiran kritis dan kreatif tanpa bimbingan.
</t>
        </r>
        <r>
          <rPr>
            <b/>
            <sz val="9"/>
            <color indexed="81"/>
            <rFont val="Tahoma"/>
            <family val="2"/>
          </rPr>
          <t>TP6:</t>
        </r>
        <r>
          <rPr>
            <sz val="9"/>
            <color indexed="81"/>
            <rFont val="Tahoma"/>
            <family val="2"/>
          </rPr>
          <t xml:space="preserve">  Menulis nota, mesej dan surat tidak rasmi yang mudah untuk
          menyampaikan maklumat yang jelas dan teratur pada tahap
          cemerlang. Berfikiran kritis, kreatif dan inovatif. Mengamalkan
          pembelajaran kendiri dan menjadi model murid.</t>
        </r>
      </text>
    </comment>
  </commentList>
</comments>
</file>

<file path=xl/sharedStrings.xml><?xml version="1.0" encoding="utf-8"?>
<sst xmlns="http://schemas.openxmlformats.org/spreadsheetml/2006/main" count="466" uniqueCount="178">
  <si>
    <t>SEKOLAH :</t>
  </si>
  <si>
    <t>ALAMAT :</t>
  </si>
  <si>
    <t>:</t>
  </si>
  <si>
    <t xml:space="preserve"> </t>
  </si>
  <si>
    <t>MATA PELAJARAN</t>
  </si>
  <si>
    <t>NAMA GURU MATA PELAJARAN:</t>
  </si>
  <si>
    <t>BIL.</t>
  </si>
  <si>
    <t xml:space="preserve"> NAMA MURID</t>
  </si>
  <si>
    <t>NO. MY KID / NO. KAD PENGENALAN</t>
  </si>
  <si>
    <t>JANTINA</t>
  </si>
  <si>
    <t>TAHAP PENGUASAAN KESELURUHAN</t>
  </si>
  <si>
    <t>P</t>
  </si>
  <si>
    <t>L</t>
  </si>
  <si>
    <t>…………………………………………………</t>
  </si>
  <si>
    <t>NOTA : JANGAN PADAM DATA INI!</t>
  </si>
  <si>
    <t>Nama Murid</t>
  </si>
  <si>
    <t>No. MY KID</t>
  </si>
  <si>
    <t>Jantina</t>
  </si>
  <si>
    <t>Nama Guru</t>
  </si>
  <si>
    <t>Tarikh Pelaporan</t>
  </si>
  <si>
    <t>Tahap Penguasaan Keseluruhan</t>
  </si>
  <si>
    <t>Berikut adalah pernyataan bagi 
Tahap Penguasaan keseluruhan</t>
  </si>
  <si>
    <t>KEMAHIRAN</t>
  </si>
  <si>
    <t>TAHAP PENGUASAAN</t>
  </si>
  <si>
    <t>TAFSIRAN</t>
  </si>
  <si>
    <t>…………………………………………………………………………</t>
  </si>
  <si>
    <t>GURU MATA PELAJARAN</t>
  </si>
  <si>
    <t>DATA PERNYATAAN STANDARD PRESTASI</t>
  </si>
  <si>
    <t>TP 1</t>
  </si>
  <si>
    <t>TP 2</t>
  </si>
  <si>
    <t xml:space="preserve"> TP 3</t>
  </si>
  <si>
    <t>TP 4</t>
  </si>
  <si>
    <t>TP  5</t>
  </si>
  <si>
    <t>TP 6</t>
  </si>
  <si>
    <t>BIL. MURID</t>
  </si>
  <si>
    <t>JUMLAH</t>
  </si>
  <si>
    <t>MURID</t>
  </si>
  <si>
    <t>S</t>
  </si>
  <si>
    <t>T</t>
  </si>
  <si>
    <t>U</t>
  </si>
  <si>
    <t>V</t>
  </si>
  <si>
    <t>W</t>
  </si>
  <si>
    <t>X</t>
  </si>
  <si>
    <t>Y</t>
  </si>
  <si>
    <t>Z</t>
  </si>
  <si>
    <t>GURU BESAR</t>
  </si>
  <si>
    <t>PENTAKSIRAN BILIK DARJAH (PBD)</t>
  </si>
  <si>
    <t>PENGENALAN</t>
  </si>
  <si>
    <t>MAKLUMAT AM</t>
  </si>
  <si>
    <r>
      <t>Templat Pelaporan PBD ini mengandungi 5 halaman (</t>
    </r>
    <r>
      <rPr>
        <i/>
        <sz val="11"/>
        <color indexed="8"/>
        <rFont val="Calibri"/>
        <family val="2"/>
      </rPr>
      <t>sheet</t>
    </r>
    <r>
      <rPr>
        <sz val="11"/>
        <color indexed="8"/>
        <rFont val="Calibri"/>
        <family val="2"/>
      </rPr>
      <t>) :</t>
    </r>
  </si>
  <si>
    <t>1. PANDUAN</t>
  </si>
  <si>
    <t>2. REKOD PRESTASI MURID</t>
  </si>
  <si>
    <t>3. LAPORAN MURID (INDIVIDU)</t>
  </si>
  <si>
    <t>4. DATA PERNYATAAN TAHAP PENGUASAAN</t>
  </si>
  <si>
    <t>5. GRAF PELAPORAN</t>
  </si>
  <si>
    <t>A</t>
  </si>
  <si>
    <t>B</t>
  </si>
  <si>
    <t>PENGGUNAAN TEMPLAT</t>
  </si>
  <si>
    <t>Maklumat yang perlu dilengkapkan adalah:</t>
  </si>
  <si>
    <t>1. Nama dan Alamat Sekolah</t>
  </si>
  <si>
    <t>TARIKH PELAPORAN :</t>
  </si>
  <si>
    <t>PANDUAN PENGGUNAAN TEMPLAT</t>
  </si>
  <si>
    <t>4. Nama Pentadbir</t>
  </si>
  <si>
    <t>C</t>
  </si>
  <si>
    <t>D</t>
  </si>
  <si>
    <t xml:space="preserve">3. Senarai Nama Murid, Nombor Kad Pengenalan dan Jantina </t>
  </si>
  <si>
    <t>Pentaksiran Akhir tahun</t>
  </si>
  <si>
    <t>Sila tentukan peringkat pentaksiran</t>
  </si>
  <si>
    <t>Pentaksiran Pertengahan Tahun</t>
  </si>
  <si>
    <t xml:space="preserve"> TP 4</t>
  </si>
  <si>
    <t xml:space="preserve"> TP 5</t>
  </si>
  <si>
    <t xml:space="preserve"> TP 6</t>
  </si>
  <si>
    <t>Sekolah:</t>
  </si>
  <si>
    <t>Guru Mata Pelajaran:</t>
  </si>
  <si>
    <t>Pentaksiran perlu dilakukan sepanjang masa dan tahap penguasaan murid dipantau secara berterusan. Tahap penguasaan ini boleh dicatat di dalam buku rekod, atau lain-lain tempat catatan; tetapi untuk tujuan pelaporan kepada ibu bapa, ia boleh direkod di dalam templat yang dibekalkan ini dan dilaporkan dua kali setahun iaitu pada pertengahan tahun dan akhir tahun.</t>
  </si>
  <si>
    <r>
      <t xml:space="preserve">Guru hendaklah melengkapkan maklumat asas pada templat ini di halaman </t>
    </r>
    <r>
      <rPr>
        <b/>
        <i/>
        <sz val="11"/>
        <color indexed="8"/>
        <rFont val="Calibri"/>
        <family val="2"/>
      </rPr>
      <t>REKOD PRESTASI MURID</t>
    </r>
    <r>
      <rPr>
        <sz val="11"/>
        <color indexed="8"/>
        <rFont val="Calibri"/>
        <family val="2"/>
      </rPr>
      <t>.</t>
    </r>
  </si>
  <si>
    <t>AHMAD ADLI BIN ALI</t>
  </si>
  <si>
    <t>AHMAD ISWAZIR BIN KAMARUDDIN ALI</t>
  </si>
  <si>
    <t>ARINA ARISSA BINTI MUSA</t>
  </si>
  <si>
    <t>AZALI BIN MOHD GHAZI</t>
  </si>
  <si>
    <t>AZWAN BIN MUSAHAR</t>
  </si>
  <si>
    <t>CHAN KOK MENG</t>
  </si>
  <si>
    <t>CHONG WEY LOON</t>
  </si>
  <si>
    <t>DANIAL IRISH BIN DANIAL RUDIN</t>
  </si>
  <si>
    <t>FARIDAH BINTI RAMLAN</t>
  </si>
  <si>
    <t>HAFIZ BIN BAHAROM</t>
  </si>
  <si>
    <t>HALIM BIN HARUN</t>
  </si>
  <si>
    <t>HARLENI  BINTI  ARIF</t>
  </si>
  <si>
    <t>HARLINA BINTI SARIP</t>
  </si>
  <si>
    <t>HAYATI BINTI MUSA</t>
  </si>
  <si>
    <t>IRWAN HASHIM BIN MOHD SUHAILY</t>
  </si>
  <si>
    <t>ISMAIL ALIFF BIN AZIZ</t>
  </si>
  <si>
    <t>JAMIL BIN JAMALUDIN</t>
  </si>
  <si>
    <t>KAMARIAH BINTI YASSIN</t>
  </si>
  <si>
    <t>KARIM DANISH BIN ABU BAKAR</t>
  </si>
  <si>
    <t>KHARIL YUSRI BIN TAHUR</t>
  </si>
  <si>
    <t xml:space="preserve">LAILATUL QARI BINTI KARIM </t>
  </si>
  <si>
    <t>LIZA BINTI OTHMAN</t>
  </si>
  <si>
    <t>MOHD ESWARAN BIN EZWAN</t>
  </si>
  <si>
    <t>MOHD SHAZA BIN ABD. JALIL</t>
  </si>
  <si>
    <t>MUHD. NIZAM BIN KARIM JUNIOR</t>
  </si>
  <si>
    <t>NADIA BINTI HASHIM</t>
  </si>
  <si>
    <t>NAGENDRAN A/L MAGENDREN</t>
  </si>
  <si>
    <t>NAWI BIN RAZMAN</t>
  </si>
  <si>
    <t>NINA QISTINA BINTI BAHAR</t>
  </si>
  <si>
    <t>NUR QURSIAH BINTI HARIS</t>
  </si>
  <si>
    <t xml:space="preserve">TAHAP PENGUASAAN BAGI SETIAP BIDANG </t>
  </si>
  <si>
    <t>PN. SALMIAH BT KAMARUDIN</t>
  </si>
  <si>
    <t>ULASAN TAMBAHAN (Jika ada) :</t>
  </si>
  <si>
    <t>TINGKATAN:</t>
  </si>
  <si>
    <t>Tingkatan</t>
  </si>
  <si>
    <t>Tingkatan:</t>
  </si>
  <si>
    <t>PENENTUAN TAHAP PENGUASAAN</t>
  </si>
  <si>
    <t>KEMAHIRAN MEMBACA</t>
  </si>
  <si>
    <t>KEMAHIRAN MENULIS</t>
  </si>
  <si>
    <t>SELANGOR</t>
  </si>
  <si>
    <t>KEMAHIRAN MENDENGAR</t>
  </si>
  <si>
    <t>Pentaksiran Bilik Darjah (PBD) adalah sebahagian daripada komponen didalam Pentaksiran Berasaskan Sekolah (PBS). Pelaksanaannya telah bermula sejak tahun 2011 berdasarkan Surat Siaran Lembaga Peperiksaan Bil. 3 Tahun 2011. PBD sebelum ini dikenali sebagai PS (Pentaksiran Sekolah) di mana ia dilaksanakan secara formatif dan sumatif dengan pelbagai pendekatan dan kaedah bagi mengenalpasti perkembangan pembelajaran murid secara keseluruhan.</t>
  </si>
  <si>
    <t>2. Nama Guru dan Nama Kelas</t>
  </si>
  <si>
    <t>5. Jawatan Pentadbir (Guru Besar/ Pengetua)</t>
  </si>
  <si>
    <r>
      <t xml:space="preserve">Tahap Penguasaan murid bagi setiap komponen di dalam templat ini direkodkan untuk tujuan </t>
    </r>
    <r>
      <rPr>
        <b/>
        <sz val="11"/>
        <color indexed="8"/>
        <rFont val="Calibri"/>
        <family val="2"/>
      </rPr>
      <t>pelaporan</t>
    </r>
    <r>
      <rPr>
        <sz val="11"/>
        <color indexed="8"/>
        <rFont val="Calibri"/>
        <family val="2"/>
      </rPr>
      <t xml:space="preserve"> perkembangan pembelajaran murid bagi sesuatu tempoh tertentu (Pertengahan / Akhir Tahun). Guru hanya perlu merekodkan Tahap Penguasaan ini di halaman </t>
    </r>
    <r>
      <rPr>
        <b/>
        <i/>
        <sz val="11"/>
        <color indexed="8"/>
        <rFont val="Calibri"/>
        <family val="2"/>
      </rPr>
      <t>REKOD PRESTASI MURID</t>
    </r>
    <r>
      <rPr>
        <sz val="11"/>
        <color indexed="8"/>
        <rFont val="Calibri"/>
        <family val="2"/>
      </rPr>
      <t xml:space="preserve"> sahaja dan seterusnya pelaporan individu murid akan dijana secara automatik di halaman </t>
    </r>
    <r>
      <rPr>
        <b/>
        <i/>
        <sz val="11"/>
        <color indexed="8"/>
        <rFont val="Calibri"/>
        <family val="2"/>
      </rPr>
      <t>LAPORAN MURID (INDIVIDU)</t>
    </r>
    <r>
      <rPr>
        <sz val="11"/>
        <color indexed="8"/>
        <rFont val="Calibri"/>
        <family val="2"/>
      </rPr>
      <t xml:space="preserve"> untuk cetakan. Tahap Penguasaan (TP) bagi tujuan analisis kelas dijana secara automatik di halaman </t>
    </r>
    <r>
      <rPr>
        <b/>
        <i/>
        <sz val="11"/>
        <color indexed="8"/>
        <rFont val="Calibri"/>
        <family val="2"/>
      </rPr>
      <t>GRAF PELAPORAN</t>
    </r>
    <r>
      <rPr>
        <sz val="11"/>
        <color indexed="8"/>
        <rFont val="Calibri"/>
        <family val="2"/>
      </rPr>
      <t>.</t>
    </r>
  </si>
  <si>
    <t>Guru hendaklah memilih option di sebelah kanan bahagian atas halaman Rekod Prestasi Murid untuk  membuat pelaporan di dalam templat ini.</t>
  </si>
  <si>
    <t>BAHASA PERANCIS</t>
  </si>
  <si>
    <r>
      <t xml:space="preserve">Templat pelaporan ini terdiri daripada </t>
    </r>
    <r>
      <rPr>
        <b/>
        <sz val="11"/>
        <color indexed="8"/>
        <rFont val="Calibri"/>
        <family val="2"/>
      </rPr>
      <t>5</t>
    </r>
    <r>
      <rPr>
        <sz val="11"/>
        <color rgb="FFFF0000"/>
        <rFont val="Calibri"/>
        <family val="2"/>
      </rPr>
      <t xml:space="preserve"> </t>
    </r>
    <r>
      <rPr>
        <sz val="11"/>
        <color indexed="8"/>
        <rFont val="Calibri"/>
        <family val="2"/>
      </rPr>
      <t>lajur yang dibina berdasarkan konstruk kemahiran.</t>
    </r>
  </si>
  <si>
    <t>Pelaporan bagi setiap kemahiran yang telah diuji sehingga pertengahan tahun akan dilakukan pada pertengahan tahun, manakala pelaporan bagi semua kemahiran yang telah diuji dan tahap penguasaan bagi keseluruhan kemahiran pula dilakukan pada akhir tahun.</t>
  </si>
  <si>
    <t>ATAU</t>
  </si>
  <si>
    <r>
      <t xml:space="preserve">Pelaporan bagi </t>
    </r>
    <r>
      <rPr>
        <sz val="11"/>
        <color rgb="FFFF0000"/>
        <rFont val="Calibri"/>
        <family val="2"/>
      </rPr>
      <t xml:space="preserve"> </t>
    </r>
    <r>
      <rPr>
        <sz val="11"/>
        <rFont val="Calibri"/>
        <family val="2"/>
      </rPr>
      <t>kemahiran</t>
    </r>
    <r>
      <rPr>
        <sz val="11"/>
        <color rgb="FFFF0000"/>
        <rFont val="Calibri"/>
        <family val="2"/>
      </rPr>
      <t xml:space="preserve"> </t>
    </r>
    <r>
      <rPr>
        <sz val="11"/>
        <color indexed="8"/>
        <rFont val="Calibri"/>
        <family val="2"/>
      </rPr>
      <t>akan dilakukan pada pertengahan tahun dan akhir tahun.</t>
    </r>
  </si>
  <si>
    <r>
      <t>Tahap Penguasaan diberikan berdasarkan setiap rubrik mengikut konstruk  kemahiran</t>
    </r>
    <r>
      <rPr>
        <sz val="11"/>
        <color rgb="FFFF0000"/>
        <rFont val="Calibri"/>
        <family val="2"/>
      </rPr>
      <t xml:space="preserve"> </t>
    </r>
    <r>
      <rPr>
        <sz val="11"/>
        <color indexed="8"/>
        <rFont val="Calibri"/>
        <family val="2"/>
      </rPr>
      <t xml:space="preserve">tersebut seperti di halaman </t>
    </r>
    <r>
      <rPr>
        <b/>
        <sz val="11"/>
        <color indexed="8"/>
        <rFont val="Calibri"/>
        <family val="2"/>
      </rPr>
      <t>Data Peryataan Tahap Penguasaan.</t>
    </r>
  </si>
  <si>
    <t xml:space="preserve">Guru boleh menggunakan apa juga bentuk instrument bagi mengukur tahap penguasaan  murid. Sekiranya guru menggunakan projek sebagai instrument, proses atau perkembangan sepanjang melaksanakan projek itu juga boleh diambil kira sebagai salah satu pengukur. </t>
  </si>
  <si>
    <t>MENDENGAR</t>
  </si>
  <si>
    <t>MEMBACA</t>
  </si>
  <si>
    <t>LISAN</t>
  </si>
  <si>
    <t>INTERAKSI</t>
  </si>
  <si>
    <t>MENULIS</t>
  </si>
  <si>
    <t>SEKOLAH SERI PUTERI</t>
  </si>
  <si>
    <t>CYBERJAYA</t>
  </si>
  <si>
    <t>00/00/2018</t>
  </si>
  <si>
    <t>PN. ZARIAH ALI</t>
  </si>
  <si>
    <t>KEMAHIRAN LISAN</t>
  </si>
  <si>
    <t>KEMAHIRAN INTERAKSI</t>
  </si>
  <si>
    <t>3 CEMERLANG</t>
  </si>
  <si>
    <t>Memahami frasa, ungkapan yang sering digunakan dan mesej ringkas pada tahap sangat terhad. Ia memerlukan sokongan dan bimbingan daripada guru.</t>
  </si>
  <si>
    <t>Memahami frasa, ungkapan yang sering digunakan dan mesej ringkas pada tahap terhad. Memerlukan sedikit bimbingan guru.</t>
  </si>
  <si>
    <t>Memahami frasa, ungkapan yang sering digunakan dan mesej ringkas pada tahap memuaskan tanpa bimbingan guru.</t>
  </si>
  <si>
    <t xml:space="preserve">Memahami frasa, ungkapan yang sering digunakan dan mesej ringkas pada tahap yang baik. Mengamalkan pembelajaran kendiri yang minimum.  </t>
  </si>
  <si>
    <t xml:space="preserve">Memahami frasa, ungkapan yang sering digunakan dan mesej ringkas pada tahap sangat baik dan berkesan. Mudah mempelajari bahasa dengan sendiri. </t>
  </si>
  <si>
    <t>Memahami frasa,  ungkapan yang sering digunakan dan mesej ringkas dengan  cekap dan berkesan serta mengamalkan pembelajaran autonomi. Menjadi model murid.</t>
  </si>
  <si>
    <t>Mengenal pasti maklumat khusus yang dapat diramal dalam dokumen / teks yang mudah dan pendek dengan cara yang tidak memadai. Memerlukan sokongan dan bantuan dari guru.</t>
  </si>
  <si>
    <t>Mengenal pasti maklumat khusus yang dapat diramal dalam dokumen / teks yang mudah dan pendek pada tahap sederhana. Memerlukan panduan dan sedikit bimbingan guru.</t>
  </si>
  <si>
    <t>Mengenal pasti maklumat khusus yang dapat diramal dalam dokumen / teks yang mudah dan pendek pada tahap memuaskan tanpa bimbingan guru.</t>
  </si>
  <si>
    <t>Mengenal pasti maklumat khusus yang dapat diramal dalam dokumen / teks yang mudah dan pendek pada tahap yang baik. Mengamalkan pembelajaran kendiri dengan cara yang minimum.</t>
  </si>
  <si>
    <t>Mengenal pasti maklumat khusus yang dapat diramal dalam dokumen / teks yang mudah dan pendek pada tahap sangat baik dan mengamalkan pembelajaran kendiri. Menggunakan bahasa dengan mudah dan berkesan.</t>
  </si>
  <si>
    <t>Mengenal pasti  maklumat khusus yang dapat diramal dalam dokumen / teks yang mudah dan pendek pada tahap cemerlang. Mengamalkan pembelajaran autonomi dan menjadi model murid.</t>
  </si>
  <si>
    <t>Menggunakan frasa untuk menerangkan secara ringkas mengenai keluarga dan orang lain, keadaan hidup mereka, aktiviti harian mereka dan aktiviti profesional mereka semasa atau  terkini pada tahap sangat  terhad. Memerlukan  bimbingan  dan sokongan guru.</t>
  </si>
  <si>
    <t>Menggunakan frasa untuk menerangkan secara ringkas mengenai keluarga dan orang lain, keadaan hidup mereka, aktiviti harian mereka dan aktiviti profesional mereka semasa atau terkini  pada tahap sederhana. Perlu diorientasikan dalam pembelajaran dan pemerolehan kemahiran bahasa.</t>
  </si>
  <si>
    <t>Menggunakan frasa untuk menerangkan secara ringkas mengenai keluarga dan orang lain, keadaan hidup mereka, aktiviti harian mereka dan aktiviti profesional mereka semasa atau terkini pada tahap memuaskan. Mengamalkan pembelajaran tanpa bimbingan guru.</t>
  </si>
  <si>
    <t xml:space="preserve">Menggunakan frasa untuk menerangkan secara ringkas mengenai keluarga dan orang lain, keadaan hidup mereka, aktiviti harian mereka dan aktiviti profesional mereka semasa atau terkini dengan mudah dan berkesan pada tahap baik. Mengamalkan pembelajaran kendiri dengan cara yang minimum.  </t>
  </si>
  <si>
    <t xml:space="preserve">Menggunakan siri kalimat atau ungkapan secara spontan untuk menggambarkan dengan mudah tentang keluarga dan orang lain, keadaan hidup mereka, aktiviti harian mereka dan aktiviti profesional mereka semasa atau terkini. Mudah untuk mempelajari bahasa dengan sendiri.
</t>
  </si>
  <si>
    <t>Menggunakan siri kalimat atau ungkapan secara spontan untuk menggambarkan  tentang keluarga dan orang lain, keadaan hidup mereka, aktiviti harian mereka dan aktiviti profesional mereka yang terkini dengan mudah dan berkesan pada tahap cemerlang. Mengamalkan pembelajaran autonomi dan menjadi model murid.</t>
  </si>
  <si>
    <t xml:space="preserve">Berkomunikasi untuk pertukaran maklumat yang mudah dan langsung mengenai topik semasa dan aktiviti harian dalam cara yang terhad atau tidak mencukupi. Mereka memerlukan bimbingan dan sokongan dari guru. </t>
  </si>
  <si>
    <t xml:space="preserve">Berkomunikasi untuk pertukaran maklumat yang mudah dan langsung mengenai topik semasa dan aktiviti harian pada tahap sederhana. Mereka perlu diorientasikan dalam pembelajaran dan pemerolehan kemahiran bahasa.  </t>
  </si>
  <si>
    <t>Berkomunikasi untuk pertukaran maklumat yang mudah dan langsung mengenai topik semasa dan aktiviti harian pada tahap  memuaskan. Mengamalkan pembelajaran   tanpa bimbingan guru.</t>
  </si>
  <si>
    <t xml:space="preserve">Berkomunikasi untuk pertukaran maklumat yang mudah dan langsung mengenai topik semasa dan aktiviti harian dengan mudah dan berkesan pada tahap baik. Mengamalkan pembelajaran kendiri.  </t>
  </si>
  <si>
    <t>Berkomunikasi secara spontan untuk pertukaran maklumat yang mudah mengenai topik semasa dan aktiviti harian dengan mudah dan berkesan pada tahap sangat baik. Berdikari dalam pembelajaran.</t>
  </si>
  <si>
    <t>Berkomunikasi secara spontan untuk pertukaran maklumat yang mudah mengenai topik dan aktiviti yang biasa dengan mudah dan berkesan pada tahap cemerlang. Mengamalkan pembelajaran autonomi dan menjadi model murid.</t>
  </si>
  <si>
    <t>Menulis nota, mesej dan surat tidak rasmi yang mudah untuk menyampaikan maklumat yang jelas pada tahap sangat terhad. Memerlukan bimbingan  dan sokongan   guru.</t>
  </si>
  <si>
    <t>Menulis nota, mesej dan surat tidak rasmi yang mudah untuk menyampaikan maklumat yang jelas pada tahap terhad. Memerlukan sedikit bimbingan dalam kemahiran berbahasa.</t>
  </si>
  <si>
    <t>Menulis nota, mesej dan surat tidak rasmi yang mudah untuk menyampaikan maklumat yang jelas pada tahap memuaskan dan mampu menguasai pembelajaran kendiri tanpa bimbingan.</t>
  </si>
  <si>
    <t xml:space="preserve">Menulis nota, mesej dan surat tidak rasmi yang mudah untuk menyampaikan maklumat yang jelas pada tahap yang baik. Menggunakan bahasa dengan mudah dan berkesan. Mengamalkan pembelajaran kendiri. </t>
  </si>
  <si>
    <t>Menulis nota, mesej dan surat tidak rasmi yang mudah untuk menyampaikan maklumat yang jelas dan terperinci pada tahap sangat baik. Berfikiran kritis dan kreatif tanpa bimbingan.</t>
  </si>
  <si>
    <t>Menulis nota, mesej dan surat tidak rasmi yang mudah untuk menyampaikan maklumat yang jelas dan teratur pada tahap cemerlang. Berfikiran kritis, kreatif dan inovatif. Mengamalkan pembelajaran kendiri dan menjadi model murid.</t>
  </si>
  <si>
    <t xml:space="preserve">  KESELURUHAN</t>
  </si>
  <si>
    <t>Murid mempamerkan tahap penguasaan bahasa dan kecekapan berbahasa yang sangat lemah, sangat terhad dan  memerlukan banyak bimbingan, panduan dan latihan dalam kemahiran bahasa.</t>
  </si>
  <si>
    <t>Murid mempamerkan tahap penguasaan bahasa dan kecekapan berbahasa yang lemah, terhad dan memerlukan sedikit bimbingan, panduan, dan latihan dalam kemahiran bahasa.</t>
  </si>
  <si>
    <t>Murid berupaya mempamerkan tahap penguasaan bahasa dan kecekapan berbahasa yang sederhana dan mampu mengungkapkan idea serta menguasai kemahiran berfikir yang asas tanpa bimbingan dalam kemahiran bahasa.</t>
  </si>
  <si>
    <t>Murid berupaya mempamerkan tahap penguasaan bahasa dan kecekapan berbahasa yang baik, dapat mengaplikasikan pengetahuan bahasa dengan berkesan, mampu mengungkapkan idea, menguasai kemahiran berfikir yang kritis, dan mengamalkan pembelajaran kendiri secara minimum dalam kemahiran bahasa.</t>
  </si>
  <si>
    <t>Murid berupaya mempamerkan tahap penguasaan bahasa dan kecekapan berbahasa yang tinggi, mampu mengungkapkan idea dengan jelas dan terperinci, berkomunikasi secara efektif, mengaplikasikan pengetahuan bahasa yang lebih kompleks, menguasai kemahiran berfikir yang kritis dan kreatif, serta mengamalkan pembelajaran secara kendiri dalam kemahiran bahasa.</t>
  </si>
  <si>
    <t>Murid berupaya mempamerkan tahap penguasaan bahasa dan kecekapan berbahasa yang cemerlang dan konsisten, mampu mengungkapkan idea dengan jelas, terperinci dan tersusun, menguasai kemahiran berfikir yang kritis, kreatif dan inovatif, berkomunikasi secara efektif dan penuh keyakinan, mengamalkan pembelajaran secara kendiri serta menjadi model teladan kepada murid yang lain dalam kemahiran bahasa.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</si>
</sst>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00\-0000"/>
    <numFmt numFmtId="165" formatCode="[$-14409]d\ mmmm\,\ yyyy;@"/>
    <numFmt numFmtId="166" formatCode="[$-14409]d/m/yyyy;@"/>
  </numFmts>
  <fonts count="49">
    <font>
      <sz val="11"/>
      <color indexed="8"/>
      <name val="Calibri"/>
    </font>
    <font>
      <sz val="11"/>
      <color theme="1"/>
      <name val="Calibri"/>
      <family val="2"/>
      <scheme val="minor"/>
    </font>
    <font>
      <sz val="11"/>
      <color indexed="8"/>
      <name val="Arial Narrow"/>
      <family val="2"/>
    </font>
    <font>
      <b/>
      <sz val="20"/>
      <color indexed="8"/>
      <name val="Arial Narrow"/>
      <family val="2"/>
    </font>
    <font>
      <b/>
      <sz val="16"/>
      <color indexed="8"/>
      <name val="Arial Narrow"/>
      <family val="2"/>
    </font>
    <font>
      <b/>
      <sz val="16"/>
      <color indexed="62"/>
      <name val="Arial Narrow"/>
      <family val="2"/>
    </font>
    <font>
      <sz val="11"/>
      <name val="Arial Narrow"/>
      <family val="2"/>
    </font>
    <font>
      <b/>
      <sz val="14"/>
      <name val="Arial Narrow"/>
      <family val="2"/>
    </font>
    <font>
      <b/>
      <sz val="12"/>
      <name val="Arial Narrow"/>
      <family val="2"/>
    </font>
    <font>
      <b/>
      <sz val="11"/>
      <name val="Arial Narrow"/>
      <family val="2"/>
    </font>
    <font>
      <sz val="11"/>
      <color indexed="62"/>
      <name val="Arial Narrow"/>
      <family val="2"/>
    </font>
    <font>
      <b/>
      <sz val="11"/>
      <color indexed="62"/>
      <name val="Arial Narrow"/>
      <family val="2"/>
    </font>
    <font>
      <b/>
      <sz val="11"/>
      <color indexed="8"/>
      <name val="Arial Narrow"/>
      <family val="2"/>
    </font>
    <font>
      <b/>
      <sz val="11"/>
      <color indexed="9"/>
      <name val="Arial Narrow"/>
      <family val="2"/>
    </font>
    <font>
      <sz val="14"/>
      <name val="Arial Narrow"/>
      <family val="2"/>
    </font>
    <font>
      <sz val="11"/>
      <color indexed="8"/>
      <name val="Arial"/>
      <family val="2"/>
    </font>
    <font>
      <b/>
      <sz val="11"/>
      <name val="Arial"/>
      <family val="2"/>
    </font>
    <font>
      <b/>
      <sz val="11"/>
      <color indexed="9"/>
      <name val="Arial"/>
      <family val="2"/>
    </font>
    <font>
      <sz val="11"/>
      <color indexed="9"/>
      <name val="Arial Narrow"/>
      <family val="2"/>
    </font>
    <font>
      <b/>
      <u/>
      <sz val="11"/>
      <color indexed="9"/>
      <name val="Arial Narrow"/>
      <family val="2"/>
    </font>
    <font>
      <b/>
      <sz val="12"/>
      <color indexed="18"/>
      <name val="Arial Narrow"/>
      <family val="2"/>
    </font>
    <font>
      <b/>
      <sz val="11"/>
      <color indexed="10"/>
      <name val="Aharoni"/>
    </font>
    <font>
      <b/>
      <sz val="14"/>
      <color indexed="18"/>
      <name val="Arial Narrow"/>
      <family val="2"/>
    </font>
    <font>
      <sz val="12"/>
      <name val="Arial Narrow"/>
      <family val="2"/>
    </font>
    <font>
      <b/>
      <sz val="18"/>
      <name val="Arial Narrow"/>
      <family val="2"/>
    </font>
    <font>
      <sz val="12"/>
      <color indexed="8"/>
      <name val="Arial Narrow"/>
      <family val="2"/>
    </font>
    <font>
      <b/>
      <sz val="12"/>
      <color indexed="8"/>
      <name val="Arial Narrow"/>
      <family val="2"/>
    </font>
    <font>
      <sz val="12"/>
      <color indexed="9"/>
      <name val="Arial Narrow"/>
      <family val="2"/>
    </font>
    <font>
      <b/>
      <sz val="12"/>
      <color indexed="9"/>
      <name val="Arial Narrow"/>
      <family val="2"/>
    </font>
    <font>
      <b/>
      <sz val="12"/>
      <color indexed="62"/>
      <name val="Arial Narrow"/>
      <family val="2"/>
    </font>
    <font>
      <b/>
      <sz val="11"/>
      <color theme="1" tint="0.499984740745262"/>
      <name val="Arial Narrow"/>
      <family val="2"/>
    </font>
    <font>
      <sz val="11"/>
      <color theme="1"/>
      <name val="Calibri"/>
      <family val="2"/>
    </font>
    <font>
      <sz val="11"/>
      <color indexed="8"/>
      <name val="Calibri"/>
      <family val="2"/>
    </font>
    <font>
      <b/>
      <sz val="11"/>
      <color indexed="8"/>
      <name val="Calibri"/>
      <family val="2"/>
    </font>
    <font>
      <b/>
      <sz val="16"/>
      <color theme="1"/>
      <name val="Calibri"/>
      <family val="2"/>
    </font>
    <font>
      <b/>
      <sz val="18"/>
      <color theme="9" tint="0.79998168889431442"/>
      <name val="Calibri"/>
      <family val="2"/>
    </font>
    <font>
      <sz val="11"/>
      <color theme="9" tint="0.79998168889431442"/>
      <name val="Calibri"/>
      <family val="2"/>
    </font>
    <font>
      <i/>
      <sz val="11"/>
      <color indexed="8"/>
      <name val="Calibri"/>
      <family val="2"/>
    </font>
    <font>
      <b/>
      <i/>
      <sz val="11"/>
      <color indexed="8"/>
      <name val="Calibri"/>
      <family val="2"/>
    </font>
    <font>
      <sz val="10"/>
      <color indexed="8"/>
      <name val="Arial Narrow"/>
      <family val="2"/>
    </font>
    <font>
      <sz val="9"/>
      <color indexed="81"/>
      <name val="Tahoma"/>
      <family val="2"/>
    </font>
    <font>
      <b/>
      <sz val="9"/>
      <color indexed="81"/>
      <name val="Tahoma"/>
      <family val="2"/>
    </font>
    <font>
      <b/>
      <u/>
      <sz val="9"/>
      <color indexed="81"/>
      <name val="Tahoma"/>
      <family val="2"/>
    </font>
    <font>
      <sz val="12"/>
      <color theme="1"/>
      <name val="Arial Narrow"/>
      <family val="2"/>
    </font>
    <font>
      <sz val="12"/>
      <color rgb="FF000000"/>
      <name val="Arial Narrow"/>
      <family val="2"/>
    </font>
    <font>
      <sz val="11"/>
      <color rgb="FFFF0000"/>
      <name val="Calibri"/>
      <family val="2"/>
    </font>
    <font>
      <b/>
      <sz val="12"/>
      <color indexed="81"/>
      <name val="Tahoma"/>
      <family val="2"/>
    </font>
    <font>
      <b/>
      <sz val="11"/>
      <name val="Calibri"/>
      <family val="2"/>
    </font>
    <font>
      <sz val="11"/>
      <name val="Calibri"/>
      <family val="2"/>
    </font>
  </fonts>
  <fills count="16">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indexed="13"/>
        <bgColor indexed="64"/>
      </patternFill>
    </fill>
    <fill>
      <patternFill patternType="solid">
        <fgColor indexed="60"/>
        <bgColor indexed="64"/>
      </patternFill>
    </fill>
    <fill>
      <patternFill patternType="solid">
        <fgColor indexed="10"/>
        <bgColor indexed="64"/>
      </patternFill>
    </fill>
    <fill>
      <patternFill patternType="solid">
        <fgColor indexed="40"/>
        <bgColor indexed="64"/>
      </patternFill>
    </fill>
    <fill>
      <patternFill patternType="solid">
        <fgColor indexed="56"/>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70C0"/>
        <bgColor indexed="64"/>
      </patternFill>
    </fill>
    <fill>
      <patternFill patternType="solid">
        <fgColor theme="0"/>
        <bgColor indexed="64"/>
      </patternFill>
    </fill>
  </fills>
  <borders count="29">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8"/>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2">
    <xf numFmtId="0" fontId="0" fillId="0" borderId="0">
      <alignment vertical="center"/>
    </xf>
    <xf numFmtId="0" fontId="1" fillId="0" borderId="0"/>
  </cellStyleXfs>
  <cellXfs count="251">
    <xf numFmtId="0" fontId="0" fillId="0" borderId="0" xfId="0" applyAlignment="1"/>
    <xf numFmtId="0" fontId="2" fillId="0" borderId="0" xfId="0" applyFont="1" applyAlignment="1"/>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xf numFmtId="0" fontId="7" fillId="2" borderId="0" xfId="0" applyFont="1" applyFill="1" applyBorder="1" applyAlignment="1">
      <alignment horizontal="left"/>
    </xf>
    <xf numFmtId="0" fontId="6" fillId="2" borderId="0" xfId="0" applyFont="1" applyFill="1" applyBorder="1" applyAlignment="1"/>
    <xf numFmtId="0" fontId="6" fillId="2" borderId="0" xfId="0" applyFont="1" applyFill="1" applyBorder="1" applyAlignment="1">
      <alignment horizontal="center"/>
    </xf>
    <xf numFmtId="0" fontId="2" fillId="2" borderId="0" xfId="0" applyFont="1" applyFill="1" applyAlignment="1"/>
    <xf numFmtId="0" fontId="8" fillId="3" borderId="1" xfId="0" applyFont="1" applyFill="1" applyBorder="1" applyAlignment="1">
      <alignment horizontal="center"/>
    </xf>
    <xf numFmtId="0" fontId="9" fillId="3" borderId="1" xfId="0" applyFont="1" applyFill="1" applyBorder="1" applyAlignment="1">
      <alignment horizontal="center" vertical="center"/>
    </xf>
    <xf numFmtId="0" fontId="2" fillId="4" borderId="1" xfId="0" applyFont="1" applyFill="1" applyBorder="1" applyAlignment="1">
      <alignment horizontal="center"/>
    </xf>
    <xf numFmtId="0" fontId="10" fillId="2" borderId="0" xfId="0" applyFont="1" applyFill="1" applyBorder="1" applyAlignment="1">
      <alignment horizontal="center"/>
    </xf>
    <xf numFmtId="0" fontId="11" fillId="2" borderId="0" xfId="0" applyFont="1" applyFill="1" applyBorder="1" applyAlignment="1">
      <alignment horizontal="center"/>
    </xf>
    <xf numFmtId="0" fontId="10" fillId="2" borderId="0" xfId="0" applyFont="1" applyFill="1" applyBorder="1" applyAlignment="1"/>
    <xf numFmtId="0" fontId="2" fillId="5" borderId="1" xfId="0" applyFont="1" applyFill="1" applyBorder="1" applyAlignment="1">
      <alignment horizontal="center"/>
    </xf>
    <xf numFmtId="0" fontId="12" fillId="4" borderId="1" xfId="0" applyFont="1" applyFill="1" applyBorder="1" applyAlignment="1">
      <alignment horizontal="center"/>
    </xf>
    <xf numFmtId="0" fontId="6" fillId="2" borderId="0" xfId="0" applyFont="1" applyFill="1" applyBorder="1" applyAlignment="1">
      <alignment horizontal="center" vertical="center" wrapText="1"/>
    </xf>
    <xf numFmtId="0" fontId="9" fillId="2" borderId="0" xfId="0" applyFont="1" applyFill="1" applyBorder="1" applyAlignment="1"/>
    <xf numFmtId="0" fontId="2" fillId="2" borderId="0" xfId="0" applyFont="1" applyFill="1" applyAlignment="1">
      <alignment horizontal="center"/>
    </xf>
    <xf numFmtId="0" fontId="10" fillId="2" borderId="0" xfId="0" applyFont="1" applyFill="1" applyBorder="1" applyAlignment="1">
      <alignment vertical="center" wrapText="1"/>
    </xf>
    <xf numFmtId="0" fontId="5" fillId="2" borderId="0" xfId="0" applyFont="1" applyFill="1" applyBorder="1" applyAlignment="1">
      <alignment horizontal="center" vertical="center"/>
    </xf>
    <xf numFmtId="0" fontId="6" fillId="0" borderId="0" xfId="0" applyFont="1" applyAlignment="1"/>
    <xf numFmtId="0" fontId="2" fillId="6" borderId="0" xfId="0" applyFont="1" applyFill="1" applyAlignment="1">
      <alignment horizontal="center"/>
    </xf>
    <xf numFmtId="0" fontId="2" fillId="6" borderId="0" xfId="0" applyFont="1" applyFill="1" applyAlignment="1"/>
    <xf numFmtId="0" fontId="7" fillId="2" borderId="2" xfId="0" applyFont="1" applyFill="1" applyBorder="1" applyAlignment="1">
      <alignment wrapText="1"/>
    </xf>
    <xf numFmtId="0" fontId="13" fillId="2" borderId="0" xfId="0" applyFont="1" applyFill="1" applyBorder="1" applyAlignment="1"/>
    <xf numFmtId="0" fontId="11" fillId="2" borderId="0" xfId="0" applyFont="1" applyFill="1" applyBorder="1" applyAlignment="1"/>
    <xf numFmtId="0" fontId="14" fillId="7" borderId="0" xfId="0" applyFont="1" applyFill="1" applyBorder="1" applyAlignment="1">
      <alignment horizontal="left"/>
    </xf>
    <xf numFmtId="0" fontId="9" fillId="7" borderId="0" xfId="0" applyFont="1" applyFill="1" applyBorder="1" applyAlignment="1"/>
    <xf numFmtId="0" fontId="6" fillId="7" borderId="0" xfId="0" applyFont="1" applyFill="1" applyBorder="1" applyAlignment="1">
      <alignment horizontal="center"/>
    </xf>
    <xf numFmtId="0" fontId="15" fillId="0" borderId="0" xfId="0" applyFont="1" applyAlignment="1">
      <alignment vertical="center"/>
    </xf>
    <xf numFmtId="0" fontId="15" fillId="0" borderId="0" xfId="0" applyFont="1" applyAlignment="1">
      <alignment horizontal="left" vertical="center" wrapText="1" indent="1"/>
    </xf>
    <xf numFmtId="0" fontId="16" fillId="5" borderId="0" xfId="0" applyFont="1" applyFill="1" applyBorder="1" applyAlignment="1">
      <alignment horizontal="left" vertical="center" indent="1"/>
    </xf>
    <xf numFmtId="0" fontId="16" fillId="5" borderId="0" xfId="0" applyFont="1" applyFill="1" applyBorder="1" applyAlignment="1">
      <alignment horizontal="left" vertical="center" wrapText="1" indent="1"/>
    </xf>
    <xf numFmtId="0" fontId="15" fillId="4" borderId="0" xfId="0" applyFont="1" applyFill="1" applyAlignment="1">
      <alignment vertical="center"/>
    </xf>
    <xf numFmtId="0" fontId="15" fillId="4" borderId="0" xfId="0" applyFont="1" applyFill="1" applyAlignment="1">
      <alignment horizontal="left" vertical="center" wrapText="1" indent="1"/>
    </xf>
    <xf numFmtId="0" fontId="17" fillId="6" borderId="3" xfId="0" applyFont="1" applyFill="1" applyBorder="1" applyAlignment="1">
      <alignment horizontal="center" vertical="center" wrapText="1"/>
    </xf>
    <xf numFmtId="0" fontId="17" fillId="6" borderId="3" xfId="0" applyFont="1" applyFill="1" applyBorder="1" applyAlignment="1">
      <alignment horizontal="left" vertical="center" wrapText="1" indent="1"/>
    </xf>
    <xf numFmtId="0" fontId="15" fillId="5" borderId="1" xfId="0" applyFont="1" applyFill="1" applyBorder="1" applyAlignment="1">
      <alignment horizontal="center" vertical="center"/>
    </xf>
    <xf numFmtId="0" fontId="15" fillId="0" borderId="1" xfId="0" applyFont="1" applyBorder="1" applyAlignment="1">
      <alignment horizontal="left" vertical="center" wrapText="1" indent="1"/>
    </xf>
    <xf numFmtId="0" fontId="17" fillId="6" borderId="1" xfId="0" applyFont="1" applyFill="1" applyBorder="1" applyAlignment="1">
      <alignment horizontal="center" vertical="center" wrapText="1"/>
    </xf>
    <xf numFmtId="0" fontId="15" fillId="0" borderId="0" xfId="0" applyFont="1" applyAlignment="1">
      <alignment vertical="top"/>
    </xf>
    <xf numFmtId="0" fontId="15" fillId="0" borderId="0" xfId="0" applyFont="1" applyAlignment="1">
      <alignment horizontal="left" vertical="center" wrapText="1"/>
    </xf>
    <xf numFmtId="0" fontId="17" fillId="6" borderId="3" xfId="0" applyFont="1" applyFill="1" applyBorder="1" applyAlignment="1">
      <alignment horizontal="left" vertical="center" wrapText="1"/>
    </xf>
    <xf numFmtId="0" fontId="15" fillId="0" borderId="1" xfId="0" applyFont="1" applyBorder="1" applyAlignment="1">
      <alignment horizontal="left" vertical="center" wrapText="1"/>
    </xf>
    <xf numFmtId="0" fontId="17" fillId="6" borderId="1" xfId="0" applyFont="1" applyFill="1" applyBorder="1" applyAlignment="1">
      <alignment horizontal="center" vertical="center"/>
    </xf>
    <xf numFmtId="0" fontId="2" fillId="0" borderId="0" xfId="0" applyFont="1" applyAlignment="1">
      <alignment vertical="center"/>
    </xf>
    <xf numFmtId="0" fontId="2" fillId="0" borderId="0" xfId="0" applyFont="1" applyBorder="1" applyAlignment="1"/>
    <xf numFmtId="0" fontId="2" fillId="0" borderId="0" xfId="0" applyFont="1" applyFill="1" applyAlignment="1"/>
    <xf numFmtId="0" fontId="2" fillId="4" borderId="0" xfId="0" applyFont="1" applyFill="1" applyAlignment="1"/>
    <xf numFmtId="0" fontId="2" fillId="0" borderId="0" xfId="0" applyFont="1" applyAlignment="1">
      <alignment horizontal="center" vertical="center"/>
    </xf>
    <xf numFmtId="0" fontId="18" fillId="5" borderId="0" xfId="0" applyFont="1" applyFill="1" applyBorder="1" applyAlignment="1">
      <alignment horizontal="center" vertical="center"/>
    </xf>
    <xf numFmtId="0" fontId="19" fillId="5" borderId="0" xfId="0" applyFont="1" applyFill="1" applyBorder="1" applyAlignment="1">
      <alignment horizontal="center" vertical="center"/>
    </xf>
    <xf numFmtId="0" fontId="2" fillId="9" borderId="0" xfId="0" applyFont="1" applyFill="1" applyAlignment="1">
      <alignment horizontal="center" vertical="center"/>
    </xf>
    <xf numFmtId="0" fontId="22" fillId="2" borderId="0" xfId="0" applyFont="1" applyFill="1" applyBorder="1" applyAlignment="1">
      <alignment horizontal="left"/>
    </xf>
    <xf numFmtId="0" fontId="2" fillId="0" borderId="1" xfId="0" applyFont="1" applyBorder="1" applyAlignment="1">
      <alignment horizontal="left"/>
    </xf>
    <xf numFmtId="0" fontId="12" fillId="4" borderId="4" xfId="0" applyFont="1" applyFill="1" applyBorder="1" applyAlignment="1"/>
    <xf numFmtId="0" fontId="12" fillId="4" borderId="5" xfId="0" applyFont="1" applyFill="1" applyBorder="1" applyAlignment="1"/>
    <xf numFmtId="0" fontId="9" fillId="5" borderId="6" xfId="0" applyFont="1" applyFill="1" applyBorder="1" applyAlignment="1">
      <alignment horizontal="left"/>
    </xf>
    <xf numFmtId="0" fontId="9" fillId="5" borderId="0" xfId="0" applyFont="1" applyFill="1" applyBorder="1" applyAlignment="1">
      <alignment horizontal="left"/>
    </xf>
    <xf numFmtId="164" fontId="9" fillId="4" borderId="4" xfId="0" applyNumberFormat="1" applyFont="1" applyFill="1" applyBorder="1" applyAlignment="1">
      <alignment horizontal="left"/>
    </xf>
    <xf numFmtId="164" fontId="9" fillId="4" borderId="5" xfId="0" applyNumberFormat="1" applyFont="1" applyFill="1" applyBorder="1" applyAlignment="1"/>
    <xf numFmtId="0" fontId="9" fillId="4" borderId="4" xfId="0" applyFont="1" applyFill="1" applyBorder="1" applyAlignment="1"/>
    <xf numFmtId="0" fontId="9" fillId="4" borderId="5" xfId="0" applyFont="1" applyFill="1" applyBorder="1" applyAlignment="1"/>
    <xf numFmtId="0" fontId="9" fillId="4" borderId="5" xfId="0" applyNumberFormat="1" applyFont="1" applyFill="1" applyBorder="1" applyAlignment="1"/>
    <xf numFmtId="0" fontId="9" fillId="2" borderId="0" xfId="0" applyFont="1" applyFill="1" applyBorder="1" applyAlignment="1">
      <alignment horizontal="right"/>
    </xf>
    <xf numFmtId="0" fontId="13" fillId="6" borderId="4" xfId="0" applyFont="1" applyFill="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25" fillId="10" borderId="9" xfId="0" applyFont="1" applyFill="1" applyBorder="1" applyAlignment="1">
      <alignment horizontal="center" vertical="center" wrapText="1"/>
    </xf>
    <xf numFmtId="0" fontId="26" fillId="2" borderId="1" xfId="0" applyFont="1" applyFill="1" applyBorder="1" applyAlignment="1">
      <alignment horizontal="center" vertical="center"/>
    </xf>
    <xf numFmtId="0" fontId="25" fillId="2" borderId="1" xfId="0" applyFont="1" applyFill="1" applyBorder="1" applyAlignment="1" applyProtection="1">
      <alignment horizontal="left" vertical="center" wrapText="1" indent="1"/>
      <protection hidden="1"/>
    </xf>
    <xf numFmtId="0" fontId="24" fillId="2" borderId="6" xfId="0" applyFont="1" applyFill="1" applyBorder="1" applyAlignment="1">
      <alignment vertical="center" textRotation="90" wrapText="1"/>
    </xf>
    <xf numFmtId="0" fontId="14" fillId="2" borderId="10" xfId="0" applyFont="1" applyFill="1" applyBorder="1" applyAlignment="1">
      <alignment vertical="center" textRotation="90" wrapText="1"/>
    </xf>
    <xf numFmtId="0" fontId="24" fillId="2" borderId="11" xfId="0" applyFont="1" applyFill="1" applyBorder="1" applyAlignment="1">
      <alignment vertical="center" textRotation="90" wrapText="1"/>
    </xf>
    <xf numFmtId="0" fontId="14" fillId="2" borderId="12" xfId="0" applyFont="1" applyFill="1" applyBorder="1" applyAlignment="1">
      <alignment vertical="center" textRotation="90" wrapText="1"/>
    </xf>
    <xf numFmtId="0" fontId="14" fillId="2" borderId="0" xfId="0" applyFont="1" applyFill="1" applyBorder="1" applyAlignment="1">
      <alignment vertical="center" wrapText="1"/>
    </xf>
    <xf numFmtId="0" fontId="25" fillId="2" borderId="0" xfId="0" applyFont="1" applyFill="1" applyBorder="1" applyAlignment="1">
      <alignment horizontal="center" vertical="center" wrapText="1"/>
    </xf>
    <xf numFmtId="0" fontId="26" fillId="2" borderId="0" xfId="0" applyFont="1" applyFill="1" applyBorder="1" applyAlignment="1">
      <alignment horizontal="center" vertical="center"/>
    </xf>
    <xf numFmtId="0" fontId="25" fillId="2" borderId="0" xfId="0" applyFont="1" applyFill="1" applyBorder="1" applyAlignment="1" applyProtection="1">
      <alignment vertical="center" wrapText="1"/>
      <protection hidden="1"/>
    </xf>
    <xf numFmtId="0" fontId="6" fillId="0" borderId="0" xfId="0" applyFont="1" applyFill="1" applyBorder="1" applyAlignment="1">
      <alignment horizontal="center"/>
    </xf>
    <xf numFmtId="0" fontId="14" fillId="0" borderId="0" xfId="0" applyFont="1" applyFill="1" applyBorder="1" applyAlignment="1">
      <alignment vertical="center" wrapText="1"/>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xf>
    <xf numFmtId="0" fontId="25" fillId="0" borderId="0" xfId="0" applyFont="1" applyFill="1" applyBorder="1" applyAlignment="1" applyProtection="1">
      <alignment vertical="center" wrapText="1"/>
      <protection hidden="1"/>
    </xf>
    <xf numFmtId="0" fontId="25" fillId="0" borderId="0" xfId="0" applyFont="1" applyFill="1" applyBorder="1" applyAlignment="1">
      <alignment horizontal="center" vertical="center"/>
    </xf>
    <xf numFmtId="0" fontId="23" fillId="0" borderId="0" xfId="0" applyFont="1" applyFill="1" applyBorder="1" applyAlignment="1">
      <alignment vertical="center"/>
    </xf>
    <xf numFmtId="0" fontId="2" fillId="0" borderId="0" xfId="0" applyFont="1" applyBorder="1" applyAlignment="1">
      <alignment horizontal="center"/>
    </xf>
    <xf numFmtId="0" fontId="12" fillId="0" borderId="0" xfId="0" applyFont="1" applyBorder="1" applyAlignment="1"/>
    <xf numFmtId="0" fontId="2" fillId="4" borderId="0" xfId="0" applyFont="1" applyFill="1" applyBorder="1" applyAlignment="1"/>
    <xf numFmtId="0" fontId="2" fillId="9" borderId="0" xfId="0" applyFont="1" applyFill="1" applyAlignment="1"/>
    <xf numFmtId="0" fontId="2" fillId="9" borderId="0" xfId="0" applyFont="1" applyFill="1" applyAlignment="1" applyProtection="1">
      <protection locked="0"/>
    </xf>
    <xf numFmtId="0" fontId="2" fillId="0" borderId="0" xfId="0" applyFont="1" applyBorder="1" applyAlignment="1">
      <alignment horizontal="center" vertical="center"/>
    </xf>
    <xf numFmtId="0" fontId="2" fillId="0" borderId="0" xfId="0" applyFont="1" applyBorder="1" applyAlignment="1">
      <alignment horizontal="left"/>
    </xf>
    <xf numFmtId="0" fontId="27" fillId="4" borderId="0" xfId="0" applyFont="1" applyFill="1" applyAlignment="1"/>
    <xf numFmtId="0" fontId="25" fillId="0" borderId="0" xfId="0" applyFont="1" applyAlignment="1">
      <alignment vertical="center"/>
    </xf>
    <xf numFmtId="0" fontId="25" fillId="0" borderId="0" xfId="0" applyFont="1" applyAlignment="1"/>
    <xf numFmtId="0" fontId="25" fillId="0" borderId="0" xfId="0" applyFont="1" applyAlignment="1">
      <alignment horizontal="center"/>
    </xf>
    <xf numFmtId="0" fontId="27" fillId="5" borderId="0" xfId="0" applyFont="1" applyFill="1" applyAlignment="1"/>
    <xf numFmtId="0" fontId="28" fillId="5" borderId="0" xfId="0" applyFont="1" applyFill="1" applyAlignment="1" applyProtection="1">
      <protection locked="0"/>
    </xf>
    <xf numFmtId="0" fontId="29" fillId="5" borderId="0" xfId="0" applyFont="1" applyFill="1" applyAlignment="1">
      <alignment horizontal="right" vertical="center"/>
    </xf>
    <xf numFmtId="0" fontId="23" fillId="5" borderId="0" xfId="0" applyFont="1" applyFill="1" applyBorder="1" applyAlignment="1" applyProtection="1">
      <alignment vertical="center"/>
      <protection locked="0"/>
    </xf>
    <xf numFmtId="0" fontId="28" fillId="5" borderId="0" xfId="0" applyFont="1" applyFill="1" applyAlignment="1"/>
    <xf numFmtId="0" fontId="25" fillId="2" borderId="0" xfId="0" applyFont="1" applyFill="1" applyAlignment="1"/>
    <xf numFmtId="0" fontId="25" fillId="2" borderId="0" xfId="0" applyFont="1" applyFill="1" applyAlignment="1">
      <alignment horizontal="center"/>
    </xf>
    <xf numFmtId="0" fontId="8" fillId="2" borderId="0" xfId="0" applyFont="1" applyFill="1" applyAlignment="1">
      <alignment horizontal="left" vertical="center" indent="1"/>
    </xf>
    <xf numFmtId="0" fontId="23" fillId="2" borderId="0" xfId="0" applyFont="1" applyFill="1" applyAlignment="1">
      <alignment horizontal="right" vertical="center"/>
    </xf>
    <xf numFmtId="0" fontId="8" fillId="2" borderId="0" xfId="0" applyFont="1" applyFill="1" applyAlignment="1">
      <alignment vertical="center"/>
    </xf>
    <xf numFmtId="0" fontId="25" fillId="2" borderId="0" xfId="0" applyFont="1" applyFill="1" applyAlignment="1">
      <alignment vertical="center"/>
    </xf>
    <xf numFmtId="0" fontId="25" fillId="2" borderId="0" xfId="0" applyFont="1" applyFill="1" applyAlignment="1">
      <alignment horizontal="center" vertical="center"/>
    </xf>
    <xf numFmtId="0" fontId="23" fillId="2" borderId="0" xfId="0" applyFont="1" applyFill="1" applyAlignment="1">
      <alignment horizontal="center" vertical="center"/>
    </xf>
    <xf numFmtId="0" fontId="8" fillId="10" borderId="14" xfId="0" applyFont="1" applyFill="1" applyBorder="1" applyAlignment="1">
      <alignment horizontal="center" vertical="center" wrapText="1"/>
    </xf>
    <xf numFmtId="0" fontId="25" fillId="0" borderId="1" xfId="0" applyFont="1" applyBorder="1" applyAlignment="1" applyProtection="1">
      <alignment horizontal="center" vertical="center"/>
      <protection locked="0"/>
    </xf>
    <xf numFmtId="0" fontId="25" fillId="0" borderId="1" xfId="0" applyFont="1" applyBorder="1" applyAlignment="1" applyProtection="1">
      <alignment vertical="center"/>
      <protection locked="0"/>
    </xf>
    <xf numFmtId="164" fontId="25" fillId="0" borderId="1" xfId="0" applyNumberFormat="1" applyFont="1" applyBorder="1" applyAlignment="1" applyProtection="1">
      <alignment horizontal="center" vertical="center"/>
      <protection locked="0"/>
    </xf>
    <xf numFmtId="0" fontId="28" fillId="2" borderId="8" xfId="0" applyFont="1" applyFill="1" applyBorder="1" applyAlignment="1">
      <alignment vertical="center"/>
    </xf>
    <xf numFmtId="0" fontId="8" fillId="2" borderId="12" xfId="0" applyFont="1" applyFill="1" applyBorder="1" applyAlignment="1">
      <alignment vertical="center"/>
    </xf>
    <xf numFmtId="0" fontId="28" fillId="5" borderId="0" xfId="0" applyFont="1" applyFill="1" applyAlignment="1" applyProtection="1">
      <alignment horizontal="center"/>
      <protection locked="0"/>
    </xf>
    <xf numFmtId="0" fontId="28" fillId="5" borderId="0" xfId="0" applyFont="1" applyFill="1" applyAlignment="1">
      <alignment horizontal="center"/>
    </xf>
    <xf numFmtId="0" fontId="8" fillId="2" borderId="10" xfId="0" applyFont="1" applyFill="1" applyBorder="1" applyAlignment="1">
      <alignment vertical="center"/>
    </xf>
    <xf numFmtId="0" fontId="8" fillId="10" borderId="1" xfId="0" applyFont="1" applyFill="1" applyBorder="1" applyAlignment="1">
      <alignment horizontal="center" vertical="center" wrapText="1"/>
    </xf>
    <xf numFmtId="0" fontId="25" fillId="0" borderId="1" xfId="0" applyFont="1" applyBorder="1" applyAlignment="1">
      <alignment horizontal="center" vertical="center"/>
    </xf>
    <xf numFmtId="0" fontId="25" fillId="0" borderId="3" xfId="0" applyFont="1" applyBorder="1" applyAlignment="1">
      <alignment horizontal="center" vertical="center"/>
    </xf>
    <xf numFmtId="0" fontId="25" fillId="0" borderId="0" xfId="0" applyFont="1" applyBorder="1" applyAlignment="1">
      <alignment horizontal="center" vertical="center"/>
    </xf>
    <xf numFmtId="2" fontId="25" fillId="0" borderId="0" xfId="0" applyNumberFormat="1" applyFont="1" applyAlignment="1">
      <alignment vertical="center"/>
    </xf>
    <xf numFmtId="0" fontId="25" fillId="0" borderId="0" xfId="0" applyFont="1" applyBorder="1" applyAlignment="1">
      <alignment vertical="center"/>
    </xf>
    <xf numFmtId="0" fontId="25" fillId="4" borderId="7" xfId="0" applyFont="1" applyFill="1" applyBorder="1" applyAlignment="1"/>
    <xf numFmtId="0" fontId="25" fillId="4" borderId="13" xfId="0" applyFont="1" applyFill="1" applyBorder="1" applyAlignment="1"/>
    <xf numFmtId="0" fontId="25" fillId="4" borderId="13" xfId="0" applyFont="1" applyFill="1" applyBorder="1" applyAlignment="1">
      <alignment horizontal="center"/>
    </xf>
    <xf numFmtId="0" fontId="25" fillId="4" borderId="6" xfId="0" applyFont="1" applyFill="1" applyBorder="1" applyAlignment="1"/>
    <xf numFmtId="0" fontId="25" fillId="4" borderId="0" xfId="0" applyFont="1" applyFill="1" applyBorder="1" applyAlignment="1"/>
    <xf numFmtId="0" fontId="25" fillId="4" borderId="0" xfId="0" applyFont="1" applyFill="1" applyBorder="1" applyAlignment="1">
      <alignment horizontal="center"/>
    </xf>
    <xf numFmtId="0" fontId="25" fillId="4" borderId="0" xfId="0" applyFont="1" applyFill="1" applyBorder="1" applyAlignment="1" applyProtection="1">
      <alignment horizontal="center"/>
      <protection locked="0"/>
    </xf>
    <xf numFmtId="0" fontId="25" fillId="0" borderId="6" xfId="0" applyFont="1" applyBorder="1" applyAlignment="1"/>
    <xf numFmtId="0" fontId="26" fillId="0" borderId="0" xfId="0" applyFont="1" applyFill="1" applyBorder="1" applyAlignment="1" applyProtection="1">
      <protection locked="0"/>
    </xf>
    <xf numFmtId="0" fontId="26" fillId="0" borderId="0" xfId="0" applyFont="1" applyFill="1" applyBorder="1" applyAlignment="1" applyProtection="1">
      <alignment horizontal="center"/>
      <protection locked="0"/>
    </xf>
    <xf numFmtId="0" fontId="25" fillId="4" borderId="0" xfId="0" applyFont="1" applyFill="1" applyBorder="1" applyAlignment="1" applyProtection="1">
      <protection locked="0"/>
    </xf>
    <xf numFmtId="0" fontId="25" fillId="4" borderId="11" xfId="0" applyFont="1" applyFill="1" applyBorder="1" applyAlignment="1"/>
    <xf numFmtId="0" fontId="25" fillId="4" borderId="2" xfId="0" applyFont="1" applyFill="1" applyBorder="1" applyAlignment="1"/>
    <xf numFmtId="0" fontId="25" fillId="4" borderId="2" xfId="0" applyFont="1" applyFill="1" applyBorder="1" applyAlignment="1">
      <alignment horizontal="center"/>
    </xf>
    <xf numFmtId="0" fontId="25" fillId="4" borderId="8" xfId="0" applyFont="1" applyFill="1" applyBorder="1" applyAlignment="1">
      <alignment horizontal="center"/>
    </xf>
    <xf numFmtId="0" fontId="25" fillId="0" borderId="0" xfId="0" applyFont="1" applyBorder="1" applyAlignment="1"/>
    <xf numFmtId="0" fontId="25" fillId="4" borderId="10" xfId="0" applyFont="1" applyFill="1" applyBorder="1" applyAlignment="1">
      <alignment horizontal="center"/>
    </xf>
    <xf numFmtId="0" fontId="25" fillId="4" borderId="12" xfId="0" applyFont="1" applyFill="1" applyBorder="1" applyAlignment="1">
      <alignment horizontal="center"/>
    </xf>
    <xf numFmtId="0" fontId="8" fillId="2" borderId="0" xfId="0" applyFont="1" applyFill="1" applyAlignment="1" applyProtection="1">
      <alignment vertical="center"/>
      <protection locked="0"/>
    </xf>
    <xf numFmtId="11" fontId="25" fillId="0" borderId="1" xfId="0" applyNumberFormat="1" applyFont="1" applyBorder="1" applyAlignment="1" applyProtection="1">
      <alignment vertical="center"/>
      <protection locked="0"/>
    </xf>
    <xf numFmtId="166" fontId="23" fillId="5" borderId="0" xfId="0" applyNumberFormat="1" applyFont="1" applyFill="1" applyBorder="1" applyAlignment="1" applyProtection="1">
      <alignment horizontal="left" vertical="center"/>
      <protection locked="0"/>
    </xf>
    <xf numFmtId="165" fontId="9" fillId="4" borderId="4" xfId="0" applyNumberFormat="1" applyFont="1" applyFill="1" applyBorder="1" applyAlignment="1">
      <alignment horizontal="left"/>
    </xf>
    <xf numFmtId="0" fontId="30" fillId="0" borderId="0" xfId="0" applyFont="1" applyBorder="1" applyAlignment="1" applyProtection="1">
      <alignment horizontal="center"/>
      <protection locked="0"/>
    </xf>
    <xf numFmtId="0" fontId="32" fillId="0" borderId="0" xfId="0" applyFont="1" applyAlignment="1"/>
    <xf numFmtId="0" fontId="33" fillId="0" borderId="0" xfId="0" applyFont="1" applyAlignment="1"/>
    <xf numFmtId="0" fontId="0" fillId="12" borderId="0" xfId="0" applyFill="1" applyAlignment="1"/>
    <xf numFmtId="0" fontId="34" fillId="13" borderId="0" xfId="0" applyFont="1" applyFill="1" applyAlignment="1"/>
    <xf numFmtId="0" fontId="31" fillId="13" borderId="0" xfId="0" applyFont="1" applyFill="1" applyAlignment="1"/>
    <xf numFmtId="0" fontId="36" fillId="14" borderId="0" xfId="0" applyFont="1" applyFill="1" applyAlignment="1"/>
    <xf numFmtId="0" fontId="35" fillId="14" borderId="0" xfId="0" applyFont="1" applyFill="1" applyAlignment="1">
      <alignment vertical="center"/>
    </xf>
    <xf numFmtId="0" fontId="0" fillId="0" borderId="0" xfId="0" applyFill="1" applyBorder="1" applyAlignment="1"/>
    <xf numFmtId="0" fontId="0" fillId="0" borderId="0" xfId="0" applyBorder="1" applyAlignment="1"/>
    <xf numFmtId="0" fontId="33" fillId="12" borderId="0" xfId="0" applyFont="1" applyFill="1" applyAlignment="1"/>
    <xf numFmtId="0" fontId="0" fillId="12" borderId="0" xfId="0" applyFill="1" applyBorder="1" applyAlignment="1"/>
    <xf numFmtId="0" fontId="33" fillId="12" borderId="0" xfId="0" applyFont="1" applyFill="1" applyAlignment="1">
      <alignment horizontal="center"/>
    </xf>
    <xf numFmtId="0" fontId="33" fillId="12" borderId="0" xfId="0" applyFont="1" applyFill="1" applyBorder="1" applyAlignment="1"/>
    <xf numFmtId="0" fontId="25" fillId="4" borderId="0" xfId="0" applyFont="1" applyFill="1" applyBorder="1" applyAlignment="1" applyProtection="1"/>
    <xf numFmtId="0" fontId="25" fillId="0" borderId="0" xfId="0" applyFont="1" applyAlignment="1" applyProtection="1">
      <alignment vertical="center"/>
      <protection locked="0"/>
    </xf>
    <xf numFmtId="0" fontId="10" fillId="2" borderId="13" xfId="0" applyFont="1" applyFill="1" applyBorder="1" applyAlignment="1">
      <alignment horizontal="center" vertical="center" wrapText="1"/>
    </xf>
    <xf numFmtId="0" fontId="39" fillId="2" borderId="0" xfId="0" applyFont="1" applyFill="1" applyAlignment="1">
      <alignment horizontal="left" vertical="center"/>
    </xf>
    <xf numFmtId="0" fontId="6" fillId="2" borderId="0" xfId="0" applyFont="1" applyFill="1" applyAlignment="1">
      <alignment horizontal="right" vertical="center"/>
    </xf>
    <xf numFmtId="0" fontId="8" fillId="2" borderId="18" xfId="0" applyFont="1" applyFill="1" applyBorder="1" applyAlignment="1">
      <alignment vertical="center" wrapText="1"/>
    </xf>
    <xf numFmtId="0" fontId="8" fillId="2" borderId="19" xfId="0" applyFont="1" applyFill="1" applyBorder="1" applyAlignment="1">
      <alignment vertical="center" wrapText="1"/>
    </xf>
    <xf numFmtId="0" fontId="8" fillId="2" borderId="16" xfId="0" applyFont="1" applyFill="1" applyBorder="1" applyAlignment="1">
      <alignment vertical="center" wrapText="1"/>
    </xf>
    <xf numFmtId="0" fontId="8" fillId="2" borderId="17" xfId="0" applyFont="1" applyFill="1" applyBorder="1" applyAlignment="1">
      <alignment vertical="center" wrapText="1"/>
    </xf>
    <xf numFmtId="0" fontId="28" fillId="12" borderId="8" xfId="0" applyFont="1" applyFill="1" applyBorder="1" applyAlignment="1">
      <alignment vertical="center"/>
    </xf>
    <xf numFmtId="0" fontId="8" fillId="12" borderId="20" xfId="0" applyFont="1" applyFill="1" applyBorder="1" applyAlignment="1">
      <alignment vertical="center"/>
    </xf>
    <xf numFmtId="0" fontId="25" fillId="0" borderId="14" xfId="0" applyFont="1" applyBorder="1" applyAlignment="1" applyProtection="1">
      <alignment horizontal="center" vertical="center"/>
      <protection locked="0"/>
    </xf>
    <xf numFmtId="0" fontId="3" fillId="5" borderId="0" xfId="0" applyFont="1" applyFill="1" applyAlignment="1">
      <alignment vertical="center"/>
    </xf>
    <xf numFmtId="0" fontId="25" fillId="5" borderId="0" xfId="0" applyFont="1" applyFill="1" applyAlignment="1">
      <alignment horizontal="left" vertical="center"/>
    </xf>
    <xf numFmtId="0" fontId="25" fillId="5" borderId="0" xfId="0" applyFont="1" applyFill="1" applyAlignment="1">
      <alignment horizontal="right" vertical="center"/>
    </xf>
    <xf numFmtId="0" fontId="17" fillId="8" borderId="1" xfId="0" applyFont="1" applyFill="1" applyBorder="1" applyAlignment="1">
      <alignment horizontal="left" vertical="center" wrapText="1"/>
    </xf>
    <xf numFmtId="0" fontId="26" fillId="2" borderId="0" xfId="0" applyFont="1" applyFill="1" applyAlignment="1"/>
    <xf numFmtId="0" fontId="32" fillId="0" borderId="0" xfId="0" applyFont="1" applyAlignment="1">
      <alignment vertical="justify" wrapText="1"/>
    </xf>
    <xf numFmtId="0" fontId="0" fillId="0" borderId="0" xfId="0" applyFill="1" applyAlignment="1"/>
    <xf numFmtId="0" fontId="33" fillId="0" borderId="0" xfId="0" applyFont="1" applyFill="1" applyAlignment="1">
      <alignment horizontal="center"/>
    </xf>
    <xf numFmtId="0" fontId="33" fillId="0" borderId="0" xfId="0" applyFont="1" applyFill="1" applyAlignment="1"/>
    <xf numFmtId="0" fontId="0" fillId="0" borderId="0" xfId="0" applyFill="1" applyAlignment="1">
      <alignment vertical="top"/>
    </xf>
    <xf numFmtId="0" fontId="32" fillId="0" borderId="0" xfId="0" applyFont="1" applyFill="1" applyAlignment="1">
      <alignment vertical="justify"/>
    </xf>
    <xf numFmtId="0" fontId="0" fillId="0" borderId="0" xfId="0" applyFill="1" applyAlignment="1">
      <alignment vertical="justify"/>
    </xf>
    <xf numFmtId="0" fontId="43" fillId="0" borderId="24" xfId="1" applyFont="1" applyBorder="1" applyAlignment="1">
      <alignment vertical="center" wrapText="1"/>
    </xf>
    <xf numFmtId="0" fontId="43" fillId="15" borderId="24" xfId="1" applyFont="1" applyFill="1" applyBorder="1" applyAlignment="1" applyProtection="1">
      <alignment wrapText="1"/>
      <protection hidden="1"/>
    </xf>
    <xf numFmtId="0" fontId="44" fillId="0" borderId="24" xfId="1" applyFont="1" applyBorder="1" applyAlignment="1">
      <alignment vertical="center" wrapText="1"/>
    </xf>
    <xf numFmtId="0" fontId="23" fillId="10" borderId="15" xfId="0" applyFont="1" applyFill="1" applyBorder="1" applyAlignment="1">
      <alignment horizontal="center" vertical="center" wrapText="1"/>
    </xf>
    <xf numFmtId="0" fontId="15" fillId="0" borderId="0" xfId="0" applyFont="1" applyBorder="1" applyAlignment="1">
      <alignment wrapText="1"/>
    </xf>
    <xf numFmtId="0" fontId="17" fillId="6" borderId="4" xfId="0" applyFont="1" applyFill="1" applyBorder="1" applyAlignment="1">
      <alignment horizontal="center" vertical="center" wrapText="1"/>
    </xf>
    <xf numFmtId="0" fontId="17" fillId="6" borderId="24" xfId="0" applyFont="1" applyFill="1" applyBorder="1" applyAlignment="1">
      <alignment horizontal="left" vertical="center" wrapText="1" indent="1"/>
    </xf>
    <xf numFmtId="0" fontId="15" fillId="5" borderId="4" xfId="0" applyFont="1" applyFill="1" applyBorder="1" applyAlignment="1">
      <alignment horizontal="center" vertical="center"/>
    </xf>
    <xf numFmtId="0" fontId="8" fillId="12" borderId="24" xfId="0" applyFont="1" applyFill="1" applyBorder="1" applyAlignment="1">
      <alignment vertical="center"/>
    </xf>
    <xf numFmtId="0" fontId="0" fillId="0" borderId="0" xfId="0" applyAlignment="1">
      <alignment vertical="top"/>
    </xf>
    <xf numFmtId="0" fontId="23" fillId="2" borderId="0" xfId="0" applyFont="1" applyFill="1" applyAlignment="1">
      <alignment horizontal="left" vertical="center" indent="1"/>
    </xf>
    <xf numFmtId="0" fontId="8" fillId="10" borderId="12" xfId="0" applyFont="1" applyFill="1" applyBorder="1" applyAlignment="1">
      <alignment horizontal="center" vertical="center" wrapText="1"/>
    </xf>
    <xf numFmtId="0" fontId="0" fillId="0" borderId="0" xfId="0" applyAlignment="1">
      <alignment vertical="justify" wrapText="1"/>
    </xf>
    <xf numFmtId="0" fontId="47" fillId="13" borderId="0" xfId="0" applyFont="1" applyFill="1" applyAlignment="1">
      <alignment horizontal="right" vertical="center"/>
    </xf>
    <xf numFmtId="0" fontId="33" fillId="0" borderId="0" xfId="0" applyFont="1" applyAlignment="1">
      <alignment horizontal="justify" vertical="justify" wrapText="1"/>
    </xf>
    <xf numFmtId="0" fontId="43" fillId="0" borderId="24" xfId="1" applyFont="1" applyBorder="1" applyAlignment="1">
      <alignment vertical="top" wrapText="1"/>
    </xf>
    <xf numFmtId="0" fontId="32" fillId="0" borderId="0" xfId="0" applyFont="1" applyAlignment="1">
      <alignment horizontal="justify" vertical="justify" wrapText="1"/>
    </xf>
    <xf numFmtId="0" fontId="32" fillId="0" borderId="0" xfId="0" applyFont="1" applyFill="1" applyAlignment="1">
      <alignment horizontal="justify" vertical="justify" wrapText="1"/>
    </xf>
    <xf numFmtId="0" fontId="0" fillId="0" borderId="0" xfId="0" applyAlignment="1">
      <alignment horizontal="justify" vertical="justify" wrapText="1"/>
    </xf>
    <xf numFmtId="0" fontId="28" fillId="11" borderId="1" xfId="0" applyFont="1" applyFill="1" applyBorder="1" applyAlignment="1">
      <alignment horizontal="center" vertical="center"/>
    </xf>
    <xf numFmtId="0" fontId="28" fillId="11" borderId="4" xfId="0" applyFont="1" applyFill="1" applyBorder="1" applyAlignment="1">
      <alignment horizontal="center" vertical="center" wrapText="1"/>
    </xf>
    <xf numFmtId="0" fontId="28" fillId="11" borderId="21" xfId="0" applyFont="1" applyFill="1" applyBorder="1" applyAlignment="1">
      <alignment horizontal="center" vertical="center"/>
    </xf>
    <xf numFmtId="0" fontId="28" fillId="11" borderId="22" xfId="0" applyFont="1" applyFill="1" applyBorder="1" applyAlignment="1">
      <alignment horizontal="center" vertical="center"/>
    </xf>
    <xf numFmtId="0" fontId="28" fillId="11" borderId="23" xfId="0" applyFont="1" applyFill="1" applyBorder="1" applyAlignment="1">
      <alignment horizontal="center" vertical="center"/>
    </xf>
    <xf numFmtId="0" fontId="13" fillId="11" borderId="3" xfId="0" applyFont="1" applyFill="1" applyBorder="1" applyAlignment="1">
      <alignment horizontal="center" vertical="center" wrapText="1"/>
    </xf>
    <xf numFmtId="0" fontId="13" fillId="11" borderId="15" xfId="0" applyFont="1" applyFill="1" applyBorder="1" applyAlignment="1">
      <alignment horizontal="center" vertical="center" wrapText="1"/>
    </xf>
    <xf numFmtId="0" fontId="13" fillId="11" borderId="14" xfId="0" applyFont="1" applyFill="1" applyBorder="1" applyAlignment="1">
      <alignment horizontal="center" vertical="center" wrapText="1"/>
    </xf>
    <xf numFmtId="0" fontId="25" fillId="4" borderId="13" xfId="0" applyFont="1" applyFill="1" applyBorder="1" applyAlignment="1">
      <alignment horizontal="center"/>
    </xf>
    <xf numFmtId="0" fontId="25" fillId="4" borderId="0" xfId="0" applyFont="1" applyFill="1" applyBorder="1" applyAlignment="1" applyProtection="1">
      <alignment horizontal="center"/>
      <protection locked="0"/>
    </xf>
    <xf numFmtId="0" fontId="8" fillId="12" borderId="25" xfId="0" applyFont="1" applyFill="1" applyBorder="1" applyAlignment="1">
      <alignment horizontal="center" vertical="center"/>
    </xf>
    <xf numFmtId="0" fontId="8" fillId="12" borderId="26" xfId="0" applyFont="1" applyFill="1" applyBorder="1" applyAlignment="1">
      <alignment horizontal="center" vertical="center"/>
    </xf>
    <xf numFmtId="0" fontId="8" fillId="12" borderId="27" xfId="0" applyFont="1" applyFill="1" applyBorder="1" applyAlignment="1">
      <alignment horizontal="center" vertical="center"/>
    </xf>
    <xf numFmtId="0" fontId="8" fillId="12" borderId="18" xfId="0" applyFont="1" applyFill="1" applyBorder="1" applyAlignment="1">
      <alignment horizontal="center" vertical="center"/>
    </xf>
    <xf numFmtId="0" fontId="8" fillId="12" borderId="28" xfId="0" applyFont="1" applyFill="1" applyBorder="1" applyAlignment="1">
      <alignment horizontal="center" vertical="center"/>
    </xf>
    <xf numFmtId="0" fontId="8" fillId="12" borderId="19" xfId="0" applyFont="1" applyFill="1" applyBorder="1" applyAlignment="1">
      <alignment horizontal="center" vertical="center"/>
    </xf>
    <xf numFmtId="0" fontId="21" fillId="9" borderId="0" xfId="0" applyFont="1" applyFill="1" applyAlignment="1">
      <alignment horizontal="center" vertical="center"/>
    </xf>
    <xf numFmtId="0" fontId="9" fillId="5" borderId="7" xfId="0" applyFont="1" applyFill="1" applyBorder="1" applyAlignment="1">
      <alignment horizontal="left"/>
    </xf>
    <xf numFmtId="0" fontId="9" fillId="5" borderId="13" xfId="0" applyFont="1" applyFill="1" applyBorder="1" applyAlignment="1">
      <alignment horizontal="left"/>
    </xf>
    <xf numFmtId="0" fontId="26" fillId="0" borderId="9" xfId="0" applyFont="1" applyFill="1" applyBorder="1" applyAlignment="1" applyProtection="1">
      <alignment horizontal="center" vertical="center"/>
      <protection locked="0"/>
    </xf>
    <xf numFmtId="0" fontId="9" fillId="5" borderId="6" xfId="0" applyFont="1" applyFill="1" applyBorder="1" applyAlignment="1">
      <alignment horizontal="left"/>
    </xf>
    <xf numFmtId="0" fontId="9" fillId="5" borderId="0" xfId="0" applyFont="1" applyFill="1" applyBorder="1" applyAlignment="1">
      <alignment horizontal="left"/>
    </xf>
    <xf numFmtId="0" fontId="9" fillId="5" borderId="11" xfId="0" applyFont="1" applyFill="1" applyBorder="1" applyAlignment="1">
      <alignment horizontal="left"/>
    </xf>
    <xf numFmtId="0" fontId="9" fillId="5" borderId="2" xfId="0" applyFont="1" applyFill="1" applyBorder="1" applyAlignment="1">
      <alignment horizontal="left"/>
    </xf>
    <xf numFmtId="0" fontId="8" fillId="2" borderId="1" xfId="0" applyFont="1" applyFill="1" applyBorder="1" applyAlignment="1">
      <alignment horizontal="left" vertical="center" wrapText="1"/>
    </xf>
    <xf numFmtId="0" fontId="8" fillId="2" borderId="4" xfId="0" applyFont="1" applyFill="1" applyBorder="1" applyAlignment="1">
      <alignment horizontal="left" vertical="center" wrapText="1"/>
    </xf>
    <xf numFmtId="0" fontId="3" fillId="2" borderId="0" xfId="0" applyFont="1" applyFill="1" applyBorder="1" applyAlignment="1">
      <alignment horizontal="center" vertical="center"/>
    </xf>
    <xf numFmtId="0" fontId="23" fillId="2" borderId="4" xfId="0" applyFont="1" applyFill="1" applyBorder="1" applyAlignment="1">
      <alignment horizontal="left" vertical="center" wrapText="1" indent="1"/>
    </xf>
    <xf numFmtId="0" fontId="23" fillId="2" borderId="5" xfId="0" applyFont="1" applyFill="1" applyBorder="1" applyAlignment="1">
      <alignment horizontal="left" vertical="center" wrapText="1" indent="1"/>
    </xf>
    <xf numFmtId="0" fontId="13" fillId="6" borderId="3" xfId="0" applyFont="1" applyFill="1" applyBorder="1" applyAlignment="1">
      <alignment horizontal="center" vertical="center" wrapText="1"/>
    </xf>
    <xf numFmtId="0" fontId="26" fillId="0" borderId="2" xfId="0" applyFont="1" applyFill="1" applyBorder="1" applyAlignment="1" applyProtection="1">
      <alignment horizontal="left" vertical="center"/>
      <protection locked="0"/>
    </xf>
    <xf numFmtId="0" fontId="7" fillId="2" borderId="0" xfId="0" applyFont="1" applyFill="1" applyBorder="1" applyAlignment="1">
      <alignment horizontal="right" vertical="center"/>
    </xf>
    <xf numFmtId="0" fontId="7" fillId="2" borderId="2" xfId="0" applyFont="1" applyFill="1" applyBorder="1" applyAlignment="1">
      <alignment horizontal="right" vertical="center"/>
    </xf>
    <xf numFmtId="0" fontId="8" fillId="2" borderId="0" xfId="0" applyFont="1" applyFill="1" applyBorder="1" applyAlignment="1">
      <alignment horizontal="left" vertical="center" wrapText="1"/>
    </xf>
    <xf numFmtId="0" fontId="8" fillId="2" borderId="2" xfId="0" applyFont="1" applyFill="1" applyBorder="1" applyAlignment="1">
      <alignment horizontal="left" vertical="center" wrapText="1"/>
    </xf>
    <xf numFmtId="0" fontId="25" fillId="0" borderId="0" xfId="0" applyFont="1" applyFill="1" applyBorder="1" applyAlignment="1">
      <alignment horizontal="right" vertical="center" wrapText="1"/>
    </xf>
    <xf numFmtId="0" fontId="8" fillId="2" borderId="25"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7" fillId="5" borderId="0" xfId="0" applyFont="1" applyFill="1" applyBorder="1" applyAlignment="1">
      <alignment horizontal="center" vertical="center"/>
    </xf>
    <xf numFmtId="165" fontId="20" fillId="5" borderId="0" xfId="0" applyNumberFormat="1" applyFont="1" applyFill="1" applyBorder="1" applyAlignment="1">
      <alignment horizontal="center" vertical="center"/>
    </xf>
    <xf numFmtId="0" fontId="3" fillId="5" borderId="0" xfId="0" applyFont="1" applyFill="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PELAPORAN'!$K$8:$P$8</c:f>
              <c:numCache>
                <c:formatCode>General</c:formatCode>
                <c:ptCount val="6"/>
                <c:pt idx="0">
                  <c:v>0</c:v>
                </c:pt>
                <c:pt idx="1">
                  <c:v>0</c:v>
                </c:pt>
                <c:pt idx="2">
                  <c:v>0</c:v>
                </c:pt>
                <c:pt idx="3">
                  <c:v>0</c:v>
                </c:pt>
                <c:pt idx="4">
                  <c:v>1</c:v>
                </c:pt>
                <c:pt idx="5">
                  <c:v>0</c:v>
                </c:pt>
              </c:numCache>
            </c:numRef>
          </c:val>
          <c:extLst>
            <c:ext xmlns:c16="http://schemas.microsoft.com/office/drawing/2014/chart" uri="{C3380CC4-5D6E-409C-BE32-E72D297353CC}">
              <c16:uniqueId val="{00000000-7A48-46FA-B628-5E7EB5F9DE8F}"/>
            </c:ext>
          </c:extLst>
        </c:ser>
        <c:dLbls>
          <c:showLegendKey val="0"/>
          <c:showVal val="0"/>
          <c:showCatName val="0"/>
          <c:showSerName val="0"/>
          <c:showPercent val="0"/>
          <c:showBubbleSize val="0"/>
        </c:dLbls>
        <c:gapWidth val="150"/>
        <c:axId val="146875704"/>
        <c:axId val="146876096"/>
      </c:barChart>
      <c:catAx>
        <c:axId val="14687570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096"/>
        <c:crosses val="autoZero"/>
        <c:auto val="1"/>
        <c:lblAlgn val="ctr"/>
        <c:lblOffset val="100"/>
        <c:tickLblSkip val="1"/>
        <c:tickMarkSkip val="1"/>
        <c:noMultiLvlLbl val="0"/>
      </c:catAx>
      <c:valAx>
        <c:axId val="1468760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570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PELAPORAN'!$K$113:$P$113</c:f>
            </c:numRef>
          </c:val>
          <c:extLst>
            <c:ext xmlns:c16="http://schemas.microsoft.com/office/drawing/2014/chart" uri="{C3380CC4-5D6E-409C-BE32-E72D297353CC}">
              <c16:uniqueId val="{00000000-FC82-487B-8791-285C10AF89F4}"/>
            </c:ext>
          </c:extLst>
        </c:ser>
        <c:dLbls>
          <c:showLegendKey val="0"/>
          <c:showVal val="0"/>
          <c:showCatName val="0"/>
          <c:showSerName val="0"/>
          <c:showPercent val="0"/>
          <c:showBubbleSize val="0"/>
        </c:dLbls>
        <c:gapWidth val="150"/>
        <c:axId val="161737160"/>
        <c:axId val="161737552"/>
      </c:barChart>
      <c:catAx>
        <c:axId val="16173716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552"/>
        <c:crosses val="autoZero"/>
        <c:auto val="1"/>
        <c:lblAlgn val="ctr"/>
        <c:lblOffset val="100"/>
        <c:tickLblSkip val="1"/>
        <c:tickMarkSkip val="1"/>
        <c:noMultiLvlLbl val="0"/>
      </c:catAx>
      <c:valAx>
        <c:axId val="16173755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76831101644963E-2"/>
          <c:y val="0.10593220338983053"/>
          <c:w val="0.90143526936896079"/>
          <c:h val="0.71610169491525422"/>
        </c:manualLayout>
      </c:layout>
      <c:barChart>
        <c:barDir val="col"/>
        <c:grouping val="clustered"/>
        <c:varyColors val="0"/>
        <c:ser>
          <c:idx val="0"/>
          <c:order val="0"/>
          <c:tx>
            <c:strRef>
              <c:f>'GRAF PELAPORAN'!$J$131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PELAPORAN'!$K$25:$P$25</c:f>
              <c:strCache>
                <c:ptCount val="6"/>
                <c:pt idx="0">
                  <c:v>TP 1</c:v>
                </c:pt>
                <c:pt idx="1">
                  <c:v>TP 2</c:v>
                </c:pt>
                <c:pt idx="2">
                  <c:v> TP 3</c:v>
                </c:pt>
                <c:pt idx="3">
                  <c:v> TP 4</c:v>
                </c:pt>
                <c:pt idx="4">
                  <c:v> TP 5</c:v>
                </c:pt>
                <c:pt idx="5">
                  <c:v> TP 6</c:v>
                </c:pt>
              </c:strCache>
            </c:strRef>
          </c:cat>
          <c:val>
            <c:numRef>
              <c:f>'GRAF PELAPORAN'!$K$131:$P$131</c:f>
            </c:numRef>
          </c:val>
          <c:extLst>
            <c:ext xmlns:c16="http://schemas.microsoft.com/office/drawing/2014/chart" uri="{C3380CC4-5D6E-409C-BE32-E72D297353CC}">
              <c16:uniqueId val="{00000000-292C-441B-A29F-83CDF42F9695}"/>
            </c:ext>
          </c:extLst>
        </c:ser>
        <c:dLbls>
          <c:showLegendKey val="0"/>
          <c:showVal val="0"/>
          <c:showCatName val="0"/>
          <c:showSerName val="0"/>
          <c:showPercent val="0"/>
          <c:showBubbleSize val="0"/>
        </c:dLbls>
        <c:gapWidth val="150"/>
        <c:axId val="161685496"/>
        <c:axId val="161685888"/>
      </c:barChart>
      <c:catAx>
        <c:axId val="16168549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888"/>
        <c:crosses val="autoZero"/>
        <c:auto val="1"/>
        <c:lblAlgn val="ctr"/>
        <c:lblOffset val="100"/>
        <c:tickLblSkip val="1"/>
        <c:tickMarkSkip val="1"/>
        <c:noMultiLvlLbl val="0"/>
      </c:catAx>
      <c:valAx>
        <c:axId val="161685888"/>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496"/>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PELAPORAN'!$C$113:$H$113</c:f>
            </c:numRef>
          </c:val>
          <c:extLst>
            <c:ext xmlns:c16="http://schemas.microsoft.com/office/drawing/2014/chart" uri="{C3380CC4-5D6E-409C-BE32-E72D297353CC}">
              <c16:uniqueId val="{00000000-F675-41B2-9EDF-6C5A37BBB3DB}"/>
            </c:ext>
          </c:extLst>
        </c:ser>
        <c:dLbls>
          <c:showLegendKey val="0"/>
          <c:showVal val="0"/>
          <c:showCatName val="0"/>
          <c:showSerName val="0"/>
          <c:showPercent val="0"/>
          <c:showBubbleSize val="0"/>
        </c:dLbls>
        <c:gapWidth val="150"/>
        <c:axId val="161686280"/>
        <c:axId val="161686672"/>
      </c:barChart>
      <c:catAx>
        <c:axId val="161686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672"/>
        <c:crosses val="autoZero"/>
        <c:auto val="1"/>
        <c:lblAlgn val="ctr"/>
        <c:lblOffset val="100"/>
        <c:tickLblSkip val="1"/>
        <c:tickMarkSkip val="1"/>
        <c:noMultiLvlLbl val="0"/>
      </c:catAx>
      <c:valAx>
        <c:axId val="161686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PELAPORAN'!$K$149:$P$149</c:f>
            </c:numRef>
          </c:val>
          <c:extLst>
            <c:ext xmlns:c16="http://schemas.microsoft.com/office/drawing/2014/chart" uri="{C3380CC4-5D6E-409C-BE32-E72D297353CC}">
              <c16:uniqueId val="{00000000-F6EE-4631-B227-462794882F7D}"/>
            </c:ext>
          </c:extLst>
        </c:ser>
        <c:dLbls>
          <c:showLegendKey val="0"/>
          <c:showVal val="0"/>
          <c:showCatName val="0"/>
          <c:showSerName val="0"/>
          <c:showPercent val="0"/>
          <c:showBubbleSize val="0"/>
        </c:dLbls>
        <c:gapWidth val="150"/>
        <c:axId val="161687456"/>
        <c:axId val="161687848"/>
      </c:barChart>
      <c:catAx>
        <c:axId val="161687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848"/>
        <c:crosses val="autoZero"/>
        <c:auto val="1"/>
        <c:lblAlgn val="ctr"/>
        <c:lblOffset val="100"/>
        <c:tickLblSkip val="1"/>
        <c:tickMarkSkip val="1"/>
        <c:noMultiLvlLbl val="0"/>
      </c:catAx>
      <c:valAx>
        <c:axId val="161687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PELAPORAN'!$C$149:$H$149</c:f>
            </c:numRef>
          </c:val>
          <c:extLst>
            <c:ext xmlns:c16="http://schemas.microsoft.com/office/drawing/2014/chart" uri="{C3380CC4-5D6E-409C-BE32-E72D297353CC}">
              <c16:uniqueId val="{00000000-7CAC-4931-B741-9A99A75B51D4}"/>
            </c:ext>
          </c:extLst>
        </c:ser>
        <c:dLbls>
          <c:showLegendKey val="0"/>
          <c:showVal val="0"/>
          <c:showCatName val="0"/>
          <c:showSerName val="0"/>
          <c:showPercent val="0"/>
          <c:showBubbleSize val="0"/>
        </c:dLbls>
        <c:gapWidth val="150"/>
        <c:axId val="161688632"/>
        <c:axId val="161689024"/>
      </c:barChart>
      <c:catAx>
        <c:axId val="1616886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024"/>
        <c:crosses val="autoZero"/>
        <c:auto val="1"/>
        <c:lblAlgn val="ctr"/>
        <c:lblOffset val="100"/>
        <c:tickLblSkip val="1"/>
        <c:tickMarkSkip val="1"/>
        <c:noMultiLvlLbl val="0"/>
      </c:catAx>
      <c:valAx>
        <c:axId val="1616890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86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6025104602511"/>
          <c:w val="0.90299979159741461"/>
          <c:h val="0.71966527196652741"/>
        </c:manualLayout>
      </c:layout>
      <c:barChart>
        <c:barDir val="col"/>
        <c:grouping val="clustered"/>
        <c:varyColors val="0"/>
        <c:ser>
          <c:idx val="0"/>
          <c:order val="0"/>
          <c:tx>
            <c:strRef>
              <c:f>'GRAF PELAPORAN'!$J$26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PELAPORAN'!$K$26:$P$26</c:f>
              <c:numCache>
                <c:formatCode>General</c:formatCode>
                <c:ptCount val="6"/>
                <c:pt idx="0">
                  <c:v>0</c:v>
                </c:pt>
                <c:pt idx="1">
                  <c:v>0</c:v>
                </c:pt>
                <c:pt idx="2">
                  <c:v>0</c:v>
                </c:pt>
                <c:pt idx="3">
                  <c:v>1</c:v>
                </c:pt>
                <c:pt idx="4">
                  <c:v>0</c:v>
                </c:pt>
                <c:pt idx="5">
                  <c:v>0</c:v>
                </c:pt>
              </c:numCache>
            </c:numRef>
          </c:val>
          <c:extLst>
            <c:ext xmlns:c16="http://schemas.microsoft.com/office/drawing/2014/chart" uri="{C3380CC4-5D6E-409C-BE32-E72D297353CC}">
              <c16:uniqueId val="{00000000-1879-4D8E-AD54-499E5191EC1A}"/>
            </c:ext>
          </c:extLst>
        </c:ser>
        <c:dLbls>
          <c:showLegendKey val="0"/>
          <c:showVal val="0"/>
          <c:showCatName val="0"/>
          <c:showSerName val="0"/>
          <c:showPercent val="0"/>
          <c:showBubbleSize val="0"/>
        </c:dLbls>
        <c:gapWidth val="150"/>
        <c:axId val="161689808"/>
        <c:axId val="161690200"/>
      </c:barChart>
      <c:catAx>
        <c:axId val="1616898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200"/>
        <c:crosses val="autoZero"/>
        <c:auto val="1"/>
        <c:lblAlgn val="ctr"/>
        <c:lblOffset val="100"/>
        <c:tickLblSkip val="1"/>
        <c:tickMarkSkip val="1"/>
        <c:noMultiLvlLbl val="0"/>
      </c:catAx>
      <c:valAx>
        <c:axId val="1616902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PELAPORAN'!$C$61:$H$61</c:f>
            </c:numRef>
          </c:val>
          <c:extLst>
            <c:ext xmlns:c15="http://schemas.microsoft.com/office/drawing/2012/chart" uri="{02D57815-91ED-43cb-92C2-25804820EDAC}">
              <c15:filteredCategoryTitle>
                <c15:cat>
                  <c:strRef>
                    <c:extLst>
                      <c:ext uri="{02D57815-91ED-43cb-92C2-25804820EDAC}">
                        <c15:formulaRef>
                          <c15:sqref>'GRAF PELAPORAN'!$C$42:$H$42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067F-4015-BA7E-4235842B8DAB}"/>
            </c:ext>
          </c:extLst>
        </c:ser>
        <c:dLbls>
          <c:showLegendKey val="0"/>
          <c:showVal val="0"/>
          <c:showCatName val="0"/>
          <c:showSerName val="0"/>
          <c:showPercent val="0"/>
          <c:showBubbleSize val="0"/>
        </c:dLbls>
        <c:gapWidth val="150"/>
        <c:axId val="161690984"/>
        <c:axId val="161691376"/>
      </c:barChart>
      <c:catAx>
        <c:axId val="16169098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1376"/>
        <c:crosses val="autoZero"/>
        <c:auto val="1"/>
        <c:lblAlgn val="ctr"/>
        <c:lblOffset val="100"/>
        <c:tickLblSkip val="1"/>
        <c:tickMarkSkip val="1"/>
        <c:noMultiLvlLbl val="0"/>
      </c:catAx>
      <c:valAx>
        <c:axId val="16169137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98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PELAPORAN'!$K$61:$P$61</c:f>
            </c:numRef>
          </c:val>
          <c:extLst>
            <c:ext xmlns:c15="http://schemas.microsoft.com/office/drawing/2012/chart" uri="{02D57815-91ED-43cb-92C2-25804820EDAC}">
              <c15:filteredCategoryTitle>
                <c15:cat>
                  <c:strRef>
                    <c:extLst>
                      <c:ext uri="{02D57815-91ED-43cb-92C2-25804820EDAC}">
                        <c15:formulaRef>
                          <c15:sqref>'GRAF PELAPORAN'!$K$42:$P$42</c15:sqref>
                        </c15:formulaRef>
                      </c:ext>
                    </c:extLst>
                    <c:strCache>
                      <c:ptCount val="6"/>
                      <c:pt idx="0">
                        <c:v>TP 1</c:v>
                      </c:pt>
                      <c:pt idx="1">
                        <c:v>TP 2</c:v>
                      </c:pt>
                      <c:pt idx="2">
                        <c:v> TP 3</c:v>
                      </c:pt>
                      <c:pt idx="3">
                        <c:v>TP 4</c:v>
                      </c:pt>
                      <c:pt idx="4">
                        <c:v>TP  5</c:v>
                      </c:pt>
                      <c:pt idx="5">
                        <c:v>TP 6</c:v>
                      </c:pt>
                    </c:strCache>
                  </c:strRef>
                </c15:cat>
              </c15:filteredCategoryTitle>
            </c:ext>
            <c:ext xmlns:c16="http://schemas.microsoft.com/office/drawing/2014/chart" uri="{C3380CC4-5D6E-409C-BE32-E72D297353CC}">
              <c16:uniqueId val="{00000000-5C0C-4450-836E-197C52337265}"/>
            </c:ext>
          </c:extLst>
        </c:ser>
        <c:dLbls>
          <c:showLegendKey val="0"/>
          <c:showVal val="0"/>
          <c:showCatName val="0"/>
          <c:showSerName val="0"/>
          <c:showPercent val="0"/>
          <c:showBubbleSize val="0"/>
        </c:dLbls>
        <c:gapWidth val="150"/>
        <c:axId val="161692160"/>
        <c:axId val="161692552"/>
      </c:barChart>
      <c:catAx>
        <c:axId val="16169216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552"/>
        <c:crosses val="autoZero"/>
        <c:auto val="1"/>
        <c:lblAlgn val="ctr"/>
        <c:lblOffset val="100"/>
        <c:tickLblSkip val="1"/>
        <c:tickMarkSkip val="1"/>
        <c:noMultiLvlLbl val="0"/>
      </c:catAx>
      <c:valAx>
        <c:axId val="16169255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PELAPORAN'!$C$96:$H$96</c:f>
            </c:numRef>
          </c:val>
          <c:extLst>
            <c:ext xmlns:c15="http://schemas.microsoft.com/office/drawing/2012/chart" uri="{02D57815-91ED-43cb-92C2-25804820EDAC}">
              <c15:filteredCategoryTitle>
                <c15:cat>
                  <c:strRef>
                    <c:extLst>
                      <c:ext uri="{02D57815-91ED-43cb-92C2-25804820EDAC}">
                        <c15:formulaRef>
                          <c15:sqref>'GRAF PELAPORAN'!$C$42:$H$42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F3C5-4D2D-9263-58A418BF93EF}"/>
            </c:ext>
          </c:extLst>
        </c:ser>
        <c:dLbls>
          <c:showLegendKey val="0"/>
          <c:showVal val="0"/>
          <c:showCatName val="0"/>
          <c:showSerName val="0"/>
          <c:showPercent val="0"/>
          <c:showBubbleSize val="0"/>
        </c:dLbls>
        <c:gapWidth val="150"/>
        <c:axId val="162004136"/>
        <c:axId val="162004528"/>
      </c:barChart>
      <c:catAx>
        <c:axId val="16200413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528"/>
        <c:crosses val="autoZero"/>
        <c:auto val="1"/>
        <c:lblAlgn val="ctr"/>
        <c:lblOffset val="100"/>
        <c:tickLblSkip val="1"/>
        <c:tickMarkSkip val="1"/>
        <c:noMultiLvlLbl val="0"/>
      </c:catAx>
      <c:valAx>
        <c:axId val="16200452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13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PELAPORAN'!$C$167:$H$167</c:f>
            </c:numRef>
          </c:val>
          <c:extLst>
            <c:ext xmlns:c16="http://schemas.microsoft.com/office/drawing/2014/chart" uri="{C3380CC4-5D6E-409C-BE32-E72D297353CC}">
              <c16:uniqueId val="{00000000-35ED-4633-8273-301C9DEC4CB1}"/>
            </c:ext>
          </c:extLst>
        </c:ser>
        <c:dLbls>
          <c:showLegendKey val="0"/>
          <c:showVal val="0"/>
          <c:showCatName val="0"/>
          <c:showSerName val="0"/>
          <c:showPercent val="0"/>
          <c:showBubbleSize val="0"/>
        </c:dLbls>
        <c:gapWidth val="150"/>
        <c:axId val="162005312"/>
        <c:axId val="162005704"/>
      </c:barChart>
      <c:catAx>
        <c:axId val="16200531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704"/>
        <c:crosses val="autoZero"/>
        <c:auto val="1"/>
        <c:lblAlgn val="ctr"/>
        <c:lblOffset val="100"/>
        <c:tickLblSkip val="1"/>
        <c:tickMarkSkip val="1"/>
        <c:noMultiLvlLbl val="0"/>
      </c:catAx>
      <c:valAx>
        <c:axId val="16200570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31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73465000699003"/>
          <c:w val="0.9024838321487012"/>
          <c:h val="0.72199316404864988"/>
        </c:manualLayout>
      </c:layout>
      <c:barChart>
        <c:barDir val="col"/>
        <c:grouping val="clustered"/>
        <c:varyColors val="0"/>
        <c:ser>
          <c:idx val="0"/>
          <c:order val="0"/>
          <c:tx>
            <c:strRef>
              <c:f>'GRAF PELAPORAN'!$J$96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PELAPORAN'!$K$96:$P$96</c:f>
            </c:numRef>
          </c:val>
          <c:extLst>
            <c:ext xmlns:c15="http://schemas.microsoft.com/office/drawing/2012/chart" uri="{02D57815-91ED-43cb-92C2-25804820EDAC}">
              <c15:filteredCategoryTitle>
                <c15:cat>
                  <c:multiLvlStrRef>
                    <c:extLst>
                      <c:ext uri="{02D57815-91ED-43cb-92C2-25804820EDAC}">
                        <c15:formulaRef>
                          <c15:sqref>'GRAF PELAPORAN'!$K$95:$P$95</c15:sqref>
                        </c15:formulaRef>
                      </c:ext>
                    </c:extLst>
                  </c:multiLvlStrRef>
                </c15:cat>
              </c15:filteredCategoryTitle>
            </c:ext>
            <c:ext xmlns:c16="http://schemas.microsoft.com/office/drawing/2014/chart" uri="{C3380CC4-5D6E-409C-BE32-E72D297353CC}">
              <c16:uniqueId val="{00000000-91C8-4D29-8B3D-F0554AE6508A}"/>
            </c:ext>
          </c:extLst>
        </c:ser>
        <c:dLbls>
          <c:showLegendKey val="0"/>
          <c:showVal val="0"/>
          <c:showCatName val="0"/>
          <c:showSerName val="0"/>
          <c:showPercent val="0"/>
          <c:showBubbleSize val="0"/>
        </c:dLbls>
        <c:gapWidth val="150"/>
        <c:axId val="146876880"/>
        <c:axId val="146877272"/>
      </c:barChart>
      <c:catAx>
        <c:axId val="14687688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7272"/>
        <c:crosses val="autoZero"/>
        <c:auto val="1"/>
        <c:lblAlgn val="ctr"/>
        <c:lblOffset val="100"/>
        <c:tickLblSkip val="1"/>
        <c:tickMarkSkip val="1"/>
        <c:noMultiLvlLbl val="0"/>
      </c:catAx>
      <c:valAx>
        <c:axId val="1468772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880"/>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PELAPORAN'!$K$167:$P$167</c:f>
            </c:numRef>
          </c:val>
          <c:extLst>
            <c:ext xmlns:c16="http://schemas.microsoft.com/office/drawing/2014/chart" uri="{C3380CC4-5D6E-409C-BE32-E72D297353CC}">
              <c16:uniqueId val="{00000000-D692-4173-A43C-52388CDE1DFA}"/>
            </c:ext>
          </c:extLst>
        </c:ser>
        <c:dLbls>
          <c:showLegendKey val="0"/>
          <c:showVal val="0"/>
          <c:showCatName val="0"/>
          <c:showSerName val="0"/>
          <c:showPercent val="0"/>
          <c:showBubbleSize val="0"/>
        </c:dLbls>
        <c:gapWidth val="150"/>
        <c:axId val="162006488"/>
        <c:axId val="162006880"/>
      </c:barChart>
      <c:catAx>
        <c:axId val="16200648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880"/>
        <c:crosses val="autoZero"/>
        <c:auto val="1"/>
        <c:lblAlgn val="ctr"/>
        <c:lblOffset val="100"/>
        <c:tickLblSkip val="1"/>
        <c:tickMarkSkip val="1"/>
        <c:noMultiLvlLbl val="0"/>
      </c:catAx>
      <c:valAx>
        <c:axId val="16200688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48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PELAPORAN'!$C$185:$H$185</c:f>
            </c:numRef>
          </c:val>
          <c:extLst>
            <c:ext xmlns:c16="http://schemas.microsoft.com/office/drawing/2014/chart" uri="{C3380CC4-5D6E-409C-BE32-E72D297353CC}">
              <c16:uniqueId val="{00000000-354D-433B-9AD7-366F0DDD2C84}"/>
            </c:ext>
          </c:extLst>
        </c:ser>
        <c:dLbls>
          <c:showLegendKey val="0"/>
          <c:showVal val="0"/>
          <c:showCatName val="0"/>
          <c:showSerName val="0"/>
          <c:showPercent val="0"/>
          <c:showBubbleSize val="0"/>
        </c:dLbls>
        <c:gapWidth val="150"/>
        <c:axId val="162007664"/>
        <c:axId val="162008056"/>
      </c:barChart>
      <c:catAx>
        <c:axId val="16200766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056"/>
        <c:crosses val="autoZero"/>
        <c:auto val="1"/>
        <c:lblAlgn val="ctr"/>
        <c:lblOffset val="100"/>
        <c:tickLblSkip val="1"/>
        <c:tickMarkSkip val="1"/>
        <c:noMultiLvlLbl val="0"/>
      </c:catAx>
      <c:valAx>
        <c:axId val="16200805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766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PELAPORAN'!$K$185:$P$185</c:f>
            </c:numRef>
          </c:val>
          <c:extLst>
            <c:ext xmlns:c16="http://schemas.microsoft.com/office/drawing/2014/chart" uri="{C3380CC4-5D6E-409C-BE32-E72D297353CC}">
              <c16:uniqueId val="{00000000-71A1-48B0-8555-0249AF9C4B52}"/>
            </c:ext>
          </c:extLst>
        </c:ser>
        <c:dLbls>
          <c:showLegendKey val="0"/>
          <c:showVal val="0"/>
          <c:showCatName val="0"/>
          <c:showSerName val="0"/>
          <c:showPercent val="0"/>
          <c:showBubbleSize val="0"/>
        </c:dLbls>
        <c:gapWidth val="150"/>
        <c:axId val="162008840"/>
        <c:axId val="162009232"/>
      </c:barChart>
      <c:catAx>
        <c:axId val="16200884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9232"/>
        <c:crosses val="autoZero"/>
        <c:auto val="1"/>
        <c:lblAlgn val="ctr"/>
        <c:lblOffset val="100"/>
        <c:tickLblSkip val="1"/>
        <c:tickMarkSkip val="1"/>
        <c:noMultiLvlLbl val="0"/>
      </c:catAx>
      <c:valAx>
        <c:axId val="16200923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84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PELAPORAN'!$C$26:$H$26</c:f>
              <c:numCache>
                <c:formatCode>General</c:formatCode>
                <c:ptCount val="6"/>
                <c:pt idx="0">
                  <c:v>0</c:v>
                </c:pt>
                <c:pt idx="1">
                  <c:v>0</c:v>
                </c:pt>
                <c:pt idx="2">
                  <c:v>0</c:v>
                </c:pt>
                <c:pt idx="3">
                  <c:v>1</c:v>
                </c:pt>
                <c:pt idx="4">
                  <c:v>0</c:v>
                </c:pt>
                <c:pt idx="5">
                  <c:v>0</c:v>
                </c:pt>
              </c:numCache>
            </c:numRef>
          </c:val>
          <c:extLst>
            <c:ext xmlns:c16="http://schemas.microsoft.com/office/drawing/2014/chart" uri="{C3380CC4-5D6E-409C-BE32-E72D297353CC}">
              <c16:uniqueId val="{00000000-8559-47F4-BB74-5A708FD0602B}"/>
            </c:ext>
          </c:extLst>
        </c:ser>
        <c:dLbls>
          <c:showLegendKey val="0"/>
          <c:showVal val="0"/>
          <c:showCatName val="0"/>
          <c:showSerName val="0"/>
          <c:showPercent val="0"/>
          <c:showBubbleSize val="0"/>
        </c:dLbls>
        <c:gapWidth val="150"/>
        <c:axId val="162010016"/>
        <c:axId val="162010408"/>
      </c:barChart>
      <c:catAx>
        <c:axId val="16201001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408"/>
        <c:crosses val="autoZero"/>
        <c:auto val="1"/>
        <c:lblAlgn val="ctr"/>
        <c:lblOffset val="100"/>
        <c:tickLblSkip val="1"/>
        <c:tickMarkSkip val="1"/>
        <c:noMultiLvlLbl val="0"/>
      </c:catAx>
      <c:valAx>
        <c:axId val="16201040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01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PELAPORAN'!$C$8:$H$8</c:f>
              <c:numCache>
                <c:formatCode>General</c:formatCode>
                <c:ptCount val="6"/>
                <c:pt idx="0">
                  <c:v>0</c:v>
                </c:pt>
                <c:pt idx="1">
                  <c:v>0</c:v>
                </c:pt>
                <c:pt idx="2">
                  <c:v>0</c:v>
                </c:pt>
                <c:pt idx="3">
                  <c:v>1</c:v>
                </c:pt>
                <c:pt idx="4">
                  <c:v>0</c:v>
                </c:pt>
                <c:pt idx="5">
                  <c:v>0</c:v>
                </c:pt>
              </c:numCache>
            </c:numRef>
          </c:val>
          <c:extLst>
            <c:ext xmlns:c16="http://schemas.microsoft.com/office/drawing/2014/chart" uri="{C3380CC4-5D6E-409C-BE32-E72D297353CC}">
              <c16:uniqueId val="{00000000-F178-4BF5-921E-65ADF9987EB7}"/>
            </c:ext>
          </c:extLst>
        </c:ser>
        <c:dLbls>
          <c:showLegendKey val="0"/>
          <c:showVal val="0"/>
          <c:showCatName val="0"/>
          <c:showSerName val="0"/>
          <c:showPercent val="0"/>
          <c:showBubbleSize val="0"/>
        </c:dLbls>
        <c:gapWidth val="150"/>
        <c:axId val="161307032"/>
        <c:axId val="161307424"/>
      </c:barChart>
      <c:catAx>
        <c:axId val="1613070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424"/>
        <c:crosses val="autoZero"/>
        <c:auto val="1"/>
        <c:lblAlgn val="ctr"/>
        <c:lblOffset val="100"/>
        <c:tickLblSkip val="1"/>
        <c:tickMarkSkip val="1"/>
        <c:noMultiLvlLbl val="0"/>
      </c:catAx>
      <c:valAx>
        <c:axId val="1613074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0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'GRAF PELAPORAN'!$B$203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PELAPORAN'!$C$203:$H$203</c:f>
            </c:numRef>
          </c:val>
          <c:extLst>
            <c:ext xmlns:c16="http://schemas.microsoft.com/office/drawing/2014/chart" uri="{C3380CC4-5D6E-409C-BE32-E72D297353CC}">
              <c16:uniqueId val="{00000000-9A83-4872-A834-9A2F33B4C8C0}"/>
            </c:ext>
          </c:extLst>
        </c:ser>
        <c:dLbls>
          <c:showLegendKey val="0"/>
          <c:showVal val="0"/>
          <c:showCatName val="0"/>
          <c:showSerName val="0"/>
          <c:showPercent val="0"/>
          <c:showBubbleSize val="0"/>
        </c:dLbls>
        <c:gapWidth val="150"/>
        <c:axId val="161308208"/>
        <c:axId val="161308600"/>
      </c:barChart>
      <c:catAx>
        <c:axId val="1613082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600"/>
        <c:crosses val="autoZero"/>
        <c:auto val="1"/>
        <c:lblAlgn val="ctr"/>
        <c:lblOffset val="100"/>
        <c:tickMarkSkip val="1"/>
        <c:noMultiLvlLbl val="0"/>
      </c:catAx>
      <c:valAx>
        <c:axId val="1613086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208"/>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PELAPORAN'!$K$43:$P$43</c:f>
              <c:numCache>
                <c:formatCode>General</c:formatCode>
                <c:ptCount val="6"/>
                <c:pt idx="0">
                  <c:v>0</c:v>
                </c:pt>
                <c:pt idx="1">
                  <c:v>0</c:v>
                </c:pt>
                <c:pt idx="2">
                  <c:v>0</c:v>
                </c:pt>
                <c:pt idx="3">
                  <c:v>1</c:v>
                </c:pt>
                <c:pt idx="4">
                  <c:v>0</c:v>
                </c:pt>
                <c:pt idx="5">
                  <c:v>0</c:v>
                </c:pt>
              </c:numCache>
            </c:numRef>
          </c:val>
          <c:extLst>
            <c:ext xmlns:c16="http://schemas.microsoft.com/office/drawing/2014/chart" uri="{C3380CC4-5D6E-409C-BE32-E72D297353CC}">
              <c16:uniqueId val="{00000000-1F55-49CD-9712-47271D4E0F5B}"/>
            </c:ext>
          </c:extLst>
        </c:ser>
        <c:dLbls>
          <c:showLegendKey val="0"/>
          <c:showVal val="0"/>
          <c:showCatName val="0"/>
          <c:showSerName val="0"/>
          <c:showPercent val="0"/>
          <c:showBubbleSize val="0"/>
        </c:dLbls>
        <c:gapWidth val="150"/>
        <c:axId val="146880408"/>
        <c:axId val="161730496"/>
      </c:barChart>
      <c:catAx>
        <c:axId val="1468804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0496"/>
        <c:crosses val="autoZero"/>
        <c:auto val="1"/>
        <c:lblAlgn val="ctr"/>
        <c:lblOffset val="100"/>
        <c:tickLblSkip val="1"/>
        <c:tickMarkSkip val="1"/>
        <c:noMultiLvlLbl val="0"/>
      </c:catAx>
      <c:valAx>
        <c:axId val="1617304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804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PELAPORAN'!$C$43:$H$43</c:f>
              <c:numCache>
                <c:formatCode>General</c:formatCode>
                <c:ptCount val="6"/>
                <c:pt idx="0">
                  <c:v>0</c:v>
                </c:pt>
                <c:pt idx="1">
                  <c:v>0</c:v>
                </c:pt>
                <c:pt idx="2">
                  <c:v>1</c:v>
                </c:pt>
                <c:pt idx="3">
                  <c:v>0</c:v>
                </c:pt>
                <c:pt idx="4">
                  <c:v>0</c:v>
                </c:pt>
                <c:pt idx="5">
                  <c:v>0</c:v>
                </c:pt>
              </c:numCache>
            </c:numRef>
          </c:val>
          <c:extLst>
            <c:ext xmlns:c15="http://schemas.microsoft.com/office/drawing/2012/chart" uri="{02D57815-91ED-43cb-92C2-25804820EDAC}">
              <c15:filteredCategoryTitle>
                <c15:cat>
                  <c:strRef>
                    <c:extLst>
                      <c:ext uri="{02D57815-91ED-43cb-92C2-25804820EDAC}">
                        <c15:formulaRef>
                          <c15:sqref>'GRAF PELAPORAN'!$C$42:$H$42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C83D-47AF-8135-FEFDDEAAF4EC}"/>
            </c:ext>
          </c:extLst>
        </c:ser>
        <c:dLbls>
          <c:showLegendKey val="0"/>
          <c:showVal val="0"/>
          <c:showCatName val="0"/>
          <c:showSerName val="0"/>
          <c:showPercent val="0"/>
          <c:showBubbleSize val="0"/>
        </c:dLbls>
        <c:gapWidth val="150"/>
        <c:axId val="161731280"/>
        <c:axId val="161731672"/>
      </c:barChart>
      <c:catAx>
        <c:axId val="161731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672"/>
        <c:crosses val="autoZero"/>
        <c:auto val="1"/>
        <c:lblAlgn val="ctr"/>
        <c:lblOffset val="100"/>
        <c:tickLblSkip val="1"/>
        <c:tickMarkSkip val="1"/>
        <c:noMultiLvlLbl val="0"/>
      </c:catAx>
      <c:valAx>
        <c:axId val="161731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PELAPORAN'!$K$78:$P$78</c:f>
            </c:numRef>
          </c:val>
          <c:extLst>
            <c:ext xmlns:c16="http://schemas.microsoft.com/office/drawing/2014/chart" uri="{C3380CC4-5D6E-409C-BE32-E72D297353CC}">
              <c16:uniqueId val="{00000000-D98B-42AD-8BDC-26419217B0A8}"/>
            </c:ext>
          </c:extLst>
        </c:ser>
        <c:dLbls>
          <c:showLegendKey val="0"/>
          <c:showVal val="0"/>
          <c:showCatName val="0"/>
          <c:showSerName val="0"/>
          <c:showPercent val="0"/>
          <c:showBubbleSize val="0"/>
        </c:dLbls>
        <c:gapWidth val="150"/>
        <c:axId val="161732456"/>
        <c:axId val="161732848"/>
      </c:barChart>
      <c:catAx>
        <c:axId val="161732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848"/>
        <c:crosses val="autoZero"/>
        <c:auto val="1"/>
        <c:lblAlgn val="ctr"/>
        <c:lblOffset val="100"/>
        <c:tickLblSkip val="1"/>
        <c:tickMarkSkip val="1"/>
        <c:noMultiLvlLbl val="0"/>
      </c:catAx>
      <c:valAx>
        <c:axId val="161732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PELAPORAN'!$C$78:$H$78</c:f>
            </c:numRef>
          </c:val>
          <c:extLst>
            <c:ext xmlns:c16="http://schemas.microsoft.com/office/drawing/2014/chart" uri="{C3380CC4-5D6E-409C-BE32-E72D297353CC}">
              <c16:uniqueId val="{00000000-5F85-486B-A0E6-FA18DE04743F}"/>
            </c:ext>
          </c:extLst>
        </c:ser>
        <c:dLbls>
          <c:showLegendKey val="0"/>
          <c:showVal val="0"/>
          <c:showCatName val="0"/>
          <c:showSerName val="0"/>
          <c:showPercent val="0"/>
          <c:showBubbleSize val="0"/>
        </c:dLbls>
        <c:gapWidth val="150"/>
        <c:axId val="161734808"/>
        <c:axId val="161735200"/>
      </c:barChart>
      <c:catAx>
        <c:axId val="1617348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200"/>
        <c:crosses val="autoZero"/>
        <c:auto val="1"/>
        <c:lblAlgn val="ctr"/>
        <c:lblOffset val="100"/>
        <c:tickLblSkip val="1"/>
        <c:tickMarkSkip val="1"/>
        <c:noMultiLvlLbl val="0"/>
      </c:catAx>
      <c:valAx>
        <c:axId val="1617352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4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566434394388174E-2"/>
          <c:y val="0.10373465000699003"/>
          <c:w val="0.90265564734482828"/>
          <c:h val="0.72199316404864988"/>
        </c:manualLayout>
      </c:layout>
      <c:barChart>
        <c:barDir val="col"/>
        <c:grouping val="clustered"/>
        <c:varyColors val="0"/>
        <c:ser>
          <c:idx val="0"/>
          <c:order val="0"/>
          <c:tx>
            <c:strRef>
              <c:f>'GRAF PELAPORAN'!$B$131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PELAPORAN'!$C$25:$H$25</c:f>
              <c:strCache>
                <c:ptCount val="6"/>
                <c:pt idx="0">
                  <c:v>TP 1</c:v>
                </c:pt>
                <c:pt idx="1">
                  <c:v>TP 2</c:v>
                </c:pt>
                <c:pt idx="2">
                  <c:v> TP 3</c:v>
                </c:pt>
                <c:pt idx="3">
                  <c:v> TP 4</c:v>
                </c:pt>
                <c:pt idx="4">
                  <c:v> TP 5</c:v>
                </c:pt>
                <c:pt idx="5">
                  <c:v> TP 6</c:v>
                </c:pt>
              </c:strCache>
            </c:strRef>
          </c:cat>
          <c:val>
            <c:numRef>
              <c:f>'GRAF PELAPORAN'!$C$131:$H$131</c:f>
            </c:numRef>
          </c:val>
          <c:extLst>
            <c:ext xmlns:c16="http://schemas.microsoft.com/office/drawing/2014/chart" uri="{C3380CC4-5D6E-409C-BE32-E72D297353CC}">
              <c16:uniqueId val="{00000000-206C-4724-AAEF-5E4A23713FC0}"/>
            </c:ext>
          </c:extLst>
        </c:ser>
        <c:dLbls>
          <c:showLegendKey val="0"/>
          <c:showVal val="0"/>
          <c:showCatName val="0"/>
          <c:showSerName val="0"/>
          <c:showPercent val="0"/>
          <c:showBubbleSize val="0"/>
        </c:dLbls>
        <c:gapWidth val="150"/>
        <c:axId val="161735984"/>
        <c:axId val="161736376"/>
      </c:barChart>
      <c:catAx>
        <c:axId val="16173598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6376"/>
        <c:crosses val="autoZero"/>
        <c:auto val="1"/>
        <c:lblAlgn val="ctr"/>
        <c:lblOffset val="100"/>
        <c:tickLblSkip val="1"/>
        <c:tickMarkSkip val="1"/>
        <c:noMultiLvlLbl val="0"/>
      </c:catAx>
      <c:valAx>
        <c:axId val="161736376"/>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984"/>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trlProps/ctrlProp1.xml><?xml version="1.0" encoding="utf-8"?>
<formControlPr xmlns="http://schemas.microsoft.com/office/spreadsheetml/2009/9/main" objectType="Radio" firstButton="1" fmlaLink="$AI$12" lockText="1"/>
</file>

<file path=xl/ctrlProps/ctrlProp2.xml><?xml version="1.0" encoding="utf-8"?>
<formControlPr xmlns="http://schemas.microsoft.com/office/spreadsheetml/2009/9/main" objectType="Radio" checked="Checked" lockText="1"/>
</file>

<file path=xl/ctrlProps/ctrlProp3.xml><?xml version="1.0" encoding="utf-8"?>
<formControlPr xmlns="http://schemas.microsoft.com/office/spreadsheetml/2009/9/main" objectType="Drop" dropStyle="combo" dx="16" fmlaLink="$I$6" fmlaRange="$J$7:$J$75" sel="1" val="0"/>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microsoft.com/office/2007/relationships/hdphoto" Target="../media/hdphoto3.wdp"/><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image" Target="../media/image3.png"/><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723900</xdr:colOff>
          <xdr:row>5</xdr:row>
          <xdr:rowOff>28575</xdr:rowOff>
        </xdr:from>
        <xdr:to>
          <xdr:col>8</xdr:col>
          <xdr:colOff>0</xdr:colOff>
          <xdr:row>6</xdr:row>
          <xdr:rowOff>0</xdr:rowOff>
        </xdr:to>
        <xdr:sp macro="" textlink="">
          <xdr:nvSpPr>
            <xdr:cNvPr id="4097" name="Option Button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6</xdr:row>
          <xdr:rowOff>28575</xdr:rowOff>
        </xdr:from>
        <xdr:to>
          <xdr:col>7</xdr:col>
          <xdr:colOff>1047750</xdr:colOff>
          <xdr:row>7</xdr:row>
          <xdr:rowOff>9525</xdr:rowOff>
        </xdr:to>
        <xdr:sp macro="" textlink="">
          <xdr:nvSpPr>
            <xdr:cNvPr id="4098" name="Option Button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42334</xdr:rowOff>
    </xdr:from>
    <xdr:to>
      <xdr:col>1</xdr:col>
      <xdr:colOff>1672166</xdr:colOff>
      <xdr:row>1</xdr:row>
      <xdr:rowOff>232585</xdr:rowOff>
    </xdr:to>
    <xdr:pic>
      <xdr:nvPicPr>
        <xdr:cNvPr id="10" name="Picture 9"/>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42334"/>
          <a:ext cx="2010833" cy="5183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3429000</xdr:colOff>
          <xdr:row>7</xdr:row>
          <xdr:rowOff>66675</xdr:rowOff>
        </xdr:from>
        <xdr:to>
          <xdr:col>6</xdr:col>
          <xdr:colOff>57150</xdr:colOff>
          <xdr:row>8</xdr:row>
          <xdr:rowOff>133350</xdr:rowOff>
        </xdr:to>
        <xdr:sp macro="" textlink="">
          <xdr:nvSpPr>
            <xdr:cNvPr id="2052" name="Drop Down 1"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bevel/>
                  <a:headEnd/>
                  <a:tailEnd/>
                </a14:hiddenLine>
              </a:ext>
            </a:extLst>
          </xdr:spPr>
        </xdr:sp>
        <xdr:clientData fPrintsWithSheet="0"/>
      </xdr:twoCellAnchor>
    </mc:Choice>
    <mc:Fallback/>
  </mc:AlternateContent>
  <xdr:twoCellAnchor editAs="oneCell">
    <xdr:from>
      <xdr:col>0</xdr:col>
      <xdr:colOff>47623</xdr:colOff>
      <xdr:row>0</xdr:row>
      <xdr:rowOff>11907</xdr:rowOff>
    </xdr:from>
    <xdr:to>
      <xdr:col>4</xdr:col>
      <xdr:colOff>81975</xdr:colOff>
      <xdr:row>2</xdr:row>
      <xdr:rowOff>190500</xdr:rowOff>
    </xdr:to>
    <xdr:pic>
      <xdr:nvPicPr>
        <xdr:cNvPr id="5" name="Picture 4"/>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7623" y="11907"/>
          <a:ext cx="2725165" cy="702468"/>
        </a:xfrm>
        <a:prstGeom prst="rect">
          <a:avLst/>
        </a:prstGeom>
      </xdr:spPr>
    </xdr:pic>
    <xdr:clientData/>
  </xdr:twoCellAnchor>
  <xdr:twoCellAnchor>
    <xdr:from>
      <xdr:col>5</xdr:col>
      <xdr:colOff>4476750</xdr:colOff>
      <xdr:row>0</xdr:row>
      <xdr:rowOff>83344</xdr:rowOff>
    </xdr:from>
    <xdr:to>
      <xdr:col>5</xdr:col>
      <xdr:colOff>5667375</xdr:colOff>
      <xdr:row>3</xdr:row>
      <xdr:rowOff>226218</xdr:rowOff>
    </xdr:to>
    <xdr:sp macro="" textlink="">
      <xdr:nvSpPr>
        <xdr:cNvPr id="2" name="Rectangle 1"/>
        <xdr:cNvSpPr/>
      </xdr:nvSpPr>
      <xdr:spPr bwMode="auto">
        <a:xfrm>
          <a:off x="8096250" y="83344"/>
          <a:ext cx="1190625" cy="928687"/>
        </a:xfrm>
        <a:prstGeom prst="rect">
          <a:avLst/>
        </a:prstGeom>
        <a:noFill/>
        <a:ln>
          <a:headEnd type="none" w="med" len="med"/>
          <a:tailEnd type="none" w="med" len="med"/>
        </a:ln>
        <a:extLst/>
      </xdr:spPr>
      <xdr:style>
        <a:lnRef idx="2">
          <a:schemeClr val="accent5"/>
        </a:lnRef>
        <a:fillRef idx="1">
          <a:schemeClr val="lt1"/>
        </a:fillRef>
        <a:effectRef idx="0">
          <a:schemeClr val="accent5"/>
        </a:effectRef>
        <a:fontRef idx="minor">
          <a:schemeClr val="dk1"/>
        </a:fontRef>
      </xdr:style>
      <xdr:txBody>
        <a:bodyPr vertOverflow="clip" horzOverflow="clip" wrap="square" lIns="18288" tIns="0" rIns="0" bIns="0" rtlCol="0" anchor="ctr" upright="1"/>
        <a:lstStyle/>
        <a:p>
          <a:pPr algn="ctr"/>
          <a:r>
            <a:rPr lang="en-MY" sz="1200">
              <a:solidFill>
                <a:schemeClr val="bg1">
                  <a:lumMod val="50000"/>
                </a:schemeClr>
              </a:solidFill>
              <a:latin typeface="Arial Black" panose="020B0A04020102020204" pitchFamily="34" charset="0"/>
            </a:rPr>
            <a:t>LOGO SEKOLAH</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5350669</xdr:colOff>
      <xdr:row>0</xdr:row>
      <xdr:rowOff>161926</xdr:rowOff>
    </xdr:from>
    <xdr:to>
      <xdr:col>1</xdr:col>
      <xdr:colOff>6903244</xdr:colOff>
      <xdr:row>0</xdr:row>
      <xdr:rowOff>562134</xdr:rowOff>
    </xdr:to>
    <xdr:pic>
      <xdr:nvPicPr>
        <xdr:cNvPr id="3" name="Picture 2"/>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6743700" y="161926"/>
          <a:ext cx="1552575" cy="4002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8</xdr:row>
      <xdr:rowOff>257175</xdr:rowOff>
    </xdr:from>
    <xdr:to>
      <xdr:col>16</xdr:col>
      <xdr:colOff>0</xdr:colOff>
      <xdr:row>19</xdr:row>
      <xdr:rowOff>190500</xdr:rowOff>
    </xdr:to>
    <xdr:graphicFrame macro="">
      <xdr:nvGraphicFramePr>
        <xdr:cNvPr id="413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28575</xdr:colOff>
      <xdr:row>96</xdr:row>
      <xdr:rowOff>171450</xdr:rowOff>
    </xdr:from>
    <xdr:to>
      <xdr:col>16</xdr:col>
      <xdr:colOff>0</xdr:colOff>
      <xdr:row>107</xdr:row>
      <xdr:rowOff>161925</xdr:rowOff>
    </xdr:to>
    <xdr:graphicFrame macro="">
      <xdr:nvGraphicFramePr>
        <xdr:cNvPr id="4135"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38100</xdr:colOff>
      <xdr:row>8</xdr:row>
      <xdr:rowOff>219075</xdr:rowOff>
    </xdr:from>
    <xdr:to>
      <xdr:col>8</xdr:col>
      <xdr:colOff>9525</xdr:colOff>
      <xdr:row>19</xdr:row>
      <xdr:rowOff>171450</xdr:rowOff>
    </xdr:to>
    <xdr:graphicFrame macro="">
      <xdr:nvGraphicFramePr>
        <xdr:cNvPr id="414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190499</xdr:colOff>
      <xdr:row>203</xdr:row>
      <xdr:rowOff>80962</xdr:rowOff>
    </xdr:from>
    <xdr:to>
      <xdr:col>7</xdr:col>
      <xdr:colOff>635793</xdr:colOff>
      <xdr:row>214</xdr:row>
      <xdr:rowOff>138112</xdr:rowOff>
    </xdr:to>
    <xdr:graphicFrame macro="">
      <xdr:nvGraphicFramePr>
        <xdr:cNvPr id="4146"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43</xdr:row>
      <xdr:rowOff>209550</xdr:rowOff>
    </xdr:from>
    <xdr:to>
      <xdr:col>16</xdr:col>
      <xdr:colOff>0</xdr:colOff>
      <xdr:row>54</xdr:row>
      <xdr:rowOff>152400</xdr:rowOff>
    </xdr:to>
    <xdr:graphicFrame macro="">
      <xdr:nvGraphicFramePr>
        <xdr:cNvPr id="4147"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38100</xdr:colOff>
      <xdr:row>43</xdr:row>
      <xdr:rowOff>180975</xdr:rowOff>
    </xdr:from>
    <xdr:to>
      <xdr:col>8</xdr:col>
      <xdr:colOff>9525</xdr:colOff>
      <xdr:row>54</xdr:row>
      <xdr:rowOff>142875</xdr:rowOff>
    </xdr:to>
    <xdr:graphicFrame macro="">
      <xdr:nvGraphicFramePr>
        <xdr:cNvPr id="4148"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0</xdr:colOff>
      <xdr:row>78</xdr:row>
      <xdr:rowOff>209550</xdr:rowOff>
    </xdr:from>
    <xdr:to>
      <xdr:col>16</xdr:col>
      <xdr:colOff>0</xdr:colOff>
      <xdr:row>89</xdr:row>
      <xdr:rowOff>152400</xdr:rowOff>
    </xdr:to>
    <xdr:graphicFrame macro="">
      <xdr:nvGraphicFramePr>
        <xdr:cNvPr id="4149" name="Chart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38100</xdr:colOff>
      <xdr:row>78</xdr:row>
      <xdr:rowOff>180975</xdr:rowOff>
    </xdr:from>
    <xdr:to>
      <xdr:col>8</xdr:col>
      <xdr:colOff>9525</xdr:colOff>
      <xdr:row>89</xdr:row>
      <xdr:rowOff>142875</xdr:rowOff>
    </xdr:to>
    <xdr:graphicFrame macro="">
      <xdr:nvGraphicFramePr>
        <xdr:cNvPr id="4151"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19050</xdr:colOff>
      <xdr:row>132</xdr:row>
      <xdr:rowOff>0</xdr:rowOff>
    </xdr:from>
    <xdr:to>
      <xdr:col>7</xdr:col>
      <xdr:colOff>647700</xdr:colOff>
      <xdr:row>142</xdr:row>
      <xdr:rowOff>200025</xdr:rowOff>
    </xdr:to>
    <xdr:graphicFrame macro="">
      <xdr:nvGraphicFramePr>
        <xdr:cNvPr id="4152"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0</xdr:colOff>
      <xdr:row>113</xdr:row>
      <xdr:rowOff>257175</xdr:rowOff>
    </xdr:from>
    <xdr:to>
      <xdr:col>16</xdr:col>
      <xdr:colOff>0</xdr:colOff>
      <xdr:row>124</xdr:row>
      <xdr:rowOff>190500</xdr:rowOff>
    </xdr:to>
    <xdr:graphicFrame macro="">
      <xdr:nvGraphicFramePr>
        <xdr:cNvPr id="4153" name="Chart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19050</xdr:colOff>
      <xdr:row>132</xdr:row>
      <xdr:rowOff>38100</xdr:rowOff>
    </xdr:from>
    <xdr:to>
      <xdr:col>15</xdr:col>
      <xdr:colOff>581025</xdr:colOff>
      <xdr:row>142</xdr:row>
      <xdr:rowOff>190500</xdr:rowOff>
    </xdr:to>
    <xdr:graphicFrame macro="">
      <xdr:nvGraphicFramePr>
        <xdr:cNvPr id="4154"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38100</xdr:colOff>
      <xdr:row>113</xdr:row>
      <xdr:rowOff>219075</xdr:rowOff>
    </xdr:from>
    <xdr:to>
      <xdr:col>8</xdr:col>
      <xdr:colOff>9525</xdr:colOff>
      <xdr:row>124</xdr:row>
      <xdr:rowOff>171450</xdr:rowOff>
    </xdr:to>
    <xdr:graphicFrame macro="">
      <xdr:nvGraphicFramePr>
        <xdr:cNvPr id="4155" name="Chart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149</xdr:row>
      <xdr:rowOff>257175</xdr:rowOff>
    </xdr:from>
    <xdr:to>
      <xdr:col>16</xdr:col>
      <xdr:colOff>0</xdr:colOff>
      <xdr:row>160</xdr:row>
      <xdr:rowOff>190500</xdr:rowOff>
    </xdr:to>
    <xdr:graphicFrame macro="">
      <xdr:nvGraphicFramePr>
        <xdr:cNvPr id="4156" name="Chart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38100</xdr:colOff>
      <xdr:row>149</xdr:row>
      <xdr:rowOff>219075</xdr:rowOff>
    </xdr:from>
    <xdr:to>
      <xdr:col>8</xdr:col>
      <xdr:colOff>9525</xdr:colOff>
      <xdr:row>160</xdr:row>
      <xdr:rowOff>171450</xdr:rowOff>
    </xdr:to>
    <xdr:graphicFrame macro="">
      <xdr:nvGraphicFramePr>
        <xdr:cNvPr id="4157" name="Chart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0</xdr:colOff>
      <xdr:row>26</xdr:row>
      <xdr:rowOff>190500</xdr:rowOff>
    </xdr:from>
    <xdr:to>
      <xdr:col>16</xdr:col>
      <xdr:colOff>0</xdr:colOff>
      <xdr:row>37</xdr:row>
      <xdr:rowOff>161925</xdr:rowOff>
    </xdr:to>
    <xdr:graphicFrame macro="">
      <xdr:nvGraphicFramePr>
        <xdr:cNvPr id="4158"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62</xdr:row>
      <xdr:rowOff>0</xdr:rowOff>
    </xdr:from>
    <xdr:to>
      <xdr:col>7</xdr:col>
      <xdr:colOff>619125</xdr:colOff>
      <xdr:row>72</xdr:row>
      <xdr:rowOff>171450</xdr:rowOff>
    </xdr:to>
    <xdr:graphicFrame macro="">
      <xdr:nvGraphicFramePr>
        <xdr:cNvPr id="4160" name="Chart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9</xdr:col>
      <xdr:colOff>0</xdr:colOff>
      <xdr:row>62</xdr:row>
      <xdr:rowOff>0</xdr:rowOff>
    </xdr:from>
    <xdr:to>
      <xdr:col>15</xdr:col>
      <xdr:colOff>619125</xdr:colOff>
      <xdr:row>72</xdr:row>
      <xdr:rowOff>171450</xdr:rowOff>
    </xdr:to>
    <xdr:graphicFrame macro="">
      <xdr:nvGraphicFramePr>
        <xdr:cNvPr id="4161" name="Chart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0</xdr:colOff>
      <xdr:row>97</xdr:row>
      <xdr:rowOff>0</xdr:rowOff>
    </xdr:from>
    <xdr:to>
      <xdr:col>7</xdr:col>
      <xdr:colOff>619125</xdr:colOff>
      <xdr:row>107</xdr:row>
      <xdr:rowOff>171450</xdr:rowOff>
    </xdr:to>
    <xdr:graphicFrame macro="">
      <xdr:nvGraphicFramePr>
        <xdr:cNvPr id="4162" name="Chart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0</xdr:colOff>
      <xdr:row>168</xdr:row>
      <xdr:rowOff>0</xdr:rowOff>
    </xdr:from>
    <xdr:to>
      <xdr:col>7</xdr:col>
      <xdr:colOff>619125</xdr:colOff>
      <xdr:row>179</xdr:row>
      <xdr:rowOff>0</xdr:rowOff>
    </xdr:to>
    <xdr:graphicFrame macro="">
      <xdr:nvGraphicFramePr>
        <xdr:cNvPr id="4163" name="Chart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0</xdr:colOff>
      <xdr:row>168</xdr:row>
      <xdr:rowOff>0</xdr:rowOff>
    </xdr:from>
    <xdr:to>
      <xdr:col>15</xdr:col>
      <xdr:colOff>619125</xdr:colOff>
      <xdr:row>179</xdr:row>
      <xdr:rowOff>0</xdr:rowOff>
    </xdr:to>
    <xdr:graphicFrame macro="">
      <xdr:nvGraphicFramePr>
        <xdr:cNvPr id="4164" name="Chart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0</xdr:colOff>
      <xdr:row>186</xdr:row>
      <xdr:rowOff>0</xdr:rowOff>
    </xdr:from>
    <xdr:to>
      <xdr:col>7</xdr:col>
      <xdr:colOff>619125</xdr:colOff>
      <xdr:row>197</xdr:row>
      <xdr:rowOff>0</xdr:rowOff>
    </xdr:to>
    <xdr:graphicFrame macro="">
      <xdr:nvGraphicFramePr>
        <xdr:cNvPr id="4165" name="Chart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0</xdr:colOff>
      <xdr:row>186</xdr:row>
      <xdr:rowOff>0</xdr:rowOff>
    </xdr:from>
    <xdr:to>
      <xdr:col>15</xdr:col>
      <xdr:colOff>619125</xdr:colOff>
      <xdr:row>197</xdr:row>
      <xdr:rowOff>0</xdr:rowOff>
    </xdr:to>
    <xdr:graphicFrame macro="">
      <xdr:nvGraphicFramePr>
        <xdr:cNvPr id="4166" name="Chart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0</xdr:colOff>
      <xdr:row>27</xdr:row>
      <xdr:rowOff>0</xdr:rowOff>
    </xdr:from>
    <xdr:to>
      <xdr:col>7</xdr:col>
      <xdr:colOff>614363</xdr:colOff>
      <xdr:row>37</xdr:row>
      <xdr:rowOff>176213</xdr:rowOff>
    </xdr:to>
    <xdr:graphicFrame macro="">
      <xdr:nvGraphicFramePr>
        <xdr:cNvPr id="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editAs="oneCell">
    <xdr:from>
      <xdr:col>0</xdr:col>
      <xdr:colOff>74839</xdr:colOff>
      <xdr:row>0</xdr:row>
      <xdr:rowOff>144575</xdr:rowOff>
    </xdr:from>
    <xdr:to>
      <xdr:col>3</xdr:col>
      <xdr:colOff>3953</xdr:colOff>
      <xdr:row>3</xdr:row>
      <xdr:rowOff>119061</xdr:rowOff>
    </xdr:to>
    <xdr:pic>
      <xdr:nvPicPr>
        <xdr:cNvPr id="38" name="Picture 37"/>
        <xdr:cNvPicPr>
          <a:picLocks noChangeAspect="1"/>
        </xdr:cNvPicPr>
      </xdr:nvPicPr>
      <xdr:blipFill>
        <a:blip xmlns:r="http://schemas.openxmlformats.org/officeDocument/2006/relationships" r:embed="rId24" cstate="print">
          <a:extLst>
            <a:ext uri="{BEBA8EAE-BF5A-486C-A8C5-ECC9F3942E4B}">
              <a14:imgProps xmlns:a14="http://schemas.microsoft.com/office/drawing/2010/main">
                <a14:imgLayer r:embed="rId25">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4839" y="144575"/>
          <a:ext cx="2274645" cy="5817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54"/>
  <sheetViews>
    <sheetView showGridLines="0" zoomScaleNormal="100" zoomScaleSheetLayoutView="100" workbookViewId="0">
      <pane ySplit="2" topLeftCell="A33" activePane="bottomLeft" state="frozen"/>
      <selection pane="bottomLeft" activeCell="F47" sqref="F47"/>
    </sheetView>
  </sheetViews>
  <sheetFormatPr defaultColWidth="30" defaultRowHeight="15"/>
  <cols>
    <col min="1" max="1" width="3.85546875" customWidth="1"/>
    <col min="2" max="10" width="9.140625" customWidth="1"/>
    <col min="11" max="11" width="18.140625" customWidth="1"/>
    <col min="12" max="46" width="7.85546875" customWidth="1"/>
  </cols>
  <sheetData>
    <row r="1" spans="1:12" ht="24" customHeight="1">
      <c r="A1" s="156" t="s">
        <v>61</v>
      </c>
      <c r="B1" s="155"/>
      <c r="C1" s="155"/>
      <c r="D1" s="155"/>
      <c r="E1" s="155"/>
      <c r="F1" s="155"/>
      <c r="G1" s="155"/>
      <c r="H1" s="155"/>
      <c r="I1" s="155"/>
      <c r="J1" s="155"/>
      <c r="K1" s="155"/>
    </row>
    <row r="2" spans="1:12" ht="21">
      <c r="A2" s="153" t="s">
        <v>46</v>
      </c>
      <c r="B2" s="154"/>
      <c r="C2" s="154"/>
      <c r="D2" s="154"/>
      <c r="E2" s="154"/>
      <c r="F2" s="154"/>
      <c r="G2" s="154"/>
      <c r="H2" s="154"/>
      <c r="I2" s="154"/>
      <c r="J2" s="154"/>
      <c r="K2" s="200" t="s">
        <v>122</v>
      </c>
    </row>
    <row r="4" spans="1:12">
      <c r="A4" s="151" t="s">
        <v>47</v>
      </c>
    </row>
    <row r="5" spans="1:12" ht="15" customHeight="1">
      <c r="A5" s="203" t="s">
        <v>117</v>
      </c>
      <c r="B5" s="203"/>
      <c r="C5" s="203"/>
      <c r="D5" s="203"/>
      <c r="E5" s="203"/>
      <c r="F5" s="203"/>
      <c r="G5" s="203"/>
      <c r="H5" s="203"/>
      <c r="I5" s="203"/>
      <c r="J5" s="203"/>
      <c r="K5" s="203"/>
    </row>
    <row r="6" spans="1:12">
      <c r="A6" s="203"/>
      <c r="B6" s="203"/>
      <c r="C6" s="203"/>
      <c r="D6" s="203"/>
      <c r="E6" s="203"/>
      <c r="F6" s="203"/>
      <c r="G6" s="203"/>
      <c r="H6" s="203"/>
      <c r="I6" s="203"/>
      <c r="J6" s="203"/>
      <c r="K6" s="203"/>
    </row>
    <row r="7" spans="1:12">
      <c r="A7" s="203"/>
      <c r="B7" s="203"/>
      <c r="C7" s="203"/>
      <c r="D7" s="203"/>
      <c r="E7" s="203"/>
      <c r="F7" s="203"/>
      <c r="G7" s="203"/>
      <c r="H7" s="203"/>
      <c r="I7" s="203"/>
      <c r="J7" s="203"/>
      <c r="K7" s="203"/>
    </row>
    <row r="8" spans="1:12">
      <c r="A8" s="203"/>
      <c r="B8" s="203"/>
      <c r="C8" s="203"/>
      <c r="D8" s="203"/>
      <c r="E8" s="203"/>
      <c r="F8" s="203"/>
      <c r="G8" s="203"/>
      <c r="H8" s="203"/>
      <c r="I8" s="203"/>
      <c r="J8" s="203"/>
      <c r="K8" s="203"/>
    </row>
    <row r="9" spans="1:12">
      <c r="A9" s="203"/>
      <c r="B9" s="203"/>
      <c r="C9" s="203"/>
      <c r="D9" s="203"/>
      <c r="E9" s="203"/>
      <c r="F9" s="203"/>
      <c r="G9" s="203"/>
      <c r="H9" s="203"/>
      <c r="I9" s="203"/>
      <c r="J9" s="203"/>
      <c r="K9" s="203"/>
    </row>
    <row r="10" spans="1:12">
      <c r="B10" s="157"/>
      <c r="C10" s="157"/>
      <c r="D10" s="158"/>
      <c r="E10" s="158"/>
      <c r="F10" s="158"/>
      <c r="G10" s="158"/>
      <c r="H10" s="158"/>
      <c r="I10" s="158"/>
      <c r="J10" s="158"/>
      <c r="K10" s="158"/>
    </row>
    <row r="11" spans="1:12">
      <c r="A11" s="161" t="s">
        <v>55</v>
      </c>
      <c r="B11" s="162" t="s">
        <v>48</v>
      </c>
      <c r="C11" s="160"/>
      <c r="D11" s="160"/>
      <c r="E11" s="160"/>
      <c r="F11" s="160"/>
      <c r="G11" s="160"/>
      <c r="H11" s="160"/>
      <c r="I11" s="160"/>
      <c r="J11" s="160"/>
      <c r="K11" s="160"/>
      <c r="L11" s="158"/>
    </row>
    <row r="12" spans="1:12">
      <c r="B12" s="150" t="s">
        <v>49</v>
      </c>
    </row>
    <row r="13" spans="1:12">
      <c r="B13" s="150" t="s">
        <v>50</v>
      </c>
    </row>
    <row r="14" spans="1:12">
      <c r="B14" s="150" t="s">
        <v>51</v>
      </c>
    </row>
    <row r="15" spans="1:12">
      <c r="B15" s="150" t="s">
        <v>52</v>
      </c>
    </row>
    <row r="16" spans="1:12">
      <c r="B16" s="150" t="s">
        <v>53</v>
      </c>
    </row>
    <row r="17" spans="1:13">
      <c r="B17" s="150" t="s">
        <v>54</v>
      </c>
    </row>
    <row r="19" spans="1:13">
      <c r="A19" s="161" t="s">
        <v>56</v>
      </c>
      <c r="B19" s="159" t="s">
        <v>57</v>
      </c>
      <c r="C19" s="152"/>
      <c r="D19" s="152"/>
      <c r="E19" s="152"/>
      <c r="F19" s="152"/>
      <c r="G19" s="152"/>
      <c r="H19" s="152"/>
      <c r="I19" s="152"/>
      <c r="J19" s="152"/>
      <c r="K19" s="152"/>
    </row>
    <row r="20" spans="1:13">
      <c r="B20" s="150" t="s">
        <v>75</v>
      </c>
    </row>
    <row r="21" spans="1:13">
      <c r="B21" s="150" t="s">
        <v>58</v>
      </c>
    </row>
    <row r="22" spans="1:13">
      <c r="B22" s="150" t="s">
        <v>59</v>
      </c>
    </row>
    <row r="23" spans="1:13">
      <c r="B23" s="150" t="s">
        <v>118</v>
      </c>
    </row>
    <row r="24" spans="1:13">
      <c r="B24" s="150" t="s">
        <v>65</v>
      </c>
    </row>
    <row r="25" spans="1:13">
      <c r="B25" s="150" t="s">
        <v>62</v>
      </c>
    </row>
    <row r="26" spans="1:13">
      <c r="B26" s="150" t="s">
        <v>119</v>
      </c>
    </row>
    <row r="28" spans="1:13">
      <c r="A28" s="161" t="s">
        <v>63</v>
      </c>
      <c r="B28" s="159" t="s">
        <v>23</v>
      </c>
      <c r="C28" s="152"/>
      <c r="D28" s="152"/>
      <c r="E28" s="152"/>
      <c r="F28" s="152"/>
      <c r="G28" s="152"/>
      <c r="H28" s="152"/>
      <c r="I28" s="152"/>
      <c r="J28" s="152"/>
      <c r="K28" s="152"/>
    </row>
    <row r="29" spans="1:13" ht="15" customHeight="1">
      <c r="B29" s="203" t="s">
        <v>120</v>
      </c>
      <c r="C29" s="203"/>
      <c r="D29" s="203"/>
      <c r="E29" s="203"/>
      <c r="F29" s="203"/>
      <c r="G29" s="203"/>
      <c r="H29" s="203"/>
      <c r="I29" s="203"/>
      <c r="J29" s="203"/>
      <c r="K29" s="203"/>
      <c r="M29" s="150"/>
    </row>
    <row r="30" spans="1:13">
      <c r="B30" s="203"/>
      <c r="C30" s="203"/>
      <c r="D30" s="203"/>
      <c r="E30" s="203"/>
      <c r="F30" s="203"/>
      <c r="G30" s="203"/>
      <c r="H30" s="203"/>
      <c r="I30" s="203"/>
      <c r="J30" s="203"/>
      <c r="K30" s="203"/>
      <c r="M30" s="150"/>
    </row>
    <row r="31" spans="1:13">
      <c r="B31" s="203"/>
      <c r="C31" s="203"/>
      <c r="D31" s="203"/>
      <c r="E31" s="203"/>
      <c r="F31" s="203"/>
      <c r="G31" s="203"/>
      <c r="H31" s="203"/>
      <c r="I31" s="203"/>
      <c r="J31" s="203"/>
      <c r="K31" s="203"/>
      <c r="M31" s="150"/>
    </row>
    <row r="32" spans="1:13">
      <c r="B32" s="203"/>
      <c r="C32" s="203"/>
      <c r="D32" s="203"/>
      <c r="E32" s="203"/>
      <c r="F32" s="203"/>
      <c r="G32" s="203"/>
      <c r="H32" s="203"/>
      <c r="I32" s="203"/>
      <c r="J32" s="203"/>
      <c r="K32" s="203"/>
      <c r="M32" s="150"/>
    </row>
    <row r="33" spans="1:22">
      <c r="B33" s="203"/>
      <c r="C33" s="203"/>
      <c r="D33" s="203"/>
      <c r="E33" s="203"/>
      <c r="F33" s="203"/>
      <c r="G33" s="203"/>
      <c r="H33" s="203"/>
      <c r="I33" s="203"/>
      <c r="J33" s="203"/>
      <c r="K33" s="203"/>
    </row>
    <row r="34" spans="1:22">
      <c r="B34" s="203"/>
      <c r="C34" s="203"/>
      <c r="D34" s="203"/>
      <c r="E34" s="203"/>
      <c r="F34" s="203"/>
      <c r="G34" s="203"/>
      <c r="H34" s="203"/>
      <c r="I34" s="203"/>
      <c r="J34" s="203"/>
      <c r="K34" s="203"/>
    </row>
    <row r="35" spans="1:22">
      <c r="L35" s="181"/>
      <c r="M35" s="181"/>
      <c r="N35" s="181"/>
      <c r="O35" s="181"/>
      <c r="P35" s="181"/>
      <c r="Q35" s="181"/>
      <c r="R35" s="181"/>
      <c r="S35" s="181"/>
      <c r="T35" s="181"/>
      <c r="U35" s="181"/>
      <c r="V35" s="181"/>
    </row>
    <row r="36" spans="1:22">
      <c r="A36" s="161" t="s">
        <v>64</v>
      </c>
      <c r="B36" s="159" t="s">
        <v>112</v>
      </c>
      <c r="C36" s="152"/>
      <c r="D36" s="152"/>
      <c r="E36" s="152"/>
      <c r="F36" s="152"/>
      <c r="G36" s="152"/>
      <c r="H36" s="152"/>
      <c r="I36" s="152"/>
      <c r="J36" s="152"/>
      <c r="K36" s="152"/>
      <c r="L36" s="182"/>
      <c r="M36" s="183"/>
      <c r="N36" s="181"/>
      <c r="O36" s="181"/>
      <c r="P36" s="181"/>
      <c r="Q36" s="181"/>
      <c r="R36" s="181"/>
      <c r="S36" s="181"/>
      <c r="T36" s="181"/>
      <c r="U36" s="181"/>
      <c r="V36" s="181"/>
    </row>
    <row r="37" spans="1:22" ht="15" customHeight="1">
      <c r="A37" s="196">
        <v>1</v>
      </c>
      <c r="B37" s="203" t="s">
        <v>74</v>
      </c>
      <c r="C37" s="203"/>
      <c r="D37" s="203"/>
      <c r="E37" s="203"/>
      <c r="F37" s="203"/>
      <c r="G37" s="203"/>
      <c r="H37" s="203"/>
      <c r="I37" s="203"/>
      <c r="J37" s="203"/>
      <c r="K37" s="203"/>
      <c r="L37" s="184"/>
      <c r="M37" s="204"/>
      <c r="N37" s="204"/>
      <c r="O37" s="204"/>
      <c r="P37" s="204"/>
      <c r="Q37" s="204"/>
      <c r="R37" s="204"/>
      <c r="S37" s="204"/>
      <c r="T37" s="204"/>
      <c r="U37" s="204"/>
      <c r="V37" s="204"/>
    </row>
    <row r="38" spans="1:22" ht="15" customHeight="1">
      <c r="A38" s="196"/>
      <c r="B38" s="203"/>
      <c r="C38" s="203"/>
      <c r="D38" s="203"/>
      <c r="E38" s="203"/>
      <c r="F38" s="203"/>
      <c r="G38" s="203"/>
      <c r="H38" s="203"/>
      <c r="I38" s="203"/>
      <c r="J38" s="203"/>
      <c r="K38" s="203"/>
      <c r="L38" s="184"/>
      <c r="M38" s="204"/>
      <c r="N38" s="204"/>
      <c r="O38" s="204"/>
      <c r="P38" s="204"/>
      <c r="Q38" s="204"/>
      <c r="R38" s="204"/>
      <c r="S38" s="204"/>
      <c r="T38" s="204"/>
      <c r="U38" s="204"/>
      <c r="V38" s="204"/>
    </row>
    <row r="39" spans="1:22" ht="13.5" customHeight="1">
      <c r="A39" s="196"/>
      <c r="B39" s="203"/>
      <c r="C39" s="203"/>
      <c r="D39" s="203"/>
      <c r="E39" s="203"/>
      <c r="F39" s="203"/>
      <c r="G39" s="203"/>
      <c r="H39" s="203"/>
      <c r="I39" s="203"/>
      <c r="J39" s="203"/>
      <c r="K39" s="203"/>
      <c r="L39" s="184"/>
      <c r="M39" s="204"/>
      <c r="N39" s="204"/>
      <c r="O39" s="204"/>
      <c r="P39" s="204"/>
      <c r="Q39" s="204"/>
      <c r="R39" s="204"/>
      <c r="S39" s="204"/>
      <c r="T39" s="204"/>
      <c r="U39" s="204"/>
      <c r="V39" s="204"/>
    </row>
    <row r="40" spans="1:22">
      <c r="A40" s="196"/>
      <c r="B40" s="203"/>
      <c r="C40" s="203"/>
      <c r="D40" s="203"/>
      <c r="E40" s="203"/>
      <c r="F40" s="203"/>
      <c r="G40" s="203"/>
      <c r="H40" s="203"/>
      <c r="I40" s="203"/>
      <c r="J40" s="203"/>
      <c r="K40" s="203"/>
      <c r="L40" s="184"/>
      <c r="M40" s="204"/>
      <c r="N40" s="204"/>
      <c r="O40" s="204"/>
      <c r="P40" s="204"/>
      <c r="Q40" s="204"/>
      <c r="R40" s="204"/>
      <c r="S40" s="204"/>
      <c r="T40" s="204"/>
      <c r="U40" s="204"/>
      <c r="V40" s="204"/>
    </row>
    <row r="41" spans="1:22" ht="15" customHeight="1">
      <c r="A41" s="196">
        <v>2</v>
      </c>
      <c r="B41" s="203" t="s">
        <v>123</v>
      </c>
      <c r="C41" s="203"/>
      <c r="D41" s="203"/>
      <c r="E41" s="203"/>
      <c r="F41" s="203"/>
      <c r="G41" s="203"/>
      <c r="H41" s="203"/>
      <c r="I41" s="203"/>
      <c r="J41" s="203"/>
      <c r="K41" s="203"/>
      <c r="L41" s="184"/>
      <c r="M41" s="204"/>
      <c r="N41" s="204"/>
      <c r="O41" s="204"/>
      <c r="P41" s="204"/>
      <c r="Q41" s="204"/>
      <c r="R41" s="204"/>
      <c r="S41" s="204"/>
      <c r="T41" s="204"/>
      <c r="U41" s="204"/>
      <c r="V41" s="204"/>
    </row>
    <row r="42" spans="1:22" ht="15" customHeight="1">
      <c r="A42" s="196">
        <v>3</v>
      </c>
      <c r="B42" s="203" t="s">
        <v>121</v>
      </c>
      <c r="C42" s="203"/>
      <c r="D42" s="203"/>
      <c r="E42" s="203"/>
      <c r="F42" s="203"/>
      <c r="G42" s="203"/>
      <c r="H42" s="203"/>
      <c r="I42" s="203"/>
      <c r="J42" s="203"/>
      <c r="K42" s="203"/>
      <c r="L42" s="184"/>
      <c r="M42" s="204"/>
      <c r="N42" s="204"/>
      <c r="O42" s="204"/>
      <c r="P42" s="204"/>
      <c r="Q42" s="204"/>
      <c r="R42" s="204"/>
      <c r="S42" s="204"/>
      <c r="T42" s="204"/>
      <c r="U42" s="204"/>
      <c r="V42" s="204"/>
    </row>
    <row r="43" spans="1:22" ht="15" customHeight="1">
      <c r="A43" s="196"/>
      <c r="B43" s="203"/>
      <c r="C43" s="203"/>
      <c r="D43" s="203"/>
      <c r="E43" s="203"/>
      <c r="F43" s="203"/>
      <c r="G43" s="203"/>
      <c r="H43" s="203"/>
      <c r="I43" s="203"/>
      <c r="J43" s="203"/>
      <c r="K43" s="203"/>
      <c r="L43" s="184"/>
      <c r="M43" s="204"/>
      <c r="N43" s="204"/>
      <c r="O43" s="204"/>
      <c r="P43" s="204"/>
      <c r="Q43" s="204"/>
      <c r="R43" s="204"/>
      <c r="S43" s="204"/>
      <c r="T43" s="204"/>
      <c r="U43" s="204"/>
      <c r="V43" s="204"/>
    </row>
    <row r="44" spans="1:22" ht="15" customHeight="1">
      <c r="A44" s="196">
        <v>4</v>
      </c>
      <c r="B44" s="203" t="s">
        <v>124</v>
      </c>
      <c r="C44" s="205"/>
      <c r="D44" s="205"/>
      <c r="E44" s="205"/>
      <c r="F44" s="205"/>
      <c r="G44" s="205"/>
      <c r="H44" s="205"/>
      <c r="I44" s="205"/>
      <c r="J44" s="205"/>
      <c r="K44" s="205"/>
      <c r="L44" s="184"/>
      <c r="M44" s="204"/>
      <c r="N44" s="204"/>
      <c r="O44" s="204"/>
      <c r="P44" s="204"/>
      <c r="Q44" s="204"/>
      <c r="R44" s="204"/>
      <c r="S44" s="204"/>
      <c r="T44" s="204"/>
      <c r="U44" s="204"/>
      <c r="V44" s="204"/>
    </row>
    <row r="45" spans="1:22" ht="15" customHeight="1">
      <c r="A45" s="196"/>
      <c r="B45" s="205"/>
      <c r="C45" s="205"/>
      <c r="D45" s="205"/>
      <c r="E45" s="205"/>
      <c r="F45" s="205"/>
      <c r="G45" s="205"/>
      <c r="H45" s="205"/>
      <c r="I45" s="205"/>
      <c r="J45" s="205"/>
      <c r="K45" s="205"/>
      <c r="L45" s="184"/>
      <c r="M45" s="185"/>
      <c r="N45" s="186"/>
      <c r="O45" s="186"/>
      <c r="P45" s="186"/>
      <c r="Q45" s="186"/>
      <c r="R45" s="186"/>
      <c r="S45" s="186"/>
      <c r="T45" s="186"/>
      <c r="U45" s="186"/>
      <c r="V45" s="186"/>
    </row>
    <row r="46" spans="1:22" ht="15" customHeight="1">
      <c r="A46" s="196"/>
      <c r="B46" s="205"/>
      <c r="C46" s="205"/>
      <c r="D46" s="205"/>
      <c r="E46" s="205"/>
      <c r="F46" s="205"/>
      <c r="G46" s="205"/>
      <c r="H46" s="205"/>
      <c r="I46" s="205"/>
      <c r="J46" s="205"/>
      <c r="K46" s="205"/>
      <c r="L46" s="184"/>
      <c r="M46" s="186"/>
      <c r="N46" s="186"/>
      <c r="O46" s="186"/>
      <c r="P46" s="186"/>
      <c r="Q46" s="186"/>
      <c r="R46" s="186"/>
      <c r="S46" s="186"/>
      <c r="T46" s="186"/>
      <c r="U46" s="186"/>
      <c r="V46" s="186"/>
    </row>
    <row r="47" spans="1:22" ht="15" customHeight="1">
      <c r="A47" s="196"/>
      <c r="B47" s="201" t="s">
        <v>125</v>
      </c>
      <c r="C47" s="199"/>
      <c r="D47" s="199"/>
      <c r="E47" s="199"/>
      <c r="F47" s="199"/>
      <c r="G47" s="199"/>
      <c r="H47" s="199"/>
      <c r="I47" s="199"/>
      <c r="J47" s="199"/>
      <c r="K47" s="199"/>
      <c r="L47" s="184"/>
      <c r="M47" s="186"/>
      <c r="N47" s="186"/>
      <c r="O47" s="186"/>
      <c r="P47" s="186"/>
      <c r="Q47" s="186"/>
      <c r="R47" s="186"/>
      <c r="S47" s="186"/>
      <c r="T47" s="186"/>
      <c r="U47" s="186"/>
      <c r="V47" s="186"/>
    </row>
    <row r="48" spans="1:22" ht="15" customHeight="1">
      <c r="A48" s="196">
        <v>5</v>
      </c>
      <c r="B48" s="203" t="s">
        <v>126</v>
      </c>
      <c r="C48" s="203"/>
      <c r="D48" s="203"/>
      <c r="E48" s="203"/>
      <c r="F48" s="203"/>
      <c r="G48" s="203"/>
      <c r="H48" s="203"/>
      <c r="I48" s="203"/>
      <c r="J48" s="203"/>
      <c r="K48" s="203"/>
      <c r="L48" s="184"/>
      <c r="M48" s="204"/>
      <c r="N48" s="204"/>
      <c r="O48" s="204"/>
      <c r="P48" s="204"/>
      <c r="Q48" s="204"/>
      <c r="R48" s="204"/>
      <c r="S48" s="204"/>
      <c r="T48" s="204"/>
      <c r="U48" s="204"/>
      <c r="V48" s="204"/>
    </row>
    <row r="49" spans="1:22" ht="15" customHeight="1">
      <c r="A49" s="196"/>
      <c r="B49" s="203"/>
      <c r="C49" s="203"/>
      <c r="D49" s="203"/>
      <c r="E49" s="203"/>
      <c r="F49" s="203"/>
      <c r="G49" s="203"/>
      <c r="H49" s="203"/>
      <c r="I49" s="203"/>
      <c r="J49" s="203"/>
      <c r="K49" s="203"/>
      <c r="L49" s="184"/>
      <c r="M49" s="204"/>
      <c r="N49" s="204"/>
      <c r="O49" s="204"/>
      <c r="P49" s="204"/>
      <c r="Q49" s="204"/>
      <c r="R49" s="204"/>
      <c r="S49" s="204"/>
      <c r="T49" s="204"/>
      <c r="U49" s="204"/>
      <c r="V49" s="204"/>
    </row>
    <row r="50" spans="1:22" ht="15" customHeight="1">
      <c r="A50" s="196">
        <v>6</v>
      </c>
      <c r="B50" s="203" t="s">
        <v>127</v>
      </c>
      <c r="C50" s="203"/>
      <c r="D50" s="203"/>
      <c r="E50" s="203"/>
      <c r="F50" s="203"/>
      <c r="G50" s="203"/>
      <c r="H50" s="203"/>
      <c r="I50" s="203"/>
      <c r="J50" s="203"/>
      <c r="K50" s="203"/>
      <c r="L50" s="181"/>
      <c r="M50" s="204"/>
      <c r="N50" s="204"/>
      <c r="O50" s="204"/>
      <c r="P50" s="204"/>
      <c r="Q50" s="204"/>
      <c r="R50" s="204"/>
      <c r="S50" s="204"/>
      <c r="T50" s="204"/>
      <c r="U50" s="204"/>
      <c r="V50" s="204"/>
    </row>
    <row r="51" spans="1:22" ht="15" customHeight="1">
      <c r="A51" s="196"/>
      <c r="B51" s="203"/>
      <c r="C51" s="203"/>
      <c r="D51" s="203"/>
      <c r="E51" s="203"/>
      <c r="F51" s="203"/>
      <c r="G51" s="203"/>
      <c r="H51" s="203"/>
      <c r="I51" s="203"/>
      <c r="J51" s="203"/>
      <c r="K51" s="203"/>
      <c r="L51" s="181"/>
      <c r="M51" s="204"/>
      <c r="N51" s="204"/>
      <c r="O51" s="204"/>
      <c r="P51" s="204"/>
      <c r="Q51" s="204"/>
      <c r="R51" s="204"/>
      <c r="S51" s="204"/>
      <c r="T51" s="204"/>
      <c r="U51" s="204"/>
      <c r="V51" s="204"/>
    </row>
    <row r="52" spans="1:22" ht="15" customHeight="1">
      <c r="A52">
        <v>7</v>
      </c>
      <c r="B52" s="203" t="s">
        <v>128</v>
      </c>
      <c r="C52" s="203"/>
      <c r="D52" s="203"/>
      <c r="E52" s="203"/>
      <c r="F52" s="203"/>
      <c r="G52" s="203"/>
      <c r="H52" s="203"/>
      <c r="I52" s="203"/>
      <c r="J52" s="203"/>
      <c r="K52" s="203"/>
      <c r="L52" s="181"/>
      <c r="M52" s="204"/>
      <c r="N52" s="204"/>
      <c r="O52" s="204"/>
      <c r="P52" s="204"/>
      <c r="Q52" s="204"/>
      <c r="R52" s="204"/>
      <c r="S52" s="204"/>
      <c r="T52" s="204"/>
      <c r="U52" s="204"/>
      <c r="V52" s="204"/>
    </row>
    <row r="53" spans="1:22" ht="39" customHeight="1">
      <c r="B53" s="203"/>
      <c r="C53" s="203"/>
      <c r="D53" s="203"/>
      <c r="E53" s="203"/>
      <c r="F53" s="203"/>
      <c r="G53" s="203"/>
      <c r="H53" s="203"/>
      <c r="I53" s="203"/>
      <c r="J53" s="203"/>
      <c r="K53" s="203"/>
      <c r="L53" s="181"/>
      <c r="M53" s="204"/>
      <c r="N53" s="204"/>
      <c r="O53" s="204"/>
      <c r="P53" s="204"/>
      <c r="Q53" s="204"/>
      <c r="R53" s="204"/>
      <c r="S53" s="204"/>
      <c r="T53" s="204"/>
      <c r="U53" s="204"/>
      <c r="V53" s="204"/>
    </row>
    <row r="54" spans="1:22">
      <c r="B54" s="180"/>
      <c r="C54" s="180"/>
      <c r="D54" s="180"/>
      <c r="E54" s="180"/>
      <c r="F54" s="180"/>
      <c r="G54" s="180"/>
      <c r="H54" s="180"/>
      <c r="I54" s="180"/>
      <c r="J54" s="180"/>
      <c r="K54" s="180"/>
    </row>
  </sheetData>
  <sheetProtection algorithmName="SHA-512" hashValue="+IqXwHHPpjr+w7rLiA5QFXiIhpqK+vHb6wHGUsPEOTUrDo9PjCg4hzmfZRBJnaB73P371mqZTLgqeFLUMHBiqQ==" saltValue="SlEzrLsKXavej+71lu45VA==" spinCount="100000" sheet="1" objects="1" scenarios="1"/>
  <mergeCells count="15">
    <mergeCell ref="B52:K53"/>
    <mergeCell ref="M52:V53"/>
    <mergeCell ref="M43:V44"/>
    <mergeCell ref="B41:K41"/>
    <mergeCell ref="B42:K43"/>
    <mergeCell ref="B44:K46"/>
    <mergeCell ref="A5:K9"/>
    <mergeCell ref="B29:K34"/>
    <mergeCell ref="B37:K40"/>
    <mergeCell ref="M48:V49"/>
    <mergeCell ref="M50:V51"/>
    <mergeCell ref="M37:V40"/>
    <mergeCell ref="M41:V42"/>
    <mergeCell ref="B48:K49"/>
    <mergeCell ref="B50:K51"/>
  </mergeCells>
  <printOptions horizontalCentered="1"/>
  <pageMargins left="0.23622047244094491" right="0.23622047244094491" top="0.74803149606299213" bottom="0.74803149606299213" header="0.31496062992125984" footer="0.31496062992125984"/>
  <pageSetup paperSize="9" scale="95"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I135"/>
  <sheetViews>
    <sheetView showGridLines="0" tabSelected="1" zoomScale="90" zoomScaleNormal="90" zoomScaleSheetLayoutView="100" workbookViewId="0">
      <selection activeCell="B20" sqref="B20"/>
    </sheetView>
  </sheetViews>
  <sheetFormatPr defaultRowHeight="15.75" zeroHeight="1"/>
  <cols>
    <col min="1" max="1" width="5" style="97" customWidth="1"/>
    <col min="2" max="2" width="35.85546875" style="97" customWidth="1"/>
    <col min="3" max="3" width="14.85546875" style="97" customWidth="1"/>
    <col min="4" max="4" width="9.140625" style="98" customWidth="1"/>
    <col min="5" max="9" width="15.85546875" style="97" customWidth="1"/>
    <col min="10" max="29" width="4.42578125" style="97" hidden="1" customWidth="1"/>
    <col min="30" max="30" width="15.85546875" style="98" customWidth="1"/>
    <col min="31" max="31" width="5.42578125" style="97" customWidth="1"/>
    <col min="32" max="32" width="2" style="97" hidden="1" customWidth="1"/>
    <col min="33" max="33" width="2.42578125" style="97" hidden="1" customWidth="1"/>
    <col min="34" max="34" width="9.140625" style="97" hidden="1" customWidth="1"/>
    <col min="35" max="35" width="2" style="97" hidden="1" customWidth="1"/>
    <col min="36" max="37" width="0" style="97" hidden="1" customWidth="1"/>
    <col min="38" max="16384" width="9.140625" style="97"/>
  </cols>
  <sheetData>
    <row r="1" spans="1:35" s="95" customFormat="1" ht="25.5" customHeight="1">
      <c r="A1" s="99"/>
      <c r="B1" s="100"/>
      <c r="C1" s="101" t="s">
        <v>0</v>
      </c>
      <c r="D1" s="102" t="s">
        <v>134</v>
      </c>
      <c r="E1" s="102"/>
      <c r="F1" s="102"/>
      <c r="G1" s="102"/>
      <c r="H1" s="102"/>
      <c r="I1" s="102"/>
      <c r="J1" s="102"/>
      <c r="K1" s="102"/>
      <c r="L1" s="102"/>
      <c r="M1" s="102"/>
      <c r="N1" s="102"/>
      <c r="O1" s="102"/>
      <c r="P1" s="102"/>
      <c r="Q1" s="102"/>
      <c r="R1" s="102"/>
      <c r="S1" s="102"/>
      <c r="T1" s="100"/>
      <c r="U1" s="100"/>
      <c r="V1" s="99"/>
      <c r="W1" s="100"/>
      <c r="X1" s="100"/>
      <c r="Y1" s="100"/>
      <c r="Z1" s="100"/>
      <c r="AA1" s="100"/>
      <c r="AB1" s="100"/>
      <c r="AC1" s="100"/>
      <c r="AD1" s="118"/>
    </row>
    <row r="2" spans="1:35" s="95" customFormat="1" ht="25.5" customHeight="1">
      <c r="A2" s="99"/>
      <c r="B2" s="100"/>
      <c r="C2" s="101" t="s">
        <v>1</v>
      </c>
      <c r="D2" s="102" t="s">
        <v>135</v>
      </c>
      <c r="E2" s="102"/>
      <c r="F2" s="102"/>
      <c r="G2" s="102"/>
      <c r="H2" s="102"/>
      <c r="I2" s="102"/>
      <c r="J2" s="102"/>
      <c r="K2" s="102"/>
      <c r="L2" s="102"/>
      <c r="M2" s="102"/>
      <c r="N2" s="102"/>
      <c r="O2" s="102"/>
      <c r="P2" s="102"/>
      <c r="Q2" s="102"/>
      <c r="R2" s="102"/>
      <c r="S2" s="102"/>
      <c r="T2" s="100"/>
      <c r="U2" s="100"/>
      <c r="V2" s="99"/>
      <c r="W2" s="100"/>
      <c r="X2" s="100"/>
      <c r="Y2" s="100"/>
      <c r="Z2" s="100"/>
      <c r="AA2" s="100"/>
      <c r="AB2" s="100"/>
      <c r="AC2" s="100"/>
      <c r="AD2" s="118"/>
    </row>
    <row r="3" spans="1:35" s="95" customFormat="1" ht="25.5" customHeight="1">
      <c r="A3" s="99"/>
      <c r="B3" s="103"/>
      <c r="C3" s="101" t="s">
        <v>2</v>
      </c>
      <c r="D3" s="102" t="s">
        <v>115</v>
      </c>
      <c r="E3" s="102"/>
      <c r="F3" s="102"/>
      <c r="G3" s="102"/>
      <c r="H3" s="102"/>
      <c r="I3" s="102"/>
      <c r="J3" s="102"/>
      <c r="K3" s="102"/>
      <c r="L3" s="102"/>
      <c r="M3" s="102"/>
      <c r="N3" s="102"/>
      <c r="O3" s="102"/>
      <c r="P3" s="102"/>
      <c r="Q3" s="102"/>
      <c r="R3" s="102"/>
      <c r="S3" s="102"/>
      <c r="T3" s="103"/>
      <c r="U3" s="103"/>
      <c r="V3" s="99"/>
      <c r="W3" s="103"/>
      <c r="X3" s="103"/>
      <c r="Y3" s="103"/>
      <c r="Z3" s="103"/>
      <c r="AA3" s="103"/>
      <c r="AB3" s="103"/>
      <c r="AC3" s="103"/>
      <c r="AD3" s="119"/>
    </row>
    <row r="4" spans="1:35" s="95" customFormat="1" ht="25.5" customHeight="1">
      <c r="A4" s="99"/>
      <c r="B4" s="100"/>
      <c r="C4" s="101" t="s">
        <v>60</v>
      </c>
      <c r="D4" s="147" t="s">
        <v>136</v>
      </c>
      <c r="E4" s="102"/>
      <c r="F4" s="102"/>
      <c r="G4" s="102"/>
      <c r="H4" s="102"/>
      <c r="I4" s="102"/>
      <c r="J4" s="102"/>
      <c r="K4" s="102"/>
      <c r="L4" s="102"/>
      <c r="M4" s="102"/>
      <c r="N4" s="102"/>
      <c r="O4" s="102"/>
      <c r="P4" s="102"/>
      <c r="Q4" s="102"/>
      <c r="R4" s="102"/>
      <c r="S4" s="102" t="s">
        <v>3</v>
      </c>
      <c r="T4" s="100"/>
      <c r="U4" s="100"/>
      <c r="V4" s="99"/>
      <c r="W4" s="100"/>
      <c r="X4" s="100"/>
      <c r="Y4" s="100"/>
      <c r="Z4" s="100"/>
      <c r="AA4" s="100"/>
      <c r="AB4" s="100"/>
      <c r="AC4" s="100"/>
      <c r="AD4" s="118"/>
    </row>
    <row r="5" spans="1:35" ht="15.95" customHeight="1">
      <c r="A5" s="104"/>
      <c r="B5" s="104"/>
      <c r="C5" s="104"/>
      <c r="D5" s="105"/>
      <c r="E5" s="104"/>
      <c r="F5" s="104"/>
      <c r="G5" s="104"/>
      <c r="H5" s="104"/>
      <c r="I5" s="104" t="s">
        <v>67</v>
      </c>
      <c r="J5" s="104"/>
      <c r="K5" s="104"/>
      <c r="L5" s="104"/>
      <c r="M5" s="104"/>
      <c r="N5" s="104"/>
      <c r="O5" s="104"/>
      <c r="P5" s="104"/>
      <c r="Q5" s="104"/>
      <c r="R5" s="104"/>
      <c r="S5" s="104"/>
      <c r="T5" s="104"/>
      <c r="U5" s="104"/>
      <c r="V5" s="104"/>
      <c r="W5" s="104"/>
      <c r="X5" s="104"/>
      <c r="Y5" s="104"/>
      <c r="Z5" s="104"/>
      <c r="AA5" s="104"/>
      <c r="AB5" s="104"/>
      <c r="AC5" s="104"/>
      <c r="AD5" s="104"/>
    </row>
    <row r="6" spans="1:35" s="96" customFormat="1" ht="20.100000000000001" customHeight="1">
      <c r="A6" s="106" t="s">
        <v>4</v>
      </c>
      <c r="B6" s="104"/>
      <c r="C6" s="107" t="s">
        <v>5</v>
      </c>
      <c r="D6" s="145" t="s">
        <v>137</v>
      </c>
      <c r="E6" s="104"/>
      <c r="F6" s="104"/>
      <c r="G6" s="104"/>
      <c r="H6" s="104"/>
      <c r="I6" s="179" t="s">
        <v>68</v>
      </c>
      <c r="J6" s="104"/>
      <c r="K6" s="104"/>
      <c r="L6" s="104"/>
      <c r="M6" s="104"/>
      <c r="N6" s="104"/>
      <c r="O6" s="104"/>
      <c r="P6" s="104"/>
      <c r="Q6" s="104"/>
      <c r="R6" s="104"/>
      <c r="S6" s="104"/>
      <c r="T6" s="104"/>
      <c r="U6" s="104"/>
      <c r="V6" s="104"/>
      <c r="W6" s="104"/>
      <c r="X6" s="104"/>
      <c r="Y6" s="104"/>
      <c r="Z6" s="104"/>
      <c r="AA6" s="104"/>
      <c r="AB6" s="104"/>
      <c r="AC6" s="104"/>
      <c r="AD6" s="104"/>
    </row>
    <row r="7" spans="1:35" s="96" customFormat="1" ht="20.100000000000001" customHeight="1">
      <c r="A7" s="197" t="s">
        <v>122</v>
      </c>
      <c r="B7" s="108"/>
      <c r="C7" s="107" t="s">
        <v>109</v>
      </c>
      <c r="D7" s="145" t="s">
        <v>140</v>
      </c>
      <c r="E7" s="104"/>
      <c r="F7" s="104"/>
      <c r="G7" s="104"/>
      <c r="H7" s="104"/>
      <c r="I7" s="179" t="s">
        <v>66</v>
      </c>
      <c r="J7" s="104"/>
      <c r="K7" s="104"/>
      <c r="L7" s="104"/>
      <c r="M7" s="104"/>
      <c r="N7" s="104"/>
      <c r="O7" s="104"/>
      <c r="P7" s="104"/>
      <c r="Q7" s="104"/>
      <c r="R7" s="104"/>
      <c r="S7" s="104"/>
      <c r="T7" s="104"/>
      <c r="U7" s="104"/>
      <c r="V7" s="104"/>
      <c r="W7" s="104"/>
      <c r="X7" s="104"/>
      <c r="Y7" s="104"/>
      <c r="Z7" s="104"/>
      <c r="AA7" s="104"/>
      <c r="AB7" s="104"/>
      <c r="AC7" s="104"/>
      <c r="AD7" s="104"/>
    </row>
    <row r="8" spans="1:35" s="96" customFormat="1" ht="20.100000000000001" customHeight="1">
      <c r="A8" s="109"/>
      <c r="B8" s="108"/>
      <c r="C8" s="109"/>
      <c r="D8" s="108"/>
      <c r="E8" s="110"/>
      <c r="F8" s="111"/>
      <c r="G8" s="110"/>
      <c r="H8" s="111"/>
      <c r="I8" s="110"/>
      <c r="J8" s="111"/>
      <c r="K8" s="110"/>
      <c r="L8" s="111"/>
      <c r="M8" s="110"/>
      <c r="N8" s="111"/>
      <c r="O8" s="110"/>
      <c r="P8" s="111"/>
      <c r="Q8" s="110"/>
      <c r="R8" s="111"/>
      <c r="S8" s="110"/>
      <c r="T8" s="111"/>
      <c r="U8" s="110"/>
      <c r="V8" s="111"/>
      <c r="W8" s="110"/>
      <c r="X8" s="111"/>
      <c r="Y8" s="110"/>
      <c r="Z8" s="111"/>
      <c r="AA8" s="110"/>
      <c r="AB8" s="111"/>
      <c r="AC8" s="110"/>
      <c r="AD8" s="111"/>
    </row>
    <row r="9" spans="1:35" s="96" customFormat="1" ht="15.75" customHeight="1">
      <c r="A9" s="206" t="s">
        <v>6</v>
      </c>
      <c r="B9" s="206" t="s">
        <v>7</v>
      </c>
      <c r="C9" s="207" t="s">
        <v>8</v>
      </c>
      <c r="D9" s="208" t="s">
        <v>9</v>
      </c>
      <c r="E9" s="216" t="s">
        <v>106</v>
      </c>
      <c r="F9" s="217"/>
      <c r="G9" s="217"/>
      <c r="H9" s="217"/>
      <c r="I9" s="217"/>
      <c r="J9" s="218"/>
      <c r="K9" s="195"/>
      <c r="L9" s="195"/>
      <c r="M9" s="195"/>
      <c r="N9" s="195"/>
      <c r="O9" s="172"/>
      <c r="P9" s="172"/>
      <c r="Q9" s="116"/>
      <c r="R9" s="116"/>
      <c r="S9" s="116"/>
      <c r="T9" s="116"/>
      <c r="U9" s="116"/>
      <c r="V9" s="116"/>
      <c r="W9" s="116"/>
      <c r="X9" s="116"/>
      <c r="Y9" s="116"/>
      <c r="Z9" s="116"/>
      <c r="AA9" s="116"/>
      <c r="AB9" s="116"/>
      <c r="AC9" s="116"/>
      <c r="AD9" s="211" t="s">
        <v>10</v>
      </c>
    </row>
    <row r="10" spans="1:35" s="96" customFormat="1" ht="15.75" customHeight="1">
      <c r="A10" s="206"/>
      <c r="B10" s="206"/>
      <c r="C10" s="207"/>
      <c r="D10" s="209"/>
      <c r="E10" s="219"/>
      <c r="F10" s="220"/>
      <c r="G10" s="220"/>
      <c r="H10" s="220"/>
      <c r="I10" s="220"/>
      <c r="J10" s="221"/>
      <c r="K10" s="195"/>
      <c r="L10" s="195"/>
      <c r="M10" s="195"/>
      <c r="N10" s="195"/>
      <c r="O10" s="173"/>
      <c r="P10" s="173"/>
      <c r="Q10" s="117"/>
      <c r="R10" s="117"/>
      <c r="S10" s="117"/>
      <c r="T10" s="117"/>
      <c r="U10" s="117"/>
      <c r="V10" s="117"/>
      <c r="W10" s="117"/>
      <c r="X10" s="117"/>
      <c r="Y10" s="117"/>
      <c r="Z10" s="117"/>
      <c r="AA10" s="117"/>
      <c r="AB10" s="120"/>
      <c r="AC10" s="120"/>
      <c r="AD10" s="212"/>
    </row>
    <row r="11" spans="1:35" ht="33" customHeight="1">
      <c r="A11" s="206"/>
      <c r="B11" s="206"/>
      <c r="C11" s="207"/>
      <c r="D11" s="210"/>
      <c r="E11" s="198" t="s">
        <v>129</v>
      </c>
      <c r="F11" s="112" t="s">
        <v>130</v>
      </c>
      <c r="G11" s="112" t="s">
        <v>131</v>
      </c>
      <c r="H11" s="112" t="s">
        <v>132</v>
      </c>
      <c r="I11" s="112" t="s">
        <v>133</v>
      </c>
      <c r="J11" s="112"/>
      <c r="K11" s="190"/>
      <c r="L11" s="190"/>
      <c r="M11" s="190"/>
      <c r="N11" s="190"/>
      <c r="O11" s="112"/>
      <c r="P11" s="112"/>
      <c r="Q11" s="112"/>
      <c r="R11" s="112"/>
      <c r="S11" s="112"/>
      <c r="T11" s="112"/>
      <c r="U11" s="112"/>
      <c r="V11" s="112"/>
      <c r="W11" s="112"/>
      <c r="X11" s="112"/>
      <c r="Y11" s="112"/>
      <c r="Z11" s="112"/>
      <c r="AA11" s="112"/>
      <c r="AB11" s="121"/>
      <c r="AC11" s="121"/>
      <c r="AD11" s="213"/>
    </row>
    <row r="12" spans="1:35" s="96" customFormat="1">
      <c r="A12" s="113">
        <v>1</v>
      </c>
      <c r="B12" s="114" t="s">
        <v>76</v>
      </c>
      <c r="C12" s="115">
        <v>40307162521</v>
      </c>
      <c r="D12" s="174" t="s">
        <v>12</v>
      </c>
      <c r="E12" s="113">
        <v>4</v>
      </c>
      <c r="F12" s="113">
        <v>5</v>
      </c>
      <c r="G12" s="113">
        <v>4</v>
      </c>
      <c r="H12" s="113">
        <v>4</v>
      </c>
      <c r="I12" s="113">
        <v>3</v>
      </c>
      <c r="J12" s="113"/>
      <c r="K12" s="113"/>
      <c r="L12" s="113"/>
      <c r="M12" s="113"/>
      <c r="N12" s="113"/>
      <c r="O12" s="113"/>
      <c r="P12" s="113"/>
      <c r="Q12" s="113"/>
      <c r="R12" s="113"/>
      <c r="S12" s="113"/>
      <c r="T12" s="113"/>
      <c r="U12" s="113"/>
      <c r="V12" s="113"/>
      <c r="W12" s="113"/>
      <c r="X12" s="113"/>
      <c r="Y12" s="113"/>
      <c r="Z12" s="113"/>
      <c r="AA12" s="113"/>
      <c r="AB12" s="113"/>
      <c r="AC12" s="113"/>
      <c r="AD12" s="113">
        <v>4</v>
      </c>
      <c r="AF12" s="122">
        <v>0</v>
      </c>
      <c r="AG12" s="122" t="s">
        <v>11</v>
      </c>
      <c r="AI12" s="164">
        <v>2</v>
      </c>
    </row>
    <row r="13" spans="1:35" s="96" customFormat="1">
      <c r="A13" s="113">
        <v>2</v>
      </c>
      <c r="B13" s="114" t="s">
        <v>77</v>
      </c>
      <c r="C13" s="115">
        <v>40206162355</v>
      </c>
      <c r="D13" s="113" t="s">
        <v>12</v>
      </c>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c r="AF13" s="122">
        <v>1</v>
      </c>
      <c r="AG13" s="122" t="s">
        <v>12</v>
      </c>
    </row>
    <row r="14" spans="1:35" s="96" customFormat="1">
      <c r="A14" s="113">
        <v>3</v>
      </c>
      <c r="B14" s="114" t="s">
        <v>78</v>
      </c>
      <c r="C14" s="115">
        <v>41209022384</v>
      </c>
      <c r="D14" s="113" t="s">
        <v>11</v>
      </c>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F14" s="122">
        <v>2</v>
      </c>
      <c r="AG14" s="122" t="s">
        <v>11</v>
      </c>
    </row>
    <row r="15" spans="1:35" s="96" customFormat="1">
      <c r="A15" s="113">
        <v>4</v>
      </c>
      <c r="B15" s="114" t="s">
        <v>79</v>
      </c>
      <c r="C15" s="115">
        <v>40709072361</v>
      </c>
      <c r="D15" s="113" t="s">
        <v>12</v>
      </c>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F15" s="122">
        <v>3</v>
      </c>
      <c r="AG15" s="122" t="s">
        <v>12</v>
      </c>
    </row>
    <row r="16" spans="1:35" s="96" customFormat="1">
      <c r="A16" s="113">
        <v>5</v>
      </c>
      <c r="B16" s="114" t="s">
        <v>80</v>
      </c>
      <c r="C16" s="115">
        <v>41207162357</v>
      </c>
      <c r="D16" s="113" t="s">
        <v>12</v>
      </c>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F16" s="122">
        <v>4</v>
      </c>
      <c r="AG16" s="122" t="s">
        <v>11</v>
      </c>
    </row>
    <row r="17" spans="1:35" s="96" customFormat="1">
      <c r="A17" s="113">
        <v>6</v>
      </c>
      <c r="B17" s="114" t="s">
        <v>81</v>
      </c>
      <c r="C17" s="115">
        <v>41209166359</v>
      </c>
      <c r="D17" s="113" t="s">
        <v>12</v>
      </c>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F17" s="122">
        <v>5</v>
      </c>
      <c r="AG17" s="122" t="s">
        <v>12</v>
      </c>
    </row>
    <row r="18" spans="1:35" s="96" customFormat="1">
      <c r="A18" s="113">
        <v>7</v>
      </c>
      <c r="B18" s="114" t="s">
        <v>82</v>
      </c>
      <c r="C18" s="115">
        <v>41208018957</v>
      </c>
      <c r="D18" s="113" t="s">
        <v>12</v>
      </c>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F18" s="123">
        <v>6</v>
      </c>
      <c r="AG18" s="123" t="s">
        <v>11</v>
      </c>
    </row>
    <row r="19" spans="1:35" s="96" customFormat="1">
      <c r="A19" s="113">
        <v>8</v>
      </c>
      <c r="B19" s="114" t="s">
        <v>83</v>
      </c>
      <c r="C19" s="115">
        <v>41203018933</v>
      </c>
      <c r="D19" s="113" t="s">
        <v>12</v>
      </c>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F19" s="122">
        <v>7</v>
      </c>
      <c r="AG19" s="122" t="s">
        <v>12</v>
      </c>
      <c r="AH19" s="126"/>
      <c r="AI19" s="126"/>
    </row>
    <row r="20" spans="1:35" s="96" customFormat="1">
      <c r="A20" s="113">
        <v>9</v>
      </c>
      <c r="B20" s="114" t="s">
        <v>84</v>
      </c>
      <c r="C20" s="115">
        <v>41208162564</v>
      </c>
      <c r="D20" s="113" t="s">
        <v>11</v>
      </c>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F20" s="123">
        <v>8</v>
      </c>
      <c r="AG20" s="123" t="s">
        <v>11</v>
      </c>
      <c r="AH20" s="126"/>
      <c r="AI20" s="126"/>
    </row>
    <row r="21" spans="1:35" s="96" customFormat="1">
      <c r="A21" s="113">
        <v>10</v>
      </c>
      <c r="B21" s="114" t="s">
        <v>85</v>
      </c>
      <c r="C21" s="115">
        <v>41209169898</v>
      </c>
      <c r="D21" s="113" t="s">
        <v>11</v>
      </c>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F21" s="122">
        <v>9</v>
      </c>
      <c r="AG21" s="122" t="s">
        <v>12</v>
      </c>
      <c r="AH21" s="126"/>
      <c r="AI21" s="126"/>
    </row>
    <row r="22" spans="1:35" s="96" customFormat="1">
      <c r="A22" s="113">
        <v>11</v>
      </c>
      <c r="B22" s="114" t="s">
        <v>86</v>
      </c>
      <c r="C22" s="115">
        <v>41216167867</v>
      </c>
      <c r="D22" s="113" t="s">
        <v>12</v>
      </c>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F22" s="124"/>
      <c r="AG22" s="124"/>
      <c r="AH22" s="126"/>
      <c r="AI22" s="126"/>
    </row>
    <row r="23" spans="1:35" s="96" customFormat="1">
      <c r="A23" s="113">
        <v>12</v>
      </c>
      <c r="B23" s="114" t="s">
        <v>87</v>
      </c>
      <c r="C23" s="115">
        <v>41219169638</v>
      </c>
      <c r="D23" s="113" t="s">
        <v>11</v>
      </c>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F23" s="124"/>
      <c r="AG23" s="124"/>
      <c r="AH23" s="126"/>
      <c r="AI23" s="126"/>
    </row>
    <row r="24" spans="1:35" s="96" customFormat="1">
      <c r="A24" s="113">
        <v>13</v>
      </c>
      <c r="B24" s="114" t="s">
        <v>88</v>
      </c>
      <c r="C24" s="115">
        <v>41229162398</v>
      </c>
      <c r="D24" s="113" t="s">
        <v>11</v>
      </c>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F24" s="124"/>
      <c r="AG24" s="124"/>
    </row>
    <row r="25" spans="1:35" s="96" customFormat="1">
      <c r="A25" s="113">
        <v>14</v>
      </c>
      <c r="B25" s="114" t="s">
        <v>89</v>
      </c>
      <c r="C25" s="115">
        <v>41203168754</v>
      </c>
      <c r="D25" s="113" t="s">
        <v>11</v>
      </c>
      <c r="E25" s="113"/>
      <c r="F25" s="113"/>
      <c r="G25" s="113"/>
      <c r="H25" s="113"/>
      <c r="I25" s="113"/>
      <c r="J25" s="113"/>
      <c r="K25" s="113"/>
      <c r="L25" s="113"/>
      <c r="M25" s="113"/>
      <c r="N25" s="113"/>
      <c r="O25" s="113"/>
      <c r="P25" s="113"/>
      <c r="Q25" s="113"/>
      <c r="R25" s="113"/>
      <c r="S25" s="113"/>
      <c r="T25" s="113"/>
      <c r="U25" s="113"/>
      <c r="V25" s="113"/>
      <c r="W25" s="113"/>
      <c r="X25" s="113"/>
      <c r="Y25" s="113"/>
      <c r="Z25" s="113"/>
      <c r="AA25" s="113"/>
      <c r="AB25" s="113"/>
      <c r="AC25" s="113"/>
      <c r="AD25" s="113"/>
      <c r="AF25" s="124"/>
      <c r="AG25" s="124"/>
    </row>
    <row r="26" spans="1:35" s="96" customFormat="1">
      <c r="A26" s="113">
        <v>15</v>
      </c>
      <c r="B26" s="114" t="s">
        <v>90</v>
      </c>
      <c r="C26" s="115">
        <v>41206162335</v>
      </c>
      <c r="D26" s="113" t="s">
        <v>12</v>
      </c>
      <c r="E26" s="113"/>
      <c r="F26" s="113"/>
      <c r="G26" s="113"/>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F26" s="124"/>
      <c r="AG26" s="124"/>
    </row>
    <row r="27" spans="1:35" s="96" customFormat="1">
      <c r="A27" s="113">
        <v>16</v>
      </c>
      <c r="B27" s="114" t="s">
        <v>91</v>
      </c>
      <c r="C27" s="115">
        <v>41209166267</v>
      </c>
      <c r="D27" s="113" t="s">
        <v>12</v>
      </c>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F27" s="124"/>
      <c r="AG27" s="124"/>
    </row>
    <row r="28" spans="1:35" s="96" customFormat="1">
      <c r="A28" s="113">
        <v>17</v>
      </c>
      <c r="B28" s="114" t="s">
        <v>92</v>
      </c>
      <c r="C28" s="115">
        <v>41211166993</v>
      </c>
      <c r="D28" s="113" t="s">
        <v>12</v>
      </c>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F28" s="124"/>
      <c r="AG28" s="124"/>
    </row>
    <row r="29" spans="1:35" s="96" customFormat="1">
      <c r="A29" s="113">
        <v>18</v>
      </c>
      <c r="B29" s="114" t="s">
        <v>93</v>
      </c>
      <c r="C29" s="115">
        <v>41236161248</v>
      </c>
      <c r="D29" s="113" t="s">
        <v>11</v>
      </c>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F29" s="124"/>
      <c r="AG29" s="124"/>
    </row>
    <row r="30" spans="1:35" s="96" customFormat="1">
      <c r="A30" s="113">
        <v>19</v>
      </c>
      <c r="B30" s="114" t="s">
        <v>94</v>
      </c>
      <c r="C30" s="115">
        <v>41223161353</v>
      </c>
      <c r="D30" s="113" t="s">
        <v>12</v>
      </c>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F30" s="124"/>
      <c r="AG30" s="124"/>
    </row>
    <row r="31" spans="1:35" s="96" customFormat="1">
      <c r="A31" s="113">
        <v>20</v>
      </c>
      <c r="B31" s="114" t="s">
        <v>95</v>
      </c>
      <c r="C31" s="115">
        <v>41225169897</v>
      </c>
      <c r="D31" s="113" t="s">
        <v>12</v>
      </c>
      <c r="E31" s="113"/>
      <c r="F31" s="113"/>
      <c r="G31" s="113"/>
      <c r="H31" s="113"/>
      <c r="I31" s="113"/>
      <c r="J31" s="113"/>
      <c r="K31" s="113"/>
      <c r="L31" s="113"/>
      <c r="M31" s="113"/>
      <c r="N31" s="113"/>
      <c r="O31" s="113"/>
      <c r="P31" s="113"/>
      <c r="Q31" s="113"/>
      <c r="R31" s="113"/>
      <c r="S31" s="113"/>
      <c r="T31" s="113"/>
      <c r="U31" s="113"/>
      <c r="V31" s="113"/>
      <c r="W31" s="113"/>
      <c r="X31" s="113"/>
      <c r="Y31" s="113"/>
      <c r="Z31" s="113"/>
      <c r="AA31" s="113"/>
      <c r="AB31" s="113"/>
      <c r="AC31" s="113"/>
      <c r="AD31" s="113"/>
      <c r="AF31" s="124"/>
      <c r="AG31" s="124"/>
    </row>
    <row r="32" spans="1:35" s="96" customFormat="1">
      <c r="A32" s="113">
        <v>21</v>
      </c>
      <c r="B32" s="114" t="s">
        <v>96</v>
      </c>
      <c r="C32" s="115">
        <v>41216163696</v>
      </c>
      <c r="D32" s="113" t="s">
        <v>11</v>
      </c>
      <c r="E32" s="113"/>
      <c r="F32" s="113"/>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F32" s="124"/>
      <c r="AG32" s="124"/>
    </row>
    <row r="33" spans="1:33" s="96" customFormat="1">
      <c r="A33" s="113">
        <v>22</v>
      </c>
      <c r="B33" s="114" t="s">
        <v>97</v>
      </c>
      <c r="C33" s="115">
        <v>41227163424</v>
      </c>
      <c r="D33" s="113" t="s">
        <v>11</v>
      </c>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F33" s="124"/>
      <c r="AG33" s="124"/>
    </row>
    <row r="34" spans="1:33" s="96" customFormat="1">
      <c r="A34" s="113">
        <v>23</v>
      </c>
      <c r="B34" s="114" t="s">
        <v>98</v>
      </c>
      <c r="C34" s="115">
        <v>41228166363</v>
      </c>
      <c r="D34" s="113" t="s">
        <v>12</v>
      </c>
      <c r="E34" s="113"/>
      <c r="F34" s="113"/>
      <c r="G34" s="113"/>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F34" s="124"/>
      <c r="AG34" s="124"/>
    </row>
    <row r="35" spans="1:33" s="96" customFormat="1">
      <c r="A35" s="113">
        <v>24</v>
      </c>
      <c r="B35" s="114" t="s">
        <v>99</v>
      </c>
      <c r="C35" s="115">
        <v>41213169763</v>
      </c>
      <c r="D35" s="113" t="s">
        <v>12</v>
      </c>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F35" s="124"/>
      <c r="AG35" s="124"/>
    </row>
    <row r="36" spans="1:33" s="96" customFormat="1">
      <c r="A36" s="113">
        <v>25</v>
      </c>
      <c r="B36" s="114" t="s">
        <v>100</v>
      </c>
      <c r="C36" s="115">
        <v>41223084543</v>
      </c>
      <c r="D36" s="113" t="s">
        <v>12</v>
      </c>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F36" s="124"/>
      <c r="AG36" s="124"/>
    </row>
    <row r="37" spans="1:33" s="96" customFormat="1">
      <c r="A37" s="113">
        <v>26</v>
      </c>
      <c r="B37" s="146" t="s">
        <v>101</v>
      </c>
      <c r="C37" s="115">
        <v>41213162346</v>
      </c>
      <c r="D37" s="113" t="s">
        <v>11</v>
      </c>
      <c r="E37" s="113"/>
      <c r="F37" s="113"/>
      <c r="G37" s="113"/>
      <c r="H37" s="113"/>
      <c r="I37" s="113"/>
      <c r="J37" s="113"/>
      <c r="K37" s="113"/>
      <c r="L37" s="113"/>
      <c r="M37" s="113"/>
      <c r="N37" s="113"/>
      <c r="O37" s="113"/>
      <c r="P37" s="113"/>
      <c r="Q37" s="113"/>
      <c r="R37" s="113"/>
      <c r="S37" s="113"/>
      <c r="T37" s="113"/>
      <c r="U37" s="113"/>
      <c r="V37" s="113"/>
      <c r="W37" s="113"/>
      <c r="X37" s="113"/>
      <c r="Y37" s="113"/>
      <c r="Z37" s="113"/>
      <c r="AA37" s="113"/>
      <c r="AB37" s="113"/>
      <c r="AC37" s="113"/>
      <c r="AD37" s="113"/>
      <c r="AF37" s="124"/>
      <c r="AG37" s="124"/>
    </row>
    <row r="38" spans="1:33" s="96" customFormat="1">
      <c r="A38" s="113">
        <v>27</v>
      </c>
      <c r="B38" s="114" t="s">
        <v>102</v>
      </c>
      <c r="C38" s="115">
        <v>41224162457</v>
      </c>
      <c r="D38" s="113" t="s">
        <v>12</v>
      </c>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F38" s="124"/>
      <c r="AG38" s="124"/>
    </row>
    <row r="39" spans="1:33" s="96" customFormat="1">
      <c r="A39" s="113">
        <v>28</v>
      </c>
      <c r="B39" s="114" t="s">
        <v>103</v>
      </c>
      <c r="C39" s="115">
        <v>41213032349</v>
      </c>
      <c r="D39" s="113" t="s">
        <v>12</v>
      </c>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F39" s="124"/>
      <c r="AG39" s="124"/>
    </row>
    <row r="40" spans="1:33" s="96" customFormat="1">
      <c r="A40" s="113">
        <v>29</v>
      </c>
      <c r="B40" s="114" t="s">
        <v>104</v>
      </c>
      <c r="C40" s="115">
        <v>41223032398</v>
      </c>
      <c r="D40" s="113" t="s">
        <v>11</v>
      </c>
      <c r="E40" s="113"/>
      <c r="F40" s="113"/>
      <c r="G40" s="113"/>
      <c r="H40" s="113"/>
      <c r="I40" s="113"/>
      <c r="J40" s="113"/>
      <c r="K40" s="113"/>
      <c r="L40" s="113"/>
      <c r="M40" s="113"/>
      <c r="N40" s="113"/>
      <c r="O40" s="113"/>
      <c r="P40" s="113"/>
      <c r="Q40" s="113"/>
      <c r="R40" s="113"/>
      <c r="S40" s="113"/>
      <c r="T40" s="113"/>
      <c r="U40" s="113"/>
      <c r="V40" s="113"/>
      <c r="W40" s="113"/>
      <c r="X40" s="113"/>
      <c r="Y40" s="113"/>
      <c r="Z40" s="113"/>
      <c r="AA40" s="113"/>
      <c r="AB40" s="113"/>
      <c r="AC40" s="113"/>
      <c r="AD40" s="113"/>
      <c r="AF40" s="124"/>
      <c r="AG40" s="124"/>
    </row>
    <row r="41" spans="1:33" s="96" customFormat="1">
      <c r="A41" s="113">
        <v>30</v>
      </c>
      <c r="B41" s="114" t="s">
        <v>105</v>
      </c>
      <c r="C41" s="115">
        <v>41213125024</v>
      </c>
      <c r="D41" s="113" t="s">
        <v>11</v>
      </c>
      <c r="E41" s="113"/>
      <c r="F41" s="113"/>
      <c r="G41" s="113"/>
      <c r="H41" s="113"/>
      <c r="I41" s="113"/>
      <c r="J41" s="113"/>
      <c r="K41" s="113"/>
      <c r="L41" s="113"/>
      <c r="M41" s="113"/>
      <c r="N41" s="113"/>
      <c r="O41" s="113"/>
      <c r="P41" s="113"/>
      <c r="Q41" s="113"/>
      <c r="R41" s="113"/>
      <c r="S41" s="113"/>
      <c r="T41" s="113"/>
      <c r="U41" s="113"/>
      <c r="V41" s="113"/>
      <c r="W41" s="113"/>
      <c r="X41" s="113"/>
      <c r="Y41" s="113"/>
      <c r="Z41" s="113"/>
      <c r="AA41" s="113"/>
      <c r="AB41" s="113"/>
      <c r="AC41" s="113"/>
      <c r="AD41" s="113"/>
      <c r="AF41" s="124"/>
      <c r="AG41" s="124"/>
    </row>
    <row r="42" spans="1:33" s="96" customFormat="1">
      <c r="A42" s="113">
        <v>31</v>
      </c>
      <c r="B42" s="114"/>
      <c r="C42" s="115"/>
      <c r="D42" s="113"/>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F42" s="124"/>
      <c r="AG42" s="124"/>
    </row>
    <row r="43" spans="1:33" s="96" customFormat="1">
      <c r="A43" s="113">
        <v>32</v>
      </c>
      <c r="B43" s="114"/>
      <c r="C43" s="115"/>
      <c r="D43" s="113"/>
      <c r="E43" s="113"/>
      <c r="F43" s="113"/>
      <c r="G43" s="113"/>
      <c r="H43" s="113"/>
      <c r="I43" s="113"/>
      <c r="J43" s="113"/>
      <c r="K43" s="113"/>
      <c r="L43" s="113"/>
      <c r="M43" s="113"/>
      <c r="N43" s="113"/>
      <c r="O43" s="113"/>
      <c r="P43" s="113"/>
      <c r="Q43" s="113"/>
      <c r="R43" s="113"/>
      <c r="S43" s="113"/>
      <c r="T43" s="113"/>
      <c r="U43" s="113"/>
      <c r="V43" s="113"/>
      <c r="W43" s="113"/>
      <c r="X43" s="113"/>
      <c r="Y43" s="113"/>
      <c r="Z43" s="113"/>
      <c r="AA43" s="113"/>
      <c r="AB43" s="113"/>
      <c r="AC43" s="113"/>
      <c r="AD43" s="113"/>
      <c r="AF43" s="124"/>
      <c r="AG43" s="124"/>
    </row>
    <row r="44" spans="1:33" s="96" customFormat="1">
      <c r="A44" s="113">
        <v>33</v>
      </c>
      <c r="B44" s="114"/>
      <c r="C44" s="115"/>
      <c r="D44" s="113"/>
      <c r="E44" s="113"/>
      <c r="F44" s="113"/>
      <c r="G44" s="113"/>
      <c r="H44" s="113"/>
      <c r="I44" s="113"/>
      <c r="J44" s="113"/>
      <c r="K44" s="113"/>
      <c r="L44" s="113"/>
      <c r="M44" s="113"/>
      <c r="N44" s="113"/>
      <c r="O44" s="113"/>
      <c r="P44" s="113"/>
      <c r="Q44" s="113"/>
      <c r="R44" s="113"/>
      <c r="S44" s="113"/>
      <c r="T44" s="113"/>
      <c r="U44" s="113"/>
      <c r="V44" s="113"/>
      <c r="W44" s="113"/>
      <c r="X44" s="113"/>
      <c r="Y44" s="113"/>
      <c r="Z44" s="113"/>
      <c r="AA44" s="113"/>
      <c r="AB44" s="113"/>
      <c r="AC44" s="113"/>
      <c r="AD44" s="113"/>
      <c r="AF44" s="124"/>
      <c r="AG44" s="124"/>
    </row>
    <row r="45" spans="1:33" s="96" customFormat="1">
      <c r="A45" s="113">
        <v>34</v>
      </c>
      <c r="B45" s="114"/>
      <c r="C45" s="115"/>
      <c r="D45" s="113"/>
      <c r="E45" s="113"/>
      <c r="F45" s="113"/>
      <c r="G45" s="113"/>
      <c r="H45" s="113"/>
      <c r="I45" s="113"/>
      <c r="J45" s="113"/>
      <c r="K45" s="113"/>
      <c r="L45" s="113"/>
      <c r="M45" s="113"/>
      <c r="N45" s="113"/>
      <c r="O45" s="113"/>
      <c r="P45" s="113"/>
      <c r="Q45" s="113"/>
      <c r="R45" s="113"/>
      <c r="S45" s="113"/>
      <c r="T45" s="113"/>
      <c r="U45" s="113"/>
      <c r="V45" s="113"/>
      <c r="W45" s="113"/>
      <c r="X45" s="113"/>
      <c r="Y45" s="113"/>
      <c r="Z45" s="113"/>
      <c r="AA45" s="113"/>
      <c r="AB45" s="113"/>
      <c r="AC45" s="113"/>
      <c r="AD45" s="113"/>
      <c r="AF45" s="124"/>
      <c r="AG45" s="124"/>
    </row>
    <row r="46" spans="1:33" s="96" customFormat="1">
      <c r="A46" s="113">
        <v>35</v>
      </c>
      <c r="B46" s="114"/>
      <c r="C46" s="115"/>
      <c r="D46" s="113"/>
      <c r="E46" s="113"/>
      <c r="F46" s="113"/>
      <c r="G46" s="113"/>
      <c r="H46" s="113"/>
      <c r="I46" s="113"/>
      <c r="J46" s="113"/>
      <c r="K46" s="113"/>
      <c r="L46" s="113"/>
      <c r="M46" s="113"/>
      <c r="N46" s="113"/>
      <c r="O46" s="113"/>
      <c r="P46" s="113"/>
      <c r="Q46" s="113"/>
      <c r="R46" s="113"/>
      <c r="S46" s="113"/>
      <c r="T46" s="113"/>
      <c r="U46" s="113"/>
      <c r="V46" s="113"/>
      <c r="W46" s="113"/>
      <c r="X46" s="113"/>
      <c r="Y46" s="113"/>
      <c r="Z46" s="113"/>
      <c r="AA46" s="113"/>
      <c r="AB46" s="113"/>
      <c r="AC46" s="113"/>
      <c r="AD46" s="113"/>
      <c r="AF46" s="124"/>
      <c r="AG46" s="124"/>
    </row>
    <row r="47" spans="1:33" s="96" customFormat="1">
      <c r="A47" s="113">
        <v>36</v>
      </c>
      <c r="B47" s="114"/>
      <c r="C47" s="115"/>
      <c r="D47" s="113"/>
      <c r="E47" s="113"/>
      <c r="F47" s="113"/>
      <c r="G47" s="113"/>
      <c r="H47" s="113"/>
      <c r="I47" s="113"/>
      <c r="J47" s="113"/>
      <c r="K47" s="113"/>
      <c r="L47" s="113"/>
      <c r="M47" s="113"/>
      <c r="N47" s="113"/>
      <c r="O47" s="113"/>
      <c r="P47" s="113"/>
      <c r="Q47" s="113"/>
      <c r="R47" s="113"/>
      <c r="S47" s="113"/>
      <c r="T47" s="113"/>
      <c r="U47" s="113"/>
      <c r="V47" s="113"/>
      <c r="W47" s="113"/>
      <c r="X47" s="113"/>
      <c r="Y47" s="113"/>
      <c r="Z47" s="113"/>
      <c r="AA47" s="113"/>
      <c r="AB47" s="113"/>
      <c r="AC47" s="113"/>
      <c r="AD47" s="113"/>
      <c r="AF47" s="124"/>
      <c r="AG47" s="124"/>
    </row>
    <row r="48" spans="1:33" s="96" customFormat="1">
      <c r="A48" s="113">
        <v>37</v>
      </c>
      <c r="B48" s="114"/>
      <c r="C48" s="115"/>
      <c r="D48" s="113"/>
      <c r="E48" s="113"/>
      <c r="F48" s="113"/>
      <c r="G48" s="113"/>
      <c r="H48" s="113"/>
      <c r="I48" s="113"/>
      <c r="J48" s="113"/>
      <c r="K48" s="113"/>
      <c r="L48" s="113"/>
      <c r="M48" s="113"/>
      <c r="N48" s="113"/>
      <c r="O48" s="113"/>
      <c r="P48" s="113"/>
      <c r="Q48" s="113"/>
      <c r="R48" s="113"/>
      <c r="S48" s="113"/>
      <c r="T48" s="113"/>
      <c r="U48" s="113"/>
      <c r="V48" s="113"/>
      <c r="W48" s="113"/>
      <c r="X48" s="113"/>
      <c r="Y48" s="113"/>
      <c r="Z48" s="113"/>
      <c r="AA48" s="113"/>
      <c r="AB48" s="113"/>
      <c r="AC48" s="113"/>
      <c r="AD48" s="113"/>
      <c r="AF48" s="124"/>
      <c r="AG48" s="124"/>
    </row>
    <row r="49" spans="1:33" s="96" customFormat="1">
      <c r="A49" s="113">
        <v>38</v>
      </c>
      <c r="B49" s="114"/>
      <c r="C49" s="115"/>
      <c r="D49" s="113"/>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F49" s="124"/>
      <c r="AG49" s="124"/>
    </row>
    <row r="50" spans="1:33" s="96" customFormat="1">
      <c r="A50" s="113">
        <v>39</v>
      </c>
      <c r="B50" s="114"/>
      <c r="C50" s="115"/>
      <c r="D50" s="113"/>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F50" s="124"/>
      <c r="AG50" s="124"/>
    </row>
    <row r="51" spans="1:33" s="96" customFormat="1">
      <c r="A51" s="113">
        <v>40</v>
      </c>
      <c r="B51" s="114"/>
      <c r="C51" s="115"/>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F51" s="124"/>
      <c r="AG51" s="124"/>
    </row>
    <row r="52" spans="1:33" s="96" customFormat="1">
      <c r="A52" s="113">
        <v>41</v>
      </c>
      <c r="B52" s="114"/>
      <c r="C52" s="115"/>
      <c r="D52" s="113"/>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F52" s="124"/>
      <c r="AG52" s="124"/>
    </row>
    <row r="53" spans="1:33" s="96" customFormat="1">
      <c r="A53" s="113">
        <v>42</v>
      </c>
      <c r="B53" s="114"/>
      <c r="C53" s="115"/>
      <c r="D53" s="113"/>
      <c r="E53" s="113"/>
      <c r="F53" s="113"/>
      <c r="G53" s="113"/>
      <c r="H53" s="113"/>
      <c r="I53" s="113"/>
      <c r="J53" s="113"/>
      <c r="K53" s="113"/>
      <c r="L53" s="113"/>
      <c r="M53" s="113"/>
      <c r="N53" s="113"/>
      <c r="O53" s="113"/>
      <c r="P53" s="113"/>
      <c r="Q53" s="113"/>
      <c r="R53" s="113"/>
      <c r="S53" s="113"/>
      <c r="T53" s="113"/>
      <c r="U53" s="113"/>
      <c r="V53" s="113"/>
      <c r="W53" s="113"/>
      <c r="X53" s="113"/>
      <c r="Y53" s="113"/>
      <c r="Z53" s="113"/>
      <c r="AA53" s="113"/>
      <c r="AB53" s="113"/>
      <c r="AC53" s="113"/>
      <c r="AD53" s="113"/>
      <c r="AF53" s="124"/>
      <c r="AG53" s="124"/>
    </row>
    <row r="54" spans="1:33" s="96" customFormat="1">
      <c r="A54" s="113">
        <v>43</v>
      </c>
      <c r="B54" s="114"/>
      <c r="C54" s="115"/>
      <c r="D54" s="113"/>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F54" s="124"/>
      <c r="AG54" s="124"/>
    </row>
    <row r="55" spans="1:33" s="96" customFormat="1">
      <c r="A55" s="113">
        <v>44</v>
      </c>
      <c r="B55" s="114"/>
      <c r="C55" s="115"/>
      <c r="D55" s="113"/>
      <c r="E55" s="113"/>
      <c r="F55" s="113"/>
      <c r="G55" s="113"/>
      <c r="H55" s="113"/>
      <c r="I55" s="113"/>
      <c r="J55" s="113"/>
      <c r="K55" s="113"/>
      <c r="L55" s="113"/>
      <c r="M55" s="113"/>
      <c r="N55" s="113"/>
      <c r="O55" s="113"/>
      <c r="P55" s="113"/>
      <c r="Q55" s="113"/>
      <c r="R55" s="113"/>
      <c r="S55" s="113"/>
      <c r="T55" s="113"/>
      <c r="U55" s="113"/>
      <c r="V55" s="113"/>
      <c r="W55" s="113"/>
      <c r="X55" s="113"/>
      <c r="Y55" s="113"/>
      <c r="Z55" s="113"/>
      <c r="AA55" s="113"/>
      <c r="AB55" s="113"/>
      <c r="AC55" s="113"/>
      <c r="AD55" s="113"/>
      <c r="AF55" s="124"/>
      <c r="AG55" s="124"/>
    </row>
    <row r="56" spans="1:33" s="96" customFormat="1">
      <c r="A56" s="113">
        <v>45</v>
      </c>
      <c r="B56" s="114"/>
      <c r="C56" s="115"/>
      <c r="D56" s="113"/>
      <c r="E56" s="113"/>
      <c r="F56" s="113"/>
      <c r="G56" s="113"/>
      <c r="H56" s="113"/>
      <c r="I56" s="113"/>
      <c r="J56" s="113"/>
      <c r="K56" s="113"/>
      <c r="L56" s="113"/>
      <c r="M56" s="113"/>
      <c r="N56" s="113"/>
      <c r="O56" s="113"/>
      <c r="P56" s="113"/>
      <c r="Q56" s="113"/>
      <c r="R56" s="113"/>
      <c r="S56" s="113"/>
      <c r="T56" s="113"/>
      <c r="U56" s="113"/>
      <c r="V56" s="113"/>
      <c r="W56" s="113"/>
      <c r="X56" s="113"/>
      <c r="Y56" s="113"/>
      <c r="Z56" s="113"/>
      <c r="AA56" s="113"/>
      <c r="AB56" s="113"/>
      <c r="AC56" s="113"/>
      <c r="AD56" s="113"/>
      <c r="AF56" s="124"/>
      <c r="AG56" s="124"/>
    </row>
    <row r="57" spans="1:33" s="96" customFormat="1">
      <c r="A57" s="113">
        <v>46</v>
      </c>
      <c r="B57" s="114"/>
      <c r="C57" s="115"/>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F57" s="124"/>
      <c r="AG57" s="124"/>
    </row>
    <row r="58" spans="1:33" s="96" customFormat="1">
      <c r="A58" s="113">
        <v>47</v>
      </c>
      <c r="B58" s="114"/>
      <c r="C58" s="115"/>
      <c r="D58" s="113"/>
      <c r="E58" s="113"/>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F58" s="124"/>
      <c r="AG58" s="124"/>
    </row>
    <row r="59" spans="1:33" s="96" customFormat="1">
      <c r="A59" s="113">
        <v>48</v>
      </c>
      <c r="B59" s="114"/>
      <c r="C59" s="115"/>
      <c r="D59" s="113"/>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113"/>
      <c r="AC59" s="113"/>
      <c r="AD59" s="113"/>
      <c r="AF59" s="124"/>
      <c r="AG59" s="124"/>
    </row>
    <row r="60" spans="1:33" s="96" customFormat="1">
      <c r="A60" s="113">
        <v>49</v>
      </c>
      <c r="B60" s="114"/>
      <c r="C60" s="115"/>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c r="AE60" s="125"/>
      <c r="AF60" s="126"/>
      <c r="AG60" s="126"/>
    </row>
    <row r="61" spans="1:33" s="96" customFormat="1">
      <c r="A61" s="113">
        <v>50</v>
      </c>
      <c r="B61" s="114"/>
      <c r="C61" s="115"/>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F61" s="126"/>
      <c r="AG61" s="126"/>
    </row>
    <row r="62" spans="1:33" s="96" customFormat="1">
      <c r="A62" s="113">
        <v>51</v>
      </c>
      <c r="B62" s="114"/>
      <c r="C62" s="115"/>
      <c r="D62" s="113"/>
      <c r="E62" s="113"/>
      <c r="F62" s="113"/>
      <c r="G62" s="113"/>
      <c r="H62" s="113"/>
      <c r="I62" s="113"/>
      <c r="J62" s="113"/>
      <c r="K62" s="113"/>
      <c r="L62" s="113"/>
      <c r="M62" s="113"/>
      <c r="N62" s="113"/>
      <c r="O62" s="113"/>
      <c r="P62" s="113"/>
      <c r="Q62" s="113"/>
      <c r="R62" s="113"/>
      <c r="S62" s="113"/>
      <c r="T62" s="113"/>
      <c r="U62" s="113"/>
      <c r="V62" s="113"/>
      <c r="W62" s="113"/>
      <c r="X62" s="113"/>
      <c r="Y62" s="113"/>
      <c r="Z62" s="113"/>
      <c r="AA62" s="113"/>
      <c r="AB62" s="113"/>
      <c r="AC62" s="113"/>
      <c r="AD62" s="113"/>
      <c r="AF62" s="126"/>
      <c r="AG62" s="126"/>
    </row>
    <row r="63" spans="1:33" s="96" customFormat="1">
      <c r="A63" s="113">
        <v>52</v>
      </c>
      <c r="B63" s="114"/>
      <c r="C63" s="115"/>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F63" s="126"/>
      <c r="AG63" s="126"/>
    </row>
    <row r="64" spans="1:33" s="96" customFormat="1">
      <c r="A64" s="113">
        <v>53</v>
      </c>
      <c r="B64" s="114"/>
      <c r="C64" s="115"/>
      <c r="D64" s="113"/>
      <c r="E64" s="113"/>
      <c r="F64" s="113"/>
      <c r="G64" s="113"/>
      <c r="H64" s="113"/>
      <c r="I64" s="113"/>
      <c r="J64" s="113"/>
      <c r="K64" s="113"/>
      <c r="L64" s="113"/>
      <c r="M64" s="113"/>
      <c r="N64" s="113"/>
      <c r="O64" s="113"/>
      <c r="P64" s="113"/>
      <c r="Q64" s="113"/>
      <c r="R64" s="113"/>
      <c r="S64" s="113"/>
      <c r="T64" s="113"/>
      <c r="U64" s="113"/>
      <c r="V64" s="113"/>
      <c r="W64" s="113"/>
      <c r="X64" s="113"/>
      <c r="Y64" s="113"/>
      <c r="Z64" s="113"/>
      <c r="AA64" s="113"/>
      <c r="AB64" s="113"/>
      <c r="AC64" s="113"/>
      <c r="AD64" s="113"/>
      <c r="AF64" s="126"/>
      <c r="AG64" s="126"/>
    </row>
    <row r="65" spans="1:33" s="96" customFormat="1">
      <c r="A65" s="113">
        <v>54</v>
      </c>
      <c r="B65" s="114"/>
      <c r="C65" s="115"/>
      <c r="D65" s="113"/>
      <c r="E65" s="113"/>
      <c r="F65" s="113"/>
      <c r="G65" s="113"/>
      <c r="H65" s="113"/>
      <c r="I65" s="113"/>
      <c r="J65" s="113"/>
      <c r="K65" s="113"/>
      <c r="L65" s="113"/>
      <c r="M65" s="113"/>
      <c r="N65" s="113"/>
      <c r="O65" s="113"/>
      <c r="P65" s="113"/>
      <c r="Q65" s="113"/>
      <c r="R65" s="113"/>
      <c r="S65" s="113"/>
      <c r="T65" s="113"/>
      <c r="U65" s="113"/>
      <c r="V65" s="113"/>
      <c r="W65" s="113"/>
      <c r="X65" s="113"/>
      <c r="Y65" s="113"/>
      <c r="Z65" s="113"/>
      <c r="AA65" s="113"/>
      <c r="AB65" s="113"/>
      <c r="AC65" s="113"/>
      <c r="AD65" s="113"/>
      <c r="AF65" s="126"/>
      <c r="AG65" s="126"/>
    </row>
    <row r="66" spans="1:33">
      <c r="A66" s="127"/>
      <c r="B66" s="128"/>
      <c r="C66" s="128"/>
      <c r="D66" s="129"/>
      <c r="E66" s="128"/>
      <c r="F66" s="214"/>
      <c r="G66" s="214"/>
      <c r="H66" s="214"/>
      <c r="I66" s="214"/>
      <c r="J66" s="214"/>
      <c r="K66" s="214"/>
      <c r="L66" s="214"/>
      <c r="M66" s="214"/>
      <c r="N66" s="214"/>
      <c r="O66" s="214"/>
      <c r="P66" s="214"/>
      <c r="Q66" s="214"/>
      <c r="R66" s="214"/>
      <c r="S66" s="214"/>
      <c r="T66" s="128"/>
      <c r="U66" s="128"/>
      <c r="V66" s="128"/>
      <c r="W66" s="128"/>
      <c r="X66" s="128"/>
      <c r="Y66" s="128"/>
      <c r="Z66" s="128"/>
      <c r="AA66" s="128"/>
      <c r="AB66" s="128"/>
      <c r="AC66" s="128"/>
      <c r="AD66" s="141"/>
      <c r="AF66" s="142"/>
      <c r="AG66" s="142"/>
    </row>
    <row r="67" spans="1:33" ht="15.95" customHeight="1">
      <c r="A67" s="130"/>
      <c r="B67" s="131"/>
      <c r="C67" s="131"/>
      <c r="D67" s="132"/>
      <c r="E67" s="131"/>
      <c r="F67" s="215"/>
      <c r="G67" s="215"/>
      <c r="H67" s="215"/>
      <c r="I67" s="215"/>
      <c r="J67" s="215"/>
      <c r="K67" s="215"/>
      <c r="L67" s="215"/>
      <c r="M67" s="215"/>
      <c r="N67" s="215"/>
      <c r="O67" s="215"/>
      <c r="P67" s="215"/>
      <c r="Q67" s="215"/>
      <c r="R67" s="215"/>
      <c r="S67" s="215"/>
      <c r="T67" s="131"/>
      <c r="U67" s="131"/>
      <c r="V67" s="131"/>
      <c r="W67" s="131"/>
      <c r="X67" s="131"/>
      <c r="Y67" s="131"/>
      <c r="Z67" s="131"/>
      <c r="AA67" s="131"/>
      <c r="AB67" s="131"/>
      <c r="AC67" s="131"/>
      <c r="AD67" s="143"/>
      <c r="AF67" s="142"/>
      <c r="AG67" s="142"/>
    </row>
    <row r="68" spans="1:33" ht="15.95" customHeight="1">
      <c r="A68" s="130"/>
      <c r="B68" s="131"/>
      <c r="C68" s="131"/>
      <c r="D68" s="132"/>
      <c r="E68" s="131"/>
      <c r="F68" s="215"/>
      <c r="G68" s="215"/>
      <c r="H68" s="215"/>
      <c r="I68" s="215"/>
      <c r="J68" s="215"/>
      <c r="K68" s="215"/>
      <c r="L68" s="215"/>
      <c r="M68" s="215"/>
      <c r="N68" s="215"/>
      <c r="O68" s="215"/>
      <c r="P68" s="215"/>
      <c r="Q68" s="215"/>
      <c r="R68" s="215"/>
      <c r="S68" s="215"/>
      <c r="T68" s="131"/>
      <c r="U68" s="131"/>
      <c r="V68" s="131"/>
      <c r="W68" s="131"/>
      <c r="X68" s="131"/>
      <c r="Y68" s="131"/>
      <c r="Z68" s="131"/>
      <c r="AA68" s="131"/>
      <c r="AB68" s="131"/>
      <c r="AC68" s="131"/>
      <c r="AD68" s="143"/>
      <c r="AF68" s="142"/>
      <c r="AG68" s="142"/>
    </row>
    <row r="69" spans="1:33" ht="15.95" customHeight="1">
      <c r="A69" s="134"/>
      <c r="B69" s="131" t="s">
        <v>13</v>
      </c>
      <c r="C69" s="131"/>
      <c r="D69" s="132"/>
      <c r="E69" s="131"/>
      <c r="F69" s="215"/>
      <c r="G69" s="215"/>
      <c r="H69" s="215"/>
      <c r="I69" s="215"/>
      <c r="J69" s="215"/>
      <c r="K69" s="215"/>
      <c r="L69" s="215"/>
      <c r="M69" s="215"/>
      <c r="N69" s="215"/>
      <c r="O69" s="215"/>
      <c r="P69" s="215"/>
      <c r="Q69" s="215"/>
      <c r="R69" s="215"/>
      <c r="S69" s="215"/>
      <c r="T69" s="131"/>
      <c r="U69" s="131"/>
      <c r="V69" s="131"/>
      <c r="W69" s="131"/>
      <c r="X69" s="131"/>
      <c r="Y69" s="131"/>
      <c r="Z69" s="131"/>
      <c r="AA69" s="131"/>
      <c r="AB69" s="131"/>
      <c r="AC69" s="131"/>
      <c r="AD69" s="143"/>
      <c r="AF69" s="142"/>
      <c r="AG69" s="142"/>
    </row>
    <row r="70" spans="1:33">
      <c r="A70" s="134"/>
      <c r="B70" s="135" t="s">
        <v>107</v>
      </c>
      <c r="C70" s="135"/>
      <c r="D70" s="136"/>
      <c r="E70" s="135"/>
      <c r="F70" s="131"/>
      <c r="G70" s="131"/>
      <c r="H70" s="131"/>
      <c r="I70" s="131"/>
      <c r="J70" s="131"/>
      <c r="K70" s="131"/>
      <c r="L70" s="131"/>
      <c r="M70" s="131"/>
      <c r="N70" s="131"/>
      <c r="O70" s="131"/>
      <c r="P70" s="131"/>
      <c r="Q70" s="131"/>
      <c r="R70" s="131"/>
      <c r="S70" s="131"/>
      <c r="T70" s="131"/>
      <c r="U70" s="131"/>
      <c r="V70" s="131"/>
      <c r="W70" s="131"/>
      <c r="X70" s="131"/>
      <c r="Y70" s="131"/>
      <c r="Z70" s="131"/>
      <c r="AA70" s="131"/>
      <c r="AB70" s="131"/>
      <c r="AC70" s="131"/>
      <c r="AD70" s="143"/>
      <c r="AF70" s="142"/>
      <c r="AG70" s="142"/>
    </row>
    <row r="71" spans="1:33">
      <c r="A71" s="134"/>
      <c r="B71" s="135" t="s">
        <v>45</v>
      </c>
      <c r="C71" s="135"/>
      <c r="D71" s="136"/>
      <c r="E71" s="135"/>
      <c r="F71" s="131"/>
      <c r="G71" s="131"/>
      <c r="H71" s="131"/>
      <c r="I71" s="131"/>
      <c r="J71" s="131"/>
      <c r="K71" s="131"/>
      <c r="L71" s="131"/>
      <c r="M71" s="131"/>
      <c r="N71" s="131"/>
      <c r="O71" s="131"/>
      <c r="P71" s="131"/>
      <c r="Q71" s="131"/>
      <c r="R71" s="131"/>
      <c r="S71" s="131"/>
      <c r="T71" s="131"/>
      <c r="U71" s="131"/>
      <c r="V71" s="131"/>
      <c r="W71" s="131"/>
      <c r="X71" s="131"/>
      <c r="Y71" s="131"/>
      <c r="Z71" s="131"/>
      <c r="AA71" s="131"/>
      <c r="AB71" s="131"/>
      <c r="AC71" s="131"/>
      <c r="AD71" s="143"/>
      <c r="AF71" s="142"/>
      <c r="AG71" s="142"/>
    </row>
    <row r="72" spans="1:33">
      <c r="A72" s="134"/>
      <c r="B72" s="163" t="str">
        <f>$D$1</f>
        <v>SEKOLAH SERI PUTERI</v>
      </c>
      <c r="C72" s="137"/>
      <c r="D72" s="133"/>
      <c r="E72" s="137"/>
      <c r="F72" s="131"/>
      <c r="G72" s="131"/>
      <c r="H72" s="131"/>
      <c r="I72" s="131"/>
      <c r="J72" s="131"/>
      <c r="K72" s="131"/>
      <c r="L72" s="131"/>
      <c r="M72" s="131"/>
      <c r="N72" s="131"/>
      <c r="O72" s="131"/>
      <c r="P72" s="131"/>
      <c r="Q72" s="131"/>
      <c r="R72" s="131"/>
      <c r="S72" s="131"/>
      <c r="T72" s="131"/>
      <c r="U72" s="131"/>
      <c r="V72" s="131"/>
      <c r="W72" s="131"/>
      <c r="X72" s="131"/>
      <c r="Y72" s="131"/>
      <c r="Z72" s="131"/>
      <c r="AA72" s="131"/>
      <c r="AB72" s="131"/>
      <c r="AC72" s="131"/>
      <c r="AD72" s="143"/>
      <c r="AF72" s="142"/>
      <c r="AG72" s="142"/>
    </row>
    <row r="73" spans="1:33">
      <c r="A73" s="130"/>
      <c r="B73" s="131"/>
      <c r="C73" s="131"/>
      <c r="D73" s="132"/>
      <c r="E73" s="131"/>
      <c r="F73" s="131"/>
      <c r="G73" s="131"/>
      <c r="H73" s="131"/>
      <c r="I73" s="131"/>
      <c r="J73" s="131"/>
      <c r="K73" s="131"/>
      <c r="L73" s="131"/>
      <c r="M73" s="131"/>
      <c r="N73" s="131"/>
      <c r="O73" s="131"/>
      <c r="P73" s="131"/>
      <c r="Q73" s="131"/>
      <c r="R73" s="131"/>
      <c r="S73" s="131"/>
      <c r="T73" s="131"/>
      <c r="U73" s="131"/>
      <c r="V73" s="131"/>
      <c r="W73" s="131"/>
      <c r="X73" s="131"/>
      <c r="Y73" s="131"/>
      <c r="Z73" s="131"/>
      <c r="AA73" s="131"/>
      <c r="AB73" s="131"/>
      <c r="AC73" s="131"/>
      <c r="AD73" s="143"/>
      <c r="AF73" s="142"/>
      <c r="AG73" s="142"/>
    </row>
    <row r="74" spans="1:33">
      <c r="A74" s="130"/>
      <c r="B74" s="131"/>
      <c r="C74" s="131"/>
      <c r="D74" s="132"/>
      <c r="E74" s="131"/>
      <c r="F74" s="131"/>
      <c r="G74" s="131"/>
      <c r="H74" s="131"/>
      <c r="I74" s="131"/>
      <c r="J74" s="131"/>
      <c r="K74" s="131"/>
      <c r="L74" s="131"/>
      <c r="M74" s="131"/>
      <c r="N74" s="131"/>
      <c r="O74" s="131"/>
      <c r="P74" s="131"/>
      <c r="Q74" s="131"/>
      <c r="R74" s="131"/>
      <c r="S74" s="131"/>
      <c r="T74" s="131"/>
      <c r="U74" s="131"/>
      <c r="V74" s="131"/>
      <c r="W74" s="131"/>
      <c r="X74" s="131"/>
      <c r="Y74" s="131"/>
      <c r="Z74" s="131"/>
      <c r="AA74" s="131"/>
      <c r="AB74" s="131"/>
      <c r="AC74" s="131"/>
      <c r="AD74" s="143"/>
      <c r="AF74" s="142"/>
      <c r="AG74" s="142"/>
    </row>
    <row r="75" spans="1:33">
      <c r="A75" s="130"/>
      <c r="B75" s="131"/>
      <c r="C75" s="131"/>
      <c r="D75" s="132"/>
      <c r="E75" s="131"/>
      <c r="F75" s="131"/>
      <c r="G75" s="131"/>
      <c r="H75" s="131"/>
      <c r="I75" s="131"/>
      <c r="J75" s="131"/>
      <c r="K75" s="131"/>
      <c r="L75" s="131"/>
      <c r="M75" s="131"/>
      <c r="N75" s="131"/>
      <c r="O75" s="131"/>
      <c r="P75" s="131"/>
      <c r="Q75" s="131"/>
      <c r="R75" s="131"/>
      <c r="S75" s="131"/>
      <c r="T75" s="131"/>
      <c r="U75" s="131"/>
      <c r="V75" s="131"/>
      <c r="W75" s="131"/>
      <c r="X75" s="131"/>
      <c r="Y75" s="131"/>
      <c r="Z75" s="131"/>
      <c r="AA75" s="131"/>
      <c r="AB75" s="131"/>
      <c r="AC75" s="131"/>
      <c r="AD75" s="143"/>
      <c r="AF75" s="142"/>
      <c r="AG75" s="142"/>
    </row>
    <row r="76" spans="1:33">
      <c r="A76" s="130"/>
      <c r="B76" s="131"/>
      <c r="C76" s="131"/>
      <c r="D76" s="132"/>
      <c r="E76" s="131"/>
      <c r="F76" s="131"/>
      <c r="G76" s="131"/>
      <c r="H76" s="131"/>
      <c r="I76" s="131"/>
      <c r="J76" s="131"/>
      <c r="K76" s="131"/>
      <c r="L76" s="131"/>
      <c r="M76" s="131"/>
      <c r="N76" s="131"/>
      <c r="O76" s="131"/>
      <c r="P76" s="131"/>
      <c r="Q76" s="131"/>
      <c r="R76" s="131"/>
      <c r="S76" s="131"/>
      <c r="T76" s="131"/>
      <c r="U76" s="131"/>
      <c r="V76" s="131"/>
      <c r="W76" s="131"/>
      <c r="X76" s="131"/>
      <c r="Y76" s="131"/>
      <c r="Z76" s="131"/>
      <c r="AA76" s="131"/>
      <c r="AB76" s="131"/>
      <c r="AC76" s="131"/>
      <c r="AD76" s="143"/>
      <c r="AF76" s="142"/>
      <c r="AG76" s="142"/>
    </row>
    <row r="77" spans="1:33">
      <c r="A77" s="138"/>
      <c r="B77" s="139"/>
      <c r="C77" s="139"/>
      <c r="D77" s="140"/>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44"/>
      <c r="AF77" s="142"/>
      <c r="AG77" s="142"/>
    </row>
    <row r="78" spans="1:33">
      <c r="AF78" s="142"/>
      <c r="AG78" s="142"/>
    </row>
    <row r="79" spans="1:33">
      <c r="AF79" s="142"/>
      <c r="AG79" s="142"/>
    </row>
    <row r="80" spans="1:33">
      <c r="AF80" s="142"/>
      <c r="AG80" s="142"/>
    </row>
    <row r="81" spans="32:33">
      <c r="AF81" s="142"/>
      <c r="AG81" s="142"/>
    </row>
    <row r="82" spans="32:33">
      <c r="AF82" s="142"/>
      <c r="AG82" s="142"/>
    </row>
    <row r="83" spans="32:33">
      <c r="AF83" s="142"/>
      <c r="AG83" s="142"/>
    </row>
    <row r="84" spans="32:33">
      <c r="AF84" s="142"/>
      <c r="AG84" s="142"/>
    </row>
    <row r="85" spans="32:33">
      <c r="AF85" s="142"/>
      <c r="AG85" s="142"/>
    </row>
    <row r="86" spans="32:33">
      <c r="AF86" s="142"/>
      <c r="AG86" s="142"/>
    </row>
    <row r="87" spans="32:33">
      <c r="AF87" s="142"/>
      <c r="AG87" s="142"/>
    </row>
    <row r="88" spans="32:33">
      <c r="AF88" s="142"/>
      <c r="AG88" s="142"/>
    </row>
    <row r="89" spans="32:33">
      <c r="AF89" s="142"/>
      <c r="AG89" s="142"/>
    </row>
    <row r="90" spans="32:33">
      <c r="AF90" s="142"/>
      <c r="AG90" s="142"/>
    </row>
    <row r="91" spans="32:33">
      <c r="AF91" s="142"/>
      <c r="AG91" s="142"/>
    </row>
    <row r="92" spans="32:33">
      <c r="AF92" s="142"/>
      <c r="AG92" s="142"/>
    </row>
    <row r="93" spans="32:33">
      <c r="AF93" s="142"/>
      <c r="AG93" s="142"/>
    </row>
    <row r="94" spans="32:33">
      <c r="AF94" s="142"/>
      <c r="AG94" s="142"/>
    </row>
    <row r="95" spans="32:33">
      <c r="AF95" s="142"/>
      <c r="AG95" s="142"/>
    </row>
    <row r="96" spans="32:33">
      <c r="AF96" s="142"/>
      <c r="AG96" s="142"/>
    </row>
    <row r="97" spans="32:33">
      <c r="AF97" s="142"/>
      <c r="AG97" s="142"/>
    </row>
    <row r="98" spans="32:33">
      <c r="AF98" s="142"/>
      <c r="AG98" s="142"/>
    </row>
    <row r="99" spans="32:33">
      <c r="AF99" s="142"/>
      <c r="AG99" s="142"/>
    </row>
    <row r="100" spans="32:33">
      <c r="AF100" s="142"/>
      <c r="AG100" s="142"/>
    </row>
    <row r="101" spans="32:33">
      <c r="AF101" s="142"/>
      <c r="AG101" s="142"/>
    </row>
    <row r="102" spans="32:33">
      <c r="AF102" s="142"/>
      <c r="AG102" s="142"/>
    </row>
    <row r="103" spans="32:33">
      <c r="AF103" s="142"/>
      <c r="AG103" s="142"/>
    </row>
    <row r="104" spans="32:33">
      <c r="AF104" s="142"/>
      <c r="AG104" s="142"/>
    </row>
    <row r="105" spans="32:33"/>
    <row r="106" spans="32:33"/>
    <row r="107" spans="32:33"/>
    <row r="108" spans="32:33"/>
    <row r="109" spans="32:33"/>
    <row r="110" spans="32:33"/>
    <row r="111" spans="32:33"/>
    <row r="112" spans="32:33"/>
    <row r="113"/>
    <row r="114"/>
    <row r="115"/>
    <row r="116"/>
    <row r="117"/>
    <row r="118"/>
    <row r="119"/>
    <row r="120"/>
    <row r="121"/>
    <row r="122"/>
    <row r="123"/>
    <row r="124"/>
    <row r="125"/>
    <row r="126"/>
    <row r="127"/>
    <row r="128"/>
    <row r="129"/>
    <row r="130"/>
    <row r="131"/>
    <row r="132"/>
    <row r="133"/>
    <row r="134"/>
    <row r="135"/>
  </sheetData>
  <sheetProtection algorithmName="SHA-512" hashValue="bzTblIvWFZnDnPD0qz34hnQjNr3lGRtlFa1t3NNuvekESrhYJA7UBoMPDDMyz2QTfPxHj91l6ISaFkDeRkxSAQ==" saltValue="VwT8XSHZkzdahrYblt+2NQ==" spinCount="100000" sheet="1" formatRows="0"/>
  <mergeCells count="10">
    <mergeCell ref="F66:S66"/>
    <mergeCell ref="F67:S67"/>
    <mergeCell ref="F68:S68"/>
    <mergeCell ref="F69:S69"/>
    <mergeCell ref="E9:J10"/>
    <mergeCell ref="A9:A11"/>
    <mergeCell ref="B9:B11"/>
    <mergeCell ref="C9:C11"/>
    <mergeCell ref="D9:D11"/>
    <mergeCell ref="AD9:AD11"/>
  </mergeCells>
  <dataValidations count="1">
    <dataValidation type="whole" allowBlank="1" showErrorMessage="1" errorTitle="TAHAP PENGUASAAN" error="SILA ISIKAN TAHAP PENGUASAAN YANG BETUL!" sqref="E12:AD65">
      <formula1>1</formula1>
      <formula2>6</formula2>
    </dataValidation>
  </dataValidations>
  <printOptions horizontalCentered="1"/>
  <pageMargins left="0.23622047244094491" right="0.23622047244094491" top="0.74803149606299213" bottom="0.74803149606299213" header="0.31496062992125984" footer="0.31496062992125984"/>
  <pageSetup paperSize="9" scale="62" fitToHeight="0" orientation="portrait" blackAndWhite="1"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7</xdr:col>
                    <xdr:colOff>723900</xdr:colOff>
                    <xdr:row>5</xdr:row>
                    <xdr:rowOff>28575</xdr:rowOff>
                  </from>
                  <to>
                    <xdr:col>8</xdr:col>
                    <xdr:colOff>0</xdr:colOff>
                    <xdr:row>6</xdr:row>
                    <xdr:rowOff>0</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7</xdr:col>
                    <xdr:colOff>723900</xdr:colOff>
                    <xdr:row>6</xdr:row>
                    <xdr:rowOff>28575</xdr:rowOff>
                  </from>
                  <to>
                    <xdr:col>7</xdr:col>
                    <xdr:colOff>1047750</xdr:colOff>
                    <xdr:row>7</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K87"/>
  <sheetViews>
    <sheetView showGridLines="0" topLeftCell="A13" zoomScale="80" zoomScaleNormal="80" zoomScaleSheetLayoutView="100" workbookViewId="0">
      <selection activeCell="F20" sqref="F20"/>
    </sheetView>
  </sheetViews>
  <sheetFormatPr defaultRowHeight="16.5" zeroHeight="1"/>
  <cols>
    <col min="1" max="1" width="3.5703125" style="1" customWidth="1"/>
    <col min="2" max="3" width="8.28515625" style="48" customWidth="1"/>
    <col min="4" max="4" width="20.28515625" style="48" customWidth="1"/>
    <col min="5" max="5" width="13.7109375" style="48" customWidth="1"/>
    <col min="6" max="6" width="94.7109375" style="48" customWidth="1"/>
    <col min="7" max="7" width="4.28515625" style="50" customWidth="1"/>
    <col min="8" max="8" width="12.5703125" style="51" hidden="1" customWidth="1"/>
    <col min="9" max="9" width="33.5703125" style="1" hidden="1" customWidth="1"/>
    <col min="10" max="11" width="12.5703125" style="1" hidden="1" customWidth="1"/>
    <col min="12" max="12" width="12.5703125" style="1" customWidth="1"/>
    <col min="13" max="13" width="5.85546875" style="1" customWidth="1"/>
    <col min="14" max="14" width="9.140625" style="1" bestFit="1"/>
    <col min="15" max="16384" width="9.140625" style="1"/>
  </cols>
  <sheetData>
    <row r="1" spans="1:11" s="47" customFormat="1" ht="21" customHeight="1">
      <c r="A1" s="52"/>
      <c r="B1" s="248" t="str">
        <f>'REKOD PRESTASI MURID'!$D$1</f>
        <v>SEKOLAH SERI PUTERI</v>
      </c>
      <c r="C1" s="248"/>
      <c r="D1" s="248"/>
      <c r="E1" s="248"/>
      <c r="F1" s="248"/>
      <c r="G1" s="52"/>
      <c r="H1" s="51"/>
    </row>
    <row r="2" spans="1:11" s="47" customFormat="1" ht="21" customHeight="1">
      <c r="A2" s="52"/>
      <c r="B2" s="248" t="str">
        <f>'REKOD PRESTASI MURID'!$D$2</f>
        <v>CYBERJAYA</v>
      </c>
      <c r="C2" s="248"/>
      <c r="D2" s="248"/>
      <c r="E2" s="248"/>
      <c r="F2" s="248"/>
      <c r="G2" s="52"/>
      <c r="H2" s="51"/>
    </row>
    <row r="3" spans="1:11" s="47" customFormat="1" ht="21" customHeight="1">
      <c r="A3" s="52"/>
      <c r="B3" s="248" t="str">
        <f>'REKOD PRESTASI MURID'!$D$3</f>
        <v>SELANGOR</v>
      </c>
      <c r="C3" s="248"/>
      <c r="D3" s="248"/>
      <c r="E3" s="248"/>
      <c r="F3" s="248"/>
      <c r="G3" s="52"/>
      <c r="H3" s="51"/>
    </row>
    <row r="4" spans="1:11" s="47" customFormat="1" ht="21" customHeight="1">
      <c r="A4" s="53"/>
      <c r="B4" s="249" t="str">
        <f>'REKOD PRESTASI MURID'!$D$4</f>
        <v>00/00/2018</v>
      </c>
      <c r="C4" s="249"/>
      <c r="D4" s="249"/>
      <c r="E4" s="249"/>
      <c r="F4" s="249"/>
      <c r="G4" s="53"/>
      <c r="H4" s="222" t="s">
        <v>14</v>
      </c>
      <c r="I4" s="222"/>
      <c r="J4" s="222"/>
    </row>
    <row r="5" spans="1:11">
      <c r="A5" s="7"/>
      <c r="B5" s="7"/>
      <c r="C5" s="7"/>
      <c r="D5" s="7"/>
      <c r="E5" s="7"/>
      <c r="F5" s="7"/>
      <c r="G5" s="7"/>
      <c r="H5" s="54"/>
      <c r="I5" s="91"/>
      <c r="J5" s="91"/>
    </row>
    <row r="6" spans="1:11" ht="18.75">
      <c r="A6" s="7"/>
      <c r="B6" s="55" t="str">
        <f>'REKOD PRESTASI MURID'!$A$7</f>
        <v>BAHASA PERANCIS</v>
      </c>
      <c r="C6" s="7"/>
      <c r="D6" s="7"/>
      <c r="E6" s="7"/>
      <c r="F6" s="7"/>
      <c r="G6" s="7"/>
      <c r="H6" s="54"/>
      <c r="I6" s="92">
        <v>1</v>
      </c>
      <c r="J6" s="91"/>
    </row>
    <row r="7" spans="1:11">
      <c r="A7" s="7"/>
      <c r="B7" s="7"/>
      <c r="C7" s="7"/>
      <c r="D7" s="7"/>
      <c r="E7" s="7"/>
      <c r="F7" s="7"/>
      <c r="G7" s="7"/>
      <c r="H7" s="56">
        <v>1</v>
      </c>
      <c r="I7" s="56" t="str">
        <f>'REKOD PRESTASI MURID'!B12</f>
        <v>AHMAD ADLI BIN ALI</v>
      </c>
      <c r="J7" s="56" t="str">
        <f t="shared" ref="J7:J24" si="0">IF(I7=0,"",H7&amp;"  "&amp;I7)</f>
        <v>1  AHMAD ADLI BIN ALI</v>
      </c>
      <c r="K7" s="1">
        <f>'REKOD PRESTASI MURID'!AI12</f>
        <v>2</v>
      </c>
    </row>
    <row r="8" spans="1:11">
      <c r="A8" s="7"/>
      <c r="B8" s="223" t="s">
        <v>15</v>
      </c>
      <c r="C8" s="224"/>
      <c r="D8" s="57" t="str">
        <f>VLOOKUP($I$6,H7:J69,2)</f>
        <v>AHMAD ADLI BIN ALI</v>
      </c>
      <c r="E8" s="58"/>
      <c r="F8" s="18"/>
      <c r="G8" s="7"/>
      <c r="H8" s="56">
        <v>2</v>
      </c>
      <c r="I8" s="56" t="str">
        <f>'REKOD PRESTASI MURID'!B13</f>
        <v>AHMAD ISWAZIR BIN KAMARUDDIN ALI</v>
      </c>
      <c r="J8" s="56" t="str">
        <f t="shared" si="0"/>
        <v>2  AHMAD ISWAZIR BIN KAMARUDDIN ALI</v>
      </c>
      <c r="K8" s="1" t="str">
        <f>'REKOD PRESTASI MURID'!I6</f>
        <v>Pentaksiran Pertengahan Tahun</v>
      </c>
    </row>
    <row r="9" spans="1:11">
      <c r="A9" s="7"/>
      <c r="B9" s="226" t="s">
        <v>16</v>
      </c>
      <c r="C9" s="227"/>
      <c r="D9" s="61">
        <f>VLOOKUP($I$6,'REKOD PRESTASI MURID'!$A$12:$D$65,3)</f>
        <v>40307162521</v>
      </c>
      <c r="E9" s="62"/>
      <c r="F9" s="18"/>
      <c r="G9" s="7"/>
      <c r="H9" s="56">
        <v>3</v>
      </c>
      <c r="I9" s="56" t="str">
        <f>'REKOD PRESTASI MURID'!B14</f>
        <v>ARINA ARISSA BINTI MUSA</v>
      </c>
      <c r="J9" s="56" t="str">
        <f t="shared" si="0"/>
        <v>3  ARINA ARISSA BINTI MUSA</v>
      </c>
      <c r="K9" s="1" t="str">
        <f>'REKOD PRESTASI MURID'!I7</f>
        <v>Pentaksiran Akhir tahun</v>
      </c>
    </row>
    <row r="10" spans="1:11">
      <c r="A10" s="7"/>
      <c r="B10" s="226" t="s">
        <v>17</v>
      </c>
      <c r="C10" s="227"/>
      <c r="D10" s="63" t="str">
        <f>VLOOKUP($I$6,'REKOD PRESTASI MURID'!$A$12:$D$65,4)</f>
        <v>L</v>
      </c>
      <c r="E10" s="64"/>
      <c r="F10" s="18"/>
      <c r="G10" s="7"/>
      <c r="H10" s="56">
        <v>4</v>
      </c>
      <c r="I10" s="56" t="str">
        <f>'REKOD PRESTASI MURID'!B15</f>
        <v>AZALI BIN MOHD GHAZI</v>
      </c>
      <c r="J10" s="56" t="str">
        <f t="shared" si="0"/>
        <v>4  AZALI BIN MOHD GHAZI</v>
      </c>
    </row>
    <row r="11" spans="1:11">
      <c r="A11" s="7"/>
      <c r="B11" s="226" t="s">
        <v>110</v>
      </c>
      <c r="C11" s="227"/>
      <c r="D11" s="63" t="str">
        <f>'REKOD PRESTASI MURID'!D7</f>
        <v>3 CEMERLANG</v>
      </c>
      <c r="E11" s="64"/>
      <c r="F11" s="18"/>
      <c r="G11" s="7"/>
      <c r="H11" s="56">
        <v>5</v>
      </c>
      <c r="I11" s="56" t="str">
        <f>'REKOD PRESTASI MURID'!B16</f>
        <v>AZWAN BIN MUSAHAR</v>
      </c>
      <c r="J11" s="56" t="str">
        <f t="shared" si="0"/>
        <v>5  AZWAN BIN MUSAHAR</v>
      </c>
    </row>
    <row r="12" spans="1:11">
      <c r="A12" s="7"/>
      <c r="B12" s="59" t="s">
        <v>18</v>
      </c>
      <c r="C12" s="60"/>
      <c r="D12" s="63" t="str">
        <f>'REKOD PRESTASI MURID'!$D$6</f>
        <v>PN. ZARIAH ALI</v>
      </c>
      <c r="E12" s="64"/>
      <c r="F12" s="18"/>
      <c r="G12" s="7"/>
      <c r="H12" s="56">
        <v>6</v>
      </c>
      <c r="I12" s="56" t="str">
        <f>'REKOD PRESTASI MURID'!B17</f>
        <v>CHAN KOK MENG</v>
      </c>
      <c r="J12" s="56" t="str">
        <f t="shared" si="0"/>
        <v>6  CHAN KOK MENG</v>
      </c>
      <c r="K12" s="89"/>
    </row>
    <row r="13" spans="1:11">
      <c r="A13" s="7"/>
      <c r="B13" s="228" t="s">
        <v>19</v>
      </c>
      <c r="C13" s="229"/>
      <c r="D13" s="148" t="str">
        <f>B4</f>
        <v>00/00/2018</v>
      </c>
      <c r="E13" s="65"/>
      <c r="F13" s="18"/>
      <c r="G13" s="7"/>
      <c r="H13" s="56">
        <v>7</v>
      </c>
      <c r="I13" s="56" t="str">
        <f>'REKOD PRESTASI MURID'!B18</f>
        <v>CHONG WEY LOON</v>
      </c>
      <c r="J13" s="56" t="str">
        <f t="shared" si="0"/>
        <v>7  CHONG WEY LOON</v>
      </c>
    </row>
    <row r="14" spans="1:11">
      <c r="A14" s="7"/>
      <c r="B14" s="18"/>
      <c r="C14" s="18"/>
      <c r="D14" s="18"/>
      <c r="E14" s="66"/>
      <c r="F14" s="18"/>
      <c r="G14" s="7"/>
      <c r="H14" s="56">
        <v>8</v>
      </c>
      <c r="I14" s="56" t="str">
        <f>'REKOD PRESTASI MURID'!B19</f>
        <v>DANIAL IRISH BIN DANIAL RUDIN</v>
      </c>
      <c r="J14" s="56" t="str">
        <f t="shared" si="0"/>
        <v>8  DANIAL IRISH BIN DANIAL RUDIN</v>
      </c>
    </row>
    <row r="15" spans="1:11" ht="22.5" customHeight="1">
      <c r="A15" s="7"/>
      <c r="B15" s="239" t="s">
        <v>20</v>
      </c>
      <c r="C15" s="239"/>
      <c r="D15" s="239"/>
      <c r="E15" s="232">
        <f>IF(K7=1,"",VLOOKUP($I$6,'REKOD PRESTASI MURID'!$A$12:$AD$65,30))</f>
        <v>4</v>
      </c>
      <c r="F15" s="237" t="str">
        <f>UPPER(IF(K7=1,K8,K9))</f>
        <v>PENTAKSIRAN AKHIR TAHUN</v>
      </c>
      <c r="G15" s="7"/>
      <c r="H15" s="56">
        <v>9</v>
      </c>
      <c r="I15" s="56" t="str">
        <f>'REKOD PRESTASI MURID'!B20</f>
        <v>FARIDAH BINTI RAMLAN</v>
      </c>
      <c r="J15" s="56" t="str">
        <f t="shared" si="0"/>
        <v>9  FARIDAH BINTI RAMLAN</v>
      </c>
    </row>
    <row r="16" spans="1:11" ht="22.5" customHeight="1">
      <c r="A16" s="7"/>
      <c r="B16" s="240"/>
      <c r="C16" s="240"/>
      <c r="D16" s="240"/>
      <c r="E16" s="232"/>
      <c r="F16" s="238"/>
      <c r="G16" s="7"/>
      <c r="H16" s="56">
        <v>10</v>
      </c>
      <c r="I16" s="56" t="str">
        <f>'REKOD PRESTASI MURID'!B21</f>
        <v>HAFIZ BIN BAHAROM</v>
      </c>
      <c r="J16" s="56" t="str">
        <f t="shared" si="0"/>
        <v>10  HAFIZ BIN BAHAROM</v>
      </c>
    </row>
    <row r="17" spans="1:10" ht="57.75" customHeight="1">
      <c r="A17" s="7"/>
      <c r="B17" s="230" t="s">
        <v>21</v>
      </c>
      <c r="C17" s="230"/>
      <c r="D17" s="231"/>
      <c r="E17" s="233" t="str">
        <f>IF(E15="","Tahap Penguasaan Keseluruhan hanya dilaporkan pada pentaksiran akhir tahun sahaja",VLOOKUP(E15,'DATA PERNYATAAN TAHAP PGUASAAN '!A204:B209,2))</f>
        <v>Murid berupaya mempamerkan tahap penguasaan bahasa dan kecekapan berbahasa yang baik, dapat mengaplikasikan pengetahuan bahasa dengan berkesan, mampu mengungkapkan idea, menguasai kemahiran berfikir yang kritis, dan mengamalkan pembelajaran kendiri secara minimum dalam kemahiran bahasa.</v>
      </c>
      <c r="F17" s="234"/>
      <c r="G17" s="7"/>
      <c r="H17" s="56">
        <v>11</v>
      </c>
      <c r="I17" s="56" t="str">
        <f>'REKOD PRESTASI MURID'!B22</f>
        <v>HALIM BIN HARUN</v>
      </c>
      <c r="J17" s="56" t="str">
        <f t="shared" si="0"/>
        <v>11  HALIM BIN HARUN</v>
      </c>
    </row>
    <row r="18" spans="1:10">
      <c r="A18" s="7"/>
      <c r="B18" s="6"/>
      <c r="C18" s="6"/>
      <c r="D18" s="6"/>
      <c r="E18" s="6"/>
      <c r="F18" s="6"/>
      <c r="G18" s="7"/>
      <c r="H18" s="56">
        <v>12</v>
      </c>
      <c r="I18" s="56" t="str">
        <f>'REKOD PRESTASI MURID'!B23</f>
        <v>HARLENI  BINTI  ARIF</v>
      </c>
      <c r="J18" s="56" t="str">
        <f t="shared" si="0"/>
        <v>12  HARLENI  BINTI  ARIF</v>
      </c>
    </row>
    <row r="19" spans="1:10" ht="40.5" customHeight="1">
      <c r="A19" s="7"/>
      <c r="B19" s="235" t="s">
        <v>4</v>
      </c>
      <c r="C19" s="235"/>
      <c r="D19" s="67" t="s">
        <v>22</v>
      </c>
      <c r="E19" s="68" t="s">
        <v>23</v>
      </c>
      <c r="F19" s="69" t="s">
        <v>24</v>
      </c>
      <c r="G19" s="7"/>
      <c r="H19" s="56">
        <v>13</v>
      </c>
      <c r="I19" s="56" t="str">
        <f>'REKOD PRESTASI MURID'!B24</f>
        <v>HARLINA BINTI SARIP</v>
      </c>
      <c r="J19" s="56" t="str">
        <f t="shared" si="0"/>
        <v>13  HARLINA BINTI SARIP</v>
      </c>
    </row>
    <row r="20" spans="1:10" ht="47.25" customHeight="1">
      <c r="A20" s="7"/>
      <c r="B20" s="242" t="str">
        <f>B6</f>
        <v>BAHASA PERANCIS</v>
      </c>
      <c r="C20" s="243"/>
      <c r="D20" s="70" t="str">
        <f>'REKOD PRESTASI MURID'!$E$11</f>
        <v>MENDENGAR</v>
      </c>
      <c r="E20" s="71">
        <f>VLOOKUP($I$6,'REKOD PRESTASI MURID'!$A$12:$AD$65,5)</f>
        <v>4</v>
      </c>
      <c r="F20" s="72" t="str">
        <f>VLOOKUP(E20,'DATA PERNYATAAN TAHAP PGUASAAN '!A4:B9,2)</f>
        <v xml:space="preserve">Memahami frasa, ungkapan yang sering digunakan dan mesej ringkas pada tahap yang baik. Mengamalkan pembelajaran kendiri yang minimum.  </v>
      </c>
      <c r="G20" s="7"/>
      <c r="H20" s="56">
        <v>14</v>
      </c>
      <c r="I20" s="56" t="str">
        <f>'REKOD PRESTASI MURID'!B25</f>
        <v>HAYATI BINTI MUSA</v>
      </c>
      <c r="J20" s="56" t="str">
        <f t="shared" si="0"/>
        <v>14  HAYATI BINTI MUSA</v>
      </c>
    </row>
    <row r="21" spans="1:10" ht="47.25" customHeight="1">
      <c r="A21" s="7"/>
      <c r="B21" s="244"/>
      <c r="C21" s="245"/>
      <c r="D21" s="70" t="str">
        <f>'REKOD PRESTASI MURID'!$F$11</f>
        <v>MEMBACA</v>
      </c>
      <c r="E21" s="71">
        <f>VLOOKUP($I$6,'REKOD PRESTASI MURID'!$A$12:$AD$65,6)</f>
        <v>5</v>
      </c>
      <c r="F21" s="72" t="str">
        <f>VLOOKUP(E21,'DATA PERNYATAAN TAHAP PGUASAAN '!A12:B17,2)</f>
        <v>Mengenal pasti maklumat khusus yang dapat diramal dalam dokumen / teks yang mudah dan pendek pada tahap sangat baik dan mengamalkan pembelajaran kendiri. Menggunakan bahasa dengan mudah dan berkesan.</v>
      </c>
      <c r="G21" s="7"/>
      <c r="H21" s="56">
        <v>15</v>
      </c>
      <c r="I21" s="56" t="str">
        <f>'REKOD PRESTASI MURID'!B26</f>
        <v>IRWAN HASHIM BIN MOHD SUHAILY</v>
      </c>
      <c r="J21" s="56" t="str">
        <f t="shared" si="0"/>
        <v>15  IRWAN HASHIM BIN MOHD SUHAILY</v>
      </c>
    </row>
    <row r="22" spans="1:10" ht="47.25" customHeight="1">
      <c r="A22" s="7"/>
      <c r="B22" s="244"/>
      <c r="C22" s="245"/>
      <c r="D22" s="70" t="str">
        <f>'REKOD PRESTASI MURID'!$G$11</f>
        <v>LISAN</v>
      </c>
      <c r="E22" s="71">
        <f>VLOOKUP($I$6,'REKOD PRESTASI MURID'!$A$12:$AD$65,7)</f>
        <v>4</v>
      </c>
      <c r="F22" s="72" t="str">
        <f>VLOOKUP(E22,'DATA PERNYATAAN TAHAP PGUASAAN '!A20:B25,2)</f>
        <v xml:space="preserve">Menggunakan frasa untuk menerangkan secara ringkas mengenai keluarga dan orang lain, keadaan hidup mereka, aktiviti harian mereka dan aktiviti profesional mereka semasa atau terkini dengan mudah dan berkesan pada tahap baik. Mengamalkan pembelajaran kendiri dengan cara yang minimum.  </v>
      </c>
      <c r="G22" s="7"/>
      <c r="H22" s="56">
        <v>16</v>
      </c>
      <c r="I22" s="56" t="str">
        <f>'REKOD PRESTASI MURID'!B27</f>
        <v>ISMAIL ALIFF BIN AZIZ</v>
      </c>
      <c r="J22" s="56" t="str">
        <f t="shared" si="0"/>
        <v>16  ISMAIL ALIFF BIN AZIZ</v>
      </c>
    </row>
    <row r="23" spans="1:10" ht="47.25" customHeight="1">
      <c r="A23" s="7"/>
      <c r="B23" s="244"/>
      <c r="C23" s="245"/>
      <c r="D23" s="70" t="str">
        <f>'REKOD PRESTASI MURID'!$H$11</f>
        <v>INTERAKSI</v>
      </c>
      <c r="E23" s="71">
        <f>VLOOKUP($I$6,'REKOD PRESTASI MURID'!$A$12:$AD$65,8)</f>
        <v>4</v>
      </c>
      <c r="F23" s="72" t="str">
        <f>VLOOKUP(E23,'DATA PERNYATAAN TAHAP PGUASAAN '!A28:B33,2)</f>
        <v xml:space="preserve">Berkomunikasi untuk pertukaran maklumat yang mudah dan langsung mengenai topik semasa dan aktiviti harian dengan mudah dan berkesan pada tahap baik. Mengamalkan pembelajaran kendiri.  </v>
      </c>
      <c r="G23" s="7"/>
      <c r="H23" s="56">
        <v>17</v>
      </c>
      <c r="I23" s="56" t="str">
        <f>'REKOD PRESTASI MURID'!B28</f>
        <v>JAMIL BIN JAMALUDIN</v>
      </c>
      <c r="J23" s="56" t="str">
        <f t="shared" si="0"/>
        <v>17  JAMIL BIN JAMALUDIN</v>
      </c>
    </row>
    <row r="24" spans="1:10" ht="46.5" customHeight="1">
      <c r="A24" s="7"/>
      <c r="B24" s="246"/>
      <c r="C24" s="247"/>
      <c r="D24" s="70" t="str">
        <f>'REKOD PRESTASI MURID'!$I$11</f>
        <v>MENULIS</v>
      </c>
      <c r="E24" s="71">
        <f>VLOOKUP($I$6,'REKOD PRESTASI MURID'!$A$12:$AD$65,9)</f>
        <v>3</v>
      </c>
      <c r="F24" s="72" t="str">
        <f>VLOOKUP(E24,'DATA PERNYATAAN TAHAP PGUASAAN '!A36:B41,2)</f>
        <v>Menulis nota, mesej dan surat tidak rasmi yang mudah untuk menyampaikan maklumat yang jelas pada tahap memuaskan dan mampu menguasai pembelajaran kendiri tanpa bimbingan.</v>
      </c>
      <c r="G24" s="7"/>
      <c r="H24" s="56">
        <v>18</v>
      </c>
      <c r="I24" s="56" t="str">
        <f>'REKOD PRESTASI MURID'!B29</f>
        <v>KAMARIAH BINTI YASSIN</v>
      </c>
      <c r="J24" s="56" t="str">
        <f t="shared" si="0"/>
        <v>18  KAMARIAH BINTI YASSIN</v>
      </c>
    </row>
    <row r="25" spans="1:10" hidden="1">
      <c r="A25" s="7"/>
      <c r="B25" s="168"/>
      <c r="C25" s="169"/>
      <c r="D25" s="70">
        <f>'REKOD PRESTASI MURID'!$J$11</f>
        <v>0</v>
      </c>
      <c r="E25" s="71">
        <f>VLOOKUP($I$6,'REKOD PRESTASI MURID'!$A$12:$AD$65,10)</f>
        <v>0</v>
      </c>
      <c r="F25" s="72" t="e">
        <f>VLOOKUP(E25,'DATA PERNYATAAN TAHAP PGUASAAN '!A44:B49,2)</f>
        <v>#N/A</v>
      </c>
      <c r="G25" s="7"/>
      <c r="H25" s="56">
        <v>19</v>
      </c>
      <c r="I25" s="56" t="str">
        <f>'REKOD PRESTASI MURID'!B30</f>
        <v>KARIM DANISH BIN ABU BAKAR</v>
      </c>
      <c r="J25" s="56" t="str">
        <f t="shared" ref="J25:J30" si="1">IF(I25=0,"",H25&amp;"  "&amp;I25)</f>
        <v>19  KARIM DANISH BIN ABU BAKAR</v>
      </c>
    </row>
    <row r="26" spans="1:10" hidden="1">
      <c r="A26" s="7"/>
      <c r="B26" s="170"/>
      <c r="C26" s="171"/>
      <c r="D26" s="70">
        <f>'REKOD PRESTASI MURID'!$K$11</f>
        <v>0</v>
      </c>
      <c r="E26" s="71">
        <f>VLOOKUP($I$6,'REKOD PRESTASI MURID'!$A$12:$AD$65,11)</f>
        <v>0</v>
      </c>
      <c r="F26" s="72" t="e">
        <f>VLOOKUP(E26,'DATA PERNYATAAN TAHAP PGUASAAN '!A52:B57,2)</f>
        <v>#N/A</v>
      </c>
      <c r="G26" s="7"/>
      <c r="H26" s="56">
        <v>20</v>
      </c>
      <c r="I26" s="56" t="str">
        <f>'REKOD PRESTASI MURID'!B31</f>
        <v>KHARIL YUSRI BIN TAHUR</v>
      </c>
      <c r="J26" s="56" t="str">
        <f t="shared" si="1"/>
        <v>20  KHARIL YUSRI BIN TAHUR</v>
      </c>
    </row>
    <row r="27" spans="1:10" hidden="1">
      <c r="A27" s="7"/>
      <c r="B27" s="170"/>
      <c r="C27" s="171"/>
      <c r="D27" s="70">
        <f>'REKOD PRESTASI MURID'!$L$11</f>
        <v>0</v>
      </c>
      <c r="E27" s="71">
        <f>VLOOKUP($I$6,'REKOD PRESTASI MURID'!$A$12:$AD$65,12)</f>
        <v>0</v>
      </c>
      <c r="F27" s="72" t="e">
        <f>VLOOKUP(E27,'DATA PERNYATAAN TAHAP PGUASAAN '!A60:B65,2)</f>
        <v>#N/A</v>
      </c>
      <c r="G27" s="7"/>
      <c r="H27" s="56">
        <v>21</v>
      </c>
      <c r="I27" s="56" t="str">
        <f>'REKOD PRESTASI MURID'!B32</f>
        <v xml:space="preserve">LAILATUL QARI BINTI KARIM </v>
      </c>
      <c r="J27" s="56" t="str">
        <f t="shared" si="1"/>
        <v xml:space="preserve">21  LAILATUL QARI BINTI KARIM </v>
      </c>
    </row>
    <row r="28" spans="1:10" hidden="1">
      <c r="A28" s="7"/>
      <c r="B28" s="170"/>
      <c r="C28" s="171"/>
      <c r="D28" s="70">
        <f>'REKOD PRESTASI MURID'!$M$11</f>
        <v>0</v>
      </c>
      <c r="E28" s="71">
        <f>VLOOKUP($I$6,'REKOD PRESTASI MURID'!$A$12:$AD$65,13)</f>
        <v>0</v>
      </c>
      <c r="F28" s="72" t="e">
        <f>VLOOKUP(E28,'DATA PERNYATAAN TAHAP PGUASAAN '!A68:B73,2)</f>
        <v>#N/A</v>
      </c>
      <c r="G28" s="7"/>
      <c r="H28" s="56">
        <v>22</v>
      </c>
      <c r="I28" s="56" t="str">
        <f>'REKOD PRESTASI MURID'!B33</f>
        <v>LIZA BINTI OTHMAN</v>
      </c>
      <c r="J28" s="56" t="str">
        <f t="shared" si="1"/>
        <v>22  LIZA BINTI OTHMAN</v>
      </c>
    </row>
    <row r="29" spans="1:10" hidden="1">
      <c r="A29" s="7"/>
      <c r="B29" s="168"/>
      <c r="C29" s="169"/>
      <c r="D29" s="70">
        <f>'REKOD PRESTASI MURID'!$N$11</f>
        <v>0</v>
      </c>
      <c r="E29" s="71">
        <f>VLOOKUP($I$6,'REKOD PRESTASI MURID'!$A$12:$AD$65,14)</f>
        <v>0</v>
      </c>
      <c r="F29" s="72" t="e">
        <f>VLOOKUP(E29,'DATA PERNYATAAN TAHAP PGUASAAN '!A76:B81,2)</f>
        <v>#N/A</v>
      </c>
      <c r="G29" s="7"/>
      <c r="H29" s="56">
        <v>23</v>
      </c>
      <c r="I29" s="56" t="str">
        <f>'REKOD PRESTASI MURID'!B34</f>
        <v>MOHD ESWARAN BIN EZWAN</v>
      </c>
      <c r="J29" s="56" t="str">
        <f t="shared" si="1"/>
        <v>23  MOHD ESWARAN BIN EZWAN</v>
      </c>
    </row>
    <row r="30" spans="1:10" hidden="1">
      <c r="A30" s="7"/>
      <c r="B30" s="170"/>
      <c r="C30" s="171"/>
      <c r="D30" s="70">
        <f>'REKOD PRESTASI MURID'!$O$11</f>
        <v>0</v>
      </c>
      <c r="E30" s="71">
        <f>VLOOKUP($I$6,'REKOD PRESTASI MURID'!$A$12:$AD$65,15)</f>
        <v>0</v>
      </c>
      <c r="F30" s="72" t="e">
        <f>VLOOKUP(E30,'DATA PERNYATAAN TAHAP PGUASAAN '!A84:B89,2)</f>
        <v>#N/A</v>
      </c>
      <c r="G30" s="7"/>
      <c r="H30" s="56">
        <v>24</v>
      </c>
      <c r="I30" s="56" t="str">
        <f>'REKOD PRESTASI MURID'!B35</f>
        <v>MOHD SHAZA BIN ABD. JALIL</v>
      </c>
      <c r="J30" s="56" t="str">
        <f t="shared" si="1"/>
        <v>24  MOHD SHAZA BIN ABD. JALIL</v>
      </c>
    </row>
    <row r="31" spans="1:10" hidden="1">
      <c r="A31" s="7"/>
      <c r="B31" s="168"/>
      <c r="C31" s="169"/>
      <c r="D31" s="70">
        <f>'REKOD PRESTASI MURID'!$P$11</f>
        <v>0</v>
      </c>
      <c r="E31" s="71">
        <f>VLOOKUP($I$6,'REKOD PRESTASI MURID'!$A$12:$AD$65,16)</f>
        <v>0</v>
      </c>
      <c r="F31" s="72" t="e">
        <f>VLOOKUP(E31,'DATA PERNYATAAN TAHAP PGUASAAN '!A92:B97,2)</f>
        <v>#N/A</v>
      </c>
      <c r="G31" s="7"/>
      <c r="H31" s="56">
        <v>25</v>
      </c>
      <c r="I31" s="56" t="str">
        <f>'REKOD PRESTASI MURID'!B36</f>
        <v>MUHD. NIZAM BIN KARIM JUNIOR</v>
      </c>
      <c r="J31" s="56" t="str">
        <f t="shared" ref="J31:J63" si="2">IF(I31=0,"",H31&amp;"  "&amp;I31)</f>
        <v>25  MUHD. NIZAM BIN KARIM JUNIOR</v>
      </c>
    </row>
    <row r="32" spans="1:10" hidden="1">
      <c r="A32" s="7"/>
      <c r="B32" s="73"/>
      <c r="C32" s="74"/>
      <c r="D32" s="70">
        <f>'REKOD PRESTASI MURID'!Q$11</f>
        <v>0</v>
      </c>
      <c r="E32" s="71">
        <f>VLOOKUP($I$6,'REKOD PRESTASI MURID'!$A$12:$AD$65,17)</f>
        <v>0</v>
      </c>
      <c r="F32" s="72" t="e">
        <f>VLOOKUP(E32,'DATA PERNYATAAN TAHAP PGUASAAN '!A100:B105,2)</f>
        <v>#N/A</v>
      </c>
      <c r="G32" s="7"/>
      <c r="H32" s="56">
        <v>26</v>
      </c>
      <c r="I32" s="56" t="str">
        <f>'REKOD PRESTASI MURID'!B37</f>
        <v>NADIA BINTI HASHIM</v>
      </c>
      <c r="J32" s="56" t="str">
        <f t="shared" si="2"/>
        <v>26  NADIA BINTI HASHIM</v>
      </c>
    </row>
    <row r="33" spans="1:10" hidden="1">
      <c r="A33" s="7"/>
      <c r="B33" s="73"/>
      <c r="C33" s="74"/>
      <c r="D33" s="70">
        <f>'REKOD PRESTASI MURID'!$R$11</f>
        <v>0</v>
      </c>
      <c r="E33" s="71">
        <f>VLOOKUP($I$6,'REKOD PRESTASI MURID'!$A$12:$AD$65,18)</f>
        <v>0</v>
      </c>
      <c r="F33" s="72" t="e">
        <f>VLOOKUP(E33,'DATA PERNYATAAN TAHAP PGUASAAN '!A108:B113,2)</f>
        <v>#N/A</v>
      </c>
      <c r="G33" s="7"/>
      <c r="H33" s="56">
        <v>27</v>
      </c>
      <c r="I33" s="56" t="str">
        <f>'REKOD PRESTASI MURID'!B38</f>
        <v>NAGENDRAN A/L MAGENDREN</v>
      </c>
      <c r="J33" s="56" t="str">
        <f t="shared" si="2"/>
        <v>27  NAGENDRAN A/L MAGENDREN</v>
      </c>
    </row>
    <row r="34" spans="1:10" hidden="1">
      <c r="A34" s="7"/>
      <c r="B34" s="73"/>
      <c r="C34" s="74"/>
      <c r="D34" s="70">
        <f>'REKOD PRESTASI MURID'!$S$11</f>
        <v>0</v>
      </c>
      <c r="E34" s="71">
        <f>VLOOKUP($I$6,'REKOD PRESTASI MURID'!$A$12:$AD$65,19)</f>
        <v>0</v>
      </c>
      <c r="F34" s="72" t="e">
        <f>VLOOKUP(E34,'DATA PERNYATAAN TAHAP PGUASAAN '!A116:B121,2)</f>
        <v>#N/A</v>
      </c>
      <c r="G34" s="7"/>
      <c r="H34" s="56">
        <v>28</v>
      </c>
      <c r="I34" s="56" t="str">
        <f>'REKOD PRESTASI MURID'!B39</f>
        <v>NAWI BIN RAZMAN</v>
      </c>
      <c r="J34" s="56" t="str">
        <f t="shared" si="2"/>
        <v>28  NAWI BIN RAZMAN</v>
      </c>
    </row>
    <row r="35" spans="1:10" hidden="1">
      <c r="A35" s="7"/>
      <c r="B35" s="73"/>
      <c r="C35" s="74"/>
      <c r="D35" s="70">
        <f>'REKOD PRESTASI MURID'!$T$11</f>
        <v>0</v>
      </c>
      <c r="E35" s="71">
        <f>VLOOKUP($I$6,'REKOD PRESTASI MURID'!$A$12:$AD$65,20)</f>
        <v>0</v>
      </c>
      <c r="F35" s="72" t="e">
        <f>VLOOKUP(E35,'DATA PERNYATAAN TAHAP PGUASAAN '!A124:B129,2)</f>
        <v>#N/A</v>
      </c>
      <c r="G35" s="7"/>
      <c r="H35" s="56">
        <v>29</v>
      </c>
      <c r="I35" s="56" t="str">
        <f>'REKOD PRESTASI MURID'!B40</f>
        <v>NINA QISTINA BINTI BAHAR</v>
      </c>
      <c r="J35" s="56" t="str">
        <f t="shared" si="2"/>
        <v>29  NINA QISTINA BINTI BAHAR</v>
      </c>
    </row>
    <row r="36" spans="1:10" hidden="1">
      <c r="A36" s="7"/>
      <c r="B36" s="73"/>
      <c r="C36" s="74"/>
      <c r="D36" s="70">
        <f>'REKOD PRESTASI MURID'!$U$11</f>
        <v>0</v>
      </c>
      <c r="E36" s="71">
        <f>VLOOKUP($I$6,'REKOD PRESTASI MURID'!$A$12:$AD$65,21)</f>
        <v>0</v>
      </c>
      <c r="F36" s="72" t="e">
        <f>VLOOKUP(E36,'DATA PERNYATAAN TAHAP PGUASAAN '!A132:B137,2)</f>
        <v>#N/A</v>
      </c>
      <c r="G36" s="7"/>
      <c r="H36" s="56">
        <v>30</v>
      </c>
      <c r="I36" s="56" t="str">
        <f>'REKOD PRESTASI MURID'!B41</f>
        <v>NUR QURSIAH BINTI HARIS</v>
      </c>
      <c r="J36" s="56" t="str">
        <f t="shared" si="2"/>
        <v>30  NUR QURSIAH BINTI HARIS</v>
      </c>
    </row>
    <row r="37" spans="1:10" hidden="1">
      <c r="A37" s="7"/>
      <c r="B37" s="73"/>
      <c r="C37" s="74"/>
      <c r="D37" s="70">
        <f>'REKOD PRESTASI MURID'!$V$11</f>
        <v>0</v>
      </c>
      <c r="E37" s="71">
        <f>VLOOKUP($I$6,'REKOD PRESTASI MURID'!$A$12:$AD$65,22)</f>
        <v>0</v>
      </c>
      <c r="F37" s="72" t="e">
        <f>VLOOKUP(E37,'DATA PERNYATAAN TAHAP PGUASAAN '!A140:B145,2)</f>
        <v>#N/A</v>
      </c>
      <c r="G37" s="7"/>
      <c r="H37" s="56">
        <v>31</v>
      </c>
      <c r="I37" s="56">
        <f>'REKOD PRESTASI MURID'!B42</f>
        <v>0</v>
      </c>
      <c r="J37" s="56" t="str">
        <f t="shared" si="2"/>
        <v/>
      </c>
    </row>
    <row r="38" spans="1:10" hidden="1">
      <c r="A38" s="7"/>
      <c r="B38" s="73"/>
      <c r="C38" s="74"/>
      <c r="D38" s="70">
        <f>'REKOD PRESTASI MURID'!$W$11</f>
        <v>0</v>
      </c>
      <c r="E38" s="71">
        <f>VLOOKUP($I$6,'REKOD PRESTASI MURID'!$A$12:$AD$65,23)</f>
        <v>0</v>
      </c>
      <c r="F38" s="72" t="e">
        <f>VLOOKUP(E38,'DATA PERNYATAAN TAHAP PGUASAAN '!A148:B153,2)</f>
        <v>#N/A</v>
      </c>
      <c r="G38" s="7"/>
      <c r="H38" s="56">
        <v>32</v>
      </c>
      <c r="I38" s="56">
        <f>'REKOD PRESTASI MURID'!B43</f>
        <v>0</v>
      </c>
      <c r="J38" s="56" t="str">
        <f t="shared" si="2"/>
        <v/>
      </c>
    </row>
    <row r="39" spans="1:10" hidden="1">
      <c r="A39" s="7"/>
      <c r="B39" s="73"/>
      <c r="C39" s="74"/>
      <c r="D39" s="70">
        <f>'REKOD PRESTASI MURID'!$X$11</f>
        <v>0</v>
      </c>
      <c r="E39" s="71">
        <f>VLOOKUP($I$6,'REKOD PRESTASI MURID'!$A$12:$AD$65,24)</f>
        <v>0</v>
      </c>
      <c r="F39" s="72" t="e">
        <f>VLOOKUP(E39,'DATA PERNYATAAN TAHAP PGUASAAN '!A156:B161,2)</f>
        <v>#N/A</v>
      </c>
      <c r="G39" s="7"/>
      <c r="H39" s="56">
        <v>33</v>
      </c>
      <c r="I39" s="56">
        <f>'REKOD PRESTASI MURID'!B44</f>
        <v>0</v>
      </c>
      <c r="J39" s="56" t="str">
        <f t="shared" si="2"/>
        <v/>
      </c>
    </row>
    <row r="40" spans="1:10" hidden="1">
      <c r="A40" s="7"/>
      <c r="B40" s="73"/>
      <c r="C40" s="74"/>
      <c r="D40" s="70">
        <f>'REKOD PRESTASI MURID'!$Y$11</f>
        <v>0</v>
      </c>
      <c r="E40" s="71">
        <f>VLOOKUP($I$6,'REKOD PRESTASI MURID'!$A$12:$AD$65,25)</f>
        <v>0</v>
      </c>
      <c r="F40" s="72" t="e">
        <f>VLOOKUP(E40,'DATA PERNYATAAN TAHAP PGUASAAN '!A164:B169,2)</f>
        <v>#N/A</v>
      </c>
      <c r="G40" s="7"/>
      <c r="H40" s="56">
        <v>34</v>
      </c>
      <c r="I40" s="56">
        <f>'REKOD PRESTASI MURID'!B45</f>
        <v>0</v>
      </c>
      <c r="J40" s="56" t="str">
        <f t="shared" si="2"/>
        <v/>
      </c>
    </row>
    <row r="41" spans="1:10" hidden="1">
      <c r="A41" s="7"/>
      <c r="B41" s="73"/>
      <c r="C41" s="74"/>
      <c r="D41" s="70">
        <f>'REKOD PRESTASI MURID'!$Z$11</f>
        <v>0</v>
      </c>
      <c r="E41" s="71">
        <f>VLOOKUP($I$6,'REKOD PRESTASI MURID'!$A$12:$AD$65,26)</f>
        <v>0</v>
      </c>
      <c r="F41" s="72" t="e">
        <f>VLOOKUP(E41,'DATA PERNYATAAN TAHAP PGUASAAN '!A172:B177,2)</f>
        <v>#N/A</v>
      </c>
      <c r="G41" s="7"/>
      <c r="H41" s="56">
        <v>35</v>
      </c>
      <c r="I41" s="56">
        <f>'REKOD PRESTASI MURID'!B46</f>
        <v>0</v>
      </c>
      <c r="J41" s="56" t="str">
        <f t="shared" si="2"/>
        <v/>
      </c>
    </row>
    <row r="42" spans="1:10" hidden="1">
      <c r="A42" s="7"/>
      <c r="B42" s="73"/>
      <c r="C42" s="74"/>
      <c r="D42" s="70">
        <f>'REKOD PRESTASI MURID'!$AA$11</f>
        <v>0</v>
      </c>
      <c r="E42" s="71">
        <f>VLOOKUP($I$6,'REKOD PRESTASI MURID'!$A$12:$AD$65,27)</f>
        <v>0</v>
      </c>
      <c r="F42" s="72" t="e">
        <f>VLOOKUP(E42,'DATA PERNYATAAN TAHAP PGUASAAN '!A180:B185,2)</f>
        <v>#N/A</v>
      </c>
      <c r="G42" s="7"/>
      <c r="H42" s="56">
        <v>36</v>
      </c>
      <c r="I42" s="56">
        <f>'REKOD PRESTASI MURID'!B47</f>
        <v>0</v>
      </c>
      <c r="J42" s="56" t="str">
        <f t="shared" si="2"/>
        <v/>
      </c>
    </row>
    <row r="43" spans="1:10" hidden="1">
      <c r="A43" s="7"/>
      <c r="B43" s="73"/>
      <c r="C43" s="74"/>
      <c r="D43" s="70">
        <f>'REKOD PRESTASI MURID'!$AB$11</f>
        <v>0</v>
      </c>
      <c r="E43" s="71">
        <f>VLOOKUP($I$6,'REKOD PRESTASI MURID'!$A$12:$AD$65,28)</f>
        <v>0</v>
      </c>
      <c r="F43" s="72" t="e">
        <f>VLOOKUP(E43,'DATA PERNYATAAN TAHAP PGUASAAN '!A188:B193,2)</f>
        <v>#N/A</v>
      </c>
      <c r="G43" s="7"/>
      <c r="H43" s="56">
        <v>37</v>
      </c>
      <c r="I43" s="56">
        <f>'REKOD PRESTASI MURID'!B48</f>
        <v>0</v>
      </c>
      <c r="J43" s="56" t="str">
        <f t="shared" si="2"/>
        <v/>
      </c>
    </row>
    <row r="44" spans="1:10" hidden="1">
      <c r="A44" s="7"/>
      <c r="B44" s="75"/>
      <c r="C44" s="76"/>
      <c r="D44" s="70">
        <f>'REKOD PRESTASI MURID'!$AC$11</f>
        <v>0</v>
      </c>
      <c r="E44" s="71">
        <f>VLOOKUP($I$6,'REKOD PRESTASI MURID'!$A$12:$AD$65,29)</f>
        <v>0</v>
      </c>
      <c r="F44" s="72" t="e">
        <f>VLOOKUP(E44,'DATA PERNYATAAN TAHAP PGUASAAN '!A196:B201,2)</f>
        <v>#N/A</v>
      </c>
      <c r="G44" s="7"/>
      <c r="H44" s="56">
        <v>38</v>
      </c>
      <c r="I44" s="56">
        <f>'REKOD PRESTASI MURID'!B49</f>
        <v>0</v>
      </c>
      <c r="J44" s="56" t="str">
        <f t="shared" si="2"/>
        <v/>
      </c>
    </row>
    <row r="45" spans="1:10" s="48" customFormat="1" ht="18">
      <c r="A45" s="7"/>
      <c r="B45" s="77"/>
      <c r="C45" s="77"/>
      <c r="D45" s="78"/>
      <c r="E45" s="79"/>
      <c r="F45" s="80"/>
      <c r="G45" s="7"/>
      <c r="H45" s="56">
        <v>39</v>
      </c>
      <c r="I45" s="56">
        <f>'REKOD PRESTASI MURID'!B50</f>
        <v>0</v>
      </c>
      <c r="J45" s="56" t="str">
        <f t="shared" si="2"/>
        <v/>
      </c>
    </row>
    <row r="46" spans="1:10" s="48" customFormat="1" ht="21.75" customHeight="1">
      <c r="A46" s="81"/>
      <c r="B46" s="82"/>
      <c r="C46" s="82"/>
      <c r="D46" s="83"/>
      <c r="E46" s="84"/>
      <c r="F46" s="85"/>
      <c r="G46" s="81"/>
      <c r="H46" s="56">
        <v>40</v>
      </c>
      <c r="I46" s="56">
        <f>'REKOD PRESTASI MURID'!B51</f>
        <v>0</v>
      </c>
      <c r="J46" s="56" t="str">
        <f t="shared" si="2"/>
        <v/>
      </c>
    </row>
    <row r="47" spans="1:10" s="48" customFormat="1" ht="21.75" customHeight="1">
      <c r="A47" s="81"/>
      <c r="B47" s="82"/>
      <c r="C47" s="82"/>
      <c r="D47" s="241" t="s">
        <v>108</v>
      </c>
      <c r="E47" s="236"/>
      <c r="F47" s="236"/>
      <c r="G47" s="81"/>
      <c r="H47" s="56">
        <v>41</v>
      </c>
      <c r="I47" s="56">
        <f>'REKOD PRESTASI MURID'!B52</f>
        <v>0</v>
      </c>
      <c r="J47" s="56" t="str">
        <f t="shared" si="2"/>
        <v/>
      </c>
    </row>
    <row r="48" spans="1:10" s="49" customFormat="1" ht="22.5" customHeight="1">
      <c r="A48" s="81"/>
      <c r="B48" s="87"/>
      <c r="C48" s="87"/>
      <c r="D48" s="241"/>
      <c r="E48" s="225"/>
      <c r="F48" s="225"/>
      <c r="G48" s="81"/>
      <c r="H48" s="56">
        <v>42</v>
      </c>
      <c r="I48" s="56">
        <f>'REKOD PRESTASI MURID'!B53</f>
        <v>0</v>
      </c>
      <c r="J48" s="56" t="str">
        <f t="shared" si="2"/>
        <v/>
      </c>
    </row>
    <row r="49" spans="1:10" s="49" customFormat="1" ht="21" customHeight="1">
      <c r="A49" s="81"/>
      <c r="B49" s="87"/>
      <c r="C49" s="87"/>
      <c r="D49" s="86"/>
      <c r="E49" s="225"/>
      <c r="F49" s="225"/>
      <c r="G49" s="81"/>
      <c r="H49" s="56">
        <v>43</v>
      </c>
      <c r="I49" s="56">
        <f>'REKOD PRESTASI MURID'!B54</f>
        <v>0</v>
      </c>
      <c r="J49" s="56" t="str">
        <f t="shared" si="2"/>
        <v/>
      </c>
    </row>
    <row r="50" spans="1:10" s="49" customFormat="1">
      <c r="A50" s="81"/>
      <c r="B50" s="81"/>
      <c r="C50" s="81"/>
      <c r="D50" s="81"/>
      <c r="E50" s="81"/>
      <c r="F50" s="81"/>
      <c r="G50" s="81"/>
      <c r="H50" s="56">
        <v>44</v>
      </c>
      <c r="I50" s="56">
        <f>'REKOD PRESTASI MURID'!B55</f>
        <v>0</v>
      </c>
      <c r="J50" s="56" t="str">
        <f t="shared" si="2"/>
        <v/>
      </c>
    </row>
    <row r="51" spans="1:10">
      <c r="H51" s="56">
        <v>45</v>
      </c>
      <c r="I51" s="56">
        <f>'REKOD PRESTASI MURID'!B56</f>
        <v>0</v>
      </c>
      <c r="J51" s="56" t="str">
        <f t="shared" si="2"/>
        <v/>
      </c>
    </row>
    <row r="52" spans="1:10">
      <c r="H52" s="56">
        <v>46</v>
      </c>
      <c r="I52" s="56">
        <f>'REKOD PRESTASI MURID'!B57</f>
        <v>0</v>
      </c>
      <c r="J52" s="56" t="str">
        <f t="shared" si="2"/>
        <v/>
      </c>
    </row>
    <row r="53" spans="1:10">
      <c r="H53" s="56">
        <v>47</v>
      </c>
      <c r="I53" s="56">
        <f>'REKOD PRESTASI MURID'!B58</f>
        <v>0</v>
      </c>
      <c r="J53" s="56" t="str">
        <f t="shared" si="2"/>
        <v/>
      </c>
    </row>
    <row r="54" spans="1:10">
      <c r="H54" s="56">
        <v>48</v>
      </c>
      <c r="I54" s="56">
        <f>'REKOD PRESTASI MURID'!B59</f>
        <v>0</v>
      </c>
      <c r="J54" s="56" t="str">
        <f t="shared" si="2"/>
        <v/>
      </c>
    </row>
    <row r="55" spans="1:10">
      <c r="B55" s="48" t="s">
        <v>25</v>
      </c>
      <c r="F55" s="88" t="s">
        <v>25</v>
      </c>
      <c r="H55" s="56">
        <v>49</v>
      </c>
      <c r="I55" s="56">
        <f>'REKOD PRESTASI MURID'!B60</f>
        <v>0</v>
      </c>
      <c r="J55" s="56" t="str">
        <f t="shared" si="2"/>
        <v/>
      </c>
    </row>
    <row r="56" spans="1:10">
      <c r="B56" s="89" t="str">
        <f>'REKOD PRESTASI MURID'!$D$6</f>
        <v>PN. ZARIAH ALI</v>
      </c>
      <c r="C56" s="89"/>
      <c r="D56" s="89"/>
      <c r="E56" s="89"/>
      <c r="F56" s="149" t="str">
        <f>'REKOD PRESTASI MURID'!B70</f>
        <v>PN. SALMIAH BT KAMARUDIN</v>
      </c>
      <c r="H56" s="56">
        <v>50</v>
      </c>
      <c r="I56" s="56">
        <f>'REKOD PRESTASI MURID'!B61</f>
        <v>0</v>
      </c>
      <c r="J56" s="56" t="str">
        <f t="shared" si="2"/>
        <v/>
      </c>
    </row>
    <row r="57" spans="1:10">
      <c r="B57" s="48" t="s">
        <v>26</v>
      </c>
      <c r="F57" s="88" t="str">
        <f>'REKOD PRESTASI MURID'!$B$71</f>
        <v>GURU BESAR</v>
      </c>
      <c r="H57" s="56">
        <v>51</v>
      </c>
      <c r="I57" s="56">
        <f>'REKOD PRESTASI MURID'!B62</f>
        <v>0</v>
      </c>
      <c r="J57" s="56" t="str">
        <f t="shared" si="2"/>
        <v/>
      </c>
    </row>
    <row r="58" spans="1:10">
      <c r="B58" s="48" t="str">
        <f>'REKOD PRESTASI MURID'!$B$72</f>
        <v>SEKOLAH SERI PUTERI</v>
      </c>
      <c r="F58" s="88" t="str">
        <f>'REKOD PRESTASI MURID'!$B$72</f>
        <v>SEKOLAH SERI PUTERI</v>
      </c>
      <c r="H58" s="56">
        <v>52</v>
      </c>
      <c r="I58" s="56">
        <f>'REKOD PRESTASI MURID'!B63</f>
        <v>0</v>
      </c>
      <c r="J58" s="56" t="str">
        <f t="shared" si="2"/>
        <v/>
      </c>
    </row>
    <row r="59" spans="1:10">
      <c r="B59" s="88"/>
      <c r="C59" s="88"/>
      <c r="D59" s="88"/>
      <c r="E59" s="88"/>
      <c r="H59" s="56">
        <v>53</v>
      </c>
      <c r="I59" s="56">
        <f>'REKOD PRESTASI MURID'!B64</f>
        <v>0</v>
      </c>
      <c r="J59" s="56" t="str">
        <f t="shared" si="2"/>
        <v/>
      </c>
    </row>
    <row r="60" spans="1:10">
      <c r="H60" s="56">
        <v>54</v>
      </c>
      <c r="I60" s="56">
        <f>'REKOD PRESTASI MURID'!B65</f>
        <v>0</v>
      </c>
      <c r="J60" s="56" t="str">
        <f t="shared" si="2"/>
        <v/>
      </c>
    </row>
    <row r="61" spans="1:10" s="48" customFormat="1">
      <c r="G61" s="90"/>
      <c r="H61" s="56">
        <v>55</v>
      </c>
      <c r="I61" s="56">
        <f>'REKOD PRESTASI MURID'!B66</f>
        <v>0</v>
      </c>
      <c r="J61" s="56" t="str">
        <f t="shared" si="2"/>
        <v/>
      </c>
    </row>
    <row r="62" spans="1:10" s="48" customFormat="1">
      <c r="G62" s="90"/>
      <c r="H62" s="56">
        <v>56</v>
      </c>
      <c r="I62" s="56">
        <f>'REKOD PRESTASI MURID'!B67</f>
        <v>0</v>
      </c>
      <c r="J62" s="56" t="str">
        <f t="shared" si="2"/>
        <v/>
      </c>
    </row>
    <row r="63" spans="1:10" s="48" customFormat="1">
      <c r="G63" s="90"/>
      <c r="H63" s="56">
        <v>57</v>
      </c>
      <c r="I63" s="56">
        <f>'REKOD PRESTASI MURID'!B68</f>
        <v>0</v>
      </c>
      <c r="J63" s="56" t="str">
        <f t="shared" si="2"/>
        <v/>
      </c>
    </row>
    <row r="64" spans="1:10" s="48" customFormat="1">
      <c r="G64" s="90"/>
      <c r="H64" s="56">
        <v>58</v>
      </c>
      <c r="I64" s="56"/>
      <c r="J64" s="56"/>
    </row>
    <row r="65" spans="4:10" s="48" customFormat="1">
      <c r="G65" s="90"/>
      <c r="H65" s="56">
        <v>59</v>
      </c>
      <c r="I65" s="56"/>
      <c r="J65" s="56"/>
    </row>
    <row r="66" spans="4:10" s="48" customFormat="1">
      <c r="D66" s="89"/>
      <c r="E66" s="89"/>
      <c r="G66" s="90"/>
      <c r="H66" s="56">
        <v>60</v>
      </c>
      <c r="I66" s="56"/>
      <c r="J66" s="56"/>
    </row>
    <row r="67" spans="4:10" s="48" customFormat="1">
      <c r="G67" s="90"/>
      <c r="H67" s="56">
        <v>61</v>
      </c>
      <c r="I67" s="56"/>
      <c r="J67" s="56"/>
    </row>
    <row r="68" spans="4:10" s="48" customFormat="1">
      <c r="G68" s="90"/>
      <c r="H68" s="56">
        <v>62</v>
      </c>
      <c r="I68" s="56"/>
      <c r="J68" s="56"/>
    </row>
    <row r="69" spans="4:10" s="48" customFormat="1">
      <c r="G69" s="90"/>
      <c r="H69" s="56">
        <v>63</v>
      </c>
      <c r="I69" s="56"/>
      <c r="J69" s="56"/>
    </row>
    <row r="70" spans="4:10" s="48" customFormat="1">
      <c r="G70" s="90"/>
      <c r="H70" s="56">
        <v>64</v>
      </c>
      <c r="I70" s="56"/>
      <c r="J70" s="56"/>
    </row>
    <row r="71" spans="4:10" s="48" customFormat="1">
      <c r="G71" s="90"/>
      <c r="H71" s="56">
        <v>65</v>
      </c>
      <c r="I71" s="56"/>
      <c r="J71" s="56"/>
    </row>
    <row r="72" spans="4:10" s="48" customFormat="1">
      <c r="G72" s="90"/>
      <c r="H72" s="56">
        <v>66</v>
      </c>
      <c r="I72" s="56"/>
      <c r="J72" s="56"/>
    </row>
    <row r="73" spans="4:10">
      <c r="H73" s="56">
        <v>67</v>
      </c>
      <c r="I73" s="56"/>
      <c r="J73" s="56"/>
    </row>
    <row r="74" spans="4:10">
      <c r="H74" s="56">
        <v>68</v>
      </c>
      <c r="I74" s="56"/>
      <c r="J74" s="56"/>
    </row>
    <row r="75" spans="4:10">
      <c r="H75" s="56">
        <v>69</v>
      </c>
      <c r="I75" s="56"/>
      <c r="J75" s="56"/>
    </row>
    <row r="76" spans="4:10">
      <c r="H76" s="93"/>
      <c r="I76" s="94"/>
      <c r="J76" s="48"/>
    </row>
    <row r="77" spans="4:10">
      <c r="H77" s="93"/>
      <c r="I77" s="94"/>
      <c r="J77" s="48"/>
    </row>
    <row r="78" spans="4:10">
      <c r="H78" s="93"/>
      <c r="I78" s="94"/>
      <c r="J78" s="48"/>
    </row>
    <row r="79" spans="4:10">
      <c r="H79" s="93"/>
      <c r="I79" s="94"/>
      <c r="J79" s="48"/>
    </row>
    <row r="80" spans="4:10">
      <c r="H80" s="93"/>
      <c r="I80" s="94"/>
      <c r="J80" s="48"/>
    </row>
    <row r="81" spans="8:10">
      <c r="H81" s="93"/>
      <c r="I81" s="94"/>
      <c r="J81" s="48"/>
    </row>
    <row r="82" spans="8:10">
      <c r="H82" s="93"/>
      <c r="I82" s="94"/>
      <c r="J82" s="48"/>
    </row>
    <row r="83" spans="8:10">
      <c r="H83" s="93"/>
      <c r="I83" s="94"/>
      <c r="J83" s="48"/>
    </row>
    <row r="84" spans="8:10">
      <c r="H84" s="93"/>
      <c r="I84" s="94"/>
      <c r="J84" s="48"/>
    </row>
    <row r="85" spans="8:10">
      <c r="H85" s="93"/>
      <c r="I85" s="94"/>
      <c r="J85" s="48"/>
    </row>
    <row r="86" spans="8:10">
      <c r="H86" s="93"/>
      <c r="I86" s="48"/>
      <c r="J86" s="48"/>
    </row>
    <row r="87" spans="8:10">
      <c r="H87" s="93"/>
      <c r="I87" s="48"/>
      <c r="J87" s="48"/>
    </row>
  </sheetData>
  <sheetProtection algorithmName="SHA-512" hashValue="dNAxrppOM/We42uv3uViiVV9PlV3KcFPVmS83gnoHauvz0uIv9aQIoujjul8HJJuB83DIAoOseHdWZQvMUy7KA==" saltValue="/tfMk3qsHsUxS4o3LrIClA==" spinCount="100000" sheet="1" scenarios="1"/>
  <mergeCells count="21">
    <mergeCell ref="B20:C24"/>
    <mergeCell ref="B1:F1"/>
    <mergeCell ref="B2:F2"/>
    <mergeCell ref="B3:F3"/>
    <mergeCell ref="B4:F4"/>
    <mergeCell ref="H4:J4"/>
    <mergeCell ref="B8:C8"/>
    <mergeCell ref="E49:F49"/>
    <mergeCell ref="B9:C9"/>
    <mergeCell ref="B10:C10"/>
    <mergeCell ref="B11:C11"/>
    <mergeCell ref="B13:C13"/>
    <mergeCell ref="B17:D17"/>
    <mergeCell ref="E15:E16"/>
    <mergeCell ref="E17:F17"/>
    <mergeCell ref="B19:C19"/>
    <mergeCell ref="E47:F47"/>
    <mergeCell ref="E48:F48"/>
    <mergeCell ref="F15:F16"/>
    <mergeCell ref="B15:D16"/>
    <mergeCell ref="D47:D48"/>
  </mergeCells>
  <printOptions horizontalCentered="1"/>
  <pageMargins left="0.23622047244094491" right="0.23622047244094491" top="0.74803149606299213" bottom="0.74803149606299213" header="0.31496062992125984" footer="0.31496062992125984"/>
  <pageSetup paperSize="9" scale="64"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2" r:id="rId4" name="Drop Down 1">
              <controlPr defaultSize="0" print="0" autoLine="0" autoPict="0">
                <anchor moveWithCells="1">
                  <from>
                    <xdr:col>5</xdr:col>
                    <xdr:colOff>3429000</xdr:colOff>
                    <xdr:row>7</xdr:row>
                    <xdr:rowOff>66675</xdr:rowOff>
                  </from>
                  <to>
                    <xdr:col>6</xdr:col>
                    <xdr:colOff>57150</xdr:colOff>
                    <xdr:row>8</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312"/>
  <sheetViews>
    <sheetView showGridLines="0" topLeftCell="A32" zoomScale="80" zoomScaleNormal="80" zoomScaleSheetLayoutView="100" workbookViewId="0">
      <selection activeCell="K40" sqref="K40"/>
    </sheetView>
  </sheetViews>
  <sheetFormatPr defaultRowHeight="14.25" zeroHeight="1"/>
  <cols>
    <col min="1" max="1" width="20.85546875" style="31" customWidth="1"/>
    <col min="2" max="2" width="104.7109375" style="32" customWidth="1"/>
    <col min="3" max="4" width="9.140625" style="31" customWidth="1"/>
    <col min="5" max="5" width="9.140625" style="31" bestFit="1"/>
    <col min="6" max="16384" width="9.140625" style="31"/>
  </cols>
  <sheetData>
    <row r="1" spans="1:9" ht="46.5" customHeight="1">
      <c r="A1" s="33" t="s">
        <v>27</v>
      </c>
      <c r="B1" s="34"/>
    </row>
    <row r="2" spans="1:9">
      <c r="A2" s="35"/>
      <c r="B2" s="36"/>
    </row>
    <row r="3" spans="1:9" ht="30">
      <c r="A3" s="37" t="s">
        <v>23</v>
      </c>
      <c r="B3" s="38" t="s">
        <v>116</v>
      </c>
    </row>
    <row r="4" spans="1:9" ht="31.5">
      <c r="A4" s="39">
        <v>1</v>
      </c>
      <c r="B4" s="187" t="s">
        <v>141</v>
      </c>
    </row>
    <row r="5" spans="1:9" ht="31.5">
      <c r="A5" s="39">
        <v>2</v>
      </c>
      <c r="B5" s="187" t="s">
        <v>142</v>
      </c>
    </row>
    <row r="6" spans="1:9" ht="25.5" customHeight="1">
      <c r="A6" s="39">
        <v>3</v>
      </c>
      <c r="B6" s="187" t="s">
        <v>143</v>
      </c>
    </row>
    <row r="7" spans="1:9" ht="34.5" customHeight="1">
      <c r="A7" s="39">
        <v>4</v>
      </c>
      <c r="B7" s="187" t="s">
        <v>144</v>
      </c>
    </row>
    <row r="8" spans="1:9" ht="31.5">
      <c r="A8" s="39">
        <v>5</v>
      </c>
      <c r="B8" s="187" t="s">
        <v>145</v>
      </c>
    </row>
    <row r="9" spans="1:9" ht="31.5">
      <c r="A9" s="39">
        <v>6</v>
      </c>
      <c r="B9" s="187" t="s">
        <v>146</v>
      </c>
    </row>
    <row r="10" spans="1:9">
      <c r="A10" s="35"/>
      <c r="B10" s="36"/>
    </row>
    <row r="11" spans="1:9" ht="30">
      <c r="A11" s="41" t="s">
        <v>23</v>
      </c>
      <c r="B11" s="38" t="s">
        <v>113</v>
      </c>
    </row>
    <row r="12" spans="1:9" ht="31.5">
      <c r="A12" s="39">
        <v>1</v>
      </c>
      <c r="B12" s="202" t="s">
        <v>147</v>
      </c>
    </row>
    <row r="13" spans="1:9" ht="31.5">
      <c r="A13" s="39">
        <v>2</v>
      </c>
      <c r="B13" s="187" t="s">
        <v>148</v>
      </c>
    </row>
    <row r="14" spans="1:9" ht="31.5">
      <c r="A14" s="39">
        <v>3</v>
      </c>
      <c r="B14" s="187" t="s">
        <v>149</v>
      </c>
    </row>
    <row r="15" spans="1:9" ht="31.5">
      <c r="A15" s="39">
        <v>4</v>
      </c>
      <c r="B15" s="187" t="s">
        <v>150</v>
      </c>
      <c r="I15" s="42"/>
    </row>
    <row r="16" spans="1:9" ht="31.5">
      <c r="A16" s="39">
        <v>5</v>
      </c>
      <c r="B16" s="187" t="s">
        <v>151</v>
      </c>
    </row>
    <row r="17" spans="1:2" ht="31.5">
      <c r="A17" s="39">
        <v>6</v>
      </c>
      <c r="B17" s="187" t="s">
        <v>152</v>
      </c>
    </row>
    <row r="18" spans="1:2">
      <c r="A18" s="35"/>
      <c r="B18" s="36"/>
    </row>
    <row r="19" spans="1:2" ht="30">
      <c r="A19" s="41" t="s">
        <v>23</v>
      </c>
      <c r="B19" s="38" t="s">
        <v>138</v>
      </c>
    </row>
    <row r="20" spans="1:2" ht="47.25">
      <c r="A20" s="39">
        <v>1</v>
      </c>
      <c r="B20" s="202" t="s">
        <v>153</v>
      </c>
    </row>
    <row r="21" spans="1:2" ht="47.25">
      <c r="A21" s="39">
        <v>2</v>
      </c>
      <c r="B21" s="202" t="s">
        <v>154</v>
      </c>
    </row>
    <row r="22" spans="1:2" ht="47.25">
      <c r="A22" s="39">
        <v>3</v>
      </c>
      <c r="B22" s="202" t="s">
        <v>155</v>
      </c>
    </row>
    <row r="23" spans="1:2" ht="47.25">
      <c r="A23" s="39">
        <v>4</v>
      </c>
      <c r="B23" s="187" t="s">
        <v>156</v>
      </c>
    </row>
    <row r="24" spans="1:2" ht="63">
      <c r="A24" s="39">
        <v>5</v>
      </c>
      <c r="B24" s="202" t="s">
        <v>157</v>
      </c>
    </row>
    <row r="25" spans="1:2" ht="47.25">
      <c r="A25" s="39">
        <v>6</v>
      </c>
      <c r="B25" s="187" t="s">
        <v>158</v>
      </c>
    </row>
    <row r="26" spans="1:2"/>
    <row r="27" spans="1:2" ht="30">
      <c r="A27" s="41" t="s">
        <v>23</v>
      </c>
      <c r="B27" s="38" t="s">
        <v>139</v>
      </c>
    </row>
    <row r="28" spans="1:2" ht="31.5">
      <c r="A28" s="39">
        <v>1</v>
      </c>
      <c r="B28" s="202" t="s">
        <v>159</v>
      </c>
    </row>
    <row r="29" spans="1:2" ht="31.5">
      <c r="A29" s="39">
        <v>2</v>
      </c>
      <c r="B29" s="187" t="s">
        <v>160</v>
      </c>
    </row>
    <row r="30" spans="1:2" ht="31.5">
      <c r="A30" s="39">
        <v>3</v>
      </c>
      <c r="B30" s="202" t="s">
        <v>161</v>
      </c>
    </row>
    <row r="31" spans="1:2" ht="31.5">
      <c r="A31" s="39">
        <v>4</v>
      </c>
      <c r="B31" s="187" t="s">
        <v>162</v>
      </c>
    </row>
    <row r="32" spans="1:2" ht="31.5">
      <c r="A32" s="39">
        <v>5</v>
      </c>
      <c r="B32" s="187" t="s">
        <v>163</v>
      </c>
    </row>
    <row r="33" spans="1:2" ht="47.25">
      <c r="A33" s="39">
        <v>6</v>
      </c>
      <c r="B33" s="187" t="s">
        <v>164</v>
      </c>
    </row>
    <row r="34" spans="1:2"/>
    <row r="35" spans="1:2" ht="30">
      <c r="A35" s="41" t="s">
        <v>23</v>
      </c>
      <c r="B35" s="38" t="s">
        <v>114</v>
      </c>
    </row>
    <row r="36" spans="1:2" ht="36" customHeight="1">
      <c r="A36" s="39">
        <v>1</v>
      </c>
      <c r="B36" s="202" t="s">
        <v>165</v>
      </c>
    </row>
    <row r="37" spans="1:2" ht="36" customHeight="1">
      <c r="A37" s="39">
        <v>2</v>
      </c>
      <c r="B37" s="202" t="s">
        <v>166</v>
      </c>
    </row>
    <row r="38" spans="1:2" ht="37.5" customHeight="1">
      <c r="A38" s="39">
        <v>3</v>
      </c>
      <c r="B38" s="202" t="s">
        <v>167</v>
      </c>
    </row>
    <row r="39" spans="1:2" ht="39" customHeight="1">
      <c r="A39" s="39">
        <v>4</v>
      </c>
      <c r="B39" s="187" t="s">
        <v>168</v>
      </c>
    </row>
    <row r="40" spans="1:2" ht="39.75" customHeight="1">
      <c r="A40" s="39">
        <v>5</v>
      </c>
      <c r="B40" s="187" t="s">
        <v>169</v>
      </c>
    </row>
    <row r="41" spans="1:2" ht="37.5" customHeight="1">
      <c r="A41" s="39">
        <v>6</v>
      </c>
      <c r="B41" s="187" t="s">
        <v>170</v>
      </c>
    </row>
    <row r="42" spans="1:2" hidden="1"/>
    <row r="43" spans="1:2" ht="30" hidden="1">
      <c r="A43" s="41" t="s">
        <v>23</v>
      </c>
      <c r="B43" s="38"/>
    </row>
    <row r="44" spans="1:2" ht="15.75" hidden="1">
      <c r="A44" s="39">
        <v>1</v>
      </c>
      <c r="B44" s="187"/>
    </row>
    <row r="45" spans="1:2" ht="15.75" hidden="1">
      <c r="A45" s="39">
        <v>2</v>
      </c>
      <c r="B45" s="187"/>
    </row>
    <row r="46" spans="1:2" ht="15.75" hidden="1">
      <c r="A46" s="39">
        <v>3</v>
      </c>
      <c r="B46" s="187"/>
    </row>
    <row r="47" spans="1:2" ht="15.75" hidden="1">
      <c r="A47" s="39">
        <v>4</v>
      </c>
      <c r="B47" s="187"/>
    </row>
    <row r="48" spans="1:2" ht="15.75" hidden="1">
      <c r="A48" s="39">
        <v>5</v>
      </c>
      <c r="B48" s="187"/>
    </row>
    <row r="49" spans="1:2" ht="15.75" hidden="1">
      <c r="A49" s="194">
        <v>6</v>
      </c>
      <c r="B49" s="187"/>
    </row>
    <row r="50" spans="1:2" hidden="1">
      <c r="B50" s="191"/>
    </row>
    <row r="51" spans="1:2" ht="30" hidden="1">
      <c r="A51" s="192" t="s">
        <v>23</v>
      </c>
      <c r="B51" s="193">
        <v>7</v>
      </c>
    </row>
    <row r="52" spans="1:2" ht="15.75" hidden="1">
      <c r="A52" s="39">
        <v>1</v>
      </c>
      <c r="B52" s="187"/>
    </row>
    <row r="53" spans="1:2" ht="15.75" hidden="1">
      <c r="A53" s="39">
        <v>2</v>
      </c>
      <c r="B53" s="187"/>
    </row>
    <row r="54" spans="1:2" ht="15.75" hidden="1">
      <c r="A54" s="39">
        <v>3</v>
      </c>
      <c r="B54" s="187"/>
    </row>
    <row r="55" spans="1:2" ht="15.75" hidden="1">
      <c r="A55" s="39">
        <v>4</v>
      </c>
      <c r="B55" s="187"/>
    </row>
    <row r="56" spans="1:2" ht="15.75" hidden="1">
      <c r="A56" s="39">
        <v>5</v>
      </c>
      <c r="B56" s="187"/>
    </row>
    <row r="57" spans="1:2" ht="15.75" hidden="1">
      <c r="A57" s="39">
        <v>6</v>
      </c>
      <c r="B57" s="187"/>
    </row>
    <row r="58" spans="1:2" hidden="1"/>
    <row r="59" spans="1:2" ht="30" hidden="1">
      <c r="A59" s="41" t="s">
        <v>23</v>
      </c>
      <c r="B59" s="38">
        <v>8</v>
      </c>
    </row>
    <row r="60" spans="1:2" ht="15.75" hidden="1">
      <c r="A60" s="39">
        <v>1</v>
      </c>
      <c r="B60" s="187"/>
    </row>
    <row r="61" spans="1:2" ht="15.75" hidden="1">
      <c r="A61" s="39">
        <v>2</v>
      </c>
      <c r="B61" s="187"/>
    </row>
    <row r="62" spans="1:2" ht="15.75" hidden="1">
      <c r="A62" s="39">
        <v>3</v>
      </c>
      <c r="B62" s="187"/>
    </row>
    <row r="63" spans="1:2" ht="15.75" hidden="1">
      <c r="A63" s="39">
        <v>4</v>
      </c>
      <c r="B63" s="187"/>
    </row>
    <row r="64" spans="1:2" ht="15.75" hidden="1">
      <c r="A64" s="39">
        <v>5</v>
      </c>
      <c r="B64" s="187"/>
    </row>
    <row r="65" spans="1:2" ht="15.75" hidden="1">
      <c r="A65" s="39">
        <v>6</v>
      </c>
      <c r="B65" s="187"/>
    </row>
    <row r="66" spans="1:2" hidden="1"/>
    <row r="67" spans="1:2" ht="30" hidden="1">
      <c r="A67" s="41" t="s">
        <v>23</v>
      </c>
      <c r="B67" s="38">
        <v>9</v>
      </c>
    </row>
    <row r="68" spans="1:2" ht="15.75" hidden="1">
      <c r="A68" s="39">
        <v>1</v>
      </c>
      <c r="B68" s="187"/>
    </row>
    <row r="69" spans="1:2" ht="15.75" hidden="1">
      <c r="A69" s="39">
        <v>2</v>
      </c>
      <c r="B69" s="187"/>
    </row>
    <row r="70" spans="1:2" ht="15.75" hidden="1">
      <c r="A70" s="39">
        <v>3</v>
      </c>
      <c r="B70" s="187"/>
    </row>
    <row r="71" spans="1:2" ht="15.75" hidden="1">
      <c r="A71" s="39">
        <v>4</v>
      </c>
      <c r="B71" s="187"/>
    </row>
    <row r="72" spans="1:2" ht="15.75" hidden="1">
      <c r="A72" s="39">
        <v>5</v>
      </c>
      <c r="B72" s="187"/>
    </row>
    <row r="73" spans="1:2" ht="15.75" hidden="1">
      <c r="A73" s="39">
        <v>6</v>
      </c>
      <c r="B73" s="187"/>
    </row>
    <row r="74" spans="1:2" hidden="1">
      <c r="B74" s="43"/>
    </row>
    <row r="75" spans="1:2" ht="30" hidden="1">
      <c r="A75" s="41" t="s">
        <v>23</v>
      </c>
      <c r="B75" s="38">
        <v>10</v>
      </c>
    </row>
    <row r="76" spans="1:2" ht="15.75" hidden="1">
      <c r="A76" s="39">
        <v>1</v>
      </c>
      <c r="B76" s="188"/>
    </row>
    <row r="77" spans="1:2" ht="15.75" hidden="1">
      <c r="A77" s="39">
        <v>2</v>
      </c>
      <c r="B77" s="188"/>
    </row>
    <row r="78" spans="1:2" ht="15.75" hidden="1">
      <c r="A78" s="39">
        <v>3</v>
      </c>
      <c r="B78" s="188"/>
    </row>
    <row r="79" spans="1:2" ht="15.75" hidden="1">
      <c r="A79" s="39">
        <v>4</v>
      </c>
      <c r="B79" s="188"/>
    </row>
    <row r="80" spans="1:2" ht="15.75" hidden="1">
      <c r="A80" s="39">
        <v>5</v>
      </c>
      <c r="B80" s="188"/>
    </row>
    <row r="81" spans="1:2" ht="15.75" hidden="1">
      <c r="A81" s="39">
        <v>6</v>
      </c>
      <c r="B81" s="188"/>
    </row>
    <row r="82" spans="1:2" hidden="1"/>
    <row r="83" spans="1:2" ht="30" hidden="1">
      <c r="A83" s="41" t="s">
        <v>23</v>
      </c>
      <c r="B83" s="38"/>
    </row>
    <row r="84" spans="1:2" hidden="1">
      <c r="A84" s="39">
        <v>1</v>
      </c>
      <c r="B84" s="40"/>
    </row>
    <row r="85" spans="1:2" hidden="1">
      <c r="A85" s="39">
        <v>2</v>
      </c>
      <c r="B85" s="40"/>
    </row>
    <row r="86" spans="1:2" hidden="1">
      <c r="A86" s="39">
        <v>3</v>
      </c>
      <c r="B86" s="40"/>
    </row>
    <row r="87" spans="1:2" hidden="1">
      <c r="A87" s="39">
        <v>4</v>
      </c>
      <c r="B87" s="40"/>
    </row>
    <row r="88" spans="1:2" hidden="1">
      <c r="A88" s="39">
        <v>5</v>
      </c>
      <c r="B88" s="40"/>
    </row>
    <row r="89" spans="1:2" hidden="1">
      <c r="A89" s="39">
        <v>6</v>
      </c>
      <c r="B89" s="40"/>
    </row>
    <row r="90" spans="1:2" hidden="1"/>
    <row r="91" spans="1:2" ht="30" hidden="1">
      <c r="A91" s="41" t="s">
        <v>23</v>
      </c>
      <c r="B91" s="38"/>
    </row>
    <row r="92" spans="1:2" hidden="1">
      <c r="A92" s="39">
        <v>1</v>
      </c>
      <c r="B92" s="40"/>
    </row>
    <row r="93" spans="1:2" hidden="1">
      <c r="A93" s="39">
        <v>2</v>
      </c>
      <c r="B93" s="40"/>
    </row>
    <row r="94" spans="1:2" hidden="1">
      <c r="A94" s="39">
        <v>3</v>
      </c>
      <c r="B94" s="40"/>
    </row>
    <row r="95" spans="1:2" hidden="1">
      <c r="A95" s="39">
        <v>4</v>
      </c>
      <c r="B95" s="40"/>
    </row>
    <row r="96" spans="1:2" hidden="1">
      <c r="A96" s="39">
        <v>5</v>
      </c>
      <c r="B96" s="40"/>
    </row>
    <row r="97" spans="1:2" hidden="1">
      <c r="A97" s="39">
        <v>6</v>
      </c>
      <c r="B97" s="40"/>
    </row>
    <row r="98" spans="1:2" hidden="1">
      <c r="B98" s="43"/>
    </row>
    <row r="99" spans="1:2" ht="30" hidden="1">
      <c r="A99" s="41" t="s">
        <v>23</v>
      </c>
      <c r="B99" s="44"/>
    </row>
    <row r="100" spans="1:2" hidden="1">
      <c r="A100" s="39">
        <v>1</v>
      </c>
      <c r="B100" s="45"/>
    </row>
    <row r="101" spans="1:2" hidden="1">
      <c r="A101" s="39">
        <v>2</v>
      </c>
      <c r="B101" s="45"/>
    </row>
    <row r="102" spans="1:2" hidden="1">
      <c r="A102" s="39">
        <v>3</v>
      </c>
      <c r="B102" s="45"/>
    </row>
    <row r="103" spans="1:2" hidden="1">
      <c r="A103" s="39">
        <v>4</v>
      </c>
      <c r="B103" s="45"/>
    </row>
    <row r="104" spans="1:2" hidden="1">
      <c r="A104" s="39">
        <v>5</v>
      </c>
      <c r="B104" s="45"/>
    </row>
    <row r="105" spans="1:2" hidden="1">
      <c r="A105" s="39">
        <v>6</v>
      </c>
      <c r="B105" s="45"/>
    </row>
    <row r="106" spans="1:2" hidden="1">
      <c r="B106" s="43"/>
    </row>
    <row r="107" spans="1:2" ht="30" hidden="1">
      <c r="A107" s="41" t="s">
        <v>23</v>
      </c>
      <c r="B107" s="44"/>
    </row>
    <row r="108" spans="1:2" hidden="1">
      <c r="A108" s="39">
        <v>1</v>
      </c>
      <c r="B108" s="45"/>
    </row>
    <row r="109" spans="1:2" hidden="1">
      <c r="A109" s="39">
        <v>2</v>
      </c>
      <c r="B109" s="45"/>
    </row>
    <row r="110" spans="1:2" hidden="1">
      <c r="A110" s="39">
        <v>3</v>
      </c>
      <c r="B110" s="45"/>
    </row>
    <row r="111" spans="1:2" hidden="1">
      <c r="A111" s="39">
        <v>4</v>
      </c>
      <c r="B111" s="45"/>
    </row>
    <row r="112" spans="1:2" hidden="1">
      <c r="A112" s="39">
        <v>5</v>
      </c>
      <c r="B112" s="45"/>
    </row>
    <row r="113" spans="1:2" hidden="1">
      <c r="A113" s="39">
        <v>6</v>
      </c>
      <c r="B113" s="45"/>
    </row>
    <row r="114" spans="1:2" hidden="1">
      <c r="B114" s="43"/>
    </row>
    <row r="115" spans="1:2" ht="30" hidden="1">
      <c r="A115" s="41" t="s">
        <v>23</v>
      </c>
      <c r="B115" s="44"/>
    </row>
    <row r="116" spans="1:2" hidden="1">
      <c r="A116" s="39">
        <v>1</v>
      </c>
      <c r="B116" s="45"/>
    </row>
    <row r="117" spans="1:2" hidden="1">
      <c r="A117" s="39">
        <v>2</v>
      </c>
      <c r="B117" s="45"/>
    </row>
    <row r="118" spans="1:2" hidden="1">
      <c r="A118" s="39">
        <v>3</v>
      </c>
      <c r="B118" s="45"/>
    </row>
    <row r="119" spans="1:2" hidden="1">
      <c r="A119" s="39">
        <v>4</v>
      </c>
      <c r="B119" s="45"/>
    </row>
    <row r="120" spans="1:2" hidden="1">
      <c r="A120" s="39">
        <v>5</v>
      </c>
      <c r="B120" s="45"/>
    </row>
    <row r="121" spans="1:2" hidden="1">
      <c r="A121" s="39">
        <v>6</v>
      </c>
      <c r="B121" s="45"/>
    </row>
    <row r="122" spans="1:2" hidden="1">
      <c r="B122" s="43"/>
    </row>
    <row r="123" spans="1:2" ht="30" hidden="1">
      <c r="A123" s="41" t="s">
        <v>23</v>
      </c>
      <c r="B123" s="44"/>
    </row>
    <row r="124" spans="1:2" hidden="1">
      <c r="A124" s="39">
        <v>1</v>
      </c>
      <c r="B124" s="45"/>
    </row>
    <row r="125" spans="1:2" hidden="1">
      <c r="A125" s="39">
        <v>2</v>
      </c>
      <c r="B125" s="45"/>
    </row>
    <row r="126" spans="1:2" hidden="1">
      <c r="A126" s="39">
        <v>3</v>
      </c>
      <c r="B126" s="45"/>
    </row>
    <row r="127" spans="1:2" hidden="1">
      <c r="A127" s="39">
        <v>4</v>
      </c>
      <c r="B127" s="45"/>
    </row>
    <row r="128" spans="1:2" hidden="1">
      <c r="A128" s="39">
        <v>5</v>
      </c>
      <c r="B128" s="45"/>
    </row>
    <row r="129" spans="1:2" hidden="1">
      <c r="A129" s="39">
        <v>6</v>
      </c>
      <c r="B129" s="45"/>
    </row>
    <row r="130" spans="1:2" hidden="1">
      <c r="B130" s="43"/>
    </row>
    <row r="131" spans="1:2" ht="30" hidden="1">
      <c r="A131" s="41" t="s">
        <v>23</v>
      </c>
      <c r="B131" s="44"/>
    </row>
    <row r="132" spans="1:2" hidden="1">
      <c r="A132" s="39">
        <v>1</v>
      </c>
      <c r="B132" s="45"/>
    </row>
    <row r="133" spans="1:2" hidden="1">
      <c r="A133" s="39">
        <v>2</v>
      </c>
      <c r="B133" s="45"/>
    </row>
    <row r="134" spans="1:2" hidden="1">
      <c r="A134" s="39">
        <v>3</v>
      </c>
      <c r="B134" s="45"/>
    </row>
    <row r="135" spans="1:2" hidden="1">
      <c r="A135" s="39">
        <v>4</v>
      </c>
      <c r="B135" s="45"/>
    </row>
    <row r="136" spans="1:2" hidden="1">
      <c r="A136" s="39">
        <v>5</v>
      </c>
      <c r="B136" s="45"/>
    </row>
    <row r="137" spans="1:2" hidden="1">
      <c r="A137" s="39">
        <v>6</v>
      </c>
      <c r="B137" s="45"/>
    </row>
    <row r="138" spans="1:2" hidden="1">
      <c r="B138" s="43"/>
    </row>
    <row r="139" spans="1:2" ht="30" hidden="1">
      <c r="A139" s="41" t="s">
        <v>23</v>
      </c>
      <c r="B139" s="44"/>
    </row>
    <row r="140" spans="1:2" hidden="1">
      <c r="A140" s="39">
        <v>1</v>
      </c>
      <c r="B140" s="45"/>
    </row>
    <row r="141" spans="1:2" hidden="1">
      <c r="A141" s="39">
        <v>2</v>
      </c>
      <c r="B141" s="45"/>
    </row>
    <row r="142" spans="1:2" hidden="1">
      <c r="A142" s="39">
        <v>3</v>
      </c>
      <c r="B142" s="45"/>
    </row>
    <row r="143" spans="1:2" hidden="1">
      <c r="A143" s="39">
        <v>4</v>
      </c>
      <c r="B143" s="45"/>
    </row>
    <row r="144" spans="1:2" hidden="1">
      <c r="A144" s="39">
        <v>5</v>
      </c>
      <c r="B144" s="45"/>
    </row>
    <row r="145" spans="1:2" hidden="1">
      <c r="A145" s="39">
        <v>6</v>
      </c>
      <c r="B145" s="45"/>
    </row>
    <row r="146" spans="1:2" hidden="1">
      <c r="B146" s="43"/>
    </row>
    <row r="147" spans="1:2" ht="30" hidden="1">
      <c r="A147" s="41" t="s">
        <v>23</v>
      </c>
      <c r="B147" s="38"/>
    </row>
    <row r="148" spans="1:2" ht="15.75" hidden="1">
      <c r="A148" s="39">
        <v>1</v>
      </c>
      <c r="B148" s="187"/>
    </row>
    <row r="149" spans="1:2" ht="15.75" hidden="1">
      <c r="A149" s="39">
        <v>2</v>
      </c>
      <c r="B149" s="187"/>
    </row>
    <row r="150" spans="1:2" ht="15.75" hidden="1">
      <c r="A150" s="39">
        <v>3</v>
      </c>
      <c r="B150" s="187"/>
    </row>
    <row r="151" spans="1:2" ht="15.75" hidden="1">
      <c r="A151" s="39">
        <v>4</v>
      </c>
      <c r="B151" s="187"/>
    </row>
    <row r="152" spans="1:2" ht="15.75" hidden="1">
      <c r="A152" s="39">
        <v>5</v>
      </c>
      <c r="B152" s="187"/>
    </row>
    <row r="153" spans="1:2" ht="15.75" hidden="1">
      <c r="A153" s="39">
        <v>6</v>
      </c>
      <c r="B153" s="187"/>
    </row>
    <row r="154" spans="1:2" hidden="1">
      <c r="B154" s="43"/>
    </row>
    <row r="155" spans="1:2" ht="30" hidden="1">
      <c r="A155" s="41" t="s">
        <v>23</v>
      </c>
      <c r="B155" s="38"/>
    </row>
    <row r="156" spans="1:2" ht="15.75" hidden="1">
      <c r="A156" s="39">
        <v>1</v>
      </c>
      <c r="B156" s="188"/>
    </row>
    <row r="157" spans="1:2" ht="15.75" hidden="1">
      <c r="A157" s="39">
        <v>2</v>
      </c>
      <c r="B157" s="188"/>
    </row>
    <row r="158" spans="1:2" ht="15.75" hidden="1">
      <c r="A158" s="39">
        <v>3</v>
      </c>
      <c r="B158" s="188"/>
    </row>
    <row r="159" spans="1:2" ht="15.75" hidden="1">
      <c r="A159" s="39">
        <v>4</v>
      </c>
      <c r="B159" s="188"/>
    </row>
    <row r="160" spans="1:2" ht="15.75" hidden="1">
      <c r="A160" s="39">
        <v>5</v>
      </c>
      <c r="B160" s="188"/>
    </row>
    <row r="161" spans="1:2" ht="15.75" hidden="1">
      <c r="A161" s="39">
        <v>6</v>
      </c>
      <c r="B161" s="188"/>
    </row>
    <row r="162" spans="1:2" hidden="1">
      <c r="B162" s="43"/>
    </row>
    <row r="163" spans="1:2" ht="15" hidden="1">
      <c r="A163" s="46" t="s">
        <v>23</v>
      </c>
      <c r="B163" s="44"/>
    </row>
    <row r="164" spans="1:2" hidden="1">
      <c r="A164" s="39">
        <v>1</v>
      </c>
      <c r="B164" s="45"/>
    </row>
    <row r="165" spans="1:2" hidden="1">
      <c r="A165" s="39">
        <v>2</v>
      </c>
      <c r="B165" s="45"/>
    </row>
    <row r="166" spans="1:2" hidden="1">
      <c r="A166" s="39">
        <v>3</v>
      </c>
      <c r="B166" s="45"/>
    </row>
    <row r="167" spans="1:2" hidden="1">
      <c r="A167" s="39">
        <v>4</v>
      </c>
      <c r="B167" s="45"/>
    </row>
    <row r="168" spans="1:2" hidden="1">
      <c r="A168" s="39">
        <v>5</v>
      </c>
      <c r="B168" s="45"/>
    </row>
    <row r="169" spans="1:2" hidden="1">
      <c r="A169" s="39">
        <v>6</v>
      </c>
      <c r="B169" s="45"/>
    </row>
    <row r="170" spans="1:2" hidden="1">
      <c r="B170" s="43"/>
    </row>
    <row r="171" spans="1:2" ht="15" hidden="1">
      <c r="A171" s="46" t="s">
        <v>23</v>
      </c>
      <c r="B171" s="44"/>
    </row>
    <row r="172" spans="1:2" hidden="1">
      <c r="A172" s="39">
        <v>1</v>
      </c>
      <c r="B172" s="45"/>
    </row>
    <row r="173" spans="1:2" hidden="1">
      <c r="A173" s="39">
        <v>2</v>
      </c>
      <c r="B173" s="45"/>
    </row>
    <row r="174" spans="1:2" hidden="1">
      <c r="A174" s="39">
        <v>3</v>
      </c>
      <c r="B174" s="45"/>
    </row>
    <row r="175" spans="1:2" hidden="1">
      <c r="A175" s="39">
        <v>4</v>
      </c>
      <c r="B175" s="45"/>
    </row>
    <row r="176" spans="1:2" hidden="1">
      <c r="A176" s="39">
        <v>5</v>
      </c>
      <c r="B176" s="45"/>
    </row>
    <row r="177" spans="1:2" hidden="1">
      <c r="A177" s="39">
        <v>6</v>
      </c>
      <c r="B177" s="45"/>
    </row>
    <row r="178" spans="1:2" hidden="1">
      <c r="B178" s="43"/>
    </row>
    <row r="179" spans="1:2" ht="15" hidden="1">
      <c r="A179" s="46" t="s">
        <v>23</v>
      </c>
      <c r="B179" s="44"/>
    </row>
    <row r="180" spans="1:2" hidden="1">
      <c r="A180" s="39">
        <v>1</v>
      </c>
      <c r="B180" s="45"/>
    </row>
    <row r="181" spans="1:2" hidden="1">
      <c r="A181" s="39">
        <v>2</v>
      </c>
      <c r="B181" s="45"/>
    </row>
    <row r="182" spans="1:2" hidden="1">
      <c r="A182" s="39">
        <v>3</v>
      </c>
      <c r="B182" s="45"/>
    </row>
    <row r="183" spans="1:2" hidden="1">
      <c r="A183" s="39">
        <v>4</v>
      </c>
      <c r="B183" s="45"/>
    </row>
    <row r="184" spans="1:2" hidden="1">
      <c r="A184" s="39">
        <v>5</v>
      </c>
      <c r="B184" s="45"/>
    </row>
    <row r="185" spans="1:2" hidden="1">
      <c r="A185" s="39">
        <v>6</v>
      </c>
      <c r="B185" s="45"/>
    </row>
    <row r="186" spans="1:2" hidden="1">
      <c r="B186" s="43"/>
    </row>
    <row r="187" spans="1:2" ht="15" hidden="1">
      <c r="A187" s="46" t="s">
        <v>23</v>
      </c>
      <c r="B187" s="44"/>
    </row>
    <row r="188" spans="1:2" hidden="1">
      <c r="A188" s="39">
        <v>1</v>
      </c>
      <c r="B188" s="45"/>
    </row>
    <row r="189" spans="1:2" hidden="1">
      <c r="A189" s="39">
        <v>2</v>
      </c>
      <c r="B189" s="45"/>
    </row>
    <row r="190" spans="1:2" hidden="1">
      <c r="A190" s="39">
        <v>3</v>
      </c>
      <c r="B190" s="45"/>
    </row>
    <row r="191" spans="1:2" hidden="1">
      <c r="A191" s="39">
        <v>4</v>
      </c>
      <c r="B191" s="45"/>
    </row>
    <row r="192" spans="1:2" hidden="1">
      <c r="A192" s="39">
        <v>5</v>
      </c>
      <c r="B192" s="45"/>
    </row>
    <row r="193" spans="1:2" hidden="1">
      <c r="A193" s="39">
        <v>6</v>
      </c>
      <c r="B193" s="45"/>
    </row>
    <row r="194" spans="1:2" hidden="1"/>
    <row r="195" spans="1:2" ht="15" hidden="1">
      <c r="A195" s="46" t="s">
        <v>23</v>
      </c>
      <c r="B195" s="44"/>
    </row>
    <row r="196" spans="1:2" hidden="1">
      <c r="A196" s="39">
        <v>1</v>
      </c>
      <c r="B196" s="45"/>
    </row>
    <row r="197" spans="1:2" hidden="1">
      <c r="A197" s="39">
        <v>2</v>
      </c>
      <c r="B197" s="45"/>
    </row>
    <row r="198" spans="1:2" hidden="1">
      <c r="A198" s="39">
        <v>3</v>
      </c>
      <c r="B198" s="45"/>
    </row>
    <row r="199" spans="1:2" hidden="1">
      <c r="A199" s="39">
        <v>4</v>
      </c>
      <c r="B199" s="45"/>
    </row>
    <row r="200" spans="1:2" hidden="1">
      <c r="A200" s="39">
        <v>5</v>
      </c>
      <c r="B200" s="45"/>
    </row>
    <row r="201" spans="1:2" hidden="1">
      <c r="A201" s="39">
        <v>6</v>
      </c>
      <c r="B201" s="45"/>
    </row>
    <row r="202" spans="1:2"/>
    <row r="203" spans="1:2" ht="30">
      <c r="A203" s="41" t="s">
        <v>23</v>
      </c>
      <c r="B203" s="178" t="s">
        <v>171</v>
      </c>
    </row>
    <row r="204" spans="1:2" ht="42" customHeight="1">
      <c r="A204" s="39">
        <v>1</v>
      </c>
      <c r="B204" s="189" t="s">
        <v>172</v>
      </c>
    </row>
    <row r="205" spans="1:2" ht="44.25" customHeight="1">
      <c r="A205" s="39">
        <v>2</v>
      </c>
      <c r="B205" s="189" t="s">
        <v>173</v>
      </c>
    </row>
    <row r="206" spans="1:2" ht="45.75" customHeight="1">
      <c r="A206" s="39">
        <v>3</v>
      </c>
      <c r="B206" s="189" t="s">
        <v>174</v>
      </c>
    </row>
    <row r="207" spans="1:2" ht="58.5" customHeight="1">
      <c r="A207" s="39">
        <v>4</v>
      </c>
      <c r="B207" s="189" t="s">
        <v>175</v>
      </c>
    </row>
    <row r="208" spans="1:2" ht="67.5" customHeight="1">
      <c r="A208" s="39">
        <v>5</v>
      </c>
      <c r="B208" s="189" t="s">
        <v>176</v>
      </c>
    </row>
    <row r="209" spans="1:2" ht="72.75" customHeight="1">
      <c r="A209" s="39">
        <v>6</v>
      </c>
      <c r="B209" s="189" t="s">
        <v>177</v>
      </c>
    </row>
    <row r="210" spans="1:2"/>
    <row r="211" spans="1:2"/>
    <row r="212" spans="1:2"/>
    <row r="213" spans="1:2"/>
    <row r="214" spans="1:2"/>
    <row r="215" spans="1:2"/>
    <row r="216" spans="1:2"/>
    <row r="217" spans="1:2"/>
    <row r="218" spans="1:2"/>
    <row r="219" spans="1:2"/>
    <row r="220" spans="1:2"/>
    <row r="221" spans="1:2"/>
    <row r="222" spans="1:2"/>
    <row r="223" spans="1:2"/>
    <row r="224" spans="1:2"/>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sheetData>
  <sheetProtection sheet="1" objects="1" scenarios="1"/>
  <printOptions horizontalCentered="1"/>
  <pageMargins left="0.23622047244094491" right="0.23622047244094491" top="0.39370078740157483" bottom="0.39370078740157483" header="0.31496062992125984" footer="0.31496062992125984"/>
  <pageSetup paperSize="9" scale="79" fitToHeight="0"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W216"/>
  <sheetViews>
    <sheetView showGridLines="0" topLeftCell="A37" zoomScale="80" zoomScaleNormal="80" zoomScaleSheetLayoutView="70" workbookViewId="0">
      <selection activeCell="I44" sqref="I44"/>
    </sheetView>
  </sheetViews>
  <sheetFormatPr defaultColWidth="6.28515625" defaultRowHeight="16.5"/>
  <cols>
    <col min="1" max="1" width="2.85546875" style="1" customWidth="1"/>
    <col min="2" max="2" width="22.7109375" style="1" customWidth="1"/>
    <col min="3" max="8" width="9.7109375" style="1" customWidth="1"/>
    <col min="9" max="9" width="9.140625" style="1" customWidth="1"/>
    <col min="10" max="10" width="22.7109375" style="1" customWidth="1"/>
    <col min="11" max="16" width="9.7109375" style="1" customWidth="1"/>
    <col min="17" max="16384" width="6.28515625" style="1"/>
  </cols>
  <sheetData>
    <row r="1" spans="1:23" ht="15.95" customHeight="1">
      <c r="A1" s="250" t="str">
        <f>'REKOD PRESTASI MURID'!A7</f>
        <v>BAHASA PERANCIS</v>
      </c>
      <c r="B1" s="250"/>
      <c r="C1" s="250"/>
      <c r="D1" s="250"/>
      <c r="E1" s="250"/>
      <c r="F1" s="250"/>
      <c r="G1" s="250"/>
      <c r="H1" s="250"/>
      <c r="I1" s="250"/>
      <c r="J1" s="250"/>
      <c r="K1" s="250"/>
      <c r="L1" s="250"/>
      <c r="M1" s="250"/>
      <c r="N1" s="250"/>
      <c r="O1" s="250"/>
      <c r="P1" s="250"/>
      <c r="Q1" s="250"/>
    </row>
    <row r="2" spans="1:23" ht="15.95" customHeight="1">
      <c r="A2" s="250"/>
      <c r="B2" s="250"/>
      <c r="C2" s="250"/>
      <c r="D2" s="250"/>
      <c r="E2" s="250"/>
      <c r="F2" s="250"/>
      <c r="G2" s="250"/>
      <c r="H2" s="250"/>
      <c r="I2" s="250"/>
      <c r="J2" s="250"/>
      <c r="K2" s="250"/>
      <c r="L2" s="250"/>
      <c r="M2" s="250"/>
      <c r="N2" s="250"/>
      <c r="O2" s="250"/>
      <c r="P2" s="250"/>
      <c r="Q2" s="250"/>
    </row>
    <row r="3" spans="1:23" ht="15.95" customHeight="1">
      <c r="A3" s="175"/>
      <c r="B3" s="175"/>
      <c r="C3" s="175"/>
      <c r="D3" s="175"/>
      <c r="E3" s="175"/>
      <c r="F3" s="175"/>
      <c r="G3" s="177" t="s">
        <v>72</v>
      </c>
      <c r="H3" s="176" t="str">
        <f>'REKOD PRESTASI MURID'!D1</f>
        <v>SEKOLAH SERI PUTERI</v>
      </c>
      <c r="I3" s="176"/>
      <c r="J3" s="175"/>
      <c r="K3" s="175"/>
      <c r="L3" s="177" t="s">
        <v>73</v>
      </c>
      <c r="M3" s="176" t="str">
        <f>'REKOD PRESTASI MURID'!D6</f>
        <v>PN. ZARIAH ALI</v>
      </c>
      <c r="N3" s="175"/>
      <c r="O3" s="175"/>
      <c r="P3" s="175"/>
      <c r="Q3" s="175"/>
    </row>
    <row r="4" spans="1:23" ht="15.95" customHeight="1">
      <c r="A4" s="175"/>
      <c r="B4" s="175"/>
      <c r="C4" s="175"/>
      <c r="D4" s="175"/>
      <c r="E4" s="175"/>
      <c r="F4" s="175"/>
      <c r="G4" s="177" t="s">
        <v>111</v>
      </c>
      <c r="H4" s="176" t="str">
        <f>'REKOD PRESTASI MURID'!D7</f>
        <v>3 CEMERLANG</v>
      </c>
      <c r="I4" s="176"/>
      <c r="J4" s="175"/>
      <c r="K4" s="175"/>
      <c r="L4" s="175"/>
      <c r="M4" s="175"/>
      <c r="N4" s="175"/>
      <c r="O4" s="175"/>
      <c r="P4" s="175"/>
      <c r="Q4" s="175"/>
    </row>
    <row r="5" spans="1:23" ht="15.95" customHeight="1">
      <c r="A5" s="2"/>
      <c r="B5" s="2"/>
      <c r="C5" s="2"/>
      <c r="D5" s="2"/>
      <c r="E5" s="2"/>
      <c r="F5" s="2"/>
      <c r="G5" s="2"/>
      <c r="H5" s="3"/>
      <c r="I5" s="3"/>
      <c r="J5" s="2"/>
      <c r="K5" s="2"/>
      <c r="L5" s="2"/>
      <c r="M5" s="2"/>
      <c r="N5" s="2"/>
      <c r="O5" s="21"/>
      <c r="P5" s="21"/>
      <c r="Q5" s="21"/>
    </row>
    <row r="6" spans="1:23" ht="18.75">
      <c r="A6" s="4"/>
      <c r="B6" s="5" t="str">
        <f>'REKOD PRESTASI MURID'!E11</f>
        <v>MENDENGAR</v>
      </c>
      <c r="C6" s="6"/>
      <c r="D6" s="6"/>
      <c r="E6" s="6"/>
      <c r="F6" s="6"/>
      <c r="G6" s="6"/>
      <c r="H6" s="7"/>
      <c r="I6" s="4"/>
      <c r="J6" s="5" t="str">
        <f>'REKOD PRESTASI MURID'!F11</f>
        <v>MEMBACA</v>
      </c>
      <c r="K6" s="6"/>
      <c r="L6" s="6"/>
      <c r="M6" s="6"/>
      <c r="N6" s="6"/>
      <c r="O6" s="6"/>
      <c r="P6" s="7"/>
      <c r="Q6" s="6"/>
    </row>
    <row r="7" spans="1:23">
      <c r="A7" s="8"/>
      <c r="B7" s="9" t="s">
        <v>23</v>
      </c>
      <c r="C7" s="10" t="s">
        <v>28</v>
      </c>
      <c r="D7" s="10" t="s">
        <v>29</v>
      </c>
      <c r="E7" s="10" t="s">
        <v>30</v>
      </c>
      <c r="F7" s="10" t="s">
        <v>69</v>
      </c>
      <c r="G7" s="10" t="s">
        <v>70</v>
      </c>
      <c r="H7" s="10" t="s">
        <v>71</v>
      </c>
      <c r="I7" s="8"/>
      <c r="J7" s="9" t="s">
        <v>23</v>
      </c>
      <c r="K7" s="10" t="s">
        <v>28</v>
      </c>
      <c r="L7" s="10" t="s">
        <v>29</v>
      </c>
      <c r="M7" s="10" t="s">
        <v>30</v>
      </c>
      <c r="N7" s="10" t="s">
        <v>69</v>
      </c>
      <c r="O7" s="10" t="s">
        <v>70</v>
      </c>
      <c r="P7" s="10" t="s">
        <v>71</v>
      </c>
      <c r="Q7" s="8"/>
    </row>
    <row r="8" spans="1:23">
      <c r="A8" s="8"/>
      <c r="B8" s="11" t="s">
        <v>34</v>
      </c>
      <c r="C8" s="11">
        <f>COUNTIF('REKOD PRESTASI MURID'!$E$12:$E$65,1)</f>
        <v>0</v>
      </c>
      <c r="D8" s="11">
        <f>COUNTIF('REKOD PRESTASI MURID'!$E$12:$E$65,2)</f>
        <v>0</v>
      </c>
      <c r="E8" s="11">
        <f>COUNTIF('REKOD PRESTASI MURID'!$E$12:$E$65,3)</f>
        <v>0</v>
      </c>
      <c r="F8" s="11">
        <f>COUNTIF('REKOD PRESTASI MURID'!$E$12:$E$65,4)</f>
        <v>1</v>
      </c>
      <c r="G8" s="11">
        <f>COUNTIF('REKOD PRESTASI MURID'!$E$12:$E$65,5)</f>
        <v>0</v>
      </c>
      <c r="H8" s="11">
        <f>COUNTIF('REKOD PRESTASI MURID'!$E$12:$E$65,6)</f>
        <v>0</v>
      </c>
      <c r="I8" s="8"/>
      <c r="J8" s="11" t="s">
        <v>34</v>
      </c>
      <c r="K8" s="11">
        <f>COUNTIF('REKOD PRESTASI MURID'!$F$12:$F$65,1)</f>
        <v>0</v>
      </c>
      <c r="L8" s="11">
        <f>COUNTIF('REKOD PRESTASI MURID'!$F$12:$F$65,2)</f>
        <v>0</v>
      </c>
      <c r="M8" s="11">
        <f>COUNTIF('REKOD PRESTASI MURID'!$F$12:$F$65,3)</f>
        <v>0</v>
      </c>
      <c r="N8" s="11">
        <f>COUNTIF('REKOD PRESTASI MURID'!$F$12:$F$65,4)</f>
        <v>0</v>
      </c>
      <c r="O8" s="11">
        <f>COUNTIF('REKOD PRESTASI MURID'!$F$12:$F$65,5)</f>
        <v>1</v>
      </c>
      <c r="P8" s="11">
        <f>COUNTIF('REKOD PRESTASI MURID'!$F$12:$F$65,6)</f>
        <v>0</v>
      </c>
      <c r="Q8" s="8"/>
    </row>
    <row r="9" spans="1:23">
      <c r="A9" s="8"/>
      <c r="B9" s="8"/>
      <c r="C9" s="8"/>
      <c r="D9" s="8"/>
      <c r="E9" s="8"/>
      <c r="F9" s="8"/>
      <c r="G9" s="8"/>
      <c r="H9" s="8"/>
      <c r="I9" s="8"/>
      <c r="J9" s="8"/>
      <c r="K9" s="8"/>
      <c r="L9" s="8"/>
      <c r="M9" s="8"/>
      <c r="N9" s="8"/>
      <c r="O9" s="8"/>
      <c r="P9" s="8"/>
      <c r="Q9" s="8"/>
    </row>
    <row r="10" spans="1:23">
      <c r="A10" s="8"/>
      <c r="B10" s="8"/>
      <c r="C10" s="8"/>
      <c r="D10" s="8"/>
      <c r="E10" s="8"/>
      <c r="F10" s="6"/>
      <c r="G10" s="6"/>
      <c r="H10" s="6"/>
      <c r="I10" s="6"/>
      <c r="J10" s="4"/>
      <c r="K10" s="4"/>
      <c r="L10" s="4"/>
      <c r="M10" s="4"/>
      <c r="N10" s="4"/>
      <c r="O10" s="4"/>
      <c r="P10" s="4"/>
      <c r="Q10" s="4"/>
    </row>
    <row r="11" spans="1:23">
      <c r="A11" s="8"/>
      <c r="B11" s="8"/>
      <c r="C11" s="8"/>
      <c r="D11" s="8"/>
      <c r="E11" s="8"/>
      <c r="F11" s="6"/>
      <c r="G11" s="6"/>
      <c r="H11" s="6"/>
      <c r="I11" s="6"/>
      <c r="J11" s="4"/>
      <c r="K11" s="4"/>
      <c r="L11" s="4"/>
      <c r="M11" s="4"/>
      <c r="N11" s="4"/>
      <c r="O11" s="4"/>
      <c r="P11" s="4"/>
      <c r="Q11" s="4"/>
    </row>
    <row r="12" spans="1:23">
      <c r="A12" s="8"/>
      <c r="B12" s="8"/>
      <c r="C12" s="8"/>
      <c r="D12" s="8"/>
      <c r="E12" s="8"/>
      <c r="F12" s="6"/>
      <c r="G12" s="6"/>
      <c r="H12" s="6"/>
      <c r="I12" s="6"/>
      <c r="J12" s="4"/>
      <c r="K12" s="4"/>
      <c r="L12" s="4"/>
      <c r="M12" s="4"/>
      <c r="N12" s="4"/>
      <c r="O12" s="4"/>
      <c r="P12" s="4"/>
      <c r="Q12" s="4"/>
    </row>
    <row r="13" spans="1:23">
      <c r="A13" s="8"/>
      <c r="B13" s="8"/>
      <c r="C13" s="8"/>
      <c r="D13" s="8"/>
      <c r="E13" s="8"/>
      <c r="F13" s="6"/>
      <c r="G13" s="6"/>
      <c r="H13" s="6"/>
      <c r="I13" s="6"/>
      <c r="J13" s="4"/>
      <c r="K13" s="4"/>
      <c r="L13" s="4"/>
      <c r="M13" s="4"/>
      <c r="N13" s="4"/>
      <c r="O13" s="4"/>
      <c r="P13" s="4"/>
      <c r="Q13" s="4"/>
    </row>
    <row r="14" spans="1:23">
      <c r="A14" s="8"/>
      <c r="B14" s="8"/>
      <c r="C14" s="8"/>
      <c r="D14" s="8"/>
      <c r="E14" s="8"/>
      <c r="F14" s="6"/>
      <c r="G14" s="6"/>
      <c r="H14" s="6"/>
      <c r="I14" s="6"/>
      <c r="J14" s="4"/>
      <c r="K14" s="4"/>
      <c r="L14" s="4"/>
      <c r="M14" s="4"/>
      <c r="N14" s="4"/>
      <c r="O14" s="4"/>
      <c r="P14" s="4"/>
      <c r="Q14" s="4"/>
    </row>
    <row r="15" spans="1:23">
      <c r="A15" s="8"/>
      <c r="B15" s="8"/>
      <c r="C15" s="8"/>
      <c r="D15" s="8"/>
      <c r="E15" s="8"/>
      <c r="F15" s="6"/>
      <c r="G15" s="6"/>
      <c r="H15" s="6"/>
      <c r="I15" s="6"/>
      <c r="J15" s="4"/>
      <c r="K15" s="4"/>
      <c r="L15" s="4"/>
      <c r="M15" s="4"/>
      <c r="N15" s="4"/>
      <c r="O15" s="4"/>
      <c r="P15" s="4"/>
      <c r="Q15" s="4"/>
    </row>
    <row r="16" spans="1:23">
      <c r="A16" s="8"/>
      <c r="B16" s="8"/>
      <c r="C16" s="8"/>
      <c r="D16" s="8"/>
      <c r="E16" s="8"/>
      <c r="F16" s="6"/>
      <c r="G16" s="6"/>
      <c r="H16" s="6"/>
      <c r="I16" s="6"/>
      <c r="J16" s="4"/>
      <c r="K16" s="4"/>
      <c r="L16" s="4"/>
      <c r="M16" s="4"/>
      <c r="N16" s="4"/>
      <c r="O16" s="4"/>
      <c r="P16" s="4"/>
      <c r="Q16" s="4"/>
      <c r="W16" s="22"/>
    </row>
    <row r="17" spans="1:17">
      <c r="A17" s="8"/>
      <c r="B17" s="8"/>
      <c r="C17" s="8"/>
      <c r="D17" s="8"/>
      <c r="E17" s="8"/>
      <c r="F17" s="6"/>
      <c r="G17" s="6"/>
      <c r="H17" s="6"/>
      <c r="I17" s="6"/>
      <c r="J17" s="4"/>
      <c r="K17" s="4"/>
      <c r="L17" s="4"/>
      <c r="M17" s="4"/>
      <c r="N17" s="4"/>
      <c r="O17" s="4"/>
      <c r="P17" s="4"/>
      <c r="Q17" s="4"/>
    </row>
    <row r="18" spans="1:17">
      <c r="A18" s="8"/>
      <c r="B18" s="8"/>
      <c r="C18" s="8"/>
      <c r="D18" s="8"/>
      <c r="E18" s="8"/>
      <c r="F18" s="8"/>
      <c r="G18" s="8"/>
      <c r="H18" s="8"/>
      <c r="I18" s="8"/>
      <c r="J18" s="8"/>
      <c r="K18" s="8"/>
      <c r="L18" s="8"/>
      <c r="M18" s="8"/>
      <c r="N18" s="8"/>
      <c r="O18" s="8"/>
      <c r="P18" s="8"/>
      <c r="Q18" s="8"/>
    </row>
    <row r="19" spans="1:17">
      <c r="A19" s="8"/>
      <c r="B19" s="8"/>
      <c r="C19" s="8"/>
      <c r="D19" s="8"/>
      <c r="E19" s="8"/>
      <c r="F19" s="8"/>
      <c r="G19" s="8"/>
      <c r="H19" s="8"/>
      <c r="I19" s="8"/>
      <c r="J19" s="8"/>
      <c r="K19" s="8"/>
      <c r="L19" s="8"/>
      <c r="M19" s="8"/>
      <c r="N19" s="8"/>
      <c r="O19" s="8"/>
      <c r="P19" s="8"/>
      <c r="Q19" s="8"/>
    </row>
    <row r="20" spans="1:17">
      <c r="A20" s="8"/>
      <c r="B20" s="8"/>
      <c r="C20" s="8"/>
      <c r="D20" s="8"/>
      <c r="E20" s="8"/>
      <c r="F20" s="8"/>
      <c r="G20" s="8"/>
      <c r="H20" s="8"/>
      <c r="I20" s="8"/>
      <c r="J20" s="8"/>
      <c r="K20" s="8"/>
      <c r="L20" s="8"/>
      <c r="M20" s="8"/>
      <c r="N20" s="8"/>
      <c r="O20" s="8"/>
      <c r="P20" s="8"/>
      <c r="Q20" s="8"/>
    </row>
    <row r="21" spans="1:17">
      <c r="A21" s="8"/>
      <c r="B21" s="12"/>
      <c r="C21" s="13"/>
      <c r="D21" s="14"/>
      <c r="E21" s="14"/>
      <c r="F21" s="15" t="s">
        <v>35</v>
      </c>
      <c r="G21" s="16">
        <f>SUM(C8:H8)</f>
        <v>1</v>
      </c>
      <c r="H21" s="15" t="s">
        <v>36</v>
      </c>
      <c r="I21" s="8"/>
      <c r="J21" s="8"/>
      <c r="K21" s="8"/>
      <c r="L21" s="8"/>
      <c r="M21" s="8"/>
      <c r="N21" s="15" t="s">
        <v>35</v>
      </c>
      <c r="O21" s="16">
        <f>SUM(K8:P8)</f>
        <v>1</v>
      </c>
      <c r="P21" s="15" t="s">
        <v>36</v>
      </c>
      <c r="Q21" s="8"/>
    </row>
    <row r="22" spans="1:17" ht="15.95" customHeight="1">
      <c r="A22" s="4"/>
      <c r="B22" s="6"/>
      <c r="C22" s="6"/>
      <c r="D22" s="6"/>
      <c r="E22" s="6"/>
      <c r="F22" s="4"/>
      <c r="G22" s="6"/>
      <c r="H22" s="6"/>
      <c r="I22" s="4"/>
      <c r="J22" s="4"/>
      <c r="K22" s="4"/>
      <c r="L22" s="4"/>
      <c r="M22" s="4"/>
      <c r="N22" s="4"/>
      <c r="O22" s="18"/>
      <c r="P22" s="6"/>
      <c r="Q22" s="6"/>
    </row>
    <row r="23" spans="1:17" ht="15.95" customHeight="1">
      <c r="A23" s="4"/>
      <c r="B23" s="4"/>
      <c r="C23" s="4"/>
      <c r="D23" s="4"/>
      <c r="E23" s="4"/>
      <c r="F23" s="4"/>
      <c r="G23" s="6"/>
      <c r="H23" s="17"/>
      <c r="I23" s="4"/>
      <c r="J23" s="4"/>
      <c r="K23" s="4"/>
      <c r="L23" s="4"/>
      <c r="M23" s="4"/>
      <c r="N23" s="4"/>
      <c r="O23" s="6"/>
      <c r="P23" s="17"/>
      <c r="Q23" s="6"/>
    </row>
    <row r="24" spans="1:17" ht="18.75">
      <c r="A24" s="4"/>
      <c r="B24" s="5" t="str">
        <f>'REKOD PRESTASI MURID'!G11</f>
        <v>LISAN</v>
      </c>
      <c r="C24" s="18"/>
      <c r="D24" s="18"/>
      <c r="E24" s="18"/>
      <c r="F24" s="18"/>
      <c r="G24" s="18"/>
      <c r="H24" s="7"/>
      <c r="I24" s="4"/>
      <c r="J24" s="5" t="str">
        <f>'REKOD PRESTASI MURID'!H11</f>
        <v>INTERAKSI</v>
      </c>
      <c r="K24" s="18"/>
      <c r="L24" s="18"/>
      <c r="M24" s="18"/>
      <c r="N24" s="18"/>
      <c r="O24" s="18"/>
      <c r="P24" s="7"/>
      <c r="Q24" s="6"/>
    </row>
    <row r="25" spans="1:17">
      <c r="A25" s="8"/>
      <c r="B25" s="9" t="s">
        <v>23</v>
      </c>
      <c r="C25" s="10" t="s">
        <v>28</v>
      </c>
      <c r="D25" s="10" t="s">
        <v>29</v>
      </c>
      <c r="E25" s="10" t="s">
        <v>30</v>
      </c>
      <c r="F25" s="10" t="s">
        <v>69</v>
      </c>
      <c r="G25" s="10" t="s">
        <v>70</v>
      </c>
      <c r="H25" s="10" t="s">
        <v>71</v>
      </c>
      <c r="I25" s="8"/>
      <c r="J25" s="9" t="s">
        <v>23</v>
      </c>
      <c r="K25" s="10" t="s">
        <v>28</v>
      </c>
      <c r="L25" s="10" t="s">
        <v>29</v>
      </c>
      <c r="M25" s="10" t="s">
        <v>30</v>
      </c>
      <c r="N25" s="10" t="s">
        <v>69</v>
      </c>
      <c r="O25" s="10" t="s">
        <v>70</v>
      </c>
      <c r="P25" s="10" t="s">
        <v>71</v>
      </c>
      <c r="Q25" s="8"/>
    </row>
    <row r="26" spans="1:17">
      <c r="A26" s="8"/>
      <c r="B26" s="11" t="s">
        <v>34</v>
      </c>
      <c r="C26" s="11">
        <f>COUNTIF('REKOD PRESTASI MURID'!$G$12:$G$65,1)</f>
        <v>0</v>
      </c>
      <c r="D26" s="11">
        <f>COUNTIF('REKOD PRESTASI MURID'!$G$12:$G$65,2)</f>
        <v>0</v>
      </c>
      <c r="E26" s="11">
        <f>COUNTIF('REKOD PRESTASI MURID'!$G$12:$G$65,3)</f>
        <v>0</v>
      </c>
      <c r="F26" s="11">
        <f>COUNTIF('REKOD PRESTASI MURID'!$G$12:$G$65,4)</f>
        <v>1</v>
      </c>
      <c r="G26" s="11">
        <f>COUNTIF('REKOD PRESTASI MURID'!$G$12:$G$65,5)</f>
        <v>0</v>
      </c>
      <c r="H26" s="11">
        <f>COUNTIF('REKOD PRESTASI MURID'!$G$12:$G$65,6)</f>
        <v>0</v>
      </c>
      <c r="I26" s="8"/>
      <c r="J26" s="11" t="s">
        <v>34</v>
      </c>
      <c r="K26" s="11">
        <f>COUNTIF('REKOD PRESTASI MURID'!$AD$12:$AD$65,1)</f>
        <v>0</v>
      </c>
      <c r="L26" s="11">
        <f>COUNTIF('REKOD PRESTASI MURID'!$AD$12:$AD$65,2)</f>
        <v>0</v>
      </c>
      <c r="M26" s="11">
        <f>COUNTIF('REKOD PRESTASI MURID'!$AD$12:$AD$65,3)</f>
        <v>0</v>
      </c>
      <c r="N26" s="11">
        <f>COUNTIF('REKOD PRESTASI MURID'!$AD$12:$AD$65,4)</f>
        <v>1</v>
      </c>
      <c r="O26" s="11">
        <f>COUNTIF('REKOD PRESTASI MURID'!$AD$12:$AD$65,5)</f>
        <v>0</v>
      </c>
      <c r="P26" s="11">
        <f>COUNTIF('REKOD PRESTASI MURID'!$AD$12:$AD$65,6)</f>
        <v>0</v>
      </c>
      <c r="Q26" s="8"/>
    </row>
    <row r="27" spans="1:17">
      <c r="A27" s="8"/>
      <c r="B27" s="19"/>
      <c r="C27" s="19"/>
      <c r="D27" s="19"/>
      <c r="E27" s="19"/>
      <c r="F27" s="19"/>
      <c r="G27" s="19"/>
      <c r="H27" s="19"/>
      <c r="I27" s="8"/>
      <c r="J27" s="166"/>
      <c r="K27" s="19"/>
      <c r="L27" s="19"/>
      <c r="M27" s="19"/>
      <c r="N27" s="19"/>
      <c r="O27" s="19"/>
      <c r="P27" s="167"/>
      <c r="Q27" s="8"/>
    </row>
    <row r="28" spans="1:17">
      <c r="A28" s="8"/>
      <c r="B28" s="19"/>
      <c r="C28" s="19"/>
      <c r="D28" s="19"/>
      <c r="E28" s="19"/>
      <c r="F28" s="19"/>
      <c r="G28" s="19"/>
      <c r="H28" s="19"/>
      <c r="I28" s="8"/>
      <c r="J28" s="19"/>
      <c r="K28" s="19"/>
      <c r="L28" s="19"/>
      <c r="M28" s="19"/>
      <c r="N28" s="19"/>
      <c r="O28" s="19"/>
      <c r="P28" s="19"/>
      <c r="Q28" s="8"/>
    </row>
    <row r="29" spans="1:17">
      <c r="A29" s="8"/>
      <c r="B29" s="19"/>
      <c r="C29" s="19"/>
      <c r="D29" s="19"/>
      <c r="E29" s="19"/>
      <c r="F29" s="19"/>
      <c r="G29" s="19"/>
      <c r="H29" s="19"/>
      <c r="I29" s="8"/>
      <c r="J29" s="19"/>
      <c r="K29" s="19"/>
      <c r="L29" s="19"/>
      <c r="M29" s="19"/>
      <c r="N29" s="19"/>
      <c r="O29" s="19"/>
      <c r="P29" s="19"/>
      <c r="Q29" s="8"/>
    </row>
    <row r="30" spans="1:17">
      <c r="A30" s="8"/>
      <c r="B30" s="19"/>
      <c r="C30" s="19"/>
      <c r="D30" s="19"/>
      <c r="E30" s="19"/>
      <c r="F30" s="19"/>
      <c r="G30" s="19"/>
      <c r="H30" s="19"/>
      <c r="I30" s="8"/>
      <c r="J30" s="19"/>
      <c r="K30" s="19"/>
      <c r="L30" s="19"/>
      <c r="M30" s="19"/>
      <c r="N30" s="19"/>
      <c r="O30" s="19"/>
      <c r="P30" s="19"/>
      <c r="Q30" s="8"/>
    </row>
    <row r="31" spans="1:17">
      <c r="A31" s="8"/>
      <c r="B31" s="19"/>
      <c r="C31" s="19"/>
      <c r="D31" s="19"/>
      <c r="E31" s="19"/>
      <c r="F31" s="19"/>
      <c r="G31" s="19"/>
      <c r="H31" s="19"/>
      <c r="I31" s="8"/>
      <c r="J31" s="19"/>
      <c r="K31" s="19"/>
      <c r="L31" s="19"/>
      <c r="M31" s="19"/>
      <c r="N31" s="19"/>
      <c r="O31" s="19"/>
      <c r="P31" s="19"/>
      <c r="Q31" s="8"/>
    </row>
    <row r="32" spans="1:17">
      <c r="A32" s="8"/>
      <c r="B32" s="19"/>
      <c r="C32" s="19"/>
      <c r="D32" s="19"/>
      <c r="E32" s="19"/>
      <c r="F32" s="19"/>
      <c r="G32" s="19"/>
      <c r="H32" s="19"/>
      <c r="I32" s="8"/>
      <c r="J32" s="19"/>
      <c r="K32" s="19"/>
      <c r="L32" s="19"/>
      <c r="M32" s="19"/>
      <c r="N32" s="19"/>
      <c r="O32" s="19"/>
      <c r="P32" s="19"/>
      <c r="Q32" s="8"/>
    </row>
    <row r="33" spans="1:17">
      <c r="A33" s="8"/>
      <c r="B33" s="19"/>
      <c r="C33" s="19"/>
      <c r="D33" s="19"/>
      <c r="E33" s="19"/>
      <c r="F33" s="19"/>
      <c r="G33" s="19"/>
      <c r="H33" s="19"/>
      <c r="I33" s="8"/>
      <c r="J33" s="19"/>
      <c r="K33" s="19"/>
      <c r="L33" s="19"/>
      <c r="M33" s="19"/>
      <c r="N33" s="19"/>
      <c r="O33" s="19"/>
      <c r="P33" s="19"/>
      <c r="Q33" s="8"/>
    </row>
    <row r="34" spans="1:17">
      <c r="A34" s="8"/>
      <c r="B34" s="19"/>
      <c r="C34" s="19"/>
      <c r="D34" s="19"/>
      <c r="E34" s="19"/>
      <c r="F34" s="19"/>
      <c r="G34" s="19"/>
      <c r="H34" s="19"/>
      <c r="I34" s="8"/>
      <c r="J34" s="19"/>
      <c r="K34" s="19"/>
      <c r="L34" s="19"/>
      <c r="M34" s="19"/>
      <c r="N34" s="19"/>
      <c r="O34" s="19"/>
      <c r="P34" s="19"/>
      <c r="Q34" s="8"/>
    </row>
    <row r="35" spans="1:17">
      <c r="A35" s="8"/>
      <c r="B35" s="19"/>
      <c r="C35" s="19"/>
      <c r="D35" s="19"/>
      <c r="E35" s="19"/>
      <c r="F35" s="19"/>
      <c r="G35" s="19"/>
      <c r="H35" s="19"/>
      <c r="I35" s="8"/>
      <c r="J35" s="19"/>
      <c r="K35" s="19"/>
      <c r="L35" s="19"/>
      <c r="M35" s="19"/>
      <c r="N35" s="19"/>
      <c r="O35" s="19"/>
      <c r="P35" s="19"/>
      <c r="Q35" s="8"/>
    </row>
    <row r="36" spans="1:17">
      <c r="A36" s="8"/>
      <c r="B36" s="19"/>
      <c r="C36" s="19"/>
      <c r="D36" s="19"/>
      <c r="E36" s="19"/>
      <c r="F36" s="19"/>
      <c r="G36" s="19"/>
      <c r="H36" s="19"/>
      <c r="I36" s="8"/>
      <c r="J36" s="19"/>
      <c r="K36" s="19"/>
      <c r="L36" s="19"/>
      <c r="M36" s="19"/>
      <c r="N36" s="19"/>
      <c r="O36" s="19"/>
      <c r="P36" s="19"/>
      <c r="Q36" s="8"/>
    </row>
    <row r="37" spans="1:17">
      <c r="A37" s="8"/>
      <c r="B37" s="19"/>
      <c r="C37" s="19"/>
      <c r="D37" s="19"/>
      <c r="E37" s="19"/>
      <c r="F37" s="19"/>
      <c r="G37" s="19"/>
      <c r="H37" s="19"/>
      <c r="I37" s="8"/>
      <c r="J37" s="19"/>
      <c r="K37" s="19"/>
      <c r="L37" s="19"/>
      <c r="M37" s="19"/>
      <c r="N37" s="19"/>
      <c r="O37" s="19"/>
      <c r="P37" s="19"/>
      <c r="Q37" s="8"/>
    </row>
    <row r="38" spans="1:17">
      <c r="A38" s="8"/>
      <c r="B38" s="19"/>
      <c r="C38" s="19"/>
      <c r="D38" s="19"/>
      <c r="E38" s="19"/>
      <c r="F38" s="19"/>
      <c r="G38" s="19"/>
      <c r="H38" s="19"/>
      <c r="I38" s="8"/>
      <c r="J38" s="19"/>
      <c r="K38" s="19"/>
      <c r="L38" s="19"/>
      <c r="M38" s="19"/>
      <c r="N38" s="19"/>
      <c r="O38" s="19"/>
      <c r="P38" s="19"/>
      <c r="Q38" s="8"/>
    </row>
    <row r="39" spans="1:17">
      <c r="A39" s="8"/>
      <c r="B39" s="19"/>
      <c r="C39" s="19"/>
      <c r="D39" s="19"/>
      <c r="E39" s="19"/>
      <c r="F39" s="15" t="s">
        <v>35</v>
      </c>
      <c r="G39" s="16">
        <f>SUM(C26:H26)</f>
        <v>1</v>
      </c>
      <c r="H39" s="15" t="s">
        <v>36</v>
      </c>
      <c r="I39" s="14"/>
      <c r="J39" s="19"/>
      <c r="K39" s="19"/>
      <c r="L39" s="19"/>
      <c r="M39" s="19"/>
      <c r="N39" s="15" t="s">
        <v>35</v>
      </c>
      <c r="O39" s="16">
        <f>SUM(K26:P26)</f>
        <v>1</v>
      </c>
      <c r="P39" s="15" t="s">
        <v>36</v>
      </c>
      <c r="Q39" s="8"/>
    </row>
    <row r="40" spans="1:17">
      <c r="A40" s="8"/>
      <c r="B40" s="8"/>
      <c r="C40" s="8"/>
      <c r="D40" s="8"/>
      <c r="E40" s="8"/>
      <c r="F40" s="8"/>
      <c r="G40" s="14"/>
      <c r="H40" s="20"/>
      <c r="I40" s="14"/>
      <c r="J40" s="8"/>
      <c r="K40" s="8"/>
      <c r="L40" s="8"/>
      <c r="M40" s="8"/>
      <c r="N40" s="8"/>
      <c r="O40" s="14"/>
      <c r="P40" s="20"/>
      <c r="Q40" s="8"/>
    </row>
    <row r="41" spans="1:17" ht="18.75">
      <c r="A41" s="8"/>
      <c r="B41" s="5" t="str">
        <f>'REKOD PRESTASI MURID'!I11</f>
        <v>MENULIS</v>
      </c>
      <c r="C41" s="6"/>
      <c r="D41" s="6"/>
      <c r="E41" s="6"/>
      <c r="F41" s="6"/>
      <c r="G41" s="6"/>
      <c r="H41" s="7"/>
      <c r="I41" s="4"/>
      <c r="J41" s="28" t="s">
        <v>10</v>
      </c>
      <c r="K41" s="29"/>
      <c r="L41" s="29"/>
      <c r="M41" s="29"/>
      <c r="N41" s="29"/>
      <c r="O41" s="29"/>
      <c r="P41" s="30"/>
      <c r="Q41" s="8"/>
    </row>
    <row r="42" spans="1:17">
      <c r="A42" s="8"/>
      <c r="B42" s="9" t="s">
        <v>23</v>
      </c>
      <c r="C42" s="10" t="s">
        <v>28</v>
      </c>
      <c r="D42" s="10" t="s">
        <v>29</v>
      </c>
      <c r="E42" s="10" t="s">
        <v>30</v>
      </c>
      <c r="F42" s="10" t="s">
        <v>69</v>
      </c>
      <c r="G42" s="10" t="s">
        <v>70</v>
      </c>
      <c r="H42" s="10" t="s">
        <v>71</v>
      </c>
      <c r="I42" s="8"/>
      <c r="J42" s="9" t="s">
        <v>23</v>
      </c>
      <c r="K42" s="10" t="s">
        <v>28</v>
      </c>
      <c r="L42" s="10" t="s">
        <v>29</v>
      </c>
      <c r="M42" s="10" t="s">
        <v>30</v>
      </c>
      <c r="N42" s="10" t="s">
        <v>31</v>
      </c>
      <c r="O42" s="10" t="s">
        <v>32</v>
      </c>
      <c r="P42" s="10" t="s">
        <v>33</v>
      </c>
      <c r="Q42" s="8"/>
    </row>
    <row r="43" spans="1:17">
      <c r="A43" s="8"/>
      <c r="B43" s="11" t="s">
        <v>34</v>
      </c>
      <c r="C43" s="11">
        <f>COUNTIF('REKOD PRESTASI MURID'!$I$12:$I$65,1)</f>
        <v>0</v>
      </c>
      <c r="D43" s="11">
        <f>COUNTIF('REKOD PRESTASI MURID'!$I$12:$I$65,2)</f>
        <v>0</v>
      </c>
      <c r="E43" s="11">
        <f>COUNTIF('REKOD PRESTASI MURID'!$I$12:$I$65,3)</f>
        <v>1</v>
      </c>
      <c r="F43" s="11">
        <f>COUNTIF('REKOD PRESTASI MURID'!$I$12:$I$65,4)</f>
        <v>0</v>
      </c>
      <c r="G43" s="11">
        <f>COUNTIF('REKOD PRESTASI MURID'!$I$12:$I$65,5)</f>
        <v>0</v>
      </c>
      <c r="H43" s="11">
        <f>COUNTIF('REKOD PRESTASI MURID'!$I$12:$I$65,6)</f>
        <v>0</v>
      </c>
      <c r="I43" s="8"/>
      <c r="J43" s="11" t="s">
        <v>34</v>
      </c>
      <c r="K43" s="11">
        <f>COUNTIF('REKOD PRESTASI MURID'!$AD$12:$AD$65,1)</f>
        <v>0</v>
      </c>
      <c r="L43" s="11">
        <f>COUNTIF('REKOD PRESTASI MURID'!$AD$12:$AD$65,2)</f>
        <v>0</v>
      </c>
      <c r="M43" s="11">
        <f>COUNTIF('REKOD PRESTASI MURID'!$AD$12:$AD$65,3)</f>
        <v>0</v>
      </c>
      <c r="N43" s="11">
        <f>COUNTIF('REKOD PRESTASI MURID'!$AD$12:$AD$65,4)</f>
        <v>1</v>
      </c>
      <c r="O43" s="11">
        <f>COUNTIF('REKOD PRESTASI MURID'!$AD$12:$AD$65,5)</f>
        <v>0</v>
      </c>
      <c r="P43" s="11">
        <f>COUNTIF('REKOD PRESTASI MURID'!$AD$12:$AD$65,6)</f>
        <v>0</v>
      </c>
      <c r="Q43" s="8"/>
    </row>
    <row r="44" spans="1:17">
      <c r="A44" s="8"/>
      <c r="B44" s="8"/>
      <c r="C44" s="8"/>
      <c r="D44" s="8"/>
      <c r="E44" s="8"/>
      <c r="F44" s="8"/>
      <c r="G44" s="8"/>
      <c r="H44" s="8"/>
      <c r="I44" s="8"/>
      <c r="J44" s="8"/>
      <c r="K44" s="8"/>
      <c r="L44" s="8"/>
      <c r="M44" s="8"/>
      <c r="N44" s="8"/>
      <c r="O44" s="8"/>
      <c r="P44" s="8"/>
      <c r="Q44" s="8"/>
    </row>
    <row r="45" spans="1:17">
      <c r="A45" s="8"/>
      <c r="B45" s="8"/>
      <c r="C45" s="8"/>
      <c r="D45" s="8"/>
      <c r="E45" s="8"/>
      <c r="F45" s="8"/>
      <c r="G45" s="8"/>
      <c r="H45" s="8"/>
      <c r="I45" s="8"/>
      <c r="J45" s="8"/>
      <c r="K45" s="8"/>
      <c r="L45" s="8"/>
      <c r="M45" s="8"/>
      <c r="N45" s="8"/>
      <c r="O45" s="8"/>
      <c r="P45" s="8"/>
      <c r="Q45" s="8"/>
    </row>
    <row r="46" spans="1:17">
      <c r="A46" s="8"/>
      <c r="B46" s="8"/>
      <c r="C46" s="8"/>
      <c r="D46" s="8"/>
      <c r="E46" s="8"/>
      <c r="F46" s="8"/>
      <c r="G46" s="8"/>
      <c r="H46" s="8"/>
      <c r="I46" s="8"/>
      <c r="J46" s="8"/>
      <c r="K46" s="8"/>
      <c r="L46" s="8"/>
      <c r="M46" s="8"/>
      <c r="N46" s="8"/>
      <c r="O46" s="8"/>
      <c r="P46" s="8"/>
      <c r="Q46" s="8"/>
    </row>
    <row r="47" spans="1:17">
      <c r="A47" s="8"/>
      <c r="B47" s="8"/>
      <c r="C47" s="8"/>
      <c r="D47" s="8"/>
      <c r="E47" s="8"/>
      <c r="F47" s="8"/>
      <c r="G47" s="8"/>
      <c r="H47" s="8"/>
      <c r="I47" s="8"/>
      <c r="J47" s="8"/>
      <c r="K47" s="8"/>
      <c r="L47" s="8"/>
      <c r="M47" s="8"/>
      <c r="N47" s="8"/>
      <c r="O47" s="8"/>
      <c r="P47" s="8"/>
      <c r="Q47" s="8"/>
    </row>
    <row r="48" spans="1:17">
      <c r="A48" s="8"/>
      <c r="B48" s="8"/>
      <c r="C48" s="8"/>
      <c r="D48" s="8"/>
      <c r="E48" s="8"/>
      <c r="F48" s="8"/>
      <c r="G48" s="8"/>
      <c r="H48" s="8"/>
      <c r="I48" s="8"/>
      <c r="J48" s="8"/>
      <c r="K48" s="8"/>
      <c r="L48" s="8"/>
      <c r="M48" s="8"/>
      <c r="N48" s="8"/>
      <c r="O48" s="8"/>
      <c r="P48" s="8"/>
      <c r="Q48" s="8"/>
    </row>
    <row r="49" spans="1:17">
      <c r="A49" s="8"/>
      <c r="B49" s="8"/>
      <c r="C49" s="8"/>
      <c r="D49" s="8"/>
      <c r="E49" s="8"/>
      <c r="F49" s="8"/>
      <c r="G49" s="8"/>
      <c r="H49" s="8"/>
      <c r="I49" s="8"/>
      <c r="J49" s="8"/>
      <c r="K49" s="8"/>
      <c r="L49" s="8"/>
      <c r="M49" s="8"/>
      <c r="N49" s="8"/>
      <c r="O49" s="8"/>
      <c r="P49" s="8"/>
      <c r="Q49" s="8"/>
    </row>
    <row r="50" spans="1:17">
      <c r="A50" s="8"/>
      <c r="B50" s="8"/>
      <c r="C50" s="8"/>
      <c r="D50" s="8"/>
      <c r="E50" s="8"/>
      <c r="F50" s="8"/>
      <c r="G50" s="8"/>
      <c r="H50" s="8"/>
      <c r="I50" s="8"/>
      <c r="J50" s="8"/>
      <c r="K50" s="8"/>
      <c r="L50" s="8"/>
      <c r="M50" s="8"/>
      <c r="N50" s="8"/>
      <c r="O50" s="8"/>
      <c r="P50" s="8"/>
      <c r="Q50" s="8"/>
    </row>
    <row r="51" spans="1:17">
      <c r="A51" s="8"/>
      <c r="B51" s="8"/>
      <c r="C51" s="8"/>
      <c r="D51" s="8"/>
      <c r="E51" s="8"/>
      <c r="F51" s="8"/>
      <c r="G51" s="8"/>
      <c r="H51" s="8"/>
      <c r="I51" s="8"/>
      <c r="J51" s="8"/>
      <c r="K51" s="8"/>
      <c r="L51" s="8"/>
      <c r="M51" s="8"/>
      <c r="N51" s="8"/>
      <c r="O51" s="8"/>
      <c r="P51" s="8"/>
      <c r="Q51" s="8"/>
    </row>
    <row r="52" spans="1:17">
      <c r="A52" s="8"/>
      <c r="B52" s="8"/>
      <c r="C52" s="8"/>
      <c r="D52" s="8"/>
      <c r="E52" s="8"/>
      <c r="F52" s="8"/>
      <c r="G52" s="8"/>
      <c r="H52" s="8"/>
      <c r="I52" s="8"/>
      <c r="J52" s="8"/>
      <c r="K52" s="8"/>
      <c r="L52" s="8"/>
      <c r="M52" s="8"/>
      <c r="N52" s="8"/>
      <c r="O52" s="8"/>
      <c r="P52" s="8"/>
      <c r="Q52" s="8"/>
    </row>
    <row r="53" spans="1:17">
      <c r="A53" s="8"/>
      <c r="B53" s="8"/>
      <c r="C53" s="8"/>
      <c r="D53" s="8"/>
      <c r="E53" s="8"/>
      <c r="F53" s="8"/>
      <c r="G53" s="8"/>
      <c r="H53" s="8"/>
      <c r="I53" s="8"/>
      <c r="J53" s="8"/>
      <c r="K53" s="8"/>
      <c r="L53" s="8"/>
      <c r="M53" s="8"/>
      <c r="N53" s="8"/>
      <c r="O53" s="8"/>
      <c r="P53" s="8"/>
      <c r="Q53" s="8"/>
    </row>
    <row r="54" spans="1:17">
      <c r="A54" s="8"/>
      <c r="B54" s="8"/>
      <c r="C54" s="8"/>
      <c r="D54" s="8"/>
      <c r="E54" s="8"/>
      <c r="F54" s="8"/>
      <c r="G54" s="8"/>
      <c r="H54" s="8"/>
      <c r="I54" s="8"/>
      <c r="J54" s="8"/>
      <c r="K54" s="8"/>
      <c r="L54" s="8"/>
      <c r="M54" s="8"/>
      <c r="N54" s="8"/>
      <c r="O54" s="8"/>
      <c r="P54" s="8"/>
      <c r="Q54" s="8"/>
    </row>
    <row r="55" spans="1:17">
      <c r="A55" s="8"/>
      <c r="B55" s="8"/>
      <c r="C55" s="8"/>
      <c r="D55" s="8"/>
      <c r="E55" s="8"/>
      <c r="F55" s="8"/>
      <c r="G55" s="8"/>
      <c r="H55" s="8"/>
      <c r="I55" s="8"/>
      <c r="J55" s="8"/>
      <c r="K55" s="8"/>
      <c r="L55" s="8"/>
      <c r="M55" s="8"/>
      <c r="N55" s="8"/>
      <c r="O55" s="8"/>
      <c r="P55" s="8"/>
      <c r="Q55" s="8"/>
    </row>
    <row r="56" spans="1:17">
      <c r="A56" s="8"/>
      <c r="B56" s="12"/>
      <c r="C56" s="13"/>
      <c r="D56" s="14"/>
      <c r="E56" s="14"/>
      <c r="F56" s="15" t="s">
        <v>35</v>
      </c>
      <c r="G56" s="16">
        <f>SUM(C43:H43)</f>
        <v>1</v>
      </c>
      <c r="H56" s="15" t="s">
        <v>36</v>
      </c>
      <c r="I56" s="8"/>
      <c r="J56" s="8"/>
      <c r="K56" s="8"/>
      <c r="L56" s="8"/>
      <c r="M56" s="8"/>
      <c r="N56" s="15" t="s">
        <v>35</v>
      </c>
      <c r="O56" s="16">
        <f>SUM(K43:P43)</f>
        <v>1</v>
      </c>
      <c r="P56" s="15" t="s">
        <v>36</v>
      </c>
      <c r="Q56" s="8"/>
    </row>
    <row r="57" spans="1:17">
      <c r="A57" s="8"/>
      <c r="B57" s="6"/>
      <c r="C57" s="6"/>
      <c r="D57" s="6"/>
      <c r="E57" s="6"/>
      <c r="F57" s="4"/>
      <c r="G57" s="6"/>
      <c r="H57" s="6"/>
      <c r="I57" s="4"/>
      <c r="J57" s="4"/>
      <c r="K57" s="4"/>
      <c r="L57" s="4"/>
      <c r="M57" s="4"/>
      <c r="N57" s="4"/>
      <c r="O57" s="18"/>
      <c r="P57" s="6"/>
      <c r="Q57" s="8"/>
    </row>
    <row r="58" spans="1:17" hidden="1">
      <c r="A58" s="8"/>
      <c r="B58" s="4"/>
      <c r="C58" s="4"/>
      <c r="D58" s="4"/>
      <c r="E58" s="4"/>
      <c r="F58" s="4"/>
      <c r="G58" s="6"/>
      <c r="H58" s="17"/>
      <c r="I58" s="4"/>
      <c r="J58" s="4"/>
      <c r="K58" s="4"/>
      <c r="L58" s="4"/>
      <c r="M58" s="4"/>
      <c r="N58" s="4"/>
      <c r="O58" s="6"/>
      <c r="P58" s="17"/>
      <c r="Q58" s="8"/>
    </row>
    <row r="59" spans="1:17" ht="18.75" hidden="1">
      <c r="A59" s="8"/>
      <c r="B59" s="5">
        <f>'REKOD PRESTASI MURID'!K11</f>
        <v>0</v>
      </c>
      <c r="C59" s="18"/>
      <c r="D59" s="18"/>
      <c r="E59" s="18"/>
      <c r="F59" s="18"/>
      <c r="G59" s="18"/>
      <c r="H59" s="7"/>
      <c r="I59" s="4"/>
      <c r="J59" s="5">
        <f>'REKOD PRESTASI MURID'!L11</f>
        <v>0</v>
      </c>
      <c r="K59" s="18"/>
      <c r="L59" s="18"/>
      <c r="M59" s="18"/>
      <c r="N59" s="18"/>
      <c r="O59" s="18"/>
      <c r="P59" s="7"/>
      <c r="Q59" s="8"/>
    </row>
    <row r="60" spans="1:17" hidden="1">
      <c r="A60" s="8"/>
      <c r="B60" s="9" t="s">
        <v>23</v>
      </c>
      <c r="C60" s="10" t="s">
        <v>28</v>
      </c>
      <c r="D60" s="10" t="s">
        <v>29</v>
      </c>
      <c r="E60" s="10" t="s">
        <v>30</v>
      </c>
      <c r="F60" s="10" t="s">
        <v>31</v>
      </c>
      <c r="G60" s="10" t="s">
        <v>32</v>
      </c>
      <c r="H60" s="10" t="s">
        <v>33</v>
      </c>
      <c r="I60" s="8"/>
      <c r="J60" s="9" t="s">
        <v>23</v>
      </c>
      <c r="K60" s="10" t="s">
        <v>28</v>
      </c>
      <c r="L60" s="10" t="s">
        <v>29</v>
      </c>
      <c r="M60" s="10" t="s">
        <v>30</v>
      </c>
      <c r="N60" s="10" t="s">
        <v>31</v>
      </c>
      <c r="O60" s="10" t="s">
        <v>32</v>
      </c>
      <c r="P60" s="10" t="s">
        <v>33</v>
      </c>
      <c r="Q60" s="8"/>
    </row>
    <row r="61" spans="1:17" hidden="1">
      <c r="A61" s="8"/>
      <c r="B61" s="11" t="s">
        <v>34</v>
      </c>
      <c r="C61" s="11">
        <f>COUNTIF('REKOD PRESTASI MURID'!$K$12:$K$65,1)</f>
        <v>0</v>
      </c>
      <c r="D61" s="11">
        <f>COUNTIF('REKOD PRESTASI MURID'!$K$12:$K$65,2)</f>
        <v>0</v>
      </c>
      <c r="E61" s="11">
        <f>COUNTIF('REKOD PRESTASI MURID'!$K$12:$K$65,3)</f>
        <v>0</v>
      </c>
      <c r="F61" s="11">
        <f>COUNTIF('REKOD PRESTASI MURID'!$K$12:$K$65,4)</f>
        <v>0</v>
      </c>
      <c r="G61" s="11">
        <f>COUNTIF('REKOD PRESTASI MURID'!$K$12:$K$65,5)</f>
        <v>0</v>
      </c>
      <c r="H61" s="11">
        <f>COUNTIF('REKOD PRESTASI MURID'!$K$12:$K$65,6)</f>
        <v>0</v>
      </c>
      <c r="I61" s="8"/>
      <c r="J61" s="11" t="s">
        <v>34</v>
      </c>
      <c r="K61" s="11">
        <f>COUNTIF('REKOD PRESTASI MURID'!$L$12:$L$65,1)</f>
        <v>0</v>
      </c>
      <c r="L61" s="11">
        <f>COUNTIF('REKOD PRESTASI MURID'!$L$12:$L$65,2)</f>
        <v>0</v>
      </c>
      <c r="M61" s="11">
        <f>COUNTIF('REKOD PRESTASI MURID'!$L$12:$L$65,3)</f>
        <v>0</v>
      </c>
      <c r="N61" s="11">
        <f>COUNTIF('REKOD PRESTASI MURID'!$L$12:$L$65,4)</f>
        <v>0</v>
      </c>
      <c r="O61" s="11">
        <f>COUNTIF('REKOD PRESTASI MURID'!$L$12:$L$65,5)</f>
        <v>0</v>
      </c>
      <c r="P61" s="11">
        <f>COUNTIF('REKOD PRESTASI MURID'!$L$12:$L$65,6)</f>
        <v>0</v>
      </c>
      <c r="Q61" s="8"/>
    </row>
    <row r="62" spans="1:17" hidden="1">
      <c r="A62" s="8"/>
      <c r="B62" s="19"/>
      <c r="C62" s="19"/>
      <c r="D62" s="19"/>
      <c r="E62" s="19"/>
      <c r="F62" s="19"/>
      <c r="G62" s="19"/>
      <c r="H62" s="19"/>
      <c r="I62" s="8"/>
      <c r="J62" s="19"/>
      <c r="K62" s="19"/>
      <c r="L62" s="19"/>
      <c r="M62" s="19"/>
      <c r="N62" s="19"/>
      <c r="O62" s="19"/>
      <c r="P62" s="19"/>
      <c r="Q62" s="8"/>
    </row>
    <row r="63" spans="1:17" hidden="1">
      <c r="A63" s="8"/>
      <c r="B63" s="19"/>
      <c r="C63" s="19"/>
      <c r="D63" s="19"/>
      <c r="E63" s="19"/>
      <c r="F63" s="19"/>
      <c r="G63" s="19"/>
      <c r="H63" s="19"/>
      <c r="I63" s="8"/>
      <c r="J63" s="19"/>
      <c r="K63" s="19"/>
      <c r="L63" s="19"/>
      <c r="M63" s="19"/>
      <c r="N63" s="19"/>
      <c r="O63" s="19"/>
      <c r="P63" s="19"/>
      <c r="Q63" s="8"/>
    </row>
    <row r="64" spans="1:17" hidden="1">
      <c r="A64" s="8"/>
      <c r="B64" s="19"/>
      <c r="C64" s="19"/>
      <c r="D64" s="19"/>
      <c r="E64" s="19"/>
      <c r="F64" s="19"/>
      <c r="G64" s="19"/>
      <c r="H64" s="19"/>
      <c r="I64" s="8"/>
      <c r="J64" s="19"/>
      <c r="K64" s="19"/>
      <c r="L64" s="19"/>
      <c r="M64" s="19"/>
      <c r="N64" s="19"/>
      <c r="O64" s="19"/>
      <c r="P64" s="19"/>
      <c r="Q64" s="8"/>
    </row>
    <row r="65" spans="1:17" hidden="1">
      <c r="A65" s="8"/>
      <c r="B65" s="19"/>
      <c r="C65" s="19"/>
      <c r="D65" s="19"/>
      <c r="E65" s="19"/>
      <c r="F65" s="19"/>
      <c r="G65" s="19"/>
      <c r="H65" s="19"/>
      <c r="I65" s="8"/>
      <c r="J65" s="19"/>
      <c r="K65" s="19"/>
      <c r="L65" s="19"/>
      <c r="M65" s="19"/>
      <c r="N65" s="19"/>
      <c r="O65" s="19"/>
      <c r="P65" s="19"/>
      <c r="Q65" s="8"/>
    </row>
    <row r="66" spans="1:17" hidden="1">
      <c r="A66" s="8"/>
      <c r="B66" s="19"/>
      <c r="C66" s="19"/>
      <c r="D66" s="19"/>
      <c r="E66" s="19"/>
      <c r="F66" s="19"/>
      <c r="G66" s="19"/>
      <c r="H66" s="19"/>
      <c r="I66" s="8"/>
      <c r="J66" s="19"/>
      <c r="K66" s="19"/>
      <c r="L66" s="19"/>
      <c r="M66" s="19"/>
      <c r="N66" s="19"/>
      <c r="O66" s="19"/>
      <c r="P66" s="19"/>
      <c r="Q66" s="8"/>
    </row>
    <row r="67" spans="1:17" hidden="1">
      <c r="A67" s="8"/>
      <c r="B67" s="19"/>
      <c r="C67" s="19"/>
      <c r="D67" s="19"/>
      <c r="E67" s="19"/>
      <c r="F67" s="19"/>
      <c r="G67" s="19"/>
      <c r="H67" s="19"/>
      <c r="I67" s="8"/>
      <c r="J67" s="19"/>
      <c r="K67" s="19"/>
      <c r="L67" s="19"/>
      <c r="M67" s="19"/>
      <c r="N67" s="19"/>
      <c r="O67" s="19"/>
      <c r="P67" s="19"/>
      <c r="Q67" s="8"/>
    </row>
    <row r="68" spans="1:17" hidden="1">
      <c r="A68" s="8"/>
      <c r="B68" s="19"/>
      <c r="C68" s="19"/>
      <c r="D68" s="19"/>
      <c r="E68" s="19"/>
      <c r="F68" s="19"/>
      <c r="G68" s="19"/>
      <c r="H68" s="19"/>
      <c r="I68" s="8"/>
      <c r="J68" s="19"/>
      <c r="K68" s="19"/>
      <c r="L68" s="19"/>
      <c r="M68" s="19"/>
      <c r="N68" s="19"/>
      <c r="O68" s="19"/>
      <c r="P68" s="19"/>
      <c r="Q68" s="8"/>
    </row>
    <row r="69" spans="1:17" hidden="1">
      <c r="A69" s="8"/>
      <c r="B69" s="19"/>
      <c r="C69" s="19"/>
      <c r="D69" s="19"/>
      <c r="E69" s="19"/>
      <c r="F69" s="19"/>
      <c r="G69" s="19"/>
      <c r="H69" s="19"/>
      <c r="I69" s="8"/>
      <c r="J69" s="19"/>
      <c r="K69" s="19"/>
      <c r="L69" s="19"/>
      <c r="M69" s="19"/>
      <c r="N69" s="19"/>
      <c r="O69" s="19"/>
      <c r="P69" s="19"/>
      <c r="Q69" s="8"/>
    </row>
    <row r="70" spans="1:17" hidden="1">
      <c r="A70" s="8"/>
      <c r="B70" s="19"/>
      <c r="C70" s="19"/>
      <c r="D70" s="19"/>
      <c r="E70" s="19"/>
      <c r="F70" s="19"/>
      <c r="G70" s="19"/>
      <c r="H70" s="19"/>
      <c r="I70" s="8"/>
      <c r="J70" s="19"/>
      <c r="K70" s="19"/>
      <c r="L70" s="19"/>
      <c r="M70" s="19"/>
      <c r="N70" s="19"/>
      <c r="O70" s="19"/>
      <c r="P70" s="19"/>
      <c r="Q70" s="8"/>
    </row>
    <row r="71" spans="1:17" hidden="1">
      <c r="A71" s="8"/>
      <c r="B71" s="19"/>
      <c r="C71" s="19"/>
      <c r="D71" s="19"/>
      <c r="E71" s="19"/>
      <c r="F71" s="19"/>
      <c r="G71" s="19"/>
      <c r="H71" s="19"/>
      <c r="I71" s="8"/>
      <c r="J71" s="19"/>
      <c r="K71" s="19"/>
      <c r="L71" s="19"/>
      <c r="M71" s="19"/>
      <c r="N71" s="19"/>
      <c r="O71" s="19"/>
      <c r="P71" s="19"/>
      <c r="Q71" s="8"/>
    </row>
    <row r="72" spans="1:17" hidden="1">
      <c r="A72" s="8"/>
      <c r="B72" s="19"/>
      <c r="C72" s="19"/>
      <c r="D72" s="19"/>
      <c r="E72" s="19"/>
      <c r="F72" s="19"/>
      <c r="G72" s="19"/>
      <c r="H72" s="19"/>
      <c r="I72" s="8"/>
      <c r="J72" s="19"/>
      <c r="K72" s="19"/>
      <c r="L72" s="19"/>
      <c r="M72" s="19"/>
      <c r="N72" s="19"/>
      <c r="O72" s="19"/>
      <c r="P72" s="19"/>
      <c r="Q72" s="8"/>
    </row>
    <row r="73" spans="1:17" hidden="1">
      <c r="A73" s="8"/>
      <c r="B73" s="19"/>
      <c r="C73" s="19"/>
      <c r="D73" s="19"/>
      <c r="E73" s="19"/>
      <c r="F73" s="19"/>
      <c r="G73" s="19"/>
      <c r="H73" s="19"/>
      <c r="I73" s="8"/>
      <c r="J73" s="19"/>
      <c r="K73" s="19"/>
      <c r="L73" s="19"/>
      <c r="M73" s="19"/>
      <c r="N73" s="19"/>
      <c r="O73" s="19"/>
      <c r="P73" s="19"/>
      <c r="Q73" s="8"/>
    </row>
    <row r="74" spans="1:17" hidden="1">
      <c r="A74" s="8"/>
      <c r="B74" s="19"/>
      <c r="C74" s="19"/>
      <c r="D74" s="19"/>
      <c r="E74" s="19"/>
      <c r="F74" s="15" t="s">
        <v>35</v>
      </c>
      <c r="G74" s="16">
        <f>SUM(C61:H61)</f>
        <v>0</v>
      </c>
      <c r="H74" s="15" t="s">
        <v>36</v>
      </c>
      <c r="I74" s="14"/>
      <c r="J74" s="19"/>
      <c r="K74" s="19"/>
      <c r="L74" s="19"/>
      <c r="M74" s="19"/>
      <c r="N74" s="15" t="s">
        <v>35</v>
      </c>
      <c r="O74" s="16">
        <f>SUM(K61:P61)</f>
        <v>0</v>
      </c>
      <c r="P74" s="15" t="s">
        <v>36</v>
      </c>
      <c r="Q74" s="8"/>
    </row>
    <row r="75" spans="1:17" hidden="1">
      <c r="A75" s="8"/>
      <c r="B75" s="8"/>
      <c r="C75" s="8"/>
      <c r="D75" s="8"/>
      <c r="E75" s="8"/>
      <c r="F75" s="8"/>
      <c r="G75" s="14"/>
      <c r="H75" s="20"/>
      <c r="I75" s="14"/>
      <c r="J75" s="8"/>
      <c r="K75" s="8"/>
      <c r="L75" s="8"/>
      <c r="M75" s="8"/>
      <c r="N75" s="8"/>
      <c r="O75" s="14"/>
      <c r="P75" s="20"/>
      <c r="Q75" s="8"/>
    </row>
    <row r="76" spans="1:17" ht="18.75" hidden="1">
      <c r="A76" s="8"/>
      <c r="B76" s="5">
        <f>'REKOD PRESTASI MURID'!M11</f>
        <v>0</v>
      </c>
      <c r="C76" s="6"/>
      <c r="D76" s="6"/>
      <c r="E76" s="6"/>
      <c r="F76" s="6"/>
      <c r="G76" s="6"/>
      <c r="H76" s="7"/>
      <c r="I76" s="4"/>
      <c r="J76" s="5">
        <f>'REKOD PRESTASI MURID'!N11</f>
        <v>0</v>
      </c>
      <c r="K76" s="6"/>
      <c r="L76" s="6"/>
      <c r="M76" s="6"/>
      <c r="N76" s="6"/>
      <c r="O76" s="6"/>
      <c r="P76" s="7"/>
      <c r="Q76" s="8"/>
    </row>
    <row r="77" spans="1:17" hidden="1">
      <c r="A77" s="8"/>
      <c r="B77" s="9" t="s">
        <v>23</v>
      </c>
      <c r="C77" s="10" t="s">
        <v>28</v>
      </c>
      <c r="D77" s="10" t="s">
        <v>29</v>
      </c>
      <c r="E77" s="10" t="s">
        <v>30</v>
      </c>
      <c r="F77" s="10" t="s">
        <v>31</v>
      </c>
      <c r="G77" s="10" t="s">
        <v>32</v>
      </c>
      <c r="H77" s="10" t="s">
        <v>33</v>
      </c>
      <c r="I77" s="8"/>
      <c r="J77" s="9" t="s">
        <v>23</v>
      </c>
      <c r="K77" s="10" t="s">
        <v>28</v>
      </c>
      <c r="L77" s="10" t="s">
        <v>29</v>
      </c>
      <c r="M77" s="10" t="s">
        <v>30</v>
      </c>
      <c r="N77" s="10" t="s">
        <v>31</v>
      </c>
      <c r="O77" s="10" t="s">
        <v>32</v>
      </c>
      <c r="P77" s="10" t="s">
        <v>33</v>
      </c>
      <c r="Q77" s="8"/>
    </row>
    <row r="78" spans="1:17" hidden="1">
      <c r="A78" s="8"/>
      <c r="B78" s="11" t="s">
        <v>34</v>
      </c>
      <c r="C78" s="11">
        <f>COUNTIF('REKOD PRESTASI MURID'!$M$12:$M$65,1)</f>
        <v>0</v>
      </c>
      <c r="D78" s="11">
        <f>COUNTIF('REKOD PRESTASI MURID'!$M$12:$M$65,2)</f>
        <v>0</v>
      </c>
      <c r="E78" s="11">
        <f>COUNTIF('REKOD PRESTASI MURID'!$M$12:$M$65,3)</f>
        <v>0</v>
      </c>
      <c r="F78" s="11">
        <f>COUNTIF('REKOD PRESTASI MURID'!$M$12:$M$65,4)</f>
        <v>0</v>
      </c>
      <c r="G78" s="11">
        <f>COUNTIF('REKOD PRESTASI MURID'!$M$12:$M$65,5)</f>
        <v>0</v>
      </c>
      <c r="H78" s="11">
        <f>COUNTIF('REKOD PRESTASI MURID'!$M$12:$M$65,6)</f>
        <v>0</v>
      </c>
      <c r="I78" s="8"/>
      <c r="J78" s="11" t="s">
        <v>34</v>
      </c>
      <c r="K78" s="11">
        <f>COUNTIF('REKOD PRESTASI MURID'!$N$12:$N$65,1)</f>
        <v>0</v>
      </c>
      <c r="L78" s="11">
        <f>COUNTIF('REKOD PRESTASI MURID'!$N$12:$N$65,2)</f>
        <v>0</v>
      </c>
      <c r="M78" s="11">
        <f>COUNTIF('REKOD PRESTASI MURID'!$N$12:$N$65,3)</f>
        <v>0</v>
      </c>
      <c r="N78" s="11">
        <f>COUNTIF('REKOD PRESTASI MURID'!$N$12:$N$65,4)</f>
        <v>0</v>
      </c>
      <c r="O78" s="11">
        <f>COUNTIF('REKOD PRESTASI MURID'!$N$12:$N$65,5)</f>
        <v>0</v>
      </c>
      <c r="P78" s="11">
        <f>COUNTIF('REKOD PRESTASI MURID'!$N$12:$N$65,6)</f>
        <v>0</v>
      </c>
      <c r="Q78" s="8"/>
    </row>
    <row r="79" spans="1:17" hidden="1">
      <c r="A79" s="8"/>
      <c r="B79" s="8"/>
      <c r="C79" s="8"/>
      <c r="D79" s="8"/>
      <c r="E79" s="8"/>
      <c r="F79" s="8"/>
      <c r="G79" s="8"/>
      <c r="H79" s="8"/>
      <c r="I79" s="8"/>
      <c r="J79" s="8"/>
      <c r="K79" s="8"/>
      <c r="L79" s="8"/>
      <c r="M79" s="8"/>
      <c r="N79" s="8"/>
      <c r="O79" s="8"/>
      <c r="P79" s="8"/>
      <c r="Q79" s="8"/>
    </row>
    <row r="80" spans="1:17" hidden="1">
      <c r="A80" s="8"/>
      <c r="B80" s="8"/>
      <c r="C80" s="8"/>
      <c r="D80" s="8"/>
      <c r="E80" s="4"/>
      <c r="F80" s="4"/>
      <c r="G80" s="4"/>
      <c r="H80" s="4"/>
      <c r="I80" s="4"/>
      <c r="J80" s="4"/>
      <c r="K80" s="4"/>
      <c r="L80" s="4"/>
      <c r="M80" s="4"/>
      <c r="N80" s="4"/>
      <c r="O80" s="4"/>
      <c r="P80" s="4"/>
      <c r="Q80" s="4"/>
    </row>
    <row r="81" spans="1:17" hidden="1">
      <c r="A81" s="8"/>
      <c r="B81" s="8"/>
      <c r="C81" s="8"/>
      <c r="D81" s="8"/>
      <c r="E81" s="4"/>
      <c r="F81" s="4"/>
      <c r="G81" s="4"/>
      <c r="H81" s="4"/>
      <c r="I81" s="4"/>
      <c r="J81" s="4"/>
      <c r="K81" s="4"/>
      <c r="L81" s="4"/>
      <c r="M81" s="4"/>
      <c r="N81" s="4"/>
      <c r="O81" s="4"/>
      <c r="P81" s="4"/>
      <c r="Q81" s="4"/>
    </row>
    <row r="82" spans="1:17" hidden="1">
      <c r="A82" s="8"/>
      <c r="B82" s="8"/>
      <c r="C82" s="8"/>
      <c r="D82" s="8"/>
      <c r="E82" s="4"/>
      <c r="F82" s="4"/>
      <c r="G82" s="4"/>
      <c r="H82" s="4"/>
      <c r="I82" s="4"/>
      <c r="J82" s="4"/>
      <c r="K82" s="4"/>
      <c r="L82" s="4"/>
      <c r="M82" s="4"/>
      <c r="N82" s="4"/>
      <c r="O82" s="4"/>
      <c r="P82" s="4"/>
      <c r="Q82" s="4"/>
    </row>
    <row r="83" spans="1:17" hidden="1">
      <c r="A83" s="8"/>
      <c r="B83" s="8"/>
      <c r="C83" s="8"/>
      <c r="D83" s="8"/>
      <c r="E83" s="4"/>
      <c r="F83" s="4"/>
      <c r="G83" s="4"/>
      <c r="H83" s="4"/>
      <c r="I83" s="4"/>
      <c r="J83" s="4"/>
      <c r="K83" s="4"/>
      <c r="L83" s="4"/>
      <c r="M83" s="4"/>
      <c r="N83" s="4"/>
      <c r="O83" s="4"/>
      <c r="P83" s="4"/>
      <c r="Q83" s="4"/>
    </row>
    <row r="84" spans="1:17" hidden="1">
      <c r="A84" s="8"/>
      <c r="B84" s="8"/>
      <c r="C84" s="8"/>
      <c r="D84" s="8"/>
      <c r="E84" s="4"/>
      <c r="F84" s="4"/>
      <c r="G84" s="4"/>
      <c r="H84" s="4"/>
      <c r="I84" s="4"/>
      <c r="J84" s="4"/>
      <c r="K84" s="4"/>
      <c r="L84" s="4"/>
      <c r="M84" s="4"/>
      <c r="N84" s="4"/>
      <c r="O84" s="4"/>
      <c r="P84" s="4"/>
      <c r="Q84" s="4"/>
    </row>
    <row r="85" spans="1:17" hidden="1">
      <c r="A85" s="8"/>
      <c r="B85" s="8"/>
      <c r="C85" s="8"/>
      <c r="D85" s="8"/>
      <c r="E85" s="4"/>
      <c r="F85" s="4"/>
      <c r="G85" s="4"/>
      <c r="H85" s="4"/>
      <c r="I85" s="4"/>
      <c r="J85" s="4"/>
      <c r="K85" s="4"/>
      <c r="L85" s="4"/>
      <c r="M85" s="4"/>
      <c r="N85" s="4"/>
      <c r="O85" s="4"/>
      <c r="P85" s="4"/>
      <c r="Q85" s="4"/>
    </row>
    <row r="86" spans="1:17" hidden="1">
      <c r="A86" s="8"/>
      <c r="B86" s="8"/>
      <c r="C86" s="8"/>
      <c r="D86" s="8"/>
      <c r="E86" s="4"/>
      <c r="F86" s="4"/>
      <c r="G86" s="4"/>
      <c r="H86" s="4"/>
      <c r="I86" s="4"/>
      <c r="J86" s="4"/>
      <c r="K86" s="4"/>
      <c r="L86" s="4"/>
      <c r="M86" s="4"/>
      <c r="N86" s="4"/>
      <c r="O86" s="4"/>
      <c r="P86" s="4"/>
      <c r="Q86" s="4"/>
    </row>
    <row r="87" spans="1:17" hidden="1">
      <c r="A87" s="8"/>
      <c r="B87" s="8"/>
      <c r="C87" s="8"/>
      <c r="D87" s="8"/>
      <c r="E87" s="4"/>
      <c r="F87" s="4"/>
      <c r="G87" s="4"/>
      <c r="H87" s="4"/>
      <c r="I87" s="4"/>
      <c r="J87" s="4"/>
      <c r="K87" s="4"/>
      <c r="L87" s="4"/>
      <c r="M87" s="4"/>
      <c r="N87" s="4"/>
      <c r="O87" s="4"/>
      <c r="P87" s="4"/>
      <c r="Q87" s="4"/>
    </row>
    <row r="88" spans="1:17" hidden="1">
      <c r="A88" s="8"/>
      <c r="B88" s="8"/>
      <c r="C88" s="8"/>
      <c r="D88" s="8"/>
      <c r="E88" s="4"/>
      <c r="F88" s="4"/>
      <c r="G88" s="4"/>
      <c r="H88" s="4"/>
      <c r="I88" s="4"/>
      <c r="J88" s="4"/>
      <c r="K88" s="4"/>
      <c r="L88" s="4"/>
      <c r="M88" s="4"/>
      <c r="N88" s="4"/>
      <c r="O88" s="4"/>
      <c r="P88" s="4"/>
      <c r="Q88" s="4"/>
    </row>
    <row r="89" spans="1:17" hidden="1">
      <c r="A89" s="8"/>
      <c r="B89" s="8"/>
      <c r="C89" s="8"/>
      <c r="D89" s="8"/>
      <c r="E89" s="8"/>
      <c r="F89" s="8"/>
      <c r="G89" s="8"/>
      <c r="H89" s="8"/>
      <c r="I89" s="8"/>
      <c r="J89" s="8"/>
      <c r="K89" s="8"/>
      <c r="L89" s="8"/>
      <c r="M89" s="8"/>
      <c r="N89" s="8"/>
      <c r="O89" s="8"/>
      <c r="P89" s="8"/>
      <c r="Q89" s="8"/>
    </row>
    <row r="90" spans="1:17" hidden="1">
      <c r="A90" s="8"/>
      <c r="B90" s="8"/>
      <c r="C90" s="8"/>
      <c r="D90" s="8"/>
      <c r="E90" s="8"/>
      <c r="F90" s="8"/>
      <c r="G90" s="8"/>
      <c r="H90" s="8"/>
      <c r="I90" s="8"/>
      <c r="J90" s="8"/>
      <c r="K90" s="8"/>
      <c r="L90" s="8"/>
      <c r="M90" s="8"/>
      <c r="N90" s="8"/>
      <c r="O90" s="8"/>
      <c r="P90" s="8"/>
      <c r="Q90" s="8"/>
    </row>
    <row r="91" spans="1:17" hidden="1">
      <c r="A91" s="8"/>
      <c r="B91" s="12"/>
      <c r="C91" s="13"/>
      <c r="D91" s="14"/>
      <c r="E91" s="14"/>
      <c r="F91" s="15" t="s">
        <v>35</v>
      </c>
      <c r="G91" s="16">
        <f>SUM(C78:H78)</f>
        <v>0</v>
      </c>
      <c r="H91" s="15" t="s">
        <v>36</v>
      </c>
      <c r="I91" s="8"/>
      <c r="J91" s="8"/>
      <c r="K91" s="8"/>
      <c r="L91" s="8"/>
      <c r="M91" s="8"/>
      <c r="N91" s="15" t="s">
        <v>35</v>
      </c>
      <c r="O91" s="16">
        <f>SUM(K78:P78)</f>
        <v>0</v>
      </c>
      <c r="P91" s="15" t="s">
        <v>36</v>
      </c>
      <c r="Q91" s="8"/>
    </row>
    <row r="92" spans="1:17" hidden="1">
      <c r="A92" s="8"/>
      <c r="B92" s="6"/>
      <c r="C92" s="6"/>
      <c r="D92" s="6"/>
      <c r="E92" s="6"/>
      <c r="F92" s="4"/>
      <c r="G92" s="6"/>
      <c r="H92" s="6"/>
      <c r="I92" s="4"/>
      <c r="J92" s="4"/>
      <c r="K92" s="4"/>
      <c r="L92" s="4"/>
      <c r="M92" s="4"/>
      <c r="N92" s="4"/>
      <c r="O92" s="18"/>
      <c r="P92" s="6"/>
      <c r="Q92" s="8"/>
    </row>
    <row r="93" spans="1:17" hidden="1">
      <c r="A93" s="8"/>
      <c r="B93" s="4"/>
      <c r="C93" s="4"/>
      <c r="D93" s="4"/>
      <c r="E93" s="4"/>
      <c r="F93" s="4"/>
      <c r="G93" s="6"/>
      <c r="H93" s="17"/>
      <c r="I93" s="4"/>
      <c r="J93" s="4"/>
      <c r="K93" s="4"/>
      <c r="L93" s="4"/>
      <c r="M93" s="4"/>
      <c r="N93" s="4"/>
      <c r="O93" s="6"/>
      <c r="P93" s="17"/>
      <c r="Q93" s="8"/>
    </row>
    <row r="94" spans="1:17" ht="18.75" hidden="1">
      <c r="A94" s="8"/>
      <c r="B94" s="5">
        <f>'REKOD PRESTASI MURID'!O11</f>
        <v>0</v>
      </c>
      <c r="C94" s="18"/>
      <c r="D94" s="18"/>
      <c r="E94" s="18"/>
      <c r="F94" s="18"/>
      <c r="G94" s="18"/>
      <c r="H94" s="7"/>
      <c r="I94" s="4"/>
      <c r="J94" s="5">
        <f>'REKOD PRESTASI MURID'!P11</f>
        <v>0</v>
      </c>
      <c r="K94" s="5"/>
      <c r="L94" s="5"/>
      <c r="M94" s="5"/>
      <c r="N94" s="5"/>
      <c r="O94" s="5"/>
      <c r="P94" s="5"/>
      <c r="Q94" s="8"/>
    </row>
    <row r="95" spans="1:17" hidden="1">
      <c r="A95" s="8"/>
      <c r="B95" s="9" t="s">
        <v>23</v>
      </c>
      <c r="C95" s="10" t="s">
        <v>28</v>
      </c>
      <c r="D95" s="10" t="s">
        <v>29</v>
      </c>
      <c r="E95" s="10" t="s">
        <v>30</v>
      </c>
      <c r="F95" s="10" t="s">
        <v>31</v>
      </c>
      <c r="G95" s="10" t="s">
        <v>32</v>
      </c>
      <c r="H95" s="10" t="s">
        <v>33</v>
      </c>
      <c r="I95" s="8"/>
      <c r="J95" s="9" t="s">
        <v>23</v>
      </c>
      <c r="K95" s="10" t="s">
        <v>28</v>
      </c>
      <c r="L95" s="10" t="s">
        <v>29</v>
      </c>
      <c r="M95" s="10" t="s">
        <v>30</v>
      </c>
      <c r="N95" s="10" t="s">
        <v>31</v>
      </c>
      <c r="O95" s="10" t="s">
        <v>32</v>
      </c>
      <c r="P95" s="10" t="s">
        <v>33</v>
      </c>
      <c r="Q95" s="8"/>
    </row>
    <row r="96" spans="1:17" hidden="1">
      <c r="A96" s="8"/>
      <c r="B96" s="11" t="s">
        <v>34</v>
      </c>
      <c r="C96" s="11">
        <f>COUNTIF('REKOD PRESTASI MURID'!$O$12:$O$65,1)</f>
        <v>0</v>
      </c>
      <c r="D96" s="11">
        <f>COUNTIF('REKOD PRESTASI MURID'!$O$12:$O$65,2)</f>
        <v>0</v>
      </c>
      <c r="E96" s="11">
        <f>COUNTIF('REKOD PRESTASI MURID'!$O$12:$O$65,3)</f>
        <v>0</v>
      </c>
      <c r="F96" s="11">
        <f>COUNTIF('REKOD PRESTASI MURID'!$O$12:$O$65,4)</f>
        <v>0</v>
      </c>
      <c r="G96" s="11">
        <f>COUNTIF('REKOD PRESTASI MURID'!$O$12:$O$65,5)</f>
        <v>0</v>
      </c>
      <c r="H96" s="11">
        <f>COUNTIF('REKOD PRESTASI MURID'!$O$12:$O$65,6)</f>
        <v>0</v>
      </c>
      <c r="I96" s="8"/>
      <c r="J96" s="11" t="s">
        <v>34</v>
      </c>
      <c r="K96" s="11">
        <f>COUNTIF('REKOD PRESTASI MURID'!$P$12:$P$65,1)</f>
        <v>0</v>
      </c>
      <c r="L96" s="11">
        <f>COUNTIF('REKOD PRESTASI MURID'!$P$12:$P$65,2)</f>
        <v>0</v>
      </c>
      <c r="M96" s="11">
        <f>COUNTIF('REKOD PRESTASI MURID'!$P$12:$P$65,3)</f>
        <v>0</v>
      </c>
      <c r="N96" s="11">
        <f>COUNTIF('REKOD PRESTASI MURID'!$P$12:$P$65,4)</f>
        <v>0</v>
      </c>
      <c r="O96" s="11">
        <f>COUNTIF('REKOD PRESTASI MURID'!$P$12:$P$65,5)</f>
        <v>0</v>
      </c>
      <c r="P96" s="11">
        <f>COUNTIF('REKOD PRESTASI MURID'!$P$12:$P$65,6)</f>
        <v>0</v>
      </c>
      <c r="Q96" s="8"/>
    </row>
    <row r="97" spans="1:17" hidden="1">
      <c r="A97" s="8"/>
      <c r="B97" s="19"/>
      <c r="C97" s="19"/>
      <c r="D97" s="19"/>
      <c r="E97" s="19"/>
      <c r="F97" s="19"/>
      <c r="G97" s="19"/>
      <c r="H97" s="19"/>
      <c r="I97" s="8"/>
      <c r="J97" s="19"/>
      <c r="K97" s="19"/>
      <c r="L97" s="19"/>
      <c r="M97" s="19"/>
      <c r="N97" s="19"/>
      <c r="O97" s="19"/>
      <c r="P97" s="19"/>
      <c r="Q97" s="8"/>
    </row>
    <row r="98" spans="1:17" hidden="1">
      <c r="A98" s="8"/>
      <c r="B98" s="19"/>
      <c r="C98" s="19"/>
      <c r="D98" s="19"/>
      <c r="E98" s="19"/>
      <c r="F98" s="19"/>
      <c r="G98" s="19"/>
      <c r="H98" s="19"/>
      <c r="I98" s="8"/>
      <c r="J98" s="19"/>
      <c r="K98" s="19"/>
      <c r="L98" s="19"/>
      <c r="M98" s="19"/>
      <c r="N98" s="23"/>
      <c r="O98" s="23"/>
      <c r="P98" s="23"/>
      <c r="Q98" s="8"/>
    </row>
    <row r="99" spans="1:17" hidden="1">
      <c r="A99" s="8"/>
      <c r="B99" s="19"/>
      <c r="C99" s="19"/>
      <c r="D99" s="19"/>
      <c r="E99" s="19"/>
      <c r="F99" s="19"/>
      <c r="G99" s="19"/>
      <c r="H99" s="19"/>
      <c r="I99" s="8"/>
      <c r="J99" s="19"/>
      <c r="K99" s="19"/>
      <c r="L99" s="19"/>
      <c r="M99" s="19"/>
      <c r="N99" s="23"/>
      <c r="O99" s="23"/>
      <c r="P99" s="23"/>
      <c r="Q99" s="8"/>
    </row>
    <row r="100" spans="1:17" hidden="1">
      <c r="A100" s="8"/>
      <c r="B100" s="19"/>
      <c r="C100" s="19"/>
      <c r="D100" s="19"/>
      <c r="E100" s="19"/>
      <c r="F100" s="19"/>
      <c r="G100" s="19"/>
      <c r="H100" s="19"/>
      <c r="I100" s="8"/>
      <c r="J100" s="19"/>
      <c r="K100" s="19"/>
      <c r="L100" s="19"/>
      <c r="M100" s="19"/>
      <c r="N100" s="23"/>
      <c r="O100" s="23"/>
      <c r="P100" s="23"/>
      <c r="Q100" s="8"/>
    </row>
    <row r="101" spans="1:17" hidden="1">
      <c r="A101" s="8"/>
      <c r="B101" s="19"/>
      <c r="C101" s="19"/>
      <c r="D101" s="19"/>
      <c r="E101" s="19"/>
      <c r="F101" s="19"/>
      <c r="G101" s="19"/>
      <c r="H101" s="19"/>
      <c r="I101" s="8"/>
      <c r="J101" s="19"/>
      <c r="K101" s="19"/>
      <c r="L101" s="19"/>
      <c r="M101" s="19"/>
      <c r="N101" s="23"/>
      <c r="O101" s="23"/>
      <c r="P101" s="23"/>
      <c r="Q101" s="8"/>
    </row>
    <row r="102" spans="1:17" hidden="1">
      <c r="A102" s="8"/>
      <c r="B102" s="19"/>
      <c r="C102" s="19"/>
      <c r="D102" s="19"/>
      <c r="E102" s="19"/>
      <c r="F102" s="19"/>
      <c r="G102" s="19"/>
      <c r="H102" s="19"/>
      <c r="I102" s="8"/>
      <c r="J102" s="19"/>
      <c r="K102" s="19"/>
      <c r="L102" s="19"/>
      <c r="M102" s="19"/>
      <c r="N102" s="23"/>
      <c r="O102" s="23"/>
      <c r="P102" s="23"/>
      <c r="Q102" s="8"/>
    </row>
    <row r="103" spans="1:17" hidden="1">
      <c r="A103" s="8"/>
      <c r="B103" s="19"/>
      <c r="C103" s="19"/>
      <c r="D103" s="19"/>
      <c r="E103" s="19"/>
      <c r="F103" s="19"/>
      <c r="G103" s="19"/>
      <c r="H103" s="19"/>
      <c r="I103" s="8"/>
      <c r="J103" s="19"/>
      <c r="K103" s="19"/>
      <c r="L103" s="19"/>
      <c r="M103" s="19"/>
      <c r="N103" s="23"/>
      <c r="O103" s="23"/>
      <c r="P103" s="23"/>
      <c r="Q103" s="8"/>
    </row>
    <row r="104" spans="1:17" hidden="1">
      <c r="A104" s="8"/>
      <c r="B104" s="19"/>
      <c r="C104" s="19"/>
      <c r="D104" s="19"/>
      <c r="E104" s="19"/>
      <c r="F104" s="19"/>
      <c r="G104" s="19"/>
      <c r="H104" s="19"/>
      <c r="I104" s="8"/>
      <c r="J104" s="19"/>
      <c r="K104" s="19"/>
      <c r="L104" s="19"/>
      <c r="M104" s="19"/>
      <c r="N104" s="23"/>
      <c r="O104" s="23"/>
      <c r="P104" s="23"/>
      <c r="Q104" s="8"/>
    </row>
    <row r="105" spans="1:17" hidden="1">
      <c r="A105" s="8"/>
      <c r="B105" s="19"/>
      <c r="C105" s="19"/>
      <c r="D105" s="19"/>
      <c r="E105" s="19"/>
      <c r="F105" s="19"/>
      <c r="G105" s="19"/>
      <c r="H105" s="19"/>
      <c r="I105" s="8"/>
      <c r="J105" s="19"/>
      <c r="K105" s="19"/>
      <c r="L105" s="19"/>
      <c r="M105" s="19"/>
      <c r="N105" s="23"/>
      <c r="O105" s="23"/>
      <c r="P105" s="23"/>
      <c r="Q105" s="8"/>
    </row>
    <row r="106" spans="1:17" hidden="1">
      <c r="A106" s="8"/>
      <c r="B106" s="19"/>
      <c r="C106" s="19"/>
      <c r="D106" s="19"/>
      <c r="E106" s="19"/>
      <c r="F106" s="19"/>
      <c r="G106" s="19"/>
      <c r="H106" s="19"/>
      <c r="I106" s="8"/>
      <c r="J106" s="19"/>
      <c r="K106" s="19"/>
      <c r="L106" s="19"/>
      <c r="M106" s="19"/>
      <c r="N106" s="19"/>
      <c r="O106" s="19"/>
      <c r="P106" s="19"/>
      <c r="Q106" s="8"/>
    </row>
    <row r="107" spans="1:17" hidden="1">
      <c r="A107" s="8"/>
      <c r="B107" s="19"/>
      <c r="C107" s="19"/>
      <c r="D107" s="19"/>
      <c r="E107" s="19"/>
      <c r="F107" s="19"/>
      <c r="G107" s="19"/>
      <c r="H107" s="19"/>
      <c r="I107" s="8"/>
      <c r="J107" s="19"/>
      <c r="K107" s="19"/>
      <c r="L107" s="19"/>
      <c r="M107" s="19"/>
      <c r="N107" s="19"/>
      <c r="O107" s="19"/>
      <c r="P107" s="19"/>
      <c r="Q107" s="8"/>
    </row>
    <row r="108" spans="1:17" hidden="1">
      <c r="A108" s="8"/>
      <c r="B108" s="19"/>
      <c r="C108" s="19"/>
      <c r="D108" s="19"/>
      <c r="E108" s="19"/>
      <c r="F108" s="19"/>
      <c r="G108" s="19"/>
      <c r="H108" s="19"/>
      <c r="I108" s="8"/>
      <c r="J108" s="19"/>
      <c r="K108" s="19"/>
      <c r="L108" s="19"/>
      <c r="M108" s="19"/>
      <c r="N108" s="19"/>
      <c r="O108" s="19"/>
      <c r="P108" s="19"/>
      <c r="Q108" s="8"/>
    </row>
    <row r="109" spans="1:17" hidden="1">
      <c r="A109" s="8"/>
      <c r="B109" s="19"/>
      <c r="C109" s="19"/>
      <c r="D109" s="19"/>
      <c r="E109" s="19"/>
      <c r="F109" s="15" t="s">
        <v>35</v>
      </c>
      <c r="G109" s="16">
        <f>SUM(C96:H96)</f>
        <v>0</v>
      </c>
      <c r="H109" s="15" t="s">
        <v>36</v>
      </c>
      <c r="I109" s="14"/>
      <c r="J109" s="19"/>
      <c r="K109" s="19"/>
      <c r="L109" s="19"/>
      <c r="M109" s="19"/>
      <c r="N109" s="15" t="s">
        <v>35</v>
      </c>
      <c r="O109" s="16">
        <f>SUM(K96:P96)</f>
        <v>0</v>
      </c>
      <c r="P109" s="15" t="s">
        <v>36</v>
      </c>
      <c r="Q109" s="8"/>
    </row>
    <row r="110" spans="1:17" hidden="1">
      <c r="A110" s="8"/>
      <c r="B110" s="8"/>
      <c r="C110" s="8"/>
      <c r="D110" s="8"/>
      <c r="E110" s="8"/>
      <c r="F110" s="8"/>
      <c r="G110" s="14"/>
      <c r="H110" s="20"/>
      <c r="I110" s="14"/>
      <c r="J110" s="8"/>
      <c r="K110" s="8"/>
      <c r="L110" s="8"/>
      <c r="M110" s="8"/>
      <c r="N110" s="8"/>
      <c r="O110" s="14"/>
      <c r="P110" s="20"/>
      <c r="Q110" s="8"/>
    </row>
    <row r="111" spans="1:17" ht="18.75" hidden="1">
      <c r="A111" s="8"/>
      <c r="B111" s="5">
        <f>'REKOD PRESTASI MURID'!Q11</f>
        <v>0</v>
      </c>
      <c r="C111" s="6"/>
      <c r="D111" s="6"/>
      <c r="E111" s="6"/>
      <c r="F111" s="6"/>
      <c r="G111" s="6"/>
      <c r="H111" s="7"/>
      <c r="I111" s="4"/>
      <c r="J111" s="5">
        <f>'REKOD PRESTASI MURID'!R11</f>
        <v>0</v>
      </c>
      <c r="K111" s="6"/>
      <c r="L111" s="6"/>
      <c r="M111" s="6"/>
      <c r="N111" s="6"/>
      <c r="O111" s="6"/>
      <c r="P111" s="7"/>
      <c r="Q111" s="8"/>
    </row>
    <row r="112" spans="1:17" hidden="1">
      <c r="A112" s="8"/>
      <c r="B112" s="9" t="s">
        <v>23</v>
      </c>
      <c r="C112" s="10" t="s">
        <v>28</v>
      </c>
      <c r="D112" s="10" t="s">
        <v>29</v>
      </c>
      <c r="E112" s="10" t="s">
        <v>30</v>
      </c>
      <c r="F112" s="10" t="s">
        <v>31</v>
      </c>
      <c r="G112" s="10" t="s">
        <v>32</v>
      </c>
      <c r="H112" s="10" t="s">
        <v>33</v>
      </c>
      <c r="I112" s="8"/>
      <c r="J112" s="9" t="s">
        <v>23</v>
      </c>
      <c r="K112" s="10" t="s">
        <v>28</v>
      </c>
      <c r="L112" s="10" t="s">
        <v>29</v>
      </c>
      <c r="M112" s="10" t="s">
        <v>30</v>
      </c>
      <c r="N112" s="10" t="s">
        <v>31</v>
      </c>
      <c r="O112" s="10" t="s">
        <v>32</v>
      </c>
      <c r="P112" s="10" t="s">
        <v>33</v>
      </c>
      <c r="Q112" s="8"/>
    </row>
    <row r="113" spans="1:17" hidden="1">
      <c r="A113" s="8"/>
      <c r="B113" s="11" t="s">
        <v>34</v>
      </c>
      <c r="C113" s="11">
        <f>COUNTIF('REKOD PRESTASI MURID'!$Q$12:$Q$65,1)</f>
        <v>0</v>
      </c>
      <c r="D113" s="11">
        <f>COUNTIF('REKOD PRESTASI MURID'!$Q$12:$Q$65,2)</f>
        <v>0</v>
      </c>
      <c r="E113" s="11">
        <f>COUNTIF('REKOD PRESTASI MURID'!$Q$12:$Q$65,3)</f>
        <v>0</v>
      </c>
      <c r="F113" s="11">
        <f>COUNTIF('REKOD PRESTASI MURID'!$Q$12:$Q$65,4)</f>
        <v>0</v>
      </c>
      <c r="G113" s="11">
        <f>COUNTIF('REKOD PRESTASI MURID'!$Q$12:$Q$65,5)</f>
        <v>0</v>
      </c>
      <c r="H113" s="11">
        <f>COUNTIF('REKOD PRESTASI MURID'!$Q$12:$Q$65,6)</f>
        <v>0</v>
      </c>
      <c r="I113" s="8"/>
      <c r="J113" s="11" t="s">
        <v>34</v>
      </c>
      <c r="K113" s="11">
        <f>COUNTIF('REKOD PRESTASI MURID'!$R$12:$R$65,1)</f>
        <v>0</v>
      </c>
      <c r="L113" s="11">
        <f>COUNTIF('REKOD PRESTASI MURID'!$R$12:$R$65,2)</f>
        <v>0</v>
      </c>
      <c r="M113" s="11">
        <f>COUNTIF('REKOD PRESTASI MURID'!$R$12:$R$65,3)</f>
        <v>0</v>
      </c>
      <c r="N113" s="11">
        <f>COUNTIF('REKOD PRESTASI MURID'!$R$12:$R$65,4)</f>
        <v>0</v>
      </c>
      <c r="O113" s="11">
        <f>COUNTIF('REKOD PRESTASI MURID'!$R$12:$R$65,5)</f>
        <v>0</v>
      </c>
      <c r="P113" s="11">
        <f>COUNTIF('REKOD PRESTASI MURID'!$R$12:$R$65,6)</f>
        <v>0</v>
      </c>
      <c r="Q113" s="8"/>
    </row>
    <row r="114" spans="1:17" hidden="1">
      <c r="A114" s="8"/>
      <c r="B114" s="8"/>
      <c r="C114" s="8"/>
      <c r="D114" s="8"/>
      <c r="E114" s="8"/>
      <c r="F114" s="8"/>
      <c r="G114" s="8"/>
      <c r="H114" s="8"/>
      <c r="I114" s="8"/>
      <c r="J114" s="8"/>
      <c r="K114" s="8"/>
      <c r="L114" s="8"/>
      <c r="M114" s="8"/>
      <c r="N114" s="8"/>
      <c r="O114" s="8"/>
      <c r="P114" s="8"/>
      <c r="Q114" s="8"/>
    </row>
    <row r="115" spans="1:17" hidden="1">
      <c r="A115" s="8"/>
      <c r="B115" s="8"/>
      <c r="C115" s="8"/>
      <c r="D115" s="8"/>
      <c r="E115" s="8"/>
      <c r="F115" s="17"/>
      <c r="G115" s="17"/>
      <c r="H115" s="17"/>
      <c r="I115" s="17"/>
      <c r="J115" s="17"/>
      <c r="K115" s="17"/>
      <c r="L115" s="17"/>
      <c r="M115" s="17"/>
      <c r="N115" s="17"/>
      <c r="O115" s="17"/>
      <c r="P115" s="17"/>
      <c r="Q115" s="17"/>
    </row>
    <row r="116" spans="1:17" hidden="1">
      <c r="A116" s="8"/>
      <c r="B116" s="8"/>
      <c r="C116" s="8"/>
      <c r="D116" s="8"/>
      <c r="E116" s="8"/>
      <c r="F116" s="17"/>
      <c r="G116" s="17"/>
      <c r="H116" s="17"/>
      <c r="I116" s="17"/>
      <c r="J116" s="17"/>
      <c r="K116" s="17"/>
      <c r="L116" s="17"/>
      <c r="M116" s="17"/>
      <c r="N116" s="17"/>
      <c r="O116" s="17"/>
      <c r="P116" s="17"/>
      <c r="Q116" s="17"/>
    </row>
    <row r="117" spans="1:17" hidden="1">
      <c r="A117" s="8"/>
      <c r="B117" s="8"/>
      <c r="C117" s="8"/>
      <c r="D117" s="8"/>
      <c r="E117" s="8"/>
      <c r="F117" s="17"/>
      <c r="G117" s="17"/>
      <c r="H117" s="17"/>
      <c r="I117" s="17"/>
      <c r="J117" s="17"/>
      <c r="K117" s="17"/>
      <c r="L117" s="17"/>
      <c r="M117" s="17"/>
      <c r="N117" s="17"/>
      <c r="O117" s="17"/>
      <c r="P117" s="17"/>
      <c r="Q117" s="17"/>
    </row>
    <row r="118" spans="1:17" hidden="1">
      <c r="A118" s="8"/>
      <c r="B118" s="8"/>
      <c r="C118" s="8"/>
      <c r="D118" s="8"/>
      <c r="E118" s="8"/>
      <c r="F118" s="17"/>
      <c r="G118" s="17"/>
      <c r="H118" s="17"/>
      <c r="I118" s="17"/>
      <c r="J118" s="17"/>
      <c r="K118" s="17"/>
      <c r="L118" s="17"/>
      <c r="M118" s="17"/>
      <c r="N118" s="17"/>
      <c r="O118" s="17"/>
      <c r="P118" s="17"/>
      <c r="Q118" s="17"/>
    </row>
    <row r="119" spans="1:17" hidden="1">
      <c r="A119" s="8"/>
      <c r="B119" s="8"/>
      <c r="C119" s="8"/>
      <c r="D119" s="8"/>
      <c r="E119" s="8"/>
      <c r="F119" s="17"/>
      <c r="G119" s="17"/>
      <c r="H119" s="17"/>
      <c r="I119" s="17"/>
      <c r="J119" s="17"/>
      <c r="K119" s="17"/>
      <c r="L119" s="17"/>
      <c r="M119" s="17"/>
      <c r="N119" s="17"/>
      <c r="O119" s="17"/>
      <c r="P119" s="17"/>
      <c r="Q119" s="17"/>
    </row>
    <row r="120" spans="1:17" hidden="1">
      <c r="A120" s="8"/>
      <c r="B120" s="8"/>
      <c r="C120" s="8"/>
      <c r="D120" s="8"/>
      <c r="E120" s="8"/>
      <c r="F120" s="17"/>
      <c r="G120" s="17"/>
      <c r="H120" s="17"/>
      <c r="I120" s="17"/>
      <c r="J120" s="17"/>
      <c r="K120" s="17"/>
      <c r="L120" s="17"/>
      <c r="M120" s="17"/>
      <c r="N120" s="17"/>
      <c r="O120" s="17"/>
      <c r="P120" s="17"/>
      <c r="Q120" s="17"/>
    </row>
    <row r="121" spans="1:17" hidden="1">
      <c r="A121" s="8"/>
      <c r="B121" s="8"/>
      <c r="C121" s="8"/>
      <c r="D121" s="8"/>
      <c r="E121" s="8"/>
      <c r="F121" s="17"/>
      <c r="G121" s="17"/>
      <c r="H121" s="17"/>
      <c r="I121" s="17"/>
      <c r="J121" s="17"/>
      <c r="K121" s="17"/>
      <c r="L121" s="17"/>
      <c r="M121" s="17"/>
      <c r="N121" s="17"/>
      <c r="O121" s="17"/>
      <c r="P121" s="17"/>
      <c r="Q121" s="17"/>
    </row>
    <row r="122" spans="1:17" hidden="1">
      <c r="A122" s="8"/>
      <c r="B122" s="8"/>
      <c r="C122" s="8"/>
      <c r="D122" s="8"/>
      <c r="E122" s="8"/>
      <c r="F122" s="8"/>
      <c r="G122" s="8"/>
      <c r="H122" s="8"/>
      <c r="I122" s="8"/>
      <c r="J122" s="8"/>
      <c r="K122" s="8"/>
      <c r="L122" s="8"/>
      <c r="M122" s="8"/>
      <c r="N122" s="24"/>
      <c r="O122" s="24"/>
      <c r="P122" s="24"/>
      <c r="Q122" s="8"/>
    </row>
    <row r="123" spans="1:17" hidden="1">
      <c r="A123" s="8"/>
      <c r="B123" s="8"/>
      <c r="C123" s="8"/>
      <c r="D123" s="8"/>
      <c r="E123" s="8"/>
      <c r="F123" s="8"/>
      <c r="G123" s="8"/>
      <c r="H123" s="8"/>
      <c r="I123" s="8"/>
      <c r="J123" s="8"/>
      <c r="K123" s="8"/>
      <c r="L123" s="8"/>
      <c r="M123" s="8"/>
      <c r="N123" s="8"/>
      <c r="O123" s="8"/>
      <c r="P123" s="8"/>
      <c r="Q123" s="8"/>
    </row>
    <row r="124" spans="1:17" hidden="1">
      <c r="A124" s="8"/>
      <c r="B124" s="8"/>
      <c r="C124" s="8"/>
      <c r="D124" s="8"/>
      <c r="E124" s="8"/>
      <c r="F124" s="8"/>
      <c r="G124" s="8"/>
      <c r="H124" s="8"/>
      <c r="I124" s="8"/>
      <c r="J124" s="8"/>
      <c r="K124" s="8"/>
      <c r="L124" s="8"/>
      <c r="M124" s="8"/>
      <c r="N124" s="8"/>
      <c r="O124" s="8"/>
      <c r="P124" s="8"/>
      <c r="Q124" s="8"/>
    </row>
    <row r="125" spans="1:17" hidden="1">
      <c r="A125" s="8"/>
      <c r="B125" s="8"/>
      <c r="C125" s="8"/>
      <c r="D125" s="8"/>
      <c r="E125" s="8"/>
      <c r="F125" s="8"/>
      <c r="G125" s="8"/>
      <c r="H125" s="8"/>
      <c r="I125" s="8"/>
      <c r="J125" s="8"/>
      <c r="K125" s="8"/>
      <c r="L125" s="8"/>
      <c r="M125" s="8"/>
      <c r="N125" s="8"/>
      <c r="O125" s="8"/>
      <c r="P125" s="8"/>
      <c r="Q125" s="8"/>
    </row>
    <row r="126" spans="1:17" hidden="1">
      <c r="A126" s="8"/>
      <c r="B126" s="12"/>
      <c r="C126" s="13"/>
      <c r="D126" s="14"/>
      <c r="E126" s="14"/>
      <c r="F126" s="15" t="s">
        <v>35</v>
      </c>
      <c r="G126" s="16">
        <f>SUM(C113:H113)</f>
        <v>0</v>
      </c>
      <c r="H126" s="15" t="s">
        <v>36</v>
      </c>
      <c r="I126" s="8"/>
      <c r="J126" s="8"/>
      <c r="K126" s="8"/>
      <c r="L126" s="8"/>
      <c r="M126" s="8"/>
      <c r="N126" s="15" t="s">
        <v>35</v>
      </c>
      <c r="O126" s="16">
        <f>SUM(K113:P113)</f>
        <v>0</v>
      </c>
      <c r="P126" s="15" t="s">
        <v>36</v>
      </c>
      <c r="Q126" s="8"/>
    </row>
    <row r="127" spans="1:17" hidden="1">
      <c r="A127" s="8"/>
      <c r="B127" s="6"/>
      <c r="C127" s="6"/>
      <c r="D127" s="6"/>
      <c r="E127" s="6"/>
      <c r="F127" s="4"/>
      <c r="G127" s="6"/>
      <c r="H127" s="6"/>
      <c r="I127" s="4"/>
      <c r="J127" s="4"/>
      <c r="K127" s="4"/>
      <c r="L127" s="4"/>
      <c r="M127" s="4"/>
      <c r="N127" s="4"/>
      <c r="O127" s="18"/>
      <c r="P127" s="6"/>
      <c r="Q127" s="8"/>
    </row>
    <row r="128" spans="1:17" hidden="1">
      <c r="A128" s="8"/>
      <c r="B128" s="4"/>
      <c r="C128" s="4"/>
      <c r="D128" s="4"/>
      <c r="E128" s="4"/>
      <c r="F128" s="4"/>
      <c r="G128" s="6"/>
      <c r="H128" s="17"/>
      <c r="I128" s="4"/>
      <c r="J128" s="4"/>
      <c r="K128" s="4"/>
      <c r="L128" s="4"/>
      <c r="M128" s="4"/>
      <c r="N128" s="4"/>
      <c r="O128" s="6"/>
      <c r="P128" s="17"/>
      <c r="Q128" s="8"/>
    </row>
    <row r="129" spans="1:17" ht="18.75" hidden="1">
      <c r="A129" s="8"/>
      <c r="B129" s="5">
        <f>'REKOD PRESTASI MURID'!S11</f>
        <v>0</v>
      </c>
      <c r="C129" s="18" t="s">
        <v>37</v>
      </c>
      <c r="D129" s="18"/>
      <c r="E129" s="18"/>
      <c r="F129" s="18"/>
      <c r="G129" s="18"/>
      <c r="H129" s="7"/>
      <c r="I129" s="4"/>
      <c r="J129" s="5">
        <f>'REKOD PRESTASI MURID'!T11</f>
        <v>0</v>
      </c>
      <c r="K129" s="18" t="s">
        <v>38</v>
      </c>
      <c r="L129" s="18"/>
      <c r="M129" s="18"/>
      <c r="N129" s="18"/>
      <c r="O129" s="18"/>
      <c r="P129" s="7"/>
      <c r="Q129" s="8"/>
    </row>
    <row r="130" spans="1:17" hidden="1">
      <c r="A130" s="8"/>
      <c r="B130" s="9" t="s">
        <v>23</v>
      </c>
      <c r="C130" s="10" t="s">
        <v>28</v>
      </c>
      <c r="D130" s="10" t="s">
        <v>29</v>
      </c>
      <c r="E130" s="10" t="s">
        <v>30</v>
      </c>
      <c r="F130" s="10" t="s">
        <v>31</v>
      </c>
      <c r="G130" s="10" t="s">
        <v>32</v>
      </c>
      <c r="H130" s="10" t="s">
        <v>33</v>
      </c>
      <c r="I130" s="8"/>
      <c r="J130" s="9" t="s">
        <v>23</v>
      </c>
      <c r="K130" s="10" t="s">
        <v>28</v>
      </c>
      <c r="L130" s="10" t="s">
        <v>29</v>
      </c>
      <c r="M130" s="10" t="s">
        <v>30</v>
      </c>
      <c r="N130" s="10" t="s">
        <v>31</v>
      </c>
      <c r="O130" s="10" t="s">
        <v>32</v>
      </c>
      <c r="P130" s="10" t="s">
        <v>33</v>
      </c>
      <c r="Q130" s="8"/>
    </row>
    <row r="131" spans="1:17" hidden="1">
      <c r="A131" s="8"/>
      <c r="B131" s="11" t="s">
        <v>34</v>
      </c>
      <c r="C131" s="11">
        <f>COUNTIF('REKOD PRESTASI MURID'!$S$12:$S$65,1)</f>
        <v>0</v>
      </c>
      <c r="D131" s="11">
        <f>COUNTIF('REKOD PRESTASI MURID'!$S$12:$S$65,2)</f>
        <v>0</v>
      </c>
      <c r="E131" s="11">
        <f>COUNTIF('REKOD PRESTASI MURID'!$S$12:$S$65,3)</f>
        <v>0</v>
      </c>
      <c r="F131" s="11">
        <f>COUNTIF('REKOD PRESTASI MURID'!$S$12:$S$65,4)</f>
        <v>0</v>
      </c>
      <c r="G131" s="11">
        <f>COUNTIF('REKOD PRESTASI MURID'!$S$12:$S$65,5)</f>
        <v>0</v>
      </c>
      <c r="H131" s="11">
        <f>COUNTIF('REKOD PRESTASI MURID'!$S$12:$S$65,6)</f>
        <v>0</v>
      </c>
      <c r="I131" s="8"/>
      <c r="J131" s="11" t="s">
        <v>34</v>
      </c>
      <c r="K131" s="11">
        <f>COUNTIF('REKOD PRESTASI MURID'!$T$12:$T$65,1)</f>
        <v>0</v>
      </c>
      <c r="L131" s="11">
        <f>COUNTIF('REKOD PRESTASI MURID'!$T$12:$T$65,2)</f>
        <v>0</v>
      </c>
      <c r="M131" s="11">
        <f>COUNTIF('REKOD PRESTASI MURID'!$T$12:$T$65,3)</f>
        <v>0</v>
      </c>
      <c r="N131" s="11">
        <f>COUNTIF('REKOD PRESTASI MURID'!$T$12:$T$65,4)</f>
        <v>0</v>
      </c>
      <c r="O131" s="11">
        <f>COUNTIF('REKOD PRESTASI MURID'!$T$12:$T$65,5)</f>
        <v>0</v>
      </c>
      <c r="P131" s="11">
        <f>COUNTIF('REKOD PRESTASI MURID'!$T$12:$T$65,6)</f>
        <v>0</v>
      </c>
      <c r="Q131" s="8"/>
    </row>
    <row r="132" spans="1:17" hidden="1">
      <c r="A132" s="8"/>
      <c r="B132" s="19"/>
      <c r="C132" s="19"/>
      <c r="D132" s="19"/>
      <c r="E132" s="19"/>
      <c r="F132" s="19"/>
      <c r="G132" s="19"/>
      <c r="H132" s="19"/>
      <c r="I132" s="8"/>
      <c r="J132" s="19"/>
      <c r="K132" s="19"/>
      <c r="L132" s="19"/>
      <c r="M132" s="19"/>
      <c r="N132" s="19"/>
      <c r="O132" s="19"/>
      <c r="P132" s="19"/>
      <c r="Q132" s="8"/>
    </row>
    <row r="133" spans="1:17" hidden="1">
      <c r="A133" s="8"/>
      <c r="B133" s="19"/>
      <c r="C133" s="19"/>
      <c r="D133" s="19"/>
      <c r="E133" s="19"/>
      <c r="F133" s="19"/>
      <c r="G133" s="19"/>
      <c r="H133" s="19"/>
      <c r="I133" s="8"/>
      <c r="J133" s="19"/>
      <c r="K133" s="19"/>
      <c r="L133" s="19"/>
      <c r="M133" s="19"/>
      <c r="N133" s="19"/>
      <c r="O133" s="19"/>
      <c r="P133" s="19"/>
      <c r="Q133" s="8"/>
    </row>
    <row r="134" spans="1:17" hidden="1">
      <c r="A134" s="8"/>
      <c r="B134" s="19"/>
      <c r="C134" s="19"/>
      <c r="D134" s="19"/>
      <c r="E134" s="19"/>
      <c r="F134" s="19"/>
      <c r="G134" s="19"/>
      <c r="H134" s="19"/>
      <c r="I134" s="8"/>
      <c r="J134" s="19"/>
      <c r="K134" s="19"/>
      <c r="L134" s="19"/>
      <c r="M134" s="19"/>
      <c r="N134" s="19"/>
      <c r="O134" s="19"/>
      <c r="P134" s="19"/>
      <c r="Q134" s="8"/>
    </row>
    <row r="135" spans="1:17" hidden="1">
      <c r="A135" s="8"/>
      <c r="B135" s="19"/>
      <c r="C135" s="19"/>
      <c r="D135" s="19"/>
      <c r="E135" s="19"/>
      <c r="F135" s="19"/>
      <c r="G135" s="19"/>
      <c r="H135" s="19"/>
      <c r="I135" s="8"/>
      <c r="J135" s="19"/>
      <c r="K135" s="19"/>
      <c r="L135" s="19"/>
      <c r="M135" s="19"/>
      <c r="N135" s="19"/>
      <c r="O135" s="19"/>
      <c r="P135" s="19"/>
      <c r="Q135" s="8"/>
    </row>
    <row r="136" spans="1:17" hidden="1">
      <c r="A136" s="8"/>
      <c r="B136" s="19"/>
      <c r="C136" s="19"/>
      <c r="D136" s="19"/>
      <c r="E136" s="19"/>
      <c r="F136" s="19"/>
      <c r="G136" s="19"/>
      <c r="H136" s="19"/>
      <c r="I136" s="8"/>
      <c r="J136" s="19"/>
      <c r="K136" s="19"/>
      <c r="L136" s="19"/>
      <c r="M136" s="19"/>
      <c r="N136" s="19"/>
      <c r="O136" s="19"/>
      <c r="P136" s="19"/>
      <c r="Q136" s="8"/>
    </row>
    <row r="137" spans="1:17" hidden="1">
      <c r="A137" s="8"/>
      <c r="B137" s="19"/>
      <c r="C137" s="19"/>
      <c r="D137" s="19"/>
      <c r="E137" s="19"/>
      <c r="F137" s="19"/>
      <c r="G137" s="19"/>
      <c r="H137" s="19"/>
      <c r="I137" s="8"/>
      <c r="J137" s="19"/>
      <c r="K137" s="19"/>
      <c r="L137" s="19"/>
      <c r="M137" s="19"/>
      <c r="N137" s="19"/>
      <c r="O137" s="19"/>
      <c r="P137" s="19"/>
      <c r="Q137" s="8"/>
    </row>
    <row r="138" spans="1:17" hidden="1">
      <c r="A138" s="8"/>
      <c r="B138" s="19"/>
      <c r="C138" s="19"/>
      <c r="D138" s="19"/>
      <c r="E138" s="19"/>
      <c r="F138" s="19"/>
      <c r="G138" s="19"/>
      <c r="H138" s="19"/>
      <c r="I138" s="8"/>
      <c r="J138" s="19"/>
      <c r="K138" s="19"/>
      <c r="L138" s="19"/>
      <c r="M138" s="19"/>
      <c r="N138" s="19"/>
      <c r="O138" s="19"/>
      <c r="P138" s="19"/>
      <c r="Q138" s="8"/>
    </row>
    <row r="139" spans="1:17" hidden="1">
      <c r="A139" s="8"/>
      <c r="B139" s="19"/>
      <c r="C139" s="19"/>
      <c r="D139" s="19"/>
      <c r="E139" s="19"/>
      <c r="F139" s="19"/>
      <c r="G139" s="19"/>
      <c r="H139" s="19"/>
      <c r="I139" s="8"/>
      <c r="J139" s="19"/>
      <c r="K139" s="19"/>
      <c r="L139" s="19"/>
      <c r="M139" s="19"/>
      <c r="N139" s="19"/>
      <c r="O139" s="19"/>
      <c r="P139" s="19"/>
      <c r="Q139" s="8"/>
    </row>
    <row r="140" spans="1:17" hidden="1">
      <c r="A140" s="8"/>
      <c r="B140" s="19"/>
      <c r="C140" s="19"/>
      <c r="D140" s="19"/>
      <c r="E140" s="19"/>
      <c r="F140" s="19"/>
      <c r="G140" s="19"/>
      <c r="H140" s="19"/>
      <c r="I140" s="8"/>
      <c r="J140" s="19"/>
      <c r="K140" s="19"/>
      <c r="L140" s="19"/>
      <c r="M140" s="19"/>
      <c r="N140" s="19"/>
      <c r="O140" s="19"/>
      <c r="P140" s="19"/>
      <c r="Q140" s="8"/>
    </row>
    <row r="141" spans="1:17" hidden="1">
      <c r="A141" s="8"/>
      <c r="B141" s="19"/>
      <c r="C141" s="19"/>
      <c r="D141" s="19"/>
      <c r="E141" s="19"/>
      <c r="F141" s="19"/>
      <c r="G141" s="19"/>
      <c r="H141" s="19"/>
      <c r="I141" s="8"/>
      <c r="J141" s="19"/>
      <c r="K141" s="19"/>
      <c r="L141" s="19"/>
      <c r="M141" s="19"/>
      <c r="N141" s="19"/>
      <c r="O141" s="19"/>
      <c r="P141" s="19"/>
      <c r="Q141" s="8"/>
    </row>
    <row r="142" spans="1:17" hidden="1">
      <c r="A142" s="8"/>
      <c r="B142" s="19"/>
      <c r="C142" s="19"/>
      <c r="D142" s="19"/>
      <c r="E142" s="19"/>
      <c r="F142" s="19"/>
      <c r="G142" s="19"/>
      <c r="H142" s="19"/>
      <c r="I142" s="8"/>
      <c r="J142" s="19"/>
      <c r="K142" s="19"/>
      <c r="L142" s="19"/>
      <c r="M142" s="19"/>
      <c r="N142" s="19"/>
      <c r="O142" s="19"/>
      <c r="P142" s="19"/>
      <c r="Q142" s="8"/>
    </row>
    <row r="143" spans="1:17" hidden="1">
      <c r="A143" s="8"/>
      <c r="B143" s="19"/>
      <c r="C143" s="19"/>
      <c r="D143" s="19"/>
      <c r="E143" s="19"/>
      <c r="F143" s="19"/>
      <c r="G143" s="19"/>
      <c r="H143" s="19"/>
      <c r="I143" s="8"/>
      <c r="J143" s="19"/>
      <c r="K143" s="19"/>
      <c r="L143" s="19"/>
      <c r="M143" s="19"/>
      <c r="N143" s="19"/>
      <c r="O143" s="19"/>
      <c r="P143" s="19"/>
      <c r="Q143" s="8"/>
    </row>
    <row r="144" spans="1:17" hidden="1">
      <c r="A144" s="8"/>
      <c r="B144" s="19"/>
      <c r="C144" s="19"/>
      <c r="D144" s="19"/>
      <c r="E144" s="19"/>
      <c r="F144" s="15" t="s">
        <v>35</v>
      </c>
      <c r="G144" s="16">
        <f>SUM(C131:H131)</f>
        <v>0</v>
      </c>
      <c r="H144" s="15" t="s">
        <v>36</v>
      </c>
      <c r="I144" s="14"/>
      <c r="J144" s="19"/>
      <c r="K144" s="19"/>
      <c r="L144" s="19"/>
      <c r="M144" s="19"/>
      <c r="N144" s="15" t="s">
        <v>35</v>
      </c>
      <c r="O144" s="16">
        <f>SUM(K131:P131)</f>
        <v>0</v>
      </c>
      <c r="P144" s="15" t="s">
        <v>36</v>
      </c>
      <c r="Q144" s="8"/>
    </row>
    <row r="145" spans="1:17" hidden="1">
      <c r="A145" s="8"/>
      <c r="B145" s="8"/>
      <c r="C145" s="8"/>
      <c r="D145" s="8"/>
      <c r="E145" s="8"/>
      <c r="F145" s="8"/>
      <c r="G145" s="14"/>
      <c r="H145" s="20"/>
      <c r="I145" s="14"/>
      <c r="J145" s="8"/>
      <c r="K145" s="8"/>
      <c r="L145" s="8"/>
      <c r="M145" s="8"/>
      <c r="N145" s="8"/>
      <c r="O145" s="14"/>
      <c r="P145" s="20"/>
      <c r="Q145" s="8"/>
    </row>
    <row r="146" spans="1:17" hidden="1">
      <c r="A146" s="8"/>
      <c r="B146" s="8"/>
      <c r="C146" s="8"/>
      <c r="D146" s="8"/>
      <c r="E146" s="8"/>
      <c r="F146" s="8"/>
      <c r="G146" s="14"/>
      <c r="H146" s="20"/>
      <c r="I146" s="14"/>
      <c r="J146" s="8"/>
      <c r="K146" s="8"/>
      <c r="L146" s="8"/>
      <c r="M146" s="8"/>
      <c r="N146" s="8"/>
      <c r="O146" s="14"/>
      <c r="P146" s="20"/>
      <c r="Q146" s="8"/>
    </row>
    <row r="147" spans="1:17" ht="18.75" hidden="1">
      <c r="A147" s="8"/>
      <c r="B147" s="5">
        <f>'REKOD PRESTASI MURID'!U11</f>
        <v>0</v>
      </c>
      <c r="C147" s="6" t="s">
        <v>39</v>
      </c>
      <c r="D147" s="6"/>
      <c r="E147" s="6"/>
      <c r="F147" s="6"/>
      <c r="G147" s="6"/>
      <c r="H147" s="7"/>
      <c r="I147" s="4"/>
      <c r="J147" s="5">
        <f>'REKOD PRESTASI MURID'!V11</f>
        <v>0</v>
      </c>
      <c r="K147" s="6" t="s">
        <v>40</v>
      </c>
      <c r="L147" s="6"/>
      <c r="M147" s="6"/>
      <c r="N147" s="6"/>
      <c r="O147" s="6"/>
      <c r="P147" s="7"/>
      <c r="Q147" s="8"/>
    </row>
    <row r="148" spans="1:17" hidden="1">
      <c r="A148" s="8"/>
      <c r="B148" s="9" t="s">
        <v>23</v>
      </c>
      <c r="C148" s="10" t="s">
        <v>28</v>
      </c>
      <c r="D148" s="10" t="s">
        <v>29</v>
      </c>
      <c r="E148" s="10" t="s">
        <v>30</v>
      </c>
      <c r="F148" s="10" t="s">
        <v>31</v>
      </c>
      <c r="G148" s="10" t="s">
        <v>32</v>
      </c>
      <c r="H148" s="10" t="s">
        <v>33</v>
      </c>
      <c r="I148" s="8"/>
      <c r="J148" s="9" t="s">
        <v>23</v>
      </c>
      <c r="K148" s="10" t="s">
        <v>28</v>
      </c>
      <c r="L148" s="10" t="s">
        <v>29</v>
      </c>
      <c r="M148" s="10" t="s">
        <v>30</v>
      </c>
      <c r="N148" s="10" t="s">
        <v>31</v>
      </c>
      <c r="O148" s="10" t="s">
        <v>32</v>
      </c>
      <c r="P148" s="10" t="s">
        <v>33</v>
      </c>
      <c r="Q148" s="8"/>
    </row>
    <row r="149" spans="1:17" hidden="1">
      <c r="A149" s="8"/>
      <c r="B149" s="11" t="s">
        <v>34</v>
      </c>
      <c r="C149" s="11">
        <f>COUNTIF('REKOD PRESTASI MURID'!$U$12:$U$65,1)</f>
        <v>0</v>
      </c>
      <c r="D149" s="11">
        <f>COUNTIF('REKOD PRESTASI MURID'!$U$12:$U$65,2)</f>
        <v>0</v>
      </c>
      <c r="E149" s="11">
        <f>COUNTIF('REKOD PRESTASI MURID'!$U$12:$U$65,3)</f>
        <v>0</v>
      </c>
      <c r="F149" s="11">
        <f>COUNTIF('REKOD PRESTASI MURID'!$U$12:$U$65,4)</f>
        <v>0</v>
      </c>
      <c r="G149" s="11">
        <f>COUNTIF('REKOD PRESTASI MURID'!$U$12:$U$65,5)</f>
        <v>0</v>
      </c>
      <c r="H149" s="11">
        <f>COUNTIF('REKOD PRESTASI MURID'!$U$12:$U$65,6)</f>
        <v>0</v>
      </c>
      <c r="I149" s="8"/>
      <c r="J149" s="11" t="s">
        <v>34</v>
      </c>
      <c r="K149" s="11">
        <f>COUNTIF('REKOD PRESTASI MURID'!$V$12:$V$65,1)</f>
        <v>0</v>
      </c>
      <c r="L149" s="11">
        <f>COUNTIF('REKOD PRESTASI MURID'!$V$12:$V$65,2)</f>
        <v>0</v>
      </c>
      <c r="M149" s="11">
        <f>COUNTIF('REKOD PRESTASI MURID'!$V$12:$V$65,3)</f>
        <v>0</v>
      </c>
      <c r="N149" s="11">
        <f>COUNTIF('REKOD PRESTASI MURID'!$V$12:$V$65,4)</f>
        <v>0</v>
      </c>
      <c r="O149" s="11">
        <f>COUNTIF('REKOD PRESTASI MURID'!$V$12:$V$65,5)</f>
        <v>0</v>
      </c>
      <c r="P149" s="11">
        <f>COUNTIF('REKOD PRESTASI MURID'!$V$12:$V$65,6)</f>
        <v>0</v>
      </c>
      <c r="Q149" s="8"/>
    </row>
    <row r="150" spans="1:17" hidden="1">
      <c r="A150" s="8"/>
      <c r="B150" s="8"/>
      <c r="C150" s="8"/>
      <c r="D150" s="8"/>
      <c r="E150" s="6"/>
      <c r="F150" s="8"/>
      <c r="G150" s="8"/>
      <c r="H150" s="8"/>
      <c r="I150" s="8"/>
      <c r="J150" s="8"/>
      <c r="K150" s="8"/>
      <c r="L150" s="8"/>
      <c r="M150" s="8"/>
      <c r="N150" s="8"/>
      <c r="O150" s="8"/>
      <c r="P150" s="8"/>
      <c r="Q150" s="8"/>
    </row>
    <row r="151" spans="1:17" hidden="1">
      <c r="A151" s="8"/>
      <c r="B151" s="8"/>
      <c r="C151" s="8"/>
      <c r="D151" s="8"/>
      <c r="E151" s="8"/>
      <c r="F151" s="6"/>
      <c r="G151" s="6"/>
      <c r="H151" s="6"/>
      <c r="I151" s="8"/>
      <c r="J151" s="8"/>
      <c r="K151" s="8"/>
      <c r="L151" s="8"/>
      <c r="M151" s="8"/>
      <c r="N151" s="8"/>
      <c r="O151" s="8"/>
      <c r="P151" s="8"/>
      <c r="Q151" s="8"/>
    </row>
    <row r="152" spans="1:17" hidden="1">
      <c r="A152" s="8"/>
      <c r="B152" s="8"/>
      <c r="C152" s="8"/>
      <c r="D152" s="8"/>
      <c r="E152" s="8"/>
      <c r="F152" s="6"/>
      <c r="G152" s="6"/>
      <c r="H152" s="6"/>
      <c r="I152" s="8"/>
      <c r="J152" s="8"/>
      <c r="K152" s="8"/>
      <c r="L152" s="8"/>
      <c r="M152" s="8"/>
      <c r="N152" s="8"/>
      <c r="O152" s="8"/>
      <c r="P152" s="8"/>
      <c r="Q152" s="8"/>
    </row>
    <row r="153" spans="1:17" hidden="1">
      <c r="A153" s="8"/>
      <c r="B153" s="8"/>
      <c r="C153" s="8"/>
      <c r="D153" s="8"/>
      <c r="E153" s="8"/>
      <c r="F153" s="6"/>
      <c r="G153" s="6"/>
      <c r="H153" s="6"/>
      <c r="I153" s="8"/>
      <c r="J153" s="8"/>
      <c r="K153" s="8"/>
      <c r="L153" s="8"/>
      <c r="M153" s="8"/>
      <c r="N153" s="8"/>
      <c r="O153" s="8"/>
      <c r="P153" s="8"/>
      <c r="Q153" s="8"/>
    </row>
    <row r="154" spans="1:17" hidden="1">
      <c r="A154" s="8"/>
      <c r="B154" s="8"/>
      <c r="C154" s="8"/>
      <c r="D154" s="8"/>
      <c r="E154" s="8"/>
      <c r="F154" s="6"/>
      <c r="G154" s="6"/>
      <c r="H154" s="6"/>
      <c r="I154" s="8"/>
      <c r="J154" s="8"/>
      <c r="K154" s="8"/>
      <c r="L154" s="8"/>
      <c r="M154" s="8"/>
      <c r="N154" s="8"/>
      <c r="O154" s="8"/>
      <c r="P154" s="8"/>
      <c r="Q154" s="8"/>
    </row>
    <row r="155" spans="1:17" hidden="1">
      <c r="A155" s="8"/>
      <c r="B155" s="8"/>
      <c r="C155" s="8"/>
      <c r="D155" s="8"/>
      <c r="E155" s="8"/>
      <c r="F155" s="6"/>
      <c r="G155" s="6"/>
      <c r="H155" s="6"/>
      <c r="I155" s="8"/>
      <c r="J155" s="8"/>
      <c r="K155" s="8"/>
      <c r="L155" s="8"/>
      <c r="M155" s="8"/>
      <c r="N155" s="8"/>
      <c r="O155" s="8"/>
      <c r="P155" s="8"/>
      <c r="Q155" s="8"/>
    </row>
    <row r="156" spans="1:17" hidden="1">
      <c r="A156" s="8"/>
      <c r="B156" s="8"/>
      <c r="C156" s="8"/>
      <c r="D156" s="8"/>
      <c r="E156" s="8"/>
      <c r="F156" s="6"/>
      <c r="G156" s="6"/>
      <c r="H156" s="6"/>
      <c r="I156" s="6"/>
      <c r="J156" s="8"/>
      <c r="K156" s="8"/>
      <c r="L156" s="8"/>
      <c r="M156" s="8"/>
      <c r="N156" s="24"/>
      <c r="O156" s="24"/>
      <c r="P156" s="24"/>
      <c r="Q156" s="8"/>
    </row>
    <row r="157" spans="1:17" hidden="1">
      <c r="A157" s="8"/>
      <c r="B157" s="8"/>
      <c r="C157" s="8"/>
      <c r="D157" s="8"/>
      <c r="E157" s="8"/>
      <c r="F157" s="24"/>
      <c r="G157" s="24"/>
      <c r="H157" s="24"/>
      <c r="I157" s="8"/>
      <c r="J157" s="8"/>
      <c r="K157" s="8"/>
      <c r="L157" s="8"/>
      <c r="M157" s="8"/>
      <c r="N157" s="24"/>
      <c r="O157" s="24"/>
      <c r="P157" s="24"/>
      <c r="Q157" s="8"/>
    </row>
    <row r="158" spans="1:17" hidden="1">
      <c r="A158" s="8"/>
      <c r="B158" s="8"/>
      <c r="C158" s="8"/>
      <c r="D158" s="8"/>
      <c r="E158" s="8"/>
      <c r="F158" s="8"/>
      <c r="G158" s="8"/>
      <c r="H158" s="8"/>
      <c r="I158" s="8"/>
      <c r="J158" s="8"/>
      <c r="K158" s="8"/>
      <c r="L158" s="8"/>
      <c r="M158" s="8"/>
      <c r="N158" s="24"/>
      <c r="O158" s="24"/>
      <c r="P158" s="24"/>
      <c r="Q158" s="8"/>
    </row>
    <row r="159" spans="1:17" hidden="1">
      <c r="A159" s="8"/>
      <c r="B159" s="8"/>
      <c r="C159" s="8"/>
      <c r="D159" s="8"/>
      <c r="E159" s="8"/>
      <c r="F159" s="8"/>
      <c r="G159" s="8"/>
      <c r="H159" s="8"/>
      <c r="I159" s="8"/>
      <c r="J159" s="8"/>
      <c r="K159" s="8"/>
      <c r="L159" s="8"/>
      <c r="M159" s="8"/>
      <c r="N159" s="8"/>
      <c r="O159" s="8"/>
      <c r="P159" s="8"/>
      <c r="Q159" s="8"/>
    </row>
    <row r="160" spans="1:17" hidden="1">
      <c r="A160" s="8"/>
      <c r="B160" s="8"/>
      <c r="C160" s="8"/>
      <c r="D160" s="8"/>
      <c r="E160" s="8"/>
      <c r="F160" s="8"/>
      <c r="G160" s="8"/>
      <c r="H160" s="8"/>
      <c r="I160" s="8"/>
      <c r="J160" s="8"/>
      <c r="K160" s="8"/>
      <c r="L160" s="8"/>
      <c r="M160" s="8"/>
      <c r="N160" s="8"/>
      <c r="O160" s="8"/>
      <c r="P160" s="8"/>
      <c r="Q160" s="8"/>
    </row>
    <row r="161" spans="1:17" hidden="1">
      <c r="A161" s="8"/>
      <c r="B161" s="8"/>
      <c r="C161" s="8"/>
      <c r="D161" s="8"/>
      <c r="E161" s="8"/>
      <c r="F161" s="8"/>
      <c r="G161" s="8"/>
      <c r="H161" s="8"/>
      <c r="I161" s="8"/>
      <c r="J161" s="8"/>
      <c r="K161" s="8"/>
      <c r="L161" s="8"/>
      <c r="M161" s="8"/>
      <c r="N161" s="8"/>
      <c r="O161" s="8"/>
      <c r="P161" s="8"/>
      <c r="Q161" s="8"/>
    </row>
    <row r="162" spans="1:17" hidden="1">
      <c r="A162" s="8"/>
      <c r="B162" s="12"/>
      <c r="C162" s="13"/>
      <c r="D162" s="14"/>
      <c r="E162" s="14"/>
      <c r="F162" s="15" t="s">
        <v>35</v>
      </c>
      <c r="G162" s="16">
        <f>SUM(C149:H149)</f>
        <v>0</v>
      </c>
      <c r="H162" s="15" t="s">
        <v>36</v>
      </c>
      <c r="I162" s="8"/>
      <c r="J162" s="8"/>
      <c r="K162" s="8"/>
      <c r="L162" s="8"/>
      <c r="M162" s="8"/>
      <c r="N162" s="15" t="s">
        <v>35</v>
      </c>
      <c r="O162" s="16">
        <f>SUM(K149:P149)</f>
        <v>0</v>
      </c>
      <c r="P162" s="15" t="s">
        <v>36</v>
      </c>
      <c r="Q162" s="8"/>
    </row>
    <row r="163" spans="1:17" hidden="1">
      <c r="A163" s="8"/>
      <c r="B163" s="6"/>
      <c r="C163" s="6"/>
      <c r="D163" s="6"/>
      <c r="E163" s="6"/>
      <c r="F163" s="4"/>
      <c r="G163" s="6"/>
      <c r="H163" s="6"/>
      <c r="I163" s="4"/>
      <c r="J163" s="4"/>
      <c r="K163" s="4"/>
      <c r="L163" s="4"/>
      <c r="M163" s="4"/>
      <c r="N163" s="4"/>
      <c r="O163" s="18"/>
      <c r="P163" s="6"/>
      <c r="Q163" s="8"/>
    </row>
    <row r="164" spans="1:17" hidden="1">
      <c r="A164" s="8"/>
      <c r="B164" s="4"/>
      <c r="C164" s="4"/>
      <c r="D164" s="4"/>
      <c r="E164" s="4"/>
      <c r="F164" s="4"/>
      <c r="G164" s="6"/>
      <c r="H164" s="17"/>
      <c r="I164" s="6"/>
      <c r="J164" s="4"/>
      <c r="K164" s="4"/>
      <c r="L164" s="4"/>
      <c r="M164" s="4"/>
      <c r="N164" s="4"/>
      <c r="O164" s="6"/>
      <c r="P164" s="17"/>
      <c r="Q164" s="8"/>
    </row>
    <row r="165" spans="1:17" ht="18.75" hidden="1">
      <c r="A165" s="8"/>
      <c r="B165" s="5">
        <f>'REKOD PRESTASI MURID'!W11</f>
        <v>0</v>
      </c>
      <c r="C165" s="18" t="s">
        <v>41</v>
      </c>
      <c r="D165" s="18"/>
      <c r="E165" s="18"/>
      <c r="F165" s="18"/>
      <c r="G165" s="18"/>
      <c r="H165" s="7"/>
      <c r="I165" s="4"/>
      <c r="J165" s="5">
        <f>'REKOD PRESTASI MURID'!X11</f>
        <v>0</v>
      </c>
      <c r="K165" s="18" t="s">
        <v>42</v>
      </c>
      <c r="L165" s="18"/>
      <c r="M165" s="18"/>
      <c r="N165" s="18"/>
      <c r="O165" s="18"/>
      <c r="P165" s="7"/>
      <c r="Q165" s="8"/>
    </row>
    <row r="166" spans="1:17" hidden="1">
      <c r="A166" s="8"/>
      <c r="B166" s="9" t="s">
        <v>23</v>
      </c>
      <c r="C166" s="10" t="s">
        <v>28</v>
      </c>
      <c r="D166" s="10" t="s">
        <v>29</v>
      </c>
      <c r="E166" s="10" t="s">
        <v>30</v>
      </c>
      <c r="F166" s="10" t="s">
        <v>31</v>
      </c>
      <c r="G166" s="10" t="s">
        <v>32</v>
      </c>
      <c r="H166" s="10" t="s">
        <v>33</v>
      </c>
      <c r="I166" s="8"/>
      <c r="J166" s="9" t="s">
        <v>23</v>
      </c>
      <c r="K166" s="10" t="s">
        <v>28</v>
      </c>
      <c r="L166" s="10" t="s">
        <v>29</v>
      </c>
      <c r="M166" s="10" t="s">
        <v>30</v>
      </c>
      <c r="N166" s="10" t="s">
        <v>31</v>
      </c>
      <c r="O166" s="10" t="s">
        <v>32</v>
      </c>
      <c r="P166" s="10" t="s">
        <v>33</v>
      </c>
      <c r="Q166" s="8"/>
    </row>
    <row r="167" spans="1:17" hidden="1">
      <c r="A167" s="8"/>
      <c r="B167" s="11" t="s">
        <v>34</v>
      </c>
      <c r="C167" s="11">
        <f>COUNTIF('REKOD PRESTASI MURID'!$W$12:$W$65,1)</f>
        <v>0</v>
      </c>
      <c r="D167" s="11">
        <f>COUNTIF('REKOD PRESTASI MURID'!$W$12:$W$65,2)</f>
        <v>0</v>
      </c>
      <c r="E167" s="11">
        <f>COUNTIF('REKOD PRESTASI MURID'!$W$12:$W$65,3)</f>
        <v>0</v>
      </c>
      <c r="F167" s="11">
        <f>COUNTIF('REKOD PRESTASI MURID'!$W$12:$W$65,4)</f>
        <v>0</v>
      </c>
      <c r="G167" s="11">
        <f>COUNTIF('REKOD PRESTASI MURID'!$W$12:$W$65,5)</f>
        <v>0</v>
      </c>
      <c r="H167" s="11">
        <f>COUNTIF('REKOD PRESTASI MURID'!$W$12:$W$65,6)</f>
        <v>0</v>
      </c>
      <c r="I167" s="8"/>
      <c r="J167" s="11" t="s">
        <v>34</v>
      </c>
      <c r="K167" s="11">
        <f>COUNTIF('REKOD PRESTASI MURID'!$X$12:$X$65,1)</f>
        <v>0</v>
      </c>
      <c r="L167" s="11">
        <f>COUNTIF('REKOD PRESTASI MURID'!$X$12:$X$65,2)</f>
        <v>0</v>
      </c>
      <c r="M167" s="11">
        <f>COUNTIF('REKOD PRESTASI MURID'!$X$12:$X$65,3)</f>
        <v>0</v>
      </c>
      <c r="N167" s="11">
        <f>COUNTIF('REKOD PRESTASI MURID'!$X$12:$X$65,4)</f>
        <v>0</v>
      </c>
      <c r="O167" s="11">
        <f>COUNTIF('REKOD PRESTASI MURID'!$X$12:$X$65,5)</f>
        <v>0</v>
      </c>
      <c r="P167" s="11">
        <f>COUNTIF('REKOD PRESTASI MURID'!$X$12:$X$65,6)</f>
        <v>0</v>
      </c>
      <c r="Q167" s="8"/>
    </row>
    <row r="168" spans="1:17" hidden="1">
      <c r="A168" s="8"/>
      <c r="B168" s="19"/>
      <c r="C168" s="19"/>
      <c r="D168" s="19"/>
      <c r="E168" s="19"/>
      <c r="F168" s="19"/>
      <c r="G168" s="19"/>
      <c r="H168" s="19"/>
      <c r="I168" s="8"/>
      <c r="J168" s="19"/>
      <c r="K168" s="19"/>
      <c r="L168" s="19"/>
      <c r="M168" s="19"/>
      <c r="N168" s="19"/>
      <c r="O168" s="19"/>
      <c r="P168" s="19"/>
      <c r="Q168" s="8"/>
    </row>
    <row r="169" spans="1:17" hidden="1">
      <c r="A169" s="8"/>
      <c r="B169" s="19"/>
      <c r="C169" s="19"/>
      <c r="D169" s="19"/>
      <c r="E169" s="19"/>
      <c r="F169" s="19"/>
      <c r="G169" s="19"/>
      <c r="H169" s="19"/>
      <c r="I169" s="8"/>
      <c r="J169" s="19"/>
      <c r="K169" s="19"/>
      <c r="L169" s="19"/>
      <c r="M169" s="19"/>
      <c r="N169" s="19"/>
      <c r="O169" s="19"/>
      <c r="P169" s="19"/>
      <c r="Q169" s="8"/>
    </row>
    <row r="170" spans="1:17" hidden="1">
      <c r="A170" s="8"/>
      <c r="B170" s="19"/>
      <c r="C170" s="19"/>
      <c r="D170" s="19"/>
      <c r="E170" s="19"/>
      <c r="F170" s="19"/>
      <c r="G170" s="19"/>
      <c r="H170" s="19"/>
      <c r="I170" s="8"/>
      <c r="J170" s="19"/>
      <c r="K170" s="19"/>
      <c r="L170" s="19"/>
      <c r="M170" s="19"/>
      <c r="N170" s="19"/>
      <c r="O170" s="19"/>
      <c r="P170" s="19"/>
      <c r="Q170" s="8"/>
    </row>
    <row r="171" spans="1:17" hidden="1">
      <c r="A171" s="8"/>
      <c r="B171" s="19"/>
      <c r="C171" s="19"/>
      <c r="D171" s="19"/>
      <c r="E171" s="19"/>
      <c r="F171" s="19"/>
      <c r="G171" s="19"/>
      <c r="H171" s="19"/>
      <c r="I171" s="8"/>
      <c r="J171" s="19"/>
      <c r="K171" s="19"/>
      <c r="L171" s="19"/>
      <c r="M171" s="19"/>
      <c r="N171" s="19"/>
      <c r="O171" s="19"/>
      <c r="P171" s="19"/>
      <c r="Q171" s="8"/>
    </row>
    <row r="172" spans="1:17" hidden="1">
      <c r="A172" s="8"/>
      <c r="B172" s="19"/>
      <c r="C172" s="19"/>
      <c r="D172" s="19"/>
      <c r="E172" s="19"/>
      <c r="F172" s="19"/>
      <c r="G172" s="19"/>
      <c r="H172" s="19"/>
      <c r="I172" s="8"/>
      <c r="J172" s="19"/>
      <c r="K172" s="19"/>
      <c r="L172" s="19"/>
      <c r="M172" s="19"/>
      <c r="N172" s="19"/>
      <c r="O172" s="19"/>
      <c r="P172" s="19"/>
      <c r="Q172" s="8"/>
    </row>
    <row r="173" spans="1:17" hidden="1">
      <c r="A173" s="8"/>
      <c r="B173" s="19"/>
      <c r="C173" s="19"/>
      <c r="D173" s="19"/>
      <c r="E173" s="19"/>
      <c r="F173" s="19"/>
      <c r="G173" s="19"/>
      <c r="H173" s="19"/>
      <c r="I173" s="8"/>
      <c r="J173" s="19"/>
      <c r="K173" s="19"/>
      <c r="L173" s="19"/>
      <c r="M173" s="19"/>
      <c r="N173" s="19"/>
      <c r="O173" s="19"/>
      <c r="P173" s="19"/>
      <c r="Q173" s="8"/>
    </row>
    <row r="174" spans="1:17" hidden="1">
      <c r="A174" s="8"/>
      <c r="B174" s="19"/>
      <c r="C174" s="19"/>
      <c r="D174" s="19"/>
      <c r="E174" s="19"/>
      <c r="F174" s="19"/>
      <c r="G174" s="19"/>
      <c r="H174" s="19"/>
      <c r="I174" s="8"/>
      <c r="J174" s="19"/>
      <c r="K174" s="19"/>
      <c r="L174" s="19"/>
      <c r="M174" s="19"/>
      <c r="N174" s="19"/>
      <c r="O174" s="19"/>
      <c r="P174" s="19"/>
      <c r="Q174" s="8"/>
    </row>
    <row r="175" spans="1:17" hidden="1">
      <c r="A175" s="8"/>
      <c r="B175" s="19"/>
      <c r="C175" s="19"/>
      <c r="D175" s="19"/>
      <c r="E175" s="19"/>
      <c r="F175" s="19"/>
      <c r="G175" s="19"/>
      <c r="H175" s="19"/>
      <c r="I175" s="8"/>
      <c r="J175" s="19"/>
      <c r="K175" s="19"/>
      <c r="L175" s="19"/>
      <c r="M175" s="19"/>
      <c r="N175" s="19"/>
      <c r="O175" s="19"/>
      <c r="P175" s="19"/>
      <c r="Q175" s="8"/>
    </row>
    <row r="176" spans="1:17" hidden="1">
      <c r="A176" s="8"/>
      <c r="B176" s="19"/>
      <c r="C176" s="19"/>
      <c r="D176" s="19"/>
      <c r="E176" s="19"/>
      <c r="F176" s="19"/>
      <c r="G176" s="19"/>
      <c r="H176" s="19"/>
      <c r="I176" s="8"/>
      <c r="J176" s="19"/>
      <c r="K176" s="19"/>
      <c r="L176" s="19"/>
      <c r="M176" s="19"/>
      <c r="N176" s="19"/>
      <c r="O176" s="19"/>
      <c r="P176" s="19"/>
      <c r="Q176" s="8"/>
    </row>
    <row r="177" spans="1:17" hidden="1">
      <c r="A177" s="8"/>
      <c r="B177" s="19"/>
      <c r="C177" s="19"/>
      <c r="D177" s="19"/>
      <c r="E177" s="19"/>
      <c r="F177" s="19"/>
      <c r="G177" s="19"/>
      <c r="H177" s="19"/>
      <c r="I177" s="8"/>
      <c r="J177" s="19"/>
      <c r="K177" s="19"/>
      <c r="L177" s="19"/>
      <c r="M177" s="19"/>
      <c r="N177" s="19"/>
      <c r="O177" s="19"/>
      <c r="P177" s="19"/>
      <c r="Q177" s="8"/>
    </row>
    <row r="178" spans="1:17" hidden="1">
      <c r="A178" s="8"/>
      <c r="B178" s="19"/>
      <c r="C178" s="19"/>
      <c r="D178" s="19"/>
      <c r="E178" s="19"/>
      <c r="F178" s="19"/>
      <c r="G178" s="19"/>
      <c r="H178" s="19"/>
      <c r="I178" s="8"/>
      <c r="J178" s="19"/>
      <c r="K178" s="19"/>
      <c r="L178" s="19"/>
      <c r="M178" s="19"/>
      <c r="N178" s="19"/>
      <c r="O178" s="19"/>
      <c r="P178" s="19"/>
      <c r="Q178" s="8"/>
    </row>
    <row r="179" spans="1:17" hidden="1">
      <c r="A179" s="8"/>
      <c r="B179" s="19"/>
      <c r="C179" s="19"/>
      <c r="D179" s="19"/>
      <c r="E179" s="19"/>
      <c r="F179" s="19"/>
      <c r="G179" s="19"/>
      <c r="H179" s="19"/>
      <c r="I179" s="8"/>
      <c r="J179" s="19"/>
      <c r="K179" s="19"/>
      <c r="L179" s="19"/>
      <c r="M179" s="19"/>
      <c r="N179" s="19"/>
      <c r="O179" s="19"/>
      <c r="P179" s="19"/>
      <c r="Q179" s="8"/>
    </row>
    <row r="180" spans="1:17" hidden="1">
      <c r="A180" s="8"/>
      <c r="B180" s="19"/>
      <c r="C180" s="19"/>
      <c r="D180" s="19"/>
      <c r="E180" s="19"/>
      <c r="F180" s="15" t="s">
        <v>35</v>
      </c>
      <c r="G180" s="16">
        <f>SUM(C167:H167)</f>
        <v>0</v>
      </c>
      <c r="H180" s="15" t="s">
        <v>36</v>
      </c>
      <c r="I180" s="14"/>
      <c r="J180" s="19"/>
      <c r="K180" s="19"/>
      <c r="L180" s="19"/>
      <c r="M180" s="19"/>
      <c r="N180" s="15" t="s">
        <v>35</v>
      </c>
      <c r="O180" s="16">
        <f>SUM(K167:P167)</f>
        <v>0</v>
      </c>
      <c r="P180" s="15" t="s">
        <v>36</v>
      </c>
      <c r="Q180" s="8"/>
    </row>
    <row r="181" spans="1:17" hidden="1">
      <c r="A181" s="8"/>
      <c r="B181" s="8"/>
      <c r="C181" s="8"/>
      <c r="D181" s="8"/>
      <c r="E181" s="8"/>
      <c r="F181" s="8"/>
      <c r="G181" s="14"/>
      <c r="H181" s="20"/>
      <c r="I181" s="14"/>
      <c r="J181" s="8"/>
      <c r="K181" s="8"/>
      <c r="L181" s="8"/>
      <c r="M181" s="8"/>
      <c r="N181" s="8"/>
      <c r="O181" s="14"/>
      <c r="P181" s="20"/>
      <c r="Q181" s="8"/>
    </row>
    <row r="182" spans="1:17" hidden="1">
      <c r="A182" s="8"/>
      <c r="B182" s="8"/>
      <c r="C182" s="8"/>
      <c r="D182" s="8"/>
      <c r="E182" s="8"/>
      <c r="F182" s="8"/>
      <c r="G182" s="14"/>
      <c r="H182" s="20"/>
      <c r="I182" s="14"/>
      <c r="J182" s="8"/>
      <c r="K182" s="8"/>
      <c r="L182" s="8"/>
      <c r="M182" s="8"/>
      <c r="N182" s="8"/>
      <c r="O182" s="14"/>
      <c r="P182" s="20"/>
      <c r="Q182" s="8"/>
    </row>
    <row r="183" spans="1:17" ht="18.75" hidden="1">
      <c r="A183" s="8"/>
      <c r="B183" s="25">
        <f>'REKOD PRESTASI MURID'!Y11</f>
        <v>0</v>
      </c>
      <c r="C183" s="25" t="s">
        <v>43</v>
      </c>
      <c r="D183" s="25"/>
      <c r="E183" s="25"/>
      <c r="F183" s="25"/>
      <c r="G183" s="25"/>
      <c r="H183" s="25"/>
      <c r="I183" s="14"/>
      <c r="J183" s="5">
        <f>'REKOD PRESTASI MURID'!Z11</f>
        <v>0</v>
      </c>
      <c r="K183" s="18" t="s">
        <v>44</v>
      </c>
      <c r="L183" s="18"/>
      <c r="M183" s="18"/>
      <c r="N183" s="26"/>
      <c r="O183" s="27"/>
      <c r="P183" s="12"/>
      <c r="Q183" s="8"/>
    </row>
    <row r="184" spans="1:17" hidden="1">
      <c r="A184" s="8"/>
      <c r="B184" s="9" t="s">
        <v>23</v>
      </c>
      <c r="C184" s="10" t="s">
        <v>28</v>
      </c>
      <c r="D184" s="10" t="s">
        <v>29</v>
      </c>
      <c r="E184" s="10" t="s">
        <v>30</v>
      </c>
      <c r="F184" s="10" t="s">
        <v>31</v>
      </c>
      <c r="G184" s="10" t="s">
        <v>32</v>
      </c>
      <c r="H184" s="10" t="s">
        <v>33</v>
      </c>
      <c r="I184" s="8"/>
      <c r="J184" s="9" t="s">
        <v>23</v>
      </c>
      <c r="K184" s="10" t="s">
        <v>28</v>
      </c>
      <c r="L184" s="10" t="s">
        <v>29</v>
      </c>
      <c r="M184" s="10" t="s">
        <v>30</v>
      </c>
      <c r="N184" s="10" t="s">
        <v>31</v>
      </c>
      <c r="O184" s="10" t="s">
        <v>32</v>
      </c>
      <c r="P184" s="10" t="s">
        <v>33</v>
      </c>
      <c r="Q184" s="8"/>
    </row>
    <row r="185" spans="1:17" hidden="1">
      <c r="A185" s="8"/>
      <c r="B185" s="11" t="s">
        <v>34</v>
      </c>
      <c r="C185" s="11">
        <f>COUNTIF('REKOD PRESTASI MURID'!$Y$12:$Y$65,1)</f>
        <v>0</v>
      </c>
      <c r="D185" s="11">
        <f>COUNTIF('REKOD PRESTASI MURID'!$Y$12:$Y$65,2)</f>
        <v>0</v>
      </c>
      <c r="E185" s="11">
        <f>COUNTIF('REKOD PRESTASI MURID'!$Y$12:$Y$65,3)</f>
        <v>0</v>
      </c>
      <c r="F185" s="11">
        <f>COUNTIF('REKOD PRESTASI MURID'!$Y$12:$Y$65,4)</f>
        <v>0</v>
      </c>
      <c r="G185" s="11">
        <f>COUNTIF('REKOD PRESTASI MURID'!$Y$12:$Y$65,5)</f>
        <v>0</v>
      </c>
      <c r="H185" s="11">
        <f>COUNTIF('REKOD PRESTASI MURID'!$Y$12:$Y$65,6)</f>
        <v>0</v>
      </c>
      <c r="I185" s="8"/>
      <c r="J185" s="11" t="s">
        <v>34</v>
      </c>
      <c r="K185" s="11">
        <f>COUNTIF('REKOD PRESTASI MURID'!$Z$12:$Z$65,1)</f>
        <v>0</v>
      </c>
      <c r="L185" s="11">
        <f>COUNTIF('REKOD PRESTASI MURID'!$Z$12:$Z$65,2)</f>
        <v>0</v>
      </c>
      <c r="M185" s="11">
        <f>COUNTIF('REKOD PRESTASI MURID'!$Z$12:$Z$65,3)</f>
        <v>0</v>
      </c>
      <c r="N185" s="11">
        <f>COUNTIF('REKOD PRESTASI MURID'!$Z$12:$Z$65,4)</f>
        <v>0</v>
      </c>
      <c r="O185" s="11">
        <f>COUNTIF('REKOD PRESTASI MURID'!$Z$12:$Z$65,5)</f>
        <v>0</v>
      </c>
      <c r="P185" s="11">
        <f>COUNTIF('REKOD PRESTASI MURID'!$Z$12:$Z$65,6)</f>
        <v>0</v>
      </c>
      <c r="Q185" s="8"/>
    </row>
    <row r="186" spans="1:17" hidden="1">
      <c r="A186" s="8"/>
      <c r="B186" s="19"/>
      <c r="C186" s="19"/>
      <c r="D186" s="19"/>
      <c r="E186" s="19"/>
      <c r="F186" s="19"/>
      <c r="G186" s="19"/>
      <c r="H186" s="19"/>
      <c r="I186" s="8"/>
      <c r="J186" s="19"/>
      <c r="K186" s="19"/>
      <c r="L186" s="19"/>
      <c r="M186" s="19"/>
      <c r="N186" s="19"/>
      <c r="O186" s="19"/>
      <c r="P186" s="19"/>
      <c r="Q186" s="8"/>
    </row>
    <row r="187" spans="1:17" hidden="1">
      <c r="A187" s="8"/>
      <c r="B187" s="19"/>
      <c r="C187" s="19"/>
      <c r="D187" s="19"/>
      <c r="E187" s="19"/>
      <c r="F187" s="19"/>
      <c r="G187" s="19"/>
      <c r="H187" s="19"/>
      <c r="I187" s="8"/>
      <c r="J187" s="19"/>
      <c r="K187" s="19"/>
      <c r="L187" s="19"/>
      <c r="M187" s="19"/>
      <c r="N187" s="19"/>
      <c r="O187" s="19"/>
      <c r="P187" s="19"/>
      <c r="Q187" s="8"/>
    </row>
    <row r="188" spans="1:17" hidden="1">
      <c r="A188" s="8"/>
      <c r="B188" s="19"/>
      <c r="C188" s="19"/>
      <c r="D188" s="19"/>
      <c r="E188" s="19"/>
      <c r="F188" s="19"/>
      <c r="G188" s="19"/>
      <c r="H188" s="19"/>
      <c r="I188" s="8"/>
      <c r="J188" s="19"/>
      <c r="K188" s="19"/>
      <c r="L188" s="19"/>
      <c r="M188" s="19"/>
      <c r="N188" s="19"/>
      <c r="O188" s="19"/>
      <c r="P188" s="19"/>
      <c r="Q188" s="8"/>
    </row>
    <row r="189" spans="1:17" hidden="1">
      <c r="A189" s="8"/>
      <c r="B189" s="19"/>
      <c r="C189" s="19"/>
      <c r="D189" s="19"/>
      <c r="E189" s="19"/>
      <c r="F189" s="19"/>
      <c r="G189" s="19"/>
      <c r="H189" s="19"/>
      <c r="I189" s="8"/>
      <c r="J189" s="19"/>
      <c r="K189" s="19"/>
      <c r="L189" s="19"/>
      <c r="M189" s="19"/>
      <c r="N189" s="19"/>
      <c r="O189" s="19"/>
      <c r="P189" s="19"/>
      <c r="Q189" s="8"/>
    </row>
    <row r="190" spans="1:17" hidden="1">
      <c r="A190" s="8"/>
      <c r="B190" s="19"/>
      <c r="C190" s="19"/>
      <c r="D190" s="19"/>
      <c r="E190" s="19"/>
      <c r="F190" s="19"/>
      <c r="G190" s="19"/>
      <c r="H190" s="19"/>
      <c r="I190" s="8"/>
      <c r="J190" s="19"/>
      <c r="K190" s="19"/>
      <c r="L190" s="19"/>
      <c r="M190" s="19"/>
      <c r="N190" s="19"/>
      <c r="O190" s="19"/>
      <c r="P190" s="19"/>
      <c r="Q190" s="8"/>
    </row>
    <row r="191" spans="1:17" hidden="1">
      <c r="A191" s="8"/>
      <c r="B191" s="19"/>
      <c r="C191" s="19"/>
      <c r="D191" s="19"/>
      <c r="E191" s="19"/>
      <c r="F191" s="19"/>
      <c r="G191" s="19"/>
      <c r="H191" s="19"/>
      <c r="I191" s="8"/>
      <c r="J191" s="19"/>
      <c r="K191" s="19"/>
      <c r="L191" s="19"/>
      <c r="M191" s="19"/>
      <c r="N191" s="19"/>
      <c r="O191" s="19"/>
      <c r="P191" s="19"/>
      <c r="Q191" s="8"/>
    </row>
    <row r="192" spans="1:17" hidden="1">
      <c r="A192" s="8"/>
      <c r="B192" s="19"/>
      <c r="C192" s="19"/>
      <c r="D192" s="19"/>
      <c r="E192" s="19"/>
      <c r="F192" s="19"/>
      <c r="G192" s="19"/>
      <c r="H192" s="19"/>
      <c r="I192" s="8"/>
      <c r="J192" s="19"/>
      <c r="K192" s="19"/>
      <c r="L192" s="19"/>
      <c r="M192" s="19"/>
      <c r="N192" s="19"/>
      <c r="O192" s="19"/>
      <c r="P192" s="19"/>
      <c r="Q192" s="8"/>
    </row>
    <row r="193" spans="1:17" hidden="1">
      <c r="A193" s="8"/>
      <c r="B193" s="19"/>
      <c r="C193" s="19"/>
      <c r="D193" s="19"/>
      <c r="E193" s="19"/>
      <c r="F193" s="19"/>
      <c r="G193" s="19"/>
      <c r="H193" s="19"/>
      <c r="I193" s="8"/>
      <c r="J193" s="19"/>
      <c r="K193" s="19"/>
      <c r="L193" s="19"/>
      <c r="M193" s="19"/>
      <c r="N193" s="19"/>
      <c r="O193" s="19"/>
      <c r="P193" s="19"/>
      <c r="Q193" s="8"/>
    </row>
    <row r="194" spans="1:17" hidden="1">
      <c r="A194" s="8"/>
      <c r="B194" s="19"/>
      <c r="C194" s="19"/>
      <c r="D194" s="19"/>
      <c r="E194" s="19"/>
      <c r="F194" s="19"/>
      <c r="G194" s="19"/>
      <c r="H194" s="19"/>
      <c r="I194" s="8"/>
      <c r="J194" s="19"/>
      <c r="K194" s="19"/>
      <c r="L194" s="19"/>
      <c r="M194" s="19"/>
      <c r="N194" s="19"/>
      <c r="O194" s="19"/>
      <c r="P194" s="19"/>
      <c r="Q194" s="8"/>
    </row>
    <row r="195" spans="1:17" hidden="1">
      <c r="A195" s="8"/>
      <c r="B195" s="19"/>
      <c r="C195" s="19"/>
      <c r="D195" s="19"/>
      <c r="E195" s="19"/>
      <c r="F195" s="19"/>
      <c r="G195" s="19"/>
      <c r="H195" s="19"/>
      <c r="I195" s="8"/>
      <c r="J195" s="19"/>
      <c r="K195" s="19"/>
      <c r="L195" s="19"/>
      <c r="M195" s="19"/>
      <c r="N195" s="19"/>
      <c r="O195" s="19"/>
      <c r="P195" s="19"/>
      <c r="Q195" s="8"/>
    </row>
    <row r="196" spans="1:17" hidden="1">
      <c r="A196" s="8"/>
      <c r="B196" s="19"/>
      <c r="C196" s="19"/>
      <c r="D196" s="19"/>
      <c r="E196" s="19"/>
      <c r="F196" s="19"/>
      <c r="G196" s="19"/>
      <c r="H196" s="19"/>
      <c r="I196" s="8"/>
      <c r="J196" s="19"/>
      <c r="K196" s="19"/>
      <c r="L196" s="19"/>
      <c r="M196" s="19"/>
      <c r="N196" s="19"/>
      <c r="O196" s="19"/>
      <c r="P196" s="19"/>
      <c r="Q196" s="8"/>
    </row>
    <row r="197" spans="1:17" hidden="1">
      <c r="A197" s="8"/>
      <c r="B197" s="19"/>
      <c r="C197" s="19"/>
      <c r="D197" s="19"/>
      <c r="E197" s="19"/>
      <c r="F197" s="19"/>
      <c r="G197" s="19"/>
      <c r="H197" s="19"/>
      <c r="I197" s="8"/>
      <c r="J197" s="19"/>
      <c r="K197" s="19"/>
      <c r="L197" s="19"/>
      <c r="M197" s="19"/>
      <c r="N197" s="19"/>
      <c r="O197" s="19"/>
      <c r="P197" s="19"/>
      <c r="Q197" s="8"/>
    </row>
    <row r="198" spans="1:17" hidden="1">
      <c r="A198" s="8"/>
      <c r="B198" s="19"/>
      <c r="C198" s="19"/>
      <c r="D198" s="19"/>
      <c r="E198" s="19"/>
      <c r="F198" s="15" t="s">
        <v>35</v>
      </c>
      <c r="G198" s="16">
        <f>SUM(C185:H185)</f>
        <v>0</v>
      </c>
      <c r="H198" s="15" t="s">
        <v>36</v>
      </c>
      <c r="I198" s="14"/>
      <c r="J198" s="19"/>
      <c r="K198" s="19"/>
      <c r="L198" s="19"/>
      <c r="M198" s="19"/>
      <c r="N198" s="15" t="s">
        <v>35</v>
      </c>
      <c r="O198" s="16">
        <f>SUM(K185:P185)</f>
        <v>0</v>
      </c>
      <c r="P198" s="15" t="s">
        <v>36</v>
      </c>
      <c r="Q198" s="14"/>
    </row>
    <row r="199" spans="1:17" hidden="1">
      <c r="A199" s="8"/>
      <c r="B199" s="8"/>
      <c r="C199" s="8"/>
      <c r="D199" s="8"/>
      <c r="E199" s="8"/>
      <c r="F199" s="8"/>
      <c r="G199" s="14"/>
      <c r="H199" s="165"/>
      <c r="I199" s="14"/>
      <c r="J199" s="8"/>
      <c r="K199" s="8"/>
      <c r="L199" s="8"/>
      <c r="M199" s="8"/>
      <c r="N199" s="8"/>
      <c r="O199" s="14"/>
      <c r="P199" s="165"/>
      <c r="Q199" s="14"/>
    </row>
    <row r="200" spans="1:17" hidden="1">
      <c r="A200" s="8"/>
      <c r="B200" s="8"/>
      <c r="C200" s="8"/>
      <c r="D200" s="8"/>
      <c r="E200" s="8"/>
      <c r="F200" s="8"/>
      <c r="G200" s="8"/>
      <c r="H200" s="8"/>
      <c r="I200" s="8"/>
      <c r="J200" s="8"/>
      <c r="K200" s="8"/>
      <c r="L200" s="8"/>
      <c r="M200" s="8"/>
      <c r="N200" s="8"/>
      <c r="O200" s="8"/>
      <c r="P200" s="8"/>
      <c r="Q200" s="8"/>
    </row>
    <row r="201" spans="1:17" ht="18.75" hidden="1">
      <c r="A201" s="8"/>
      <c r="B201" s="28" t="s">
        <v>10</v>
      </c>
      <c r="C201" s="29"/>
      <c r="D201" s="29"/>
      <c r="E201" s="29"/>
      <c r="F201" s="29"/>
      <c r="G201" s="29"/>
      <c r="H201" s="30"/>
      <c r="I201" s="8"/>
      <c r="J201" s="8"/>
      <c r="K201" s="8"/>
      <c r="L201" s="8"/>
      <c r="M201" s="8"/>
      <c r="N201" s="8"/>
      <c r="O201" s="8"/>
      <c r="P201" s="8"/>
      <c r="Q201" s="8"/>
    </row>
    <row r="202" spans="1:17" hidden="1">
      <c r="A202" s="8"/>
      <c r="B202" s="9" t="s">
        <v>23</v>
      </c>
      <c r="C202" s="10" t="s">
        <v>28</v>
      </c>
      <c r="D202" s="10" t="s">
        <v>29</v>
      </c>
      <c r="E202" s="10" t="s">
        <v>30</v>
      </c>
      <c r="F202" s="10" t="s">
        <v>31</v>
      </c>
      <c r="G202" s="10" t="s">
        <v>32</v>
      </c>
      <c r="H202" s="10" t="s">
        <v>33</v>
      </c>
      <c r="I202" s="8"/>
      <c r="J202" s="8"/>
      <c r="K202" s="8"/>
      <c r="L202" s="8"/>
      <c r="M202" s="8"/>
      <c r="N202" s="8"/>
      <c r="O202" s="8"/>
      <c r="P202" s="8"/>
      <c r="Q202" s="8"/>
    </row>
    <row r="203" spans="1:17" hidden="1">
      <c r="A203" s="8"/>
      <c r="B203" s="11" t="s">
        <v>34</v>
      </c>
      <c r="C203" s="11">
        <f>COUNTIF('REKOD PRESTASI MURID'!$AD$12:$AD$65,1)</f>
        <v>0</v>
      </c>
      <c r="D203" s="11">
        <f>COUNTIF('REKOD PRESTASI MURID'!$AD$12:$AD$65,2)</f>
        <v>0</v>
      </c>
      <c r="E203" s="11">
        <f>COUNTIF('REKOD PRESTASI MURID'!$AD$12:$AD$65,3)</f>
        <v>0</v>
      </c>
      <c r="F203" s="11">
        <f>COUNTIF('REKOD PRESTASI MURID'!$AD$12:$AD$65,4)</f>
        <v>1</v>
      </c>
      <c r="G203" s="11">
        <f>COUNTIF('REKOD PRESTASI MURID'!$AD$12:$AD$65,5)</f>
        <v>0</v>
      </c>
      <c r="H203" s="11">
        <f>COUNTIF('REKOD PRESTASI MURID'!$AD$12:$AD$65,6)</f>
        <v>0</v>
      </c>
      <c r="I203" s="8"/>
      <c r="J203" s="8"/>
      <c r="K203" s="8"/>
      <c r="L203" s="8"/>
      <c r="M203" s="8"/>
      <c r="N203" s="8"/>
      <c r="O203" s="8"/>
      <c r="P203" s="8"/>
      <c r="Q203" s="8"/>
    </row>
    <row r="204" spans="1:17" hidden="1">
      <c r="A204" s="8"/>
      <c r="B204" s="8"/>
      <c r="C204" s="8"/>
      <c r="D204" s="8"/>
      <c r="E204" s="8"/>
      <c r="F204" s="8"/>
      <c r="G204" s="8"/>
      <c r="H204" s="8"/>
      <c r="I204" s="8"/>
      <c r="J204" s="8"/>
      <c r="K204" s="8"/>
      <c r="L204" s="8"/>
      <c r="M204" s="8"/>
      <c r="N204" s="8"/>
      <c r="O204" s="8"/>
      <c r="P204" s="8"/>
      <c r="Q204" s="8"/>
    </row>
    <row r="205" spans="1:17" hidden="1">
      <c r="A205" s="8"/>
      <c r="B205" s="8"/>
      <c r="C205" s="8"/>
      <c r="D205" s="8"/>
      <c r="E205" s="8"/>
      <c r="F205" s="8"/>
      <c r="G205" s="8"/>
      <c r="H205" s="8"/>
      <c r="I205" s="8"/>
      <c r="J205" s="8"/>
      <c r="K205" s="8"/>
      <c r="L205" s="8"/>
      <c r="M205" s="8"/>
      <c r="N205" s="8"/>
      <c r="O205" s="8"/>
      <c r="P205" s="8"/>
      <c r="Q205" s="8"/>
    </row>
    <row r="206" spans="1:17" hidden="1">
      <c r="A206" s="8"/>
      <c r="B206" s="8"/>
      <c r="C206" s="8"/>
      <c r="D206" s="8"/>
      <c r="E206" s="8"/>
      <c r="F206" s="8"/>
      <c r="G206" s="8"/>
      <c r="H206" s="8"/>
      <c r="I206" s="8"/>
      <c r="J206" s="8"/>
      <c r="K206" s="8"/>
      <c r="L206" s="8"/>
      <c r="M206" s="8"/>
      <c r="N206" s="8"/>
      <c r="O206" s="8"/>
      <c r="P206" s="8"/>
      <c r="Q206" s="8"/>
    </row>
    <row r="207" spans="1:17" hidden="1">
      <c r="A207" s="8"/>
      <c r="B207" s="8"/>
      <c r="C207" s="8"/>
      <c r="D207" s="8"/>
      <c r="E207" s="8"/>
      <c r="F207" s="8"/>
      <c r="G207" s="8"/>
      <c r="H207" s="8"/>
      <c r="I207" s="8"/>
      <c r="J207" s="8"/>
      <c r="K207" s="8"/>
      <c r="L207" s="8"/>
      <c r="M207" s="8"/>
      <c r="N207" s="8"/>
      <c r="O207" s="8"/>
      <c r="P207" s="8"/>
      <c r="Q207" s="8"/>
    </row>
    <row r="208" spans="1:17" hidden="1">
      <c r="A208" s="8"/>
      <c r="B208" s="8"/>
      <c r="C208" s="8"/>
      <c r="D208" s="8"/>
      <c r="E208" s="8"/>
      <c r="F208" s="8"/>
      <c r="G208" s="8"/>
      <c r="H208" s="8"/>
      <c r="I208" s="8"/>
      <c r="J208" s="8"/>
      <c r="K208" s="8"/>
      <c r="L208" s="8"/>
      <c r="M208" s="8"/>
      <c r="N208" s="8"/>
      <c r="O208" s="8"/>
      <c r="P208" s="8"/>
      <c r="Q208" s="8"/>
    </row>
    <row r="209" spans="1:17" hidden="1">
      <c r="A209" s="8"/>
      <c r="B209" s="8"/>
      <c r="C209" s="8"/>
      <c r="D209" s="8"/>
      <c r="E209" s="8"/>
      <c r="F209" s="8"/>
      <c r="G209" s="8"/>
      <c r="H209" s="8"/>
      <c r="I209" s="8"/>
      <c r="J209" s="8"/>
      <c r="K209" s="8"/>
      <c r="L209" s="8"/>
      <c r="M209" s="8"/>
      <c r="N209" s="8"/>
      <c r="O209" s="8"/>
      <c r="P209" s="8"/>
      <c r="Q209" s="8"/>
    </row>
    <row r="210" spans="1:17" hidden="1">
      <c r="A210" s="8"/>
      <c r="B210" s="8"/>
      <c r="C210" s="8"/>
      <c r="D210" s="8"/>
      <c r="E210" s="8"/>
      <c r="F210" s="8"/>
      <c r="G210" s="8"/>
      <c r="H210" s="8"/>
      <c r="I210" s="8"/>
      <c r="J210" s="8"/>
      <c r="K210" s="8"/>
      <c r="L210" s="8"/>
      <c r="M210" s="8"/>
      <c r="N210" s="8"/>
      <c r="O210" s="8"/>
      <c r="P210" s="8"/>
      <c r="Q210" s="8"/>
    </row>
    <row r="211" spans="1:17" hidden="1">
      <c r="A211" s="8"/>
      <c r="B211" s="8"/>
      <c r="C211" s="8"/>
      <c r="D211" s="8"/>
      <c r="E211" s="8"/>
      <c r="F211" s="8"/>
      <c r="G211" s="8"/>
      <c r="H211" s="8"/>
      <c r="I211" s="8"/>
      <c r="J211" s="8"/>
      <c r="K211" s="8"/>
      <c r="L211" s="8"/>
      <c r="M211" s="8"/>
      <c r="N211" s="8"/>
      <c r="O211" s="8"/>
      <c r="P211" s="8"/>
      <c r="Q211" s="8"/>
    </row>
    <row r="212" spans="1:17" hidden="1">
      <c r="A212" s="8"/>
      <c r="B212" s="8"/>
      <c r="C212" s="8"/>
      <c r="D212" s="8"/>
      <c r="E212" s="8"/>
      <c r="F212" s="8"/>
      <c r="G212" s="8"/>
      <c r="H212" s="8"/>
      <c r="I212" s="8"/>
      <c r="J212" s="8"/>
      <c r="K212" s="8"/>
      <c r="L212" s="8"/>
      <c r="M212" s="8"/>
      <c r="N212" s="8"/>
      <c r="O212" s="8"/>
      <c r="P212" s="8"/>
      <c r="Q212" s="8"/>
    </row>
    <row r="213" spans="1:17" hidden="1">
      <c r="A213" s="8"/>
      <c r="B213" s="8"/>
      <c r="C213" s="8"/>
      <c r="D213" s="8"/>
      <c r="E213" s="8"/>
      <c r="F213" s="8"/>
      <c r="G213" s="8"/>
      <c r="H213" s="8"/>
      <c r="I213" s="8"/>
      <c r="J213" s="8"/>
      <c r="K213" s="8"/>
      <c r="L213" s="8"/>
      <c r="M213" s="8"/>
      <c r="N213" s="8"/>
      <c r="O213" s="8"/>
      <c r="P213" s="8"/>
      <c r="Q213" s="8"/>
    </row>
    <row r="214" spans="1:17" hidden="1">
      <c r="A214" s="8"/>
      <c r="B214" s="8"/>
      <c r="C214" s="8"/>
      <c r="D214" s="8"/>
      <c r="E214" s="8"/>
      <c r="F214" s="8"/>
      <c r="G214" s="8"/>
      <c r="H214" s="8"/>
      <c r="I214" s="8"/>
      <c r="J214" s="8"/>
      <c r="K214" s="8"/>
      <c r="L214" s="8"/>
      <c r="M214" s="8"/>
      <c r="N214" s="8"/>
      <c r="O214" s="8"/>
      <c r="P214" s="8"/>
      <c r="Q214" s="8"/>
    </row>
    <row r="215" spans="1:17" hidden="1">
      <c r="A215" s="8"/>
      <c r="B215" s="8"/>
      <c r="C215" s="8"/>
      <c r="D215" s="8"/>
      <c r="E215" s="8"/>
      <c r="F215" s="8"/>
      <c r="G215" s="8"/>
      <c r="H215" s="8"/>
      <c r="I215" s="8"/>
      <c r="J215" s="8"/>
      <c r="K215" s="8"/>
      <c r="L215" s="8"/>
      <c r="M215" s="8"/>
      <c r="N215" s="8"/>
      <c r="O215" s="8"/>
      <c r="P215" s="8"/>
      <c r="Q215" s="8"/>
    </row>
    <row r="216" spans="1:17" hidden="1">
      <c r="A216" s="8"/>
      <c r="B216" s="8"/>
      <c r="C216" s="8"/>
      <c r="D216" s="8"/>
      <c r="E216" s="8"/>
      <c r="F216" s="15" t="s">
        <v>35</v>
      </c>
      <c r="G216" s="16">
        <f>SUM(C203:H203)</f>
        <v>1</v>
      </c>
      <c r="H216" s="15" t="s">
        <v>36</v>
      </c>
      <c r="I216" s="8"/>
      <c r="J216" s="8"/>
      <c r="K216" s="8"/>
      <c r="L216" s="8"/>
      <c r="M216" s="8"/>
      <c r="N216" s="8"/>
      <c r="O216" s="8"/>
      <c r="P216" s="8"/>
      <c r="Q216" s="8"/>
    </row>
  </sheetData>
  <sheetProtection algorithmName="SHA-512" hashValue="ePUU+Ykru/5Tx59LlQL1WUIdx3sbS/+g39ikbUvnOhvWTown/cVCuxQ2D9R/seWx11AbIsSESKKox6g3q50y3g==" saltValue="7gxl8fJ0Bi7x/plNY3rgiQ==" spinCount="100000" sheet="1" objects="1" scenarios="1"/>
  <mergeCells count="1">
    <mergeCell ref="A1:Q2"/>
  </mergeCells>
  <printOptions horizontalCentered="1"/>
  <pageMargins left="0.2361111111111111" right="0.2361111111111111" top="0.74791666666666667" bottom="0.74791666666666667" header="0.31458333333333333" footer="0.31458333333333333"/>
  <pageSetup paperSize="9" scale="55" fitToHeight="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PANDUAN</vt:lpstr>
      <vt:lpstr>REKOD PRESTASI MURID</vt:lpstr>
      <vt:lpstr>LAPORAN MURID (INDIVIDU)</vt:lpstr>
      <vt:lpstr>DATA PERNYATAAN TAHAP PGUASAAN </vt:lpstr>
      <vt:lpstr>GRAF PELAPORAN</vt:lpstr>
      <vt:lpstr>'DATA PERNYATAAN TAHAP PGUASAAN '!Print_Area</vt:lpstr>
      <vt:lpstr>'GRAF PELAPORAN'!Print_Area</vt:lpstr>
      <vt:lpstr>'LAPORAN MURID (INDIVIDU)'!Print_Area</vt:lpstr>
      <vt:lpstr>PANDUAN!Print_Area</vt:lpstr>
      <vt:lpstr>'REKOD PRESTASI MURID'!Print_Area</vt:lpstr>
      <vt:lpstr>'DATA PERNYATAAN TAHAP PGUASAAN '!Print_Titles</vt:lpstr>
      <vt:lpstr>'GRAF PELAPORAN'!Print_Titles</vt:lpstr>
      <vt:lpstr>'REKOD PRESTASI MURID'!Print_Titles</vt:lpstr>
    </vt:vector>
  </TitlesOfParts>
  <Company>Acer</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Windows User</cp:lastModifiedBy>
  <cp:revision/>
  <cp:lastPrinted>2018-12-05T07:51:57Z</cp:lastPrinted>
  <dcterms:created xsi:type="dcterms:W3CDTF">2016-04-25T12:26:07Z</dcterms:created>
  <dcterms:modified xsi:type="dcterms:W3CDTF">2018-12-07T02:16:47Z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1033-9.1.0.4058</vt:lpwstr>
  </property>
</Properties>
</file>