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D:\Templat PBD All 2019\TEMPLAT TINGKATAN 3\"/>
    </mc:Choice>
  </mc:AlternateContent>
  <bookViews>
    <workbookView xWindow="0" yWindow="0" windowWidth="24000" windowHeight="9630" tabRatio="791" activeTab="1"/>
  </bookViews>
  <sheets>
    <sheet name="PANDUAN" sheetId="5" r:id="rId1"/>
    <sheet name="REKOD PRESTASI MURID" sheetId="1" r:id="rId2"/>
    <sheet name="LAPORAN MURID (INDIVIDU)" sheetId="2" r:id="rId3"/>
    <sheet name="PENYATAAN TAHAP PENGUASAAN" sheetId="6" r:id="rId4"/>
    <sheet name="GRAF PELAPORAN" sheetId="7" r:id="rId5"/>
  </sheets>
  <externalReferences>
    <externalReference r:id="rId6"/>
  </externalReferences>
  <definedNames>
    <definedName name="_xlnm.Print_Area" localSheetId="4">'GRAF PELAPORAN'!$A$1:$Q$216</definedName>
    <definedName name="_xlnm.Print_Area" localSheetId="2">'LAPORAN MURID (INDIVIDU)'!$A$1:$G$64</definedName>
    <definedName name="_xlnm.Print_Area" localSheetId="0">PANDUAN!$A$1:$K$52</definedName>
    <definedName name="_xlnm.Print_Area" localSheetId="3">'PENYATAAN TAHAP PENGUASAAN'!$A$1:$B$210</definedName>
    <definedName name="_xlnm.Print_Area" localSheetId="1">'REKOD PRESTASI MURID'!$A$1:$AD$78</definedName>
    <definedName name="_xlnm.Print_Titles" localSheetId="4">'GRAF PELAPORAN'!$1:$4</definedName>
    <definedName name="_xlnm.Print_Titles" localSheetId="3">'PENYATAAN TAHAP PENGUASAAN'!$1:$2</definedName>
    <definedName name="_xlnm.Print_Titles" localSheetId="1">'REKOD PRESTASI MURID'!$11:$11</definedName>
  </definedNames>
  <calcPr calcId="162913"/>
</workbook>
</file>

<file path=xl/calcChain.xml><?xml version="1.0" encoding="utf-8"?>
<calcChain xmlns="http://schemas.openxmlformats.org/spreadsheetml/2006/main">
  <c r="B6" i="7" l="1"/>
  <c r="B24" i="7"/>
  <c r="J6" i="7"/>
  <c r="P96" i="7" l="1"/>
  <c r="O96" i="7"/>
  <c r="N96" i="7"/>
  <c r="M96" i="7"/>
  <c r="L96" i="7"/>
  <c r="K96" i="7"/>
  <c r="E96" i="7"/>
  <c r="D96" i="7"/>
  <c r="C96" i="7"/>
  <c r="H26" i="7"/>
  <c r="G26" i="7"/>
  <c r="F26" i="7"/>
  <c r="E26" i="7"/>
  <c r="D26" i="7"/>
  <c r="C26" i="7"/>
  <c r="P8" i="7"/>
  <c r="O8" i="7"/>
  <c r="N8" i="7"/>
  <c r="M8" i="7"/>
  <c r="L8" i="7"/>
  <c r="K8" i="7"/>
  <c r="H8" i="7"/>
  <c r="G8" i="7"/>
  <c r="F8" i="7"/>
  <c r="E8" i="7"/>
  <c r="D8" i="7"/>
  <c r="C8" i="7"/>
  <c r="H203" i="7"/>
  <c r="G203" i="7"/>
  <c r="F203" i="7"/>
  <c r="E203" i="7"/>
  <c r="D203" i="7"/>
  <c r="C203" i="7"/>
  <c r="P185" i="7"/>
  <c r="O185" i="7"/>
  <c r="N185" i="7"/>
  <c r="M185" i="7"/>
  <c r="L185" i="7"/>
  <c r="K185" i="7"/>
  <c r="H185" i="7"/>
  <c r="G185" i="7"/>
  <c r="F185" i="7"/>
  <c r="E185" i="7"/>
  <c r="D185" i="7"/>
  <c r="C185" i="7"/>
  <c r="J183" i="7"/>
  <c r="B183" i="7"/>
  <c r="P167" i="7"/>
  <c r="O167" i="7"/>
  <c r="N167" i="7"/>
  <c r="M167" i="7"/>
  <c r="L167" i="7"/>
  <c r="K167" i="7"/>
  <c r="H167" i="7"/>
  <c r="G167" i="7"/>
  <c r="F167" i="7"/>
  <c r="E167" i="7"/>
  <c r="D167" i="7"/>
  <c r="C167" i="7"/>
  <c r="J165" i="7"/>
  <c r="B165" i="7"/>
  <c r="P149" i="7"/>
  <c r="O149" i="7"/>
  <c r="N149" i="7"/>
  <c r="M149" i="7"/>
  <c r="L149" i="7"/>
  <c r="K149" i="7"/>
  <c r="H149" i="7"/>
  <c r="G149" i="7"/>
  <c r="F149" i="7"/>
  <c r="E149" i="7"/>
  <c r="D149" i="7"/>
  <c r="C149" i="7"/>
  <c r="J147" i="7"/>
  <c r="B147" i="7"/>
  <c r="B94" i="7"/>
  <c r="H78" i="7"/>
  <c r="G78" i="7"/>
  <c r="F78" i="7"/>
  <c r="E78" i="7"/>
  <c r="D78" i="7"/>
  <c r="C78" i="7"/>
  <c r="B76" i="7"/>
  <c r="P61" i="7"/>
  <c r="O61" i="7"/>
  <c r="N61" i="7"/>
  <c r="M61" i="7"/>
  <c r="L61" i="7"/>
  <c r="K61" i="7"/>
  <c r="H61" i="7"/>
  <c r="G61" i="7"/>
  <c r="F61" i="7"/>
  <c r="E61" i="7"/>
  <c r="D61" i="7"/>
  <c r="C61" i="7"/>
  <c r="J59" i="7"/>
  <c r="B59" i="7"/>
  <c r="P43" i="7"/>
  <c r="O43" i="7"/>
  <c r="N43" i="7"/>
  <c r="M43" i="7"/>
  <c r="L43" i="7"/>
  <c r="K43" i="7"/>
  <c r="H43" i="7"/>
  <c r="G43" i="7"/>
  <c r="F43" i="7"/>
  <c r="E43" i="7"/>
  <c r="D43" i="7"/>
  <c r="C43" i="7"/>
  <c r="J41" i="7"/>
  <c r="B41" i="7"/>
  <c r="H4" i="7"/>
  <c r="M3" i="7"/>
  <c r="H3" i="7"/>
  <c r="A1" i="7"/>
  <c r="O56" i="7" l="1"/>
  <c r="G74" i="7"/>
  <c r="O198" i="7"/>
  <c r="O180" i="7"/>
  <c r="G198" i="7"/>
  <c r="O162" i="7"/>
  <c r="G180" i="7"/>
  <c r="G91" i="7"/>
  <c r="G56" i="7"/>
  <c r="O74" i="7"/>
  <c r="G162" i="7"/>
  <c r="G216" i="7"/>
  <c r="O109" i="7"/>
  <c r="G109" i="7"/>
  <c r="G39" i="7"/>
  <c r="O21" i="7"/>
  <c r="G21" i="7"/>
  <c r="D13" i="2" l="1"/>
  <c r="B6" i="2"/>
  <c r="E32" i="2" l="1"/>
  <c r="F32" i="2" s="1"/>
  <c r="E31" i="2"/>
  <c r="F31" i="2" s="1"/>
  <c r="E30" i="2"/>
  <c r="F30" i="2" s="1"/>
  <c r="E29" i="2"/>
  <c r="F29" i="2" s="1"/>
  <c r="E28" i="2"/>
  <c r="F28" i="2" s="1"/>
  <c r="E27" i="2"/>
  <c r="F27" i="2" s="1"/>
  <c r="E26" i="2"/>
  <c r="F26" i="2" s="1"/>
  <c r="E25" i="2"/>
  <c r="F25" i="2" s="1"/>
  <c r="E24" i="2"/>
  <c r="F24" i="2" s="1"/>
  <c r="E23" i="2"/>
  <c r="F23" i="2" s="1"/>
  <c r="E22" i="2"/>
  <c r="F22" i="2" s="1"/>
  <c r="E21" i="2"/>
  <c r="F21" i="2" s="1"/>
  <c r="E20" i="2"/>
  <c r="F20" i="2" s="1"/>
  <c r="D33" i="2"/>
  <c r="F61" i="2"/>
  <c r="K9" i="2"/>
  <c r="K8" i="2"/>
  <c r="K7" i="2"/>
  <c r="E47" i="2" s="1"/>
  <c r="D11" i="2"/>
  <c r="B1" i="2"/>
  <c r="B2" i="2"/>
  <c r="B3" i="2"/>
  <c r="B20" i="2"/>
  <c r="I7" i="2"/>
  <c r="J7" i="2" s="1"/>
  <c r="I8" i="2"/>
  <c r="J8" i="2" s="1"/>
  <c r="D9" i="2"/>
  <c r="I9" i="2"/>
  <c r="J9" i="2" s="1"/>
  <c r="I10" i="2"/>
  <c r="J10" i="2" s="1"/>
  <c r="I11" i="2"/>
  <c r="J11" i="2" s="1"/>
  <c r="D12" i="2"/>
  <c r="I12" i="2"/>
  <c r="J12" i="2" s="1"/>
  <c r="I13" i="2"/>
  <c r="J13" i="2" s="1"/>
  <c r="I14" i="2"/>
  <c r="J14" i="2" s="1"/>
  <c r="I15" i="2"/>
  <c r="J15" i="2" s="1"/>
  <c r="I16" i="2"/>
  <c r="J16" i="2" s="1"/>
  <c r="I17" i="2"/>
  <c r="J17" i="2" s="1"/>
  <c r="I18" i="2"/>
  <c r="J18" i="2" s="1"/>
  <c r="I19" i="2"/>
  <c r="J19" i="2" s="1"/>
  <c r="D20" i="2"/>
  <c r="I20" i="2"/>
  <c r="J20" i="2" s="1"/>
  <c r="D21" i="2"/>
  <c r="I21" i="2"/>
  <c r="J21" i="2" s="1"/>
  <c r="D22" i="2"/>
  <c r="I22" i="2"/>
  <c r="J22" i="2" s="1"/>
  <c r="D23" i="2"/>
  <c r="I23" i="2"/>
  <c r="J23" i="2" s="1"/>
  <c r="D24" i="2"/>
  <c r="I24" i="2"/>
  <c r="J24" i="2" s="1"/>
  <c r="D25" i="2"/>
  <c r="I25" i="2"/>
  <c r="J25" i="2" s="1"/>
  <c r="D26" i="2"/>
  <c r="I26" i="2"/>
  <c r="J26" i="2" s="1"/>
  <c r="D27" i="2"/>
  <c r="I27" i="2"/>
  <c r="J27" i="2" s="1"/>
  <c r="D28" i="2"/>
  <c r="I28" i="2"/>
  <c r="J28" i="2" s="1"/>
  <c r="D29" i="2"/>
  <c r="I29" i="2"/>
  <c r="J29" i="2" s="1"/>
  <c r="D30" i="2"/>
  <c r="I30" i="2"/>
  <c r="J30" i="2" s="1"/>
  <c r="D31" i="2"/>
  <c r="I31" i="2"/>
  <c r="J31" i="2" s="1"/>
  <c r="D32" i="2"/>
  <c r="I32" i="2"/>
  <c r="J32" i="2" s="1"/>
  <c r="I33" i="2"/>
  <c r="J33" i="2" s="1"/>
  <c r="D34" i="2"/>
  <c r="E34" i="2"/>
  <c r="F34" i="2" s="1"/>
  <c r="I34" i="2"/>
  <c r="J34" i="2" s="1"/>
  <c r="D35" i="2"/>
  <c r="E35" i="2"/>
  <c r="F35" i="2" s="1"/>
  <c r="I35" i="2"/>
  <c r="J35" i="2" s="1"/>
  <c r="D36" i="2"/>
  <c r="E36" i="2"/>
  <c r="F36" i="2" s="1"/>
  <c r="I36" i="2"/>
  <c r="J36" i="2" s="1"/>
  <c r="D37" i="2"/>
  <c r="E37" i="2"/>
  <c r="F37" i="2" s="1"/>
  <c r="I37" i="2"/>
  <c r="J37" i="2" s="1"/>
  <c r="D38" i="2"/>
  <c r="E38" i="2"/>
  <c r="F38" i="2" s="1"/>
  <c r="I38" i="2"/>
  <c r="J38" i="2" s="1"/>
  <c r="D39" i="2"/>
  <c r="E39" i="2"/>
  <c r="F39" i="2" s="1"/>
  <c r="I39" i="2"/>
  <c r="J39" i="2" s="1"/>
  <c r="D40" i="2"/>
  <c r="E40" i="2"/>
  <c r="F40" i="2" s="1"/>
  <c r="I40" i="2"/>
  <c r="J40" i="2" s="1"/>
  <c r="D41" i="2"/>
  <c r="E41" i="2"/>
  <c r="F41" i="2" s="1"/>
  <c r="I41" i="2"/>
  <c r="J41" i="2" s="1"/>
  <c r="D42" i="2"/>
  <c r="E42" i="2"/>
  <c r="F42" i="2" s="1"/>
  <c r="I42" i="2"/>
  <c r="J42" i="2" s="1"/>
  <c r="D43" i="2"/>
  <c r="E43" i="2"/>
  <c r="F43" i="2" s="1"/>
  <c r="I43" i="2"/>
  <c r="J43" i="2" s="1"/>
  <c r="D44" i="2"/>
  <c r="E44" i="2"/>
  <c r="F44" i="2" s="1"/>
  <c r="I44" i="2"/>
  <c r="J44" i="2" s="1"/>
  <c r="I51" i="2"/>
  <c r="J51" i="2" s="1"/>
  <c r="I52" i="2"/>
  <c r="J52" i="2" s="1"/>
  <c r="I53" i="2"/>
  <c r="J53" i="2" s="1"/>
  <c r="I54" i="2"/>
  <c r="J54" i="2" s="1"/>
  <c r="I55" i="2"/>
  <c r="J55" i="2" s="1"/>
  <c r="I56" i="2"/>
  <c r="J56" i="2" s="1"/>
  <c r="I57" i="2"/>
  <c r="J57" i="2" s="1"/>
  <c r="I58" i="2"/>
  <c r="J58" i="2" s="1"/>
  <c r="I59" i="2"/>
  <c r="J59" i="2" s="1"/>
  <c r="I60" i="2"/>
  <c r="J60" i="2" s="1"/>
  <c r="B61" i="2"/>
  <c r="I61" i="2"/>
  <c r="J61" i="2" s="1"/>
  <c r="F62" i="2"/>
  <c r="I62" i="2"/>
  <c r="J62" i="2" s="1"/>
  <c r="I63" i="2"/>
  <c r="J63" i="2" s="1"/>
  <c r="I64" i="2"/>
  <c r="J64" i="2" s="1"/>
  <c r="I65" i="2"/>
  <c r="J65" i="2" s="1"/>
  <c r="I66" i="2"/>
  <c r="J66" i="2" s="1"/>
  <c r="I67" i="2"/>
  <c r="J67" i="2" s="1"/>
  <c r="I68" i="2"/>
  <c r="J68" i="2" s="1"/>
  <c r="B72" i="1"/>
  <c r="F63" i="2" s="1"/>
  <c r="B63" i="2"/>
  <c r="D10" i="2"/>
  <c r="F33" i="2" l="1"/>
  <c r="E49" i="2"/>
  <c r="F15" i="2"/>
  <c r="D8" i="2"/>
</calcChain>
</file>

<file path=xl/comments1.xml><?xml version="1.0" encoding="utf-8"?>
<comments xmlns="http://schemas.openxmlformats.org/spreadsheetml/2006/main">
  <authors>
    <author>Windows User</author>
  </authors>
  <commentList>
    <comment ref="AD9" authorId="0" shapeId="0">
      <text>
        <r>
          <rPr>
            <b/>
            <u/>
            <sz val="9"/>
            <color indexed="81"/>
            <rFont val="Tahoma"/>
            <family val="2"/>
          </rPr>
          <t xml:space="preserve">TP keseluruhan
</t>
        </r>
        <r>
          <rPr>
            <sz val="9"/>
            <color indexed="81"/>
            <rFont val="Tahoma"/>
            <family val="2"/>
          </rPr>
          <t xml:space="preserve">Hanya dilaporkan pada Pentaksiran Akhir Tahun.
</t>
        </r>
        <r>
          <rPr>
            <b/>
            <sz val="9"/>
            <color indexed="81"/>
            <rFont val="Tahoma"/>
            <family val="2"/>
          </rPr>
          <t>TP1:</t>
        </r>
        <r>
          <rPr>
            <sz val="9"/>
            <color indexed="81"/>
            <rFont val="Tahoma"/>
            <family val="2"/>
          </rPr>
          <t xml:space="preserve"> 
Murid boleh menjawab soalan yang mana semua maklumat berkaitan diberi dan soalan ditakrifkan dengan jelas; mengenal pasti maklumat dan menjalankan prosedur rutin mengikut arahan yang jelas.</t>
        </r>
        <r>
          <rPr>
            <b/>
            <u/>
            <sz val="9"/>
            <color indexed="81"/>
            <rFont val="Tahoma"/>
            <family val="2"/>
          </rPr>
          <t xml:space="preserve">
</t>
        </r>
        <r>
          <rPr>
            <b/>
            <sz val="9"/>
            <color indexed="81"/>
            <rFont val="Tahoma"/>
            <family val="2"/>
          </rPr>
          <t xml:space="preserve">TP2: </t>
        </r>
        <r>
          <rPr>
            <b/>
            <u/>
            <sz val="9"/>
            <color indexed="81"/>
            <rFont val="Tahoma"/>
            <family val="2"/>
          </rPr>
          <t xml:space="preserve">
</t>
        </r>
        <r>
          <rPr>
            <sz val="9"/>
            <color indexed="81"/>
            <rFont val="Tahoma"/>
            <family val="2"/>
          </rPr>
          <t xml:space="preserve">Murid boleh mengenal dan mentafsirkan situasi secara langsung; menggunakan suatu perwakilan tunggal; menggunakan algoritma, rumus, prosedur atau kaedah asas; membuat penaakulan langsung dan membuat pentafsiran bagi keputusan yang diperoleh.
</t>
        </r>
        <r>
          <rPr>
            <b/>
            <sz val="9"/>
            <color indexed="81"/>
            <rFont val="Tahoma"/>
            <family val="2"/>
          </rPr>
          <t>TP3:</t>
        </r>
        <r>
          <rPr>
            <sz val="9"/>
            <color indexed="81"/>
            <rFont val="Tahoma"/>
            <family val="2"/>
          </rPr>
          <t xml:space="preserve">
Murid boleh melaksanakan prosedur yang dinyatakan dengan jelas, termasuk prosedur yang berlapis; mengaplikasikan strategi penyelesaian masalah yang mudah; mentafsir dan menggunakan perwakilan berdasarkan sumber maklumat yang berbeza; menaakul secara langsung dan berkomunikasi secara ringkas dalam memberikan pentafsiran, keputusan dan penaakulan.
</t>
        </r>
        <r>
          <rPr>
            <b/>
            <sz val="9"/>
            <color indexed="81"/>
            <rFont val="Tahoma"/>
            <family val="2"/>
          </rPr>
          <t>TP4:</t>
        </r>
        <r>
          <rPr>
            <sz val="9"/>
            <color indexed="81"/>
            <rFont val="Tahoma"/>
            <family val="2"/>
          </rPr>
          <t xml:space="preserve">
Murid boleh menggunakan secara berkesan model eksplisit bagi situasi kompleks yang konkrit; memilih dan mengintegrasikan perwakilan yang berbeza dan mengaitkan dengan situasi dunia sebenar; menggunakan kemahiran dan menaakul secara fleksibel berdasarkan kefahaman yang mendalam dan berkomunikasi dengan penerangan dan hujah berdasarkan pentafsiran, perbincangan dan tindakan.
</t>
        </r>
        <r>
          <rPr>
            <b/>
            <sz val="9"/>
            <color indexed="81"/>
            <rFont val="Tahoma"/>
            <family val="2"/>
          </rPr>
          <t>TP5:</t>
        </r>
        <r>
          <rPr>
            <sz val="9"/>
            <color indexed="81"/>
            <rFont val="Tahoma"/>
            <family val="2"/>
          </rPr>
          <t xml:space="preserve">
Murid boleh membangun dan menggunakan model bagi situasi kompleks; mengenal pasti kekangan dan membuat andaian yang spesifik; mengaplikasi strategi penyelesaian masalah yang sesuai; bekerja secara strategik menggunakan kemahiran berfikir dan menaakul secara mendalam; menggunakan pelbagai perwakilan yang sesuai serta mempamerkan kefahaman yang mendalam; membuat refleksi terhadap keputusan dan tindakan; merumus dan berkomunikasi dengan penerangan dan hujah berdasarkan pentafsiran, perbincangan dan tindakan.  
</t>
        </r>
        <r>
          <rPr>
            <b/>
            <sz val="9"/>
            <color indexed="81"/>
            <rFont val="Tahoma"/>
            <family val="2"/>
          </rPr>
          <t>TP6:</t>
        </r>
        <r>
          <rPr>
            <sz val="9"/>
            <color indexed="81"/>
            <rFont val="Tahoma"/>
            <family val="2"/>
          </rPr>
          <t xml:space="preserve">
Murid boleh mengkonsepsi, membuat generalisasi dan menggunakan maklumat berdasarkan penyiasatan dan pemodelan terhadap situasi masalah yang kompleks; menghubung kait sumber maklumat dan perwakilan yang berbeza dan menukarkan bentuk perwakilan antara satu dengan yang lain secara fleksibel; memiliki pemikiran matematik dan kemahiran menaakul pada tahap yang tinggi; mempamerkan kefahaman yang mendalam, membentuk pendekatan dan strategi baharu untuk menangani situasi baharu; merumus dan berkomunikasi dengan penerangan dan hujah berdasarkan pentafsiran, perbincangan, refleksi dan tindakan secara tepat.  </t>
        </r>
      </text>
    </comment>
    <comment ref="AE9" authorId="0" shapeId="0">
      <text>
        <r>
          <rPr>
            <b/>
            <u/>
            <sz val="9"/>
            <color indexed="81"/>
            <rFont val="Tahoma"/>
            <family val="2"/>
          </rPr>
          <t>Tahap Penghayatan Nilai</t>
        </r>
        <r>
          <rPr>
            <b/>
            <sz val="9"/>
            <color indexed="81"/>
            <rFont val="Tahoma"/>
            <family val="2"/>
          </rPr>
          <t xml:space="preserve">
Hanya dilaporkan pada Pentaksiran Akhir Tahun.</t>
        </r>
        <r>
          <rPr>
            <sz val="9"/>
            <color indexed="81"/>
            <rFont val="Tahoma"/>
            <family val="2"/>
          </rPr>
          <t xml:space="preserve">
9 nilai dalam pendidikan matematik:
- Berminat untuk belajar matematik
- Menghargai keindahan dan kepentingan matematik
- Yakin dan tabah dalam pembelajaran matematik
- Sanggup belajar daripada kesilapan
- Berusaha ke arah ketepatan
- Mengamalkan pembelajaran kendiri
- Berani mencuba sesuatu yang baharu
- Bekerja secara sistematik
- Menggunakan alat matematik secara tepat dan berkesan</t>
        </r>
      </text>
    </comment>
    <comment ref="E11" authorId="0" shapeId="0">
      <text>
        <r>
          <rPr>
            <b/>
            <sz val="9"/>
            <color indexed="81"/>
            <rFont val="Tahoma"/>
            <family val="2"/>
          </rPr>
          <t>NOMBOR DAN OPERASI
Tajuk 1 (T1): Indeks
Tajuk 2 (T2): Bentuk Piawai
Tajuk 3 (T3): Matematik Pengguna: Simpanan dan Pelaburan, Kredit dan Hutang 
TAHAP PENGUASAAN:</t>
        </r>
        <r>
          <rPr>
            <sz val="9"/>
            <color indexed="81"/>
            <rFont val="Tahoma"/>
            <family val="2"/>
          </rPr>
          <t xml:space="preserve"> 
</t>
        </r>
        <r>
          <rPr>
            <b/>
            <sz val="9"/>
            <color indexed="81"/>
            <rFont val="Tahoma"/>
            <family val="2"/>
          </rPr>
          <t>TP1:</t>
        </r>
        <r>
          <rPr>
            <sz val="9"/>
            <color indexed="81"/>
            <rFont val="Tahoma"/>
            <family val="2"/>
          </rPr>
          <t xml:space="preserve"> Murid boleh:
• Menjawab soalan yang mana semua maklumat berkaitan diberi dan soalan ditakrifkan dengan jelas.
• Mengenal pasti maklumat dan menjalankan prosedur rutin mengikut arahan yang jelas.
</t>
        </r>
        <r>
          <rPr>
            <b/>
            <sz val="9"/>
            <color indexed="81"/>
            <rFont val="Tahoma"/>
            <family val="2"/>
          </rPr>
          <t>TP2:</t>
        </r>
        <r>
          <rPr>
            <sz val="9"/>
            <color indexed="81"/>
            <rFont val="Tahoma"/>
            <family val="2"/>
          </rPr>
          <t xml:space="preserve"> Murid boleh:
• Mengenal dan mentafsirkan situasi secara langsung.
• Menggunakan suatu perwakilan tunggal.
• Menggunakan algoritma, rumus,prosedur atau kaedah asas.
• Membuat penaakulan langsung dan membuat pentafsiran bagi keputusan yang diperoleh.
</t>
        </r>
        <r>
          <rPr>
            <b/>
            <sz val="9"/>
            <color indexed="81"/>
            <rFont val="Tahoma"/>
            <family val="2"/>
          </rPr>
          <t>TP3:</t>
        </r>
        <r>
          <rPr>
            <sz val="9"/>
            <color indexed="81"/>
            <rFont val="Tahoma"/>
            <family val="2"/>
          </rPr>
          <t xml:space="preserve"> Murid boleh:
• Melaksanakan prosedur yang dinyatakan dengan jelas, termasuk prosedur yang berlapis.
• Mengaplikasikan strategi penyelesaian masalah yang mudah.
• Mentafsir dan menggunakan perwakilan berdasarkan sumber maklumat yang berbeza.
• Menaakul secara langsung dan berkomunikasi secara ringkas dalam memberikan pentafsiran, keputusan dan penaakulan.
</t>
        </r>
        <r>
          <rPr>
            <b/>
            <sz val="9"/>
            <color indexed="81"/>
            <rFont val="Tahoma"/>
            <family val="2"/>
          </rPr>
          <t>TP4:</t>
        </r>
        <r>
          <rPr>
            <sz val="9"/>
            <color indexed="81"/>
            <rFont val="Tahoma"/>
            <family val="2"/>
          </rPr>
          <t xml:space="preserve"> Murid boleh:
• Menggunakan secara berkesan model eksplisit bagi situasi kompleks yang konkrit.
• Memilih dan mengintegrasikan perwakilan yang berbeza dan mengaitkan dengan situasi dunia sebenar.
• Menggunakan kemahiran dan menaakul secara fleksibel berdasarkan kefahaman yang mendalam dan berkomunikasi dengan penerangan dan hujah berdasarkan pentafsiran, perbincangan dan tindakan.
</t>
        </r>
        <r>
          <rPr>
            <b/>
            <sz val="9"/>
            <color indexed="81"/>
            <rFont val="Tahoma"/>
            <family val="2"/>
          </rPr>
          <t>TP5:</t>
        </r>
        <r>
          <rPr>
            <sz val="9"/>
            <color indexed="81"/>
            <rFont val="Tahoma"/>
            <family val="2"/>
          </rPr>
          <t xml:space="preserve"> Murid boleh:
• Membangun dan menggunakan model bagi situasi kompleks.
• Mengenal pasti kekangan dan membuat andaian yang spesifik.
• Mengaplikasi strategi penyelesaian masalah yang sesuai.
• Bekerja secara strategik menggunakan kemahiran berfikir dan menaakul secara mendalam.
• Menggunakan pelbagai perwakilan yang sesuai serta mempamerkan kefahaman yang mendalam.
• Membuat refleksi terhadap keputusan dan tindakan.
• Merumus dan berkomunikasi dengan penerangan dan hujah berdasarkan pentafsiran, perbincangan dan tindakan.
</t>
        </r>
        <r>
          <rPr>
            <b/>
            <sz val="9"/>
            <color indexed="81"/>
            <rFont val="Tahoma"/>
            <family val="2"/>
          </rPr>
          <t>TP6:</t>
        </r>
        <r>
          <rPr>
            <sz val="9"/>
            <color indexed="81"/>
            <rFont val="Tahoma"/>
            <family val="2"/>
          </rPr>
          <t xml:space="preserve"> Murid boleh:
• Mengkonsepsi, membuat generalisasi dan menggunakan maklumat berdasarkan penyiasatan dan pemodelan terhadap situasi masalah yang kompleks.
• Menghubung kait sumber maklumat dan perwakilan yang berbeza dan menukarkan bentuk perwakilan antara satu dengan yang lain secara fleksibel.
• Memiliki pemikiran matematik dan  kemahiran menaakul pada tahap yang tinggi.
• Mempamerkan kefahaman yang mendalam, membentuk pendekatan dan strategi baharu untuk menangani situasi baharu.
• Merumus dan berkomunikasi dengan penerangan dan hujah berdasarkan pentafsiran, perbincangan, refleksi dan tindakan secara tepat.
</t>
        </r>
      </text>
    </comment>
    <comment ref="F11" authorId="0" shapeId="0">
      <text>
        <r>
          <rPr>
            <b/>
            <sz val="9"/>
            <color indexed="81"/>
            <rFont val="Tahoma"/>
            <family val="2"/>
          </rPr>
          <t>SUKATAN DAN GEOMETRI
Tajuk 4 (T4): Lukisan Berskala
Tajuk 5 (T5): Nisbah Trigonometri
Tajuk 6 (T6): Sudut dan Tangen bagi Bulatan
Tajuk 7 (T7): Pelan dan Dongakan
Tajuk 8 (T8): Lokus dalam Dua Dimensi
TAHAP PENGUASAAN:</t>
        </r>
        <r>
          <rPr>
            <sz val="9"/>
            <color indexed="81"/>
            <rFont val="Tahoma"/>
            <family val="2"/>
          </rPr>
          <t xml:space="preserve"> 
</t>
        </r>
        <r>
          <rPr>
            <b/>
            <sz val="9"/>
            <color indexed="81"/>
            <rFont val="Tahoma"/>
            <family val="2"/>
          </rPr>
          <t>TP1:</t>
        </r>
        <r>
          <rPr>
            <sz val="9"/>
            <color indexed="81"/>
            <rFont val="Tahoma"/>
            <family val="2"/>
          </rPr>
          <t xml:space="preserve"> Murid boleh:
• Menjawab soalan yang mana semua maklumat berkaitan diberi dan soalan ditakrifkan dengan jelas.
• Mengenal pasti maklumat dan menjalankan prosedur rutin mengikut arahan yang jelas.
</t>
        </r>
        <r>
          <rPr>
            <b/>
            <sz val="9"/>
            <color indexed="81"/>
            <rFont val="Tahoma"/>
            <family val="2"/>
          </rPr>
          <t>TP2:</t>
        </r>
        <r>
          <rPr>
            <sz val="9"/>
            <color indexed="81"/>
            <rFont val="Tahoma"/>
            <family val="2"/>
          </rPr>
          <t xml:space="preserve"> Murid boleh:
• Mengenal dan mentafsirkan situasi secara langsung.
• Menggunakan suatu perwakilan tunggal.
• Menggunakan algoritma, rumus,prosedur atau kaedah asas.
• Membuat penaakulan langsung dan membuat pentafsiran bagi keputusan yang diperoleh.
</t>
        </r>
        <r>
          <rPr>
            <b/>
            <sz val="9"/>
            <color indexed="81"/>
            <rFont val="Tahoma"/>
            <family val="2"/>
          </rPr>
          <t>TP3:</t>
        </r>
        <r>
          <rPr>
            <sz val="9"/>
            <color indexed="81"/>
            <rFont val="Tahoma"/>
            <family val="2"/>
          </rPr>
          <t xml:space="preserve"> Murid boleh:
• Melaksanakan prosedur yang dinyatakan dengan jelas, termasuk prosedur yang berlapis.
• Mengaplikasikan strategi penyelesaian masalah yang mudah.
• Mentafsir dan menggunakan perwakilan berdasarkan sumber maklumat yang berbeza.
• Menaakul secara langsung dan berkomunikasi secara ringkas dalam memberikan pentafsiran, keputusan dan penaakulan.
</t>
        </r>
        <r>
          <rPr>
            <b/>
            <sz val="9"/>
            <color indexed="81"/>
            <rFont val="Tahoma"/>
            <family val="2"/>
          </rPr>
          <t>TP4:</t>
        </r>
        <r>
          <rPr>
            <sz val="9"/>
            <color indexed="81"/>
            <rFont val="Tahoma"/>
            <family val="2"/>
          </rPr>
          <t xml:space="preserve"> Murid boleh:
• Menggunakan secara berkesan model eksplisit bagi situasi kompleks yang konkrit.
• Memilih dan mengintegrasikan perwakilan yang berbeza dan mengaitkan dengan situasi dunia sebenar.
• Menggunakan kemahiran dan menaakul secara fleksibel berdasarkan kefahaman yang mendalam dan berkomunikasi dengan
   penerangan dan hujah berdasarkan pentafsiran, perbincangan dan tindakan.
</t>
        </r>
        <r>
          <rPr>
            <b/>
            <sz val="9"/>
            <color indexed="81"/>
            <rFont val="Tahoma"/>
            <family val="2"/>
          </rPr>
          <t>TP5:</t>
        </r>
        <r>
          <rPr>
            <sz val="9"/>
            <color indexed="81"/>
            <rFont val="Tahoma"/>
            <family val="2"/>
          </rPr>
          <t xml:space="preserve"> Murid boleh:
• Membangun dan menggunakan model bagi situasi kompleks.
• Mengenal pasti kekangan dan membuat andaian yang spesifik.
• Mengaplikasi strategi penyelesaian masalah yang sesuai.
• Bekerja secara strategik menggunakan kemahiran berfikir dan menaakul secara mendalam.
• Menggunakan pelbagai perwakilan yang sesuai serta mempamerkan kefahaman yang mendalam.
• Membuat refleksi terhadap keputusan dan tindakan.
• Merumus dan berkomunikasi dengan penerangan dan hujah berdasarkan pentafsiran, perbincangan dan tindakan.
</t>
        </r>
        <r>
          <rPr>
            <b/>
            <sz val="9"/>
            <color indexed="81"/>
            <rFont val="Tahoma"/>
            <family val="2"/>
          </rPr>
          <t xml:space="preserve">TP6: </t>
        </r>
        <r>
          <rPr>
            <sz val="9"/>
            <color indexed="81"/>
            <rFont val="Tahoma"/>
            <family val="2"/>
          </rPr>
          <t xml:space="preserve">Murid boleh:
• Mengkonsepsi, membuat generalisasi dan menggunakan maklumat berdasarkan penyiasatan dan pemodelan terhadap situasi 
   masalah yang kompleks.
• Menghubung kait sumber maklumat dan perwakilan yang berbeza dan menukarkan bentuk perwakilan antara satu dengan yang lain
  secara fleksibel.
• Memiliki pemikiran matematik dan  kemahiran menaakul pada tahap yang tinggi.
• Mempamerkan kefahaman yang mendalam, membentuk pendekatan dan strategi baharu untuk menangani situasi baharu.
• Merumus dan berkomunikasi dengan penerangan dan hujah berdasarkan pentafsiran, perbincangan, refleksi dan tindakan secara
  tepat.
</t>
        </r>
      </text>
    </comment>
    <comment ref="G11" authorId="0" shapeId="0">
      <text>
        <r>
          <rPr>
            <b/>
            <sz val="9"/>
            <color indexed="81"/>
            <rFont val="Tahoma"/>
            <family val="2"/>
          </rPr>
          <t xml:space="preserve">PERKAITAN DAN ALGEBRA
Tajuk 9 (T9): Garis Lurus
TAHAP PENGUASAAN: </t>
        </r>
        <r>
          <rPr>
            <sz val="9"/>
            <color indexed="81"/>
            <rFont val="Tahoma"/>
            <family val="2"/>
          </rPr>
          <t xml:space="preserve">
</t>
        </r>
        <r>
          <rPr>
            <b/>
            <sz val="9"/>
            <color indexed="81"/>
            <rFont val="Tahoma"/>
            <family val="2"/>
          </rPr>
          <t>TP1:</t>
        </r>
        <r>
          <rPr>
            <sz val="9"/>
            <color indexed="81"/>
            <rFont val="Tahoma"/>
            <family val="2"/>
          </rPr>
          <t xml:space="preserve"> Murid boleh:
• Menjawab soalan yang mana semua maklumat berkaitan diberi dan soalan ditakrifkan dengan jelas.
• Mengenal pasti maklumat dan menjalankan prosedur rutin mengikut arahan yang jelas.
</t>
        </r>
        <r>
          <rPr>
            <b/>
            <sz val="9"/>
            <color indexed="81"/>
            <rFont val="Tahoma"/>
            <family val="2"/>
          </rPr>
          <t>TP2:</t>
        </r>
        <r>
          <rPr>
            <sz val="9"/>
            <color indexed="81"/>
            <rFont val="Tahoma"/>
            <family val="2"/>
          </rPr>
          <t xml:space="preserve"> Murid boleh:
• Mengenal dan mentafsirkan situasi secara langsung.
• Menggunakan suatu perwakilan tunggal.
• Menggunakan algoritma, rumus,prosedur atau kaedah asas.
• Membuat penaakulan langsung dan membuat pentafsiran bagi keputusan yang diperoleh.
</t>
        </r>
        <r>
          <rPr>
            <b/>
            <sz val="9"/>
            <color indexed="81"/>
            <rFont val="Tahoma"/>
            <family val="2"/>
          </rPr>
          <t>TP3:</t>
        </r>
        <r>
          <rPr>
            <sz val="9"/>
            <color indexed="81"/>
            <rFont val="Tahoma"/>
            <family val="2"/>
          </rPr>
          <t xml:space="preserve"> Murid boleh:
• Melaksanakan prosedur yang dinyatakan dengan jelas, termasuk prosedur yang berlapis.
• Mengaplikasikan strategi penyelesaian masalah yang mudah.
• Mentafsir dan menggunakan perwakilan berdasarkan sumber maklumat yang berbeza.
• Menaakul secara langsung dan berkomunikasi secara ringkas dalam memberikan pentafsiran, keputusan dan penaakulan.
</t>
        </r>
        <r>
          <rPr>
            <b/>
            <sz val="9"/>
            <color indexed="81"/>
            <rFont val="Tahoma"/>
            <family val="2"/>
          </rPr>
          <t>TP4:</t>
        </r>
        <r>
          <rPr>
            <sz val="9"/>
            <color indexed="81"/>
            <rFont val="Tahoma"/>
            <family val="2"/>
          </rPr>
          <t xml:space="preserve"> Murid boleh:
• Menggunakan secara berkesan model eksplisit bagi situasi kompleks yang konkrit.
• Memilih dan mengintegrasikan perwakilan yang berbeza dan mengaitkan dengan situasi dunia sebenar.
• Menggunakan kemahiran dan menaakul secara fleksibel berdasarkan kefahaman yang mendalam dan berkomunikasi dengan
   penerangan dan hujah berdasarkan pentafsiran, perbincangan dan tindakan.
</t>
        </r>
        <r>
          <rPr>
            <b/>
            <sz val="9"/>
            <color indexed="81"/>
            <rFont val="Tahoma"/>
            <family val="2"/>
          </rPr>
          <t>TP5:</t>
        </r>
        <r>
          <rPr>
            <sz val="9"/>
            <color indexed="81"/>
            <rFont val="Tahoma"/>
            <family val="2"/>
          </rPr>
          <t xml:space="preserve"> Murid boleh:
• Membangun dan menggunakan model bagi situasi kompleks.
• Mengenal pasti kekangan dan membuat andaian yang spesifik.
• Mengaplikasi strategi penyelesaian masalah yang sesuai.
• Bekerja secara strategik menggunakan kemahiran berfikir dan menaakul secara mendalam.
• Menggunakan pelbagai perwakilan yang sesuai serta mempamerkan kefahaman yang mendalam.
• Membuat refleksi terhadap keputusan dan tindakan.
• Merumus dan berkomunikasi dengan penerangan dan hujah berdasarkan pentafsiran, perbincangan dan tindakan.
</t>
        </r>
        <r>
          <rPr>
            <b/>
            <sz val="9"/>
            <color indexed="81"/>
            <rFont val="Tahoma"/>
            <family val="2"/>
          </rPr>
          <t>TP6:</t>
        </r>
        <r>
          <rPr>
            <sz val="9"/>
            <color indexed="81"/>
            <rFont val="Tahoma"/>
            <family val="2"/>
          </rPr>
          <t xml:space="preserve"> Murid boleh:
• Mengkonsepsi, membuat generalisasi dan menggunakan maklumat berdasarkan penyiasatan dan pemodelan terhadap situasi
   masalah yang kompleks.
• Menghubung kait sumber maklumat dan perwakilan yang berbeza dan menukarkan bentuk perwakilan antara satu dengan yang
   lain secara fleksibel.
• Memiliki pemikiran matematik dan  kemahiran menaakul pada tahap yang tinggi.
• Mempamerkan kefahaman yang mendalam, membentuk pendekatan dan strategi baharu untuk menangani situasi baharu.
• Merumus dan berkomunikasi dengan penerangan dan hujah berdasarkan pentafsiran, perbincangan, refleksi dan tindakan
   secara tepat.</t>
        </r>
      </text>
    </comment>
    <comment ref="H11" authorId="0" shapeId="0">
      <text>
        <r>
          <rPr>
            <b/>
            <sz val="9"/>
            <color indexed="81"/>
            <rFont val="Tahoma"/>
            <family val="2"/>
          </rPr>
          <t xml:space="preserve">TAHAP PENGUASAAN:
TP1: </t>
        </r>
        <r>
          <rPr>
            <sz val="9"/>
            <color indexed="81"/>
            <rFont val="Tahoma"/>
            <family val="2"/>
          </rPr>
          <t>Mempamerkan pengetahuan asas tentang lukisan
         berskala.</t>
        </r>
        <r>
          <rPr>
            <b/>
            <sz val="9"/>
            <color indexed="81"/>
            <rFont val="Tahoma"/>
            <family val="2"/>
          </rPr>
          <t xml:space="preserve">
TP2: </t>
        </r>
        <r>
          <rPr>
            <sz val="9"/>
            <color indexed="81"/>
            <rFont val="Tahoma"/>
            <family val="2"/>
          </rPr>
          <t>Mempamerkan kefahaman tentang lukisan berskala.</t>
        </r>
        <r>
          <rPr>
            <b/>
            <sz val="9"/>
            <color indexed="81"/>
            <rFont val="Tahoma"/>
            <family val="2"/>
          </rPr>
          <t xml:space="preserve">
TP3:</t>
        </r>
        <r>
          <rPr>
            <sz val="9"/>
            <color indexed="81"/>
            <rFont val="Tahoma"/>
            <family val="2"/>
          </rPr>
          <t xml:space="preserve"> Mengaplikasikan kefahaman tentang lukisan
         berskala untuk melaksanakan tugasan mudah.</t>
        </r>
        <r>
          <rPr>
            <b/>
            <sz val="9"/>
            <color indexed="81"/>
            <rFont val="Tahoma"/>
            <family val="2"/>
          </rPr>
          <t xml:space="preserve">
TP4: </t>
        </r>
        <r>
          <rPr>
            <sz val="9"/>
            <color indexed="81"/>
            <rFont val="Tahoma"/>
            <family val="2"/>
          </rPr>
          <t>Mengaplikasikan pengetahuan dan kemahiran yang
         sesuai tentang lukisan berskala dalam konteks
         penyelesaian masalah rutin yang mudah.</t>
        </r>
        <r>
          <rPr>
            <b/>
            <sz val="9"/>
            <color indexed="81"/>
            <rFont val="Tahoma"/>
            <family val="2"/>
          </rPr>
          <t xml:space="preserve">
TP5: </t>
        </r>
        <r>
          <rPr>
            <sz val="9"/>
            <color indexed="81"/>
            <rFont val="Tahoma"/>
            <family val="2"/>
          </rPr>
          <t>Mengaplikasikan pengetahuan dan kemahiran yang
         sesuai tentang lukisan berskala dalam konteks
         penyelesaian masalah rutin yang kompleks.</t>
        </r>
        <r>
          <rPr>
            <b/>
            <sz val="9"/>
            <color indexed="81"/>
            <rFont val="Tahoma"/>
            <family val="2"/>
          </rPr>
          <t xml:space="preserve">
TP6: </t>
        </r>
        <r>
          <rPr>
            <sz val="9"/>
            <color indexed="81"/>
            <rFont val="Tahoma"/>
            <family val="2"/>
          </rPr>
          <t xml:space="preserve">Mengaplikasikan pengetahuan dan kemahiran yang
         sesuai tentang lukisan berskala dalam konteks
         penyelesaian masalah bukan rutin secara kreatif.
</t>
        </r>
      </text>
    </comment>
    <comment ref="I11" authorId="0" shapeId="0">
      <text>
        <r>
          <rPr>
            <b/>
            <sz val="9"/>
            <color indexed="81"/>
            <rFont val="Tahoma"/>
            <family val="2"/>
          </rPr>
          <t xml:space="preserve">TAHAP PENGUASAAN:
TP1: </t>
        </r>
        <r>
          <rPr>
            <sz val="9"/>
            <color indexed="81"/>
            <rFont val="Tahoma"/>
            <family val="2"/>
          </rPr>
          <t>Mempamerkan pengetahuan asas
         tentang sisi dalam segi tiga bersudut
         tegak berdasarkan suatu sudut tirus.</t>
        </r>
        <r>
          <rPr>
            <b/>
            <sz val="9"/>
            <color indexed="81"/>
            <rFont val="Tahoma"/>
            <family val="2"/>
          </rPr>
          <t xml:space="preserve">
TP2: </t>
        </r>
        <r>
          <rPr>
            <sz val="9"/>
            <color indexed="81"/>
            <rFont val="Tahoma"/>
            <family val="2"/>
          </rPr>
          <t>Mempamerkan kefahaman tentang
         sinus, kosinus dan tangen.</t>
        </r>
        <r>
          <rPr>
            <b/>
            <sz val="9"/>
            <color indexed="81"/>
            <rFont val="Tahoma"/>
            <family val="2"/>
          </rPr>
          <t xml:space="preserve">
TP3: </t>
        </r>
        <r>
          <rPr>
            <sz val="9"/>
            <color indexed="81"/>
            <rFont val="Tahoma"/>
            <family val="2"/>
          </rPr>
          <t>Mengaplikasikan kefahaman tentang
         sinus, kosinus dan tangen untuk
         melaksanakan tugasan mudah.</t>
        </r>
        <r>
          <rPr>
            <b/>
            <sz val="9"/>
            <color indexed="81"/>
            <rFont val="Tahoma"/>
            <family val="2"/>
          </rPr>
          <t xml:space="preserve">
TP4: </t>
        </r>
        <r>
          <rPr>
            <sz val="9"/>
            <color indexed="81"/>
            <rFont val="Tahoma"/>
            <family val="2"/>
          </rPr>
          <t>Mengaplikasikan pengetahuan dan
         kemahiran yang sesuai tentang
         sinus, kosinus dan tangen dalam
         konteks penyelesaian masalah rutin
         yang mudah.</t>
        </r>
        <r>
          <rPr>
            <b/>
            <sz val="9"/>
            <color indexed="81"/>
            <rFont val="Tahoma"/>
            <family val="2"/>
          </rPr>
          <t xml:space="preserve">
TP5: </t>
        </r>
        <r>
          <rPr>
            <sz val="9"/>
            <color indexed="81"/>
            <rFont val="Tahoma"/>
            <family val="2"/>
          </rPr>
          <t>Mengaplikasikan pengetahuan dan
         kemahiran yang sesuai tentang
         sinus, kosinus dan tangen dalam
         konteks penyelesaian masalah rutin
         yang kompleks.</t>
        </r>
        <r>
          <rPr>
            <b/>
            <sz val="9"/>
            <color indexed="81"/>
            <rFont val="Tahoma"/>
            <family val="2"/>
          </rPr>
          <t xml:space="preserve">
TP6: </t>
        </r>
        <r>
          <rPr>
            <sz val="9"/>
            <color indexed="81"/>
            <rFont val="Tahoma"/>
            <family val="2"/>
          </rPr>
          <t xml:space="preserve">Mengaplikasikan pengetahuan dan
         kemahiran yang sesuai tentang
         sinus, kosinus dan tangen dalam
         konteks penyelesaian masalah bukan
         rutin secara kreatif.
</t>
        </r>
      </text>
    </comment>
    <comment ref="J11" authorId="0" shapeId="0">
      <text>
        <r>
          <rPr>
            <b/>
            <sz val="9"/>
            <color indexed="81"/>
            <rFont val="Tahoma"/>
            <family val="2"/>
          </rPr>
          <t xml:space="preserve">TAHAP PENGUASAAN:
TP1: </t>
        </r>
        <r>
          <rPr>
            <sz val="9"/>
            <color indexed="81"/>
            <rFont val="Tahoma"/>
            <family val="2"/>
          </rPr>
          <t>Mempamerkan pengetahuan asas tentang
         sudut dalam bulatan, sisi empat kitaran dan
         tangen kepada bulatan.</t>
        </r>
        <r>
          <rPr>
            <b/>
            <sz val="9"/>
            <color indexed="81"/>
            <rFont val="Tahoma"/>
            <family val="2"/>
          </rPr>
          <t xml:space="preserve">
TP2: </t>
        </r>
        <r>
          <rPr>
            <sz val="9"/>
            <color indexed="81"/>
            <rFont val="Tahoma"/>
            <family val="2"/>
          </rPr>
          <t>Mempamerkan kefahaman tentang sudut
         dalam bulatan, sisi empat kitaran dan tangen
         kepada bulatan.</t>
        </r>
        <r>
          <rPr>
            <b/>
            <sz val="9"/>
            <color indexed="81"/>
            <rFont val="Tahoma"/>
            <family val="2"/>
          </rPr>
          <t xml:space="preserve">
TP3: </t>
        </r>
        <r>
          <rPr>
            <sz val="9"/>
            <color indexed="81"/>
            <rFont val="Tahoma"/>
            <family val="2"/>
          </rPr>
          <t>Mengaplikasikan kefahaman tentang sudut
         dalam bulatan, sisi empat kitaran dan tangen
         kepada bulatan untuk melaksanakan tugasan
         mudah.</t>
        </r>
        <r>
          <rPr>
            <b/>
            <sz val="9"/>
            <color indexed="81"/>
            <rFont val="Tahoma"/>
            <family val="2"/>
          </rPr>
          <t xml:space="preserve">
TP4:</t>
        </r>
        <r>
          <rPr>
            <sz val="9"/>
            <color indexed="81"/>
            <rFont val="Tahoma"/>
            <family val="2"/>
          </rPr>
          <t xml:space="preserve"> Mengaplikasikan pengetahuan dan kemahiran
         yang sesuai tentang sudut dan tangen bagi
         bulatan dalam konteks penyelesaian masalah
         rutin yang mudah.</t>
        </r>
        <r>
          <rPr>
            <b/>
            <sz val="9"/>
            <color indexed="81"/>
            <rFont val="Tahoma"/>
            <family val="2"/>
          </rPr>
          <t xml:space="preserve">
TP5: </t>
        </r>
        <r>
          <rPr>
            <sz val="9"/>
            <color indexed="81"/>
            <rFont val="Tahoma"/>
            <family val="2"/>
          </rPr>
          <t>Mengaplikasikan pengetahuan dan kemahiran
         yang sesuai tentang sudut dan tangen bagi
         bulatan dalam konteks penyelesaian masalah
         rutin yang kompleks.</t>
        </r>
        <r>
          <rPr>
            <b/>
            <sz val="9"/>
            <color indexed="81"/>
            <rFont val="Tahoma"/>
            <family val="2"/>
          </rPr>
          <t xml:space="preserve">
TP6: </t>
        </r>
        <r>
          <rPr>
            <sz val="9"/>
            <color indexed="81"/>
            <rFont val="Tahoma"/>
            <family val="2"/>
          </rPr>
          <t xml:space="preserve">Mengaplikasikan pengetahuan dan kemahiran
         yang sesuai tentang sudut dan tangen bagi
         bulatan dalam konteks penyelesaian masalah
         bukan rutin secara kreatif.
</t>
        </r>
      </text>
    </comment>
    <comment ref="K11" authorId="0" shapeId="0">
      <text>
        <r>
          <rPr>
            <b/>
            <sz val="9"/>
            <color indexed="81"/>
            <rFont val="Tahoma"/>
            <family val="2"/>
          </rPr>
          <t xml:space="preserve">TAHAP PENGUASAAN:
TP1: </t>
        </r>
        <r>
          <rPr>
            <sz val="9"/>
            <color indexed="81"/>
            <rFont val="Tahoma"/>
            <family val="2"/>
          </rPr>
          <t>Mempamerkan pengetahuan asas tentang
         unjuran ortogon.</t>
        </r>
        <r>
          <rPr>
            <b/>
            <sz val="9"/>
            <color indexed="81"/>
            <rFont val="Tahoma"/>
            <family val="2"/>
          </rPr>
          <t xml:space="preserve">
TP2: </t>
        </r>
        <r>
          <rPr>
            <sz val="9"/>
            <color indexed="81"/>
            <rFont val="Tahoma"/>
            <family val="2"/>
          </rPr>
          <t>Mempamerkan kefahaman tentang unjuran
         ortogon.</t>
        </r>
        <r>
          <rPr>
            <b/>
            <sz val="9"/>
            <color indexed="81"/>
            <rFont val="Tahoma"/>
            <family val="2"/>
          </rPr>
          <t xml:space="preserve">
TP3: </t>
        </r>
        <r>
          <rPr>
            <sz val="9"/>
            <color indexed="81"/>
            <rFont val="Tahoma"/>
            <family val="2"/>
          </rPr>
          <t>Mengaplikasikan kefahaman tentang pelan dan
         dongakan untuk melaksanakan tugasan mudah.</t>
        </r>
        <r>
          <rPr>
            <b/>
            <sz val="9"/>
            <color indexed="81"/>
            <rFont val="Tahoma"/>
            <family val="2"/>
          </rPr>
          <t xml:space="preserve">
TP4: </t>
        </r>
        <r>
          <rPr>
            <sz val="9"/>
            <color indexed="81"/>
            <rFont val="Tahoma"/>
            <family val="2"/>
          </rPr>
          <t>Mengaplikasikan pengetahuan dan kemahiran
         yang sesuai tentang pelan dan dongakan dalam
         konteks penyelesaian masalah rutin yang
         mudah.</t>
        </r>
        <r>
          <rPr>
            <b/>
            <sz val="9"/>
            <color indexed="81"/>
            <rFont val="Tahoma"/>
            <family val="2"/>
          </rPr>
          <t xml:space="preserve">
TP5: </t>
        </r>
        <r>
          <rPr>
            <sz val="9"/>
            <color indexed="81"/>
            <rFont val="Tahoma"/>
            <family val="2"/>
          </rPr>
          <t>Mengaplikasikan pengetahuan dan kemahiran
         yang sesuai tentang pelan dan dongakan dalam
         konteks penyelesaian masalah rutin yang
         kompleks.</t>
        </r>
        <r>
          <rPr>
            <b/>
            <sz val="9"/>
            <color indexed="81"/>
            <rFont val="Tahoma"/>
            <family val="2"/>
          </rPr>
          <t xml:space="preserve">
TP6: </t>
        </r>
        <r>
          <rPr>
            <sz val="9"/>
            <color indexed="81"/>
            <rFont val="Tahoma"/>
            <family val="2"/>
          </rPr>
          <t xml:space="preserve">Mengaplikasikan pengetahuan dan kemahiran
         yang sesuai tentang pelan dan dongakan dalam
         konteks penyelesaian masalah bukan rutin
         secara kreatif.
</t>
        </r>
      </text>
    </comment>
    <comment ref="L11" authorId="0" shapeId="0">
      <text>
        <r>
          <rPr>
            <b/>
            <sz val="9"/>
            <color indexed="81"/>
            <rFont val="Tahoma"/>
            <family val="2"/>
          </rPr>
          <t xml:space="preserve">TAHAP PENGUASAAN:
TP1: </t>
        </r>
        <r>
          <rPr>
            <sz val="9"/>
            <color indexed="81"/>
            <rFont val="Tahoma"/>
            <family val="2"/>
          </rPr>
          <t>Mempamerkan pengetahuan asas tentang
         lokus.</t>
        </r>
        <r>
          <rPr>
            <b/>
            <sz val="9"/>
            <color indexed="81"/>
            <rFont val="Tahoma"/>
            <family val="2"/>
          </rPr>
          <t xml:space="preserve">
TP2: </t>
        </r>
        <r>
          <rPr>
            <sz val="9"/>
            <color indexed="81"/>
            <rFont val="Tahoma"/>
            <family val="2"/>
          </rPr>
          <t>Mempamerkan kefahaman tentang lokus.</t>
        </r>
        <r>
          <rPr>
            <b/>
            <sz val="9"/>
            <color indexed="81"/>
            <rFont val="Tahoma"/>
            <family val="2"/>
          </rPr>
          <t xml:space="preserve">
TP3:</t>
        </r>
        <r>
          <rPr>
            <sz val="9"/>
            <color indexed="81"/>
            <rFont val="Tahoma"/>
            <family val="2"/>
          </rPr>
          <t xml:space="preserve"> Mengaplikasikan kefahaman tentang lokus dalam
         dua dimensi untuk melaksanakan tugasan
         mudah.</t>
        </r>
        <r>
          <rPr>
            <b/>
            <sz val="9"/>
            <color indexed="81"/>
            <rFont val="Tahoma"/>
            <family val="2"/>
          </rPr>
          <t xml:space="preserve">
TP4: </t>
        </r>
        <r>
          <rPr>
            <sz val="9"/>
            <color indexed="81"/>
            <rFont val="Tahoma"/>
            <family val="2"/>
          </rPr>
          <t>Mengaplikasikan pengetahuan dan kemahiran
         yang sesuai tentang lokus dalam dua dimensi
         dalam konteks penyelesaian masalah rutin yang
         mudah.</t>
        </r>
        <r>
          <rPr>
            <b/>
            <sz val="9"/>
            <color indexed="81"/>
            <rFont val="Tahoma"/>
            <family val="2"/>
          </rPr>
          <t xml:space="preserve">
TP5:</t>
        </r>
        <r>
          <rPr>
            <sz val="9"/>
            <color indexed="81"/>
            <rFont val="Tahoma"/>
            <family val="2"/>
          </rPr>
          <t xml:space="preserve"> Mengaplikasikan pengetahuan dan kemahiran
         yang sesuai tentang lokus dalam dua dimensi
         dalam konteks penyelesaian masalah rutin yang
         kompleks.</t>
        </r>
        <r>
          <rPr>
            <b/>
            <sz val="9"/>
            <color indexed="81"/>
            <rFont val="Tahoma"/>
            <family val="2"/>
          </rPr>
          <t xml:space="preserve">
TP6: </t>
        </r>
        <r>
          <rPr>
            <sz val="9"/>
            <color indexed="81"/>
            <rFont val="Tahoma"/>
            <family val="2"/>
          </rPr>
          <t xml:space="preserve">Mengaplikasikan pengetahuan dan kemahiran
         yang sesuai tentang lokus dalam dua dimensi
         dalam konteks penyelesaian masalah bukan
         rutin secara kreatif.
</t>
        </r>
      </text>
    </comment>
    <comment ref="M11" authorId="0" shapeId="0">
      <text>
        <r>
          <rPr>
            <b/>
            <sz val="9"/>
            <color indexed="81"/>
            <rFont val="Tahoma"/>
            <family val="2"/>
          </rPr>
          <t xml:space="preserve">TAHAP PENGUASAAN:
TP1: </t>
        </r>
        <r>
          <rPr>
            <sz val="9"/>
            <color indexed="81"/>
            <rFont val="Tahoma"/>
            <family val="2"/>
          </rPr>
          <t>Mempamerkan pengetahuan asas tentang
         kecerunan dan pintasan-y dalam persamaan
         garis lurus.</t>
        </r>
        <r>
          <rPr>
            <b/>
            <sz val="9"/>
            <color indexed="81"/>
            <rFont val="Tahoma"/>
            <family val="2"/>
          </rPr>
          <t xml:space="preserve">
TP2: </t>
        </r>
        <r>
          <rPr>
            <sz val="9"/>
            <color indexed="81"/>
            <rFont val="Tahoma"/>
            <family val="2"/>
          </rPr>
          <t>Mempamerkan kefahaman tentang garis lurus.</t>
        </r>
        <r>
          <rPr>
            <b/>
            <sz val="9"/>
            <color indexed="81"/>
            <rFont val="Tahoma"/>
            <family val="2"/>
          </rPr>
          <t xml:space="preserve">
TP3: </t>
        </r>
        <r>
          <rPr>
            <sz val="9"/>
            <color indexed="81"/>
            <rFont val="Tahoma"/>
            <family val="2"/>
          </rPr>
          <t>Mengaplikasikan kefahaman tentang garis lurus
         untuk melaksanakan tugasan mudah.</t>
        </r>
        <r>
          <rPr>
            <b/>
            <sz val="9"/>
            <color indexed="81"/>
            <rFont val="Tahoma"/>
            <family val="2"/>
          </rPr>
          <t xml:space="preserve">
TP4: </t>
        </r>
        <r>
          <rPr>
            <sz val="9"/>
            <color indexed="81"/>
            <rFont val="Tahoma"/>
            <family val="2"/>
          </rPr>
          <t>Mengaplikasikan pengetahuan dan kemahiran
         tentang garis lurus dalam konteks penyelesaian
         masalah rutin yang mudah.</t>
        </r>
        <r>
          <rPr>
            <b/>
            <sz val="9"/>
            <color indexed="81"/>
            <rFont val="Tahoma"/>
            <family val="2"/>
          </rPr>
          <t xml:space="preserve">
TP5: </t>
        </r>
        <r>
          <rPr>
            <sz val="9"/>
            <color indexed="81"/>
            <rFont val="Tahoma"/>
            <family val="2"/>
          </rPr>
          <t>Mengaplikasikan pengetahuan dan kemahiran
         tentang garis lurus dalam konteks penyelesaian
         masalah rutin yang kompleks.</t>
        </r>
        <r>
          <rPr>
            <b/>
            <sz val="9"/>
            <color indexed="81"/>
            <rFont val="Tahoma"/>
            <family val="2"/>
          </rPr>
          <t xml:space="preserve">
TP6: </t>
        </r>
        <r>
          <rPr>
            <sz val="9"/>
            <color indexed="81"/>
            <rFont val="Tahoma"/>
            <family val="2"/>
          </rPr>
          <t xml:space="preserve">Mengaplikasikan pengetahuan dan kemahiran
         tentang garis lurus dalam konteks penyelesaian
         masalah bukan rutin secara kreatif.
</t>
        </r>
      </text>
    </comment>
  </commentList>
</comments>
</file>

<file path=xl/comments2.xml><?xml version="1.0" encoding="utf-8"?>
<comments xmlns="http://schemas.openxmlformats.org/spreadsheetml/2006/main">
  <authors>
    <author>Windows User</author>
  </authors>
  <commentList>
    <comment ref="B6" authorId="0" shapeId="0">
      <text>
        <r>
          <rPr>
            <b/>
            <sz val="9"/>
            <color indexed="81"/>
            <rFont val="Tahoma"/>
            <charset val="1"/>
          </rPr>
          <t xml:space="preserve">NOMBOR DAN OPERASI
Tajuk 1 (T1): Indeks
Tajuk 2 (T2): Bentuk Piawai
Tajuk 3 (T3): Matematik Pengguna: Simpanan dan Pelaburan, Kredit dan Hutang </t>
        </r>
        <r>
          <rPr>
            <sz val="9"/>
            <color indexed="81"/>
            <rFont val="Tahoma"/>
            <charset val="1"/>
          </rPr>
          <t xml:space="preserve">
</t>
        </r>
      </text>
    </comment>
    <comment ref="J6" authorId="0" shapeId="0">
      <text>
        <r>
          <rPr>
            <b/>
            <sz val="9"/>
            <color indexed="81"/>
            <rFont val="Tahoma"/>
            <charset val="1"/>
          </rPr>
          <t>SUKATAN DAN GEOMETRI
Tajuk 4 (T4): Lukisan Berskala
Tajuk 5 (T5): Nisbah Trigonometri
Tajuk 6 (T6): Sudut dan Tangen bagi Bulatan
Tajuk 7 (T7): Pelan dan Dongakan
Tajuk 8 (T8): Lokus dalam Dua Dimensi</t>
        </r>
        <r>
          <rPr>
            <sz val="9"/>
            <color indexed="81"/>
            <rFont val="Tahoma"/>
            <charset val="1"/>
          </rPr>
          <t xml:space="preserve">
</t>
        </r>
      </text>
    </comment>
    <comment ref="B24" authorId="0" shapeId="0">
      <text>
        <r>
          <rPr>
            <b/>
            <sz val="9"/>
            <color indexed="81"/>
            <rFont val="Tahoma"/>
            <charset val="1"/>
          </rPr>
          <t>PERKAITAN DAN ALGEBRA
Tajuk 9 (T9): Garis Lurus</t>
        </r>
      </text>
    </comment>
  </commentList>
</comments>
</file>

<file path=xl/sharedStrings.xml><?xml version="1.0" encoding="utf-8"?>
<sst xmlns="http://schemas.openxmlformats.org/spreadsheetml/2006/main" count="501" uniqueCount="245">
  <si>
    <t>SEKOLAH :</t>
  </si>
  <si>
    <t>ALAMAT :</t>
  </si>
  <si>
    <t>:</t>
  </si>
  <si>
    <t xml:space="preserve"> </t>
  </si>
  <si>
    <t>MATA PELAJARAN</t>
  </si>
  <si>
    <t>NAMA GURU MATA PELAJARAN:</t>
  </si>
  <si>
    <t>KELAS:</t>
  </si>
  <si>
    <t>BIL.</t>
  </si>
  <si>
    <t xml:space="preserve"> NAMA MURID</t>
  </si>
  <si>
    <t>NO. MY KID / NO. KAD PENGENALAN</t>
  </si>
  <si>
    <t>JANTINA</t>
  </si>
  <si>
    <t>TAHAP PENGUASAAN KESELURUHAN</t>
  </si>
  <si>
    <t>P</t>
  </si>
  <si>
    <t>L</t>
  </si>
  <si>
    <t>…………………………………………………</t>
  </si>
  <si>
    <t>NOTA : JANGAN PADAM DATA INI!</t>
  </si>
  <si>
    <t>Nama Murid</t>
  </si>
  <si>
    <t>No. MY KID</t>
  </si>
  <si>
    <t>Jantina</t>
  </si>
  <si>
    <t>Kelas</t>
  </si>
  <si>
    <t>Nama Guru</t>
  </si>
  <si>
    <t>Tarikh Pelaporan</t>
  </si>
  <si>
    <t>Tahap Penguasaan Keseluruhan</t>
  </si>
  <si>
    <t>TAHAP PENGUASAAN</t>
  </si>
  <si>
    <t>TAFSIRAN</t>
  </si>
  <si>
    <t>…………………………………………………………………………</t>
  </si>
  <si>
    <t>GURU MATA PELAJARAN</t>
  </si>
  <si>
    <t>TP 1</t>
  </si>
  <si>
    <t>TP 2</t>
  </si>
  <si>
    <t xml:space="preserve"> TP 3</t>
  </si>
  <si>
    <t>TP 4</t>
  </si>
  <si>
    <t>TP  5</t>
  </si>
  <si>
    <t>TP 6</t>
  </si>
  <si>
    <t>BIL. MURID</t>
  </si>
  <si>
    <t>JUMLAH</t>
  </si>
  <si>
    <t>MURID</t>
  </si>
  <si>
    <t>U</t>
  </si>
  <si>
    <t>V</t>
  </si>
  <si>
    <t>W</t>
  </si>
  <si>
    <t>X</t>
  </si>
  <si>
    <t>Y</t>
  </si>
  <si>
    <t>Z</t>
  </si>
  <si>
    <t>PENTAKSIRAN BILIK DARJAH (PBD)</t>
  </si>
  <si>
    <t>PENGENALAN</t>
  </si>
  <si>
    <t>MAKLUMAT AM</t>
  </si>
  <si>
    <r>
      <t>Templat Pelaporan PBD ini mengandungi 5 halaman (</t>
    </r>
    <r>
      <rPr>
        <i/>
        <sz val="11"/>
        <color indexed="8"/>
        <rFont val="Calibri"/>
        <family val="2"/>
      </rPr>
      <t>sheet</t>
    </r>
    <r>
      <rPr>
        <sz val="11"/>
        <color indexed="8"/>
        <rFont val="Calibri"/>
        <family val="2"/>
      </rPr>
      <t>) :</t>
    </r>
  </si>
  <si>
    <t>1. PANDUAN</t>
  </si>
  <si>
    <t>2. REKOD PRESTASI MURID</t>
  </si>
  <si>
    <t>3. LAPORAN MURID (INDIVIDU)</t>
  </si>
  <si>
    <t>5. GRAF PELAPORAN</t>
  </si>
  <si>
    <t>A</t>
  </si>
  <si>
    <t>B</t>
  </si>
  <si>
    <t>PENGGUNAAN TEMPLAT</t>
  </si>
  <si>
    <t>Maklumat yang perlu dilengkapkan adalah:</t>
  </si>
  <si>
    <t>1. Nama dan Alamat Sekolah</t>
  </si>
  <si>
    <t>TARIKH PELAPORAN :</t>
  </si>
  <si>
    <t>2. Nama Guru dan Nama Kelas</t>
  </si>
  <si>
    <t>PANDUAN PENGGUNAAN TEMPLAT</t>
  </si>
  <si>
    <t>4. Nama Pentadbir</t>
  </si>
  <si>
    <t>5. Jawatan Pentadbir (Guru Besar/ Pengetua)</t>
  </si>
  <si>
    <t>C</t>
  </si>
  <si>
    <t>D</t>
  </si>
  <si>
    <t xml:space="preserve">3. Senarai Nama Murid, Nombor Kad Pengenalan dan Jantina </t>
  </si>
  <si>
    <t>Sila tentukan peringkat pentaksiran</t>
  </si>
  <si>
    <t xml:space="preserve"> TP 4</t>
  </si>
  <si>
    <t xml:space="preserve"> TP 5</t>
  </si>
  <si>
    <t xml:space="preserve"> TP 6</t>
  </si>
  <si>
    <t>Sekolah:</t>
  </si>
  <si>
    <t>Guru Mata Pelajaran:</t>
  </si>
  <si>
    <t>AHMAD ADLI BIN ALI</t>
  </si>
  <si>
    <t>AHMAD ISWAZIR BIN KAMARUDDIN ALI</t>
  </si>
  <si>
    <t>ARINA ARISSA BINTI MUSA</t>
  </si>
  <si>
    <t>AZALI BIN MOHD GHAZI</t>
  </si>
  <si>
    <t>AZWAN BIN MUSAHAR</t>
  </si>
  <si>
    <t>CHAN KOK MENG</t>
  </si>
  <si>
    <t>CHONG WEY LOON</t>
  </si>
  <si>
    <t>DANIAL IRISH BIN DANIAL RUDIN</t>
  </si>
  <si>
    <t>FARIDAH BINTI RAMLAN</t>
  </si>
  <si>
    <t>HAFIZ BIN BAHAROM</t>
  </si>
  <si>
    <t>HALIM BIN HARUN</t>
  </si>
  <si>
    <t>HARLENI  BINTI  ARIF</t>
  </si>
  <si>
    <t>HARLINA BINTI SARIP</t>
  </si>
  <si>
    <t>HAYATI BINTI MUSA</t>
  </si>
  <si>
    <t>IRWAN HASHIM BIN MOHD SUHAILY</t>
  </si>
  <si>
    <t>ISMAIL ALIFF BIN AZIZ</t>
  </si>
  <si>
    <t>JAMIL BIN JAMALUDIN</t>
  </si>
  <si>
    <t>KAMARIAH BINTI YASSIN</t>
  </si>
  <si>
    <t>KARIM DANISH BIN ABU BAKAR</t>
  </si>
  <si>
    <t>KHARIL YUSRI BIN TAHUR</t>
  </si>
  <si>
    <t xml:space="preserve">LAILATUL QARI BINTI KARIM </t>
  </si>
  <si>
    <t>LIZA BINTI OTHMAN</t>
  </si>
  <si>
    <t>MOHD ESWARAN BIN EZWAN</t>
  </si>
  <si>
    <t>MOHD SHAZA BIN ABD. JALIL</t>
  </si>
  <si>
    <t>MUHD. NIZAM BIN KARIM JUNIOR</t>
  </si>
  <si>
    <t>NADIA BINTI HASHIM</t>
  </si>
  <si>
    <t>NAGENDRAN A/L MAGENDREN</t>
  </si>
  <si>
    <t>NAWI BIN RAZMAN</t>
  </si>
  <si>
    <t>NINA QISTINA BINTI BAHAR</t>
  </si>
  <si>
    <t>NUR QURSIAH BINTI HARIS</t>
  </si>
  <si>
    <t>PN. SALMIAH BT KAMARUDIN</t>
  </si>
  <si>
    <t>Kelas:</t>
  </si>
  <si>
    <t>MATEMATIK</t>
  </si>
  <si>
    <t xml:space="preserve">KLANG, </t>
  </si>
  <si>
    <t>SELANGOR</t>
  </si>
  <si>
    <t>PN. SUZILA MOHAMED</t>
  </si>
  <si>
    <t>TAHAP PENGHAYATAN NILAI</t>
  </si>
  <si>
    <t>Rendah</t>
  </si>
  <si>
    <t>Tinggi</t>
  </si>
  <si>
    <t>RENDAH</t>
  </si>
  <si>
    <t>SEDERHANA</t>
  </si>
  <si>
    <t>TINGGI</t>
  </si>
  <si>
    <t>TOPIK 10 : KECERUNAN GARIS LURUS</t>
  </si>
  <si>
    <t>Mempamerkan pengetahuan asas tentang kecerunan garis lurus.</t>
  </si>
  <si>
    <t>Mempamerkan kefahaman tentang kecerunan garis lurus.</t>
  </si>
  <si>
    <t>Mengaplikasikan kefahaman tentang kecerunan garis lurus untuk melaksanakan tugasan mudah.</t>
  </si>
  <si>
    <t>Mengaplikasikan pengetahuan dan kemahiran yang sesuai tentang kecerunan garis lurus dalam konteks penyelesaian masalah rutin yang mudah.</t>
  </si>
  <si>
    <t>Mengaplikasikan pengetahuan dan kemahiran yang sesuai tentang kecerunan garis lurus dalam konteks penyelesaian masalah rutin yang kompleks.</t>
  </si>
  <si>
    <t>Mengaplikasikan pengetahuan dan kemahiran yang sesuai tentang kecerunan garis lurus dalam konteks penyelesaian masalah bukan rutin secara kreatif.</t>
  </si>
  <si>
    <t>TOPIK 11 : TRANSFORMASI ISOMETRI</t>
  </si>
  <si>
    <t>Mempamerkan pengetahuan asas tentang translasi, pantulan dan putaran.</t>
  </si>
  <si>
    <t>Mempamerkan kefahaman tentang translasi, pantulan dan putaran.</t>
  </si>
  <si>
    <t>Mengaplikasikan kefahaman tentang translasi, pantulan dan putaran untuk melaksanakan tugasan mudah.</t>
  </si>
  <si>
    <t>Mengaplikasikan pengetahuan dan kemahiran yang sesuai tentang translasi, pantulan dan putaran dalam konteks penyelesaian masalah rutin yang mudah.</t>
  </si>
  <si>
    <t>Mengaplikasikan pengetahuan dan kemahiran yang sesuai tentang translasi, pantulan dan putaran dalam konteks penyelesaian masalah rutin yang kompleks.</t>
  </si>
  <si>
    <t>Mengaplikasikan pengetahuan dan kemahiran yang sesuai tentang translasi, pantulan dan putaran dalam konteks penyelesaian masalah bukan rutin secara kreatif.</t>
  </si>
  <si>
    <t>TOPIK 12 : SUKATAN KECENDERUNGAN MEMUSAT</t>
  </si>
  <si>
    <t>Mempamerkan pengetahuan asas tentang mod, min dan median.</t>
  </si>
  <si>
    <t>Mempamerkan kefahaman tentang mod, min dan median.</t>
  </si>
  <si>
    <t>Mengaplikasikan kefahaman tentang mod, min dan median.</t>
  </si>
  <si>
    <t>Mengaplikasikan pengetahuan dan kemahiran yang sesuai tentang mod, min dan median dalam konteks penyelesaian masalah rutin yang mudah.</t>
  </si>
  <si>
    <t>Mengaplikasikan pengetahuan dan kemahiran yang sesuai tentang mod, min dan median dalam konteks penyelesaian masalah rutin yang kompleks.</t>
  </si>
  <si>
    <t>Mengaplikasikan pengetahuan dan kemahiran yang sesuai tentang mod, min dan median dalam konteks penyelesaian masalah bukan rutin secara kreatif.</t>
  </si>
  <si>
    <t>TOPIK 13 : KEBARANGKALIAN MUDAH</t>
  </si>
  <si>
    <t>Mempamerkan pengetahuan asas tentang ruang sampel dan peristiwa.</t>
  </si>
  <si>
    <t>Mempamerkan kefahaman tentang hubungan antara ruang sampel dan peristiwa dengan kebarangkalian mudah.</t>
  </si>
  <si>
    <t>Mengaplikasikan kefahaman tentang kebarangkalian mudah.</t>
  </si>
  <si>
    <t>Mengaplikasikan pengetahuan dan kemahiran yang sesuai tentang kebarangkalian mudah dalam konteks penyelesaian masalah rutin yang mudah.</t>
  </si>
  <si>
    <t>Mengaplikasikan pengetahuan dan kemahiran yang sesuai tentang kebarangkalian mudah dalam konteks penyelesaian masalah rutin yang kompleks.</t>
  </si>
  <si>
    <t>Mengaplikasikan pengetahuan dan kemahiran yang sesuai tentang kebarangkalian mudah  dalam konteks penyelesaian masalah bukan rutin secara kreatif.</t>
  </si>
  <si>
    <t>NILAI DALAM PENDIDIKAN MATEMATIK</t>
  </si>
  <si>
    <t>TAHAP PENGHAYATAN</t>
  </si>
  <si>
    <t>Berminat untuk belajar matematik.</t>
  </si>
  <si>
    <r>
      <t xml:space="preserve">
</t>
    </r>
    <r>
      <rPr>
        <b/>
        <sz val="11"/>
        <color theme="1"/>
        <rFont val="Arial"/>
        <family val="2"/>
      </rPr>
      <t>Rendah</t>
    </r>
    <r>
      <rPr>
        <sz val="11"/>
        <color theme="1"/>
        <rFont val="Arial"/>
        <family val="2"/>
      </rPr>
      <t xml:space="preserve">:
1, 2 atau 3 daripada semua standard yang disenaraikan diperhatikan
</t>
    </r>
    <r>
      <rPr>
        <b/>
        <sz val="11"/>
        <color theme="1"/>
        <rFont val="Arial"/>
        <family val="2"/>
      </rPr>
      <t>Sederhana</t>
    </r>
    <r>
      <rPr>
        <sz val="11"/>
        <color theme="1"/>
        <rFont val="Arial"/>
        <family val="2"/>
      </rPr>
      <t xml:space="preserve">:
4, 5 atau 6 daripada semua standard yang disenaraikan diperhatikan
</t>
    </r>
    <r>
      <rPr>
        <b/>
        <sz val="11"/>
        <color theme="1"/>
        <rFont val="Arial"/>
        <family val="2"/>
      </rPr>
      <t>Tinggi</t>
    </r>
    <r>
      <rPr>
        <sz val="11"/>
        <color theme="1"/>
        <rFont val="Arial"/>
        <family val="2"/>
      </rPr>
      <t xml:space="preserve">:
7, 8 atau 9 daripada semua standard yang disenaraikan diperhatikan
</t>
    </r>
  </si>
  <si>
    <t xml:space="preserve">Menghargai keindahan dan kepentingan matematik. </t>
  </si>
  <si>
    <t>Yakin dan tabah dalam pembelajaran matematik.</t>
  </si>
  <si>
    <t>Sanggup belajar daripada kesilapan.</t>
  </si>
  <si>
    <t>Berusaha ke arah ketepatan.</t>
  </si>
  <si>
    <t>Mengamalkan pembelajaran kendiri</t>
  </si>
  <si>
    <t>Berani mencuba sesuatu yang baru.</t>
  </si>
  <si>
    <t>Bekerja secara sistematik.</t>
  </si>
  <si>
    <t>Menggunakan alat matematik secara tepat dan berkesan</t>
  </si>
  <si>
    <t>Pentaksiran Bilik Darjah (PBD) adalah sebahagian daripada komponen di dalam Pentaksiran Berasaskan Sekolah (PBS). Pelaksanaannya telah bermula sejak tahun 2011 berdasarkan Surat Siaran Lembaga Peperiksaan Bil. 3 Tahun 2011. PBD sebelum ini dikenali sebagai PS (Pentaksiran Sekolah) di mana ia dilaksanakan secara formatif dan sumatif dengan pelbagai pendekatan dan kaedah bagi mengenal pasti perkembangan pembelajaran murid secara keseluruhan.</t>
  </si>
  <si>
    <t>TINGKATAN 3 USAHA</t>
  </si>
  <si>
    <t>Lukisan Berskala</t>
  </si>
  <si>
    <t>Nisbah Trigonometri</t>
  </si>
  <si>
    <t>Sudut dan Tangen bagi Bulatan</t>
  </si>
  <si>
    <t>Pelan dan Dongakan</t>
  </si>
  <si>
    <t>Lokus dalam Dua Dimensi</t>
  </si>
  <si>
    <t>Garis Lurus</t>
  </si>
  <si>
    <t>SMK SUNGAI SIPUT</t>
  </si>
  <si>
    <t>PENGETUA</t>
  </si>
  <si>
    <t xml:space="preserve">       Pentaksiran Pertengahan Tahun</t>
  </si>
  <si>
    <t xml:space="preserve">       Pentaksiran Akhir tahun</t>
  </si>
  <si>
    <t>TOPIK 4 : LUKISAN BERSKALA</t>
  </si>
  <si>
    <t>Mempamerkan pengetahuan asas tentang lukisan berskala.</t>
  </si>
  <si>
    <t>Mempamerkan kefahaman tentang lukisan berskala.</t>
  </si>
  <si>
    <t>Mengaplikasikan kefahaman tentang lukisan berskala untuk melaksanakan tugasan mudah.</t>
  </si>
  <si>
    <t>Mengaplikasikan pengetahuan dan kemahiran yang sesuai tentang lukisan berskala dalam konteks penyelesaian masalah rutin yang mudah.</t>
  </si>
  <si>
    <t>Mengaplikasikan pengetahuan dan kemahiran yang sesuai tentang lukisan berskala dalam konteks penyelesaian masalah rutin yang kompleks.</t>
  </si>
  <si>
    <t>Mengaplikasikan pengetahuan dan kemahiran yang sesuai tentang lukisan berskala dalam konteks penyelesaian masalah bukan rutin secara kreatif.</t>
  </si>
  <si>
    <t>TOPIK 5 : NISBAH TRIGONOMETRI</t>
  </si>
  <si>
    <t>Mempamerkan pengetahuan asas tentang sisi dalam segi tiga bersudut tegak berdasarkan suatu sudut tirus.</t>
  </si>
  <si>
    <t>Mempamerkan kefahaman tentang sinus, kosinus dan tangen.</t>
  </si>
  <si>
    <t>Mengaplikasikan kefahaman tentang sinus, kosinus dan tangen untuk melaksanakan tugasan mudah.</t>
  </si>
  <si>
    <t>Mengaplikasikan pengetahuan dan kemahiran yang sesuai tentang sinus, kosinus dan tangen dalam konteks penyelesaian masalah rutin yang mudah.</t>
  </si>
  <si>
    <t>Mengaplikasikan pengetahuan dan kemahiran yang sesuai tentang sinus, kosinus dan tangen dalam konteks penyelesaian masalah rutin yang kompleks.</t>
  </si>
  <si>
    <t>Mengaplikasikan pengetahuan dan kemahiran yang sesuai tentang sinus, kosinus dan tangen dalam konteks penyelesaian masalah bukan rutin secara kreatif.</t>
  </si>
  <si>
    <t>TOPIK 6 : SUDUT DAN TANGEN BAGI BULATAN</t>
  </si>
  <si>
    <t>Mempamerkan pengetahuan asas tentang sudut dalam bulatan, sisi empat kitaran dan tangen kepada bulatan.</t>
  </si>
  <si>
    <t>Mempamerkan kefahaman tentang sudut dalam bulatan, sisi empat kitaran dan tangen kepada bulatan.</t>
  </si>
  <si>
    <t>Mengaplikasikan kefahaman tentang sudut dalam bulatan, sisi empat kitaran dan tangen kepada bulatan untuk melaksanakan tugasan mudah.</t>
  </si>
  <si>
    <r>
      <t xml:space="preserve">Mengaplikasikan pengetahuan dan kemahiran yang sesuai tentang </t>
    </r>
    <r>
      <rPr>
        <sz val="11"/>
        <color rgb="FF000000"/>
        <rFont val="Arial"/>
        <family val="2"/>
      </rPr>
      <t>sudut dan tangen bagi bulatan</t>
    </r>
    <r>
      <rPr>
        <sz val="11"/>
        <color indexed="8"/>
        <rFont val="Arial"/>
        <family val="2"/>
      </rPr>
      <t xml:space="preserve"> dalam konteks penyelesaian masalah rutin yang mudah.</t>
    </r>
  </si>
  <si>
    <r>
      <t xml:space="preserve">Mengaplikasikan pengetahuan dan kemahiran yang sesuai tentang </t>
    </r>
    <r>
      <rPr>
        <sz val="11"/>
        <color rgb="FF000000"/>
        <rFont val="Arial"/>
        <family val="2"/>
      </rPr>
      <t xml:space="preserve">sudut dan tangen bagi bulatan </t>
    </r>
    <r>
      <rPr>
        <sz val="11"/>
        <color indexed="8"/>
        <rFont val="Arial"/>
        <family val="2"/>
      </rPr>
      <t>dalam konteks penyelesaian masalah rutin yang kompleks.</t>
    </r>
  </si>
  <si>
    <r>
      <t xml:space="preserve">Mengaplikasikan pengetahuan dan kemahiran yang sesuai tentang </t>
    </r>
    <r>
      <rPr>
        <sz val="11"/>
        <color rgb="FF000000"/>
        <rFont val="Arial"/>
        <family val="2"/>
      </rPr>
      <t xml:space="preserve">sudut dan tangen bagi bulatan </t>
    </r>
    <r>
      <rPr>
        <sz val="11"/>
        <color indexed="8"/>
        <rFont val="Arial"/>
        <family val="2"/>
      </rPr>
      <t>dalam konteks penyelesaian masalah bukan rutin secara kreatif.</t>
    </r>
  </si>
  <si>
    <t>TOPIK 7 : PELAN DAN DONGAKAN</t>
  </si>
  <si>
    <t>Mempamerkan pengetahuan asas tentang unjuran ortogon.</t>
  </si>
  <si>
    <t>Mempamerkan kefahaman tentang unjuran ortogon.</t>
  </si>
  <si>
    <t>Mengaplikasikan kefahaman tentang pelan dan dongakan untuk melaksanakan tugasan mudah.</t>
  </si>
  <si>
    <r>
      <t xml:space="preserve">Mengaplikasikan pengetahuan dan kemahiran yang sesuai tentang </t>
    </r>
    <r>
      <rPr>
        <sz val="11"/>
        <color rgb="FF000000"/>
        <rFont val="Arial"/>
        <family val="2"/>
      </rPr>
      <t xml:space="preserve">pelan dan dongakan </t>
    </r>
    <r>
      <rPr>
        <sz val="11"/>
        <color indexed="8"/>
        <rFont val="Arial"/>
        <family val="2"/>
      </rPr>
      <t>dalam konteks penyelesaian masalah rutin yang mudah.</t>
    </r>
  </si>
  <si>
    <r>
      <t xml:space="preserve">Mengaplikasikan pengetahuan dan kemahiran yang sesuai tentang </t>
    </r>
    <r>
      <rPr>
        <sz val="11"/>
        <color rgb="FF000000"/>
        <rFont val="Arial"/>
        <family val="2"/>
      </rPr>
      <t xml:space="preserve">pelan dan dongakan </t>
    </r>
    <r>
      <rPr>
        <sz val="11"/>
        <color indexed="8"/>
        <rFont val="Arial"/>
        <family val="2"/>
      </rPr>
      <t>dalam konteks penyelesaian masalah rutin yang kompleks.</t>
    </r>
  </si>
  <si>
    <r>
      <t xml:space="preserve">Mengaplikasikan pengetahuan dan kemahiran yang sesuai tentang </t>
    </r>
    <r>
      <rPr>
        <sz val="11"/>
        <color rgb="FF000000"/>
        <rFont val="Arial"/>
        <family val="2"/>
      </rPr>
      <t xml:space="preserve">pelan dan dongakan </t>
    </r>
    <r>
      <rPr>
        <sz val="11"/>
        <color indexed="8"/>
        <rFont val="Arial"/>
        <family val="2"/>
      </rPr>
      <t>dalam konteks penyelesaian masalah bukan rutin secara kreatif.</t>
    </r>
  </si>
  <si>
    <t>TOPIK 8 : LOKUS DALAM DUA DIMENSI</t>
  </si>
  <si>
    <t>Mempamerkan pengetahuan asas tentang lokus.</t>
  </si>
  <si>
    <t>Mempamerkan kefahaman tentang lokus.</t>
  </si>
  <si>
    <t>Mengaplikasikan kefahaman tentang lokus dalam dua dimensi untuk melaksanakan tugasan mudah.</t>
  </si>
  <si>
    <t>Mengaplikasikan pengetahuan dan kemahiran yang sesuai tentang lokus dalam dua dimensi dalam konteks penyelesaian masalah rutin yang mudah.</t>
  </si>
  <si>
    <t>Mengaplikasikan pengetahuan dan kemahiran yang sesuai tentang lokus dalam dua dimensi dalam konteks penyelesaian masalah rutin yang kompleks.</t>
  </si>
  <si>
    <t>Mengaplikasikan pengetahuan dan kemahiran yang sesuai tentang lokus dalam dua dimensi dalam konteks penyelesaian masalah bukan rutin secara kreatif.</t>
  </si>
  <si>
    <t>TOPIK 9 : GARIS LURUS</t>
  </si>
  <si>
    <r>
      <t xml:space="preserve">Mempamerkan pengetahuan asas tentang </t>
    </r>
    <r>
      <rPr>
        <sz val="11"/>
        <color rgb="FF000000"/>
        <rFont val="Arial"/>
        <family val="2"/>
      </rPr>
      <t>kecerunan dan pintasan-</t>
    </r>
    <r>
      <rPr>
        <i/>
        <sz val="11"/>
        <color rgb="FF000000"/>
        <rFont val="Times New Roman"/>
        <family val="1"/>
      </rPr>
      <t>y</t>
    </r>
    <r>
      <rPr>
        <sz val="11"/>
        <color rgb="FF000000"/>
        <rFont val="Arial"/>
        <family val="2"/>
      </rPr>
      <t xml:space="preserve"> dalam persamaan garis lurus.</t>
    </r>
  </si>
  <si>
    <t>Mempamerkan kefahaman tentang garis lurus.</t>
  </si>
  <si>
    <t>Mengaplikasikan kefahaman tentang garis lurus untuk melaksanakan tugasan mudah.</t>
  </si>
  <si>
    <t>Mengaplikasikan pengetahuan dan kemahiran tentang garis lurus dalam konteks penyelesaian masalah rutin yang mudah.</t>
  </si>
  <si>
    <t>Mengaplikasikan pengetahuan dan kemahiran tentang garis lurus dalam konteks penyelesaian masalah rutin yang kompleks.</t>
  </si>
  <si>
    <t>Mengaplikasikan pengetahuan dan kemahiran tentang garis lurus dalam konteks penyelesaian masalah bukan rutin secara kreatif.</t>
  </si>
  <si>
    <t>Sederhana</t>
  </si>
  <si>
    <t>4. PENYATAAN TAHAP PENGUASAAN</t>
  </si>
  <si>
    <r>
      <t xml:space="preserve">Guru hendaklah melengkapkan maklumat asas pada templat ini pada halaman </t>
    </r>
    <r>
      <rPr>
        <b/>
        <sz val="11"/>
        <color indexed="8"/>
        <rFont val="Calibri"/>
        <family val="2"/>
      </rPr>
      <t>REKOD PRESTASI MURID</t>
    </r>
    <r>
      <rPr>
        <sz val="11"/>
        <color indexed="8"/>
        <rFont val="Calibri"/>
        <family val="2"/>
      </rPr>
      <t>.</t>
    </r>
  </si>
  <si>
    <t>PENENTUAN TAHAP PENGUASAAN/ TAHAP PENGHAYATAN NILAI</t>
  </si>
  <si>
    <t>Pentaksiran perlu dilakukan sepanjang masa dan tahap penguasaan murid dipantau secara berterusan. Tahap penguasaan ini boleh dicatat di dalam buku rekod, atau lain-lain tempat catatan; tetapi untuk tujuan pelaporan, ia perlu direkod di dalam templat yang dibekalkan ini.</t>
  </si>
  <si>
    <r>
      <t xml:space="preserve">Tahap Penguasaan ditentukan berdasarkan rubrik di halaman </t>
    </r>
    <r>
      <rPr>
        <b/>
        <sz val="11"/>
        <color indexed="8"/>
        <rFont val="Calibri"/>
        <family val="2"/>
      </rPr>
      <t>PENYATAAN TAHAP PENGUASAAN</t>
    </r>
    <r>
      <rPr>
        <sz val="11"/>
        <color indexed="8"/>
        <rFont val="Calibri"/>
        <family val="2"/>
      </rPr>
      <t>.</t>
    </r>
  </si>
  <si>
    <t>MATA PELAJARAN:</t>
  </si>
  <si>
    <t>TAHAP PENGUASAAN KANDUNGAN, KEMAHIRAN DAN PROSES MATEMATIK</t>
  </si>
  <si>
    <t>LELAKI</t>
  </si>
  <si>
    <t>PEREMPUAN</t>
  </si>
  <si>
    <t>ULASAN TAMBAHAN:</t>
  </si>
  <si>
    <t xml:space="preserve">RUBRIK TAHAP PENGUASAAN </t>
  </si>
  <si>
    <t>Murid boleh: 
• Menjawab soalan yang mana semua maklumat berkaitan diberi dan soalan ditakrifkan dengan jelas.
• Mengenal pasti maklumat dan menjalankan prosedur rutin mengikut arahan yang jelas.</t>
  </si>
  <si>
    <t>Murid boleh:
• Mengenal dan mentafsirkan situasi secara langsung.
• Menggunakan suatu perwakilan tunggal.
• Menggunakan algoritma, rumus, prosedur atau kaedah asas.
• Membuat penaakulan langsung dan membuat pentafsiran bagi keputusan yang diperoleh.</t>
  </si>
  <si>
    <t>Murid boleh:
• Melaksanakan prosedur yang dinyatakan dengan jelas, termasuk prosedur yang berlapis.
• Mengaplikasikan strategi penyelesaian masalah yang mudah.
• Mentafsir dan menggunakan perwakilan berdasarkan sumber maklumat yang berbeza.
• Menaakul secara langsung dan berkomunikasi secara ringkas dalam memberikan pentafsiran, keputusan dan penaakulan.</t>
  </si>
  <si>
    <t>Murid boleh:
• Menggunakan secara berkesan model eksplisit bagi situasi kompleks yang konkrit.
• Memilih dan mengintegrasikan perwakilan yang berbeza dan mengaitkan dengan situasi dunia sebenar.
• Menggunakan kemahiran dan menaakul secara fleksibel berdasarkan kefahaman yang mendalam dan berkomunikasi dengan penerangan dan hujah berdasarkan pentafsiran, perbincangan dan tindakan.</t>
  </si>
  <si>
    <t>Murid boleh:
• Membangun dan menggunakan model bagi situasi kompleks.
• Mengenal pasti kekangan dan membuat andaian yang spesifik.
• Mengaplikasi strategi penyelesaian masalah yang sesuai.
• Bekerja secara strategik menggunakan kemahiran berfikir dan menaakul secara mendalam.
• Menggunakan pelbagai perwakilan yang sesuai serta mempamerkan kefahaman yang mendalam.
• Membuat refleksi terhadap keputusan dan tindakan.
• Merumus dan berkomunikasi dengan penerangan dan hujah berdasarkan pentafsiran, perbincangan dan tindakan.</t>
  </si>
  <si>
    <t>Murid boleh:
• Mengkonsepsi, membuat generalisasi dan menggunakan maklumat berdasarkan penyiasatan dan pemodelan terhadap situasi masalah yang kompleks.
• Menghubung kait sumber maklumat dan perwakilan yang berbeza dan menukarkan bentuk perwakilan antara satu dengan yang lain secara fleksibel.
• Memiliki pemikiran matematik dan kemahiran menaakul pada tahap yang tinggi.
• Mempamerkan kefahaman yang mendalam, membentuk pendekatan dan strategi baharu untuk menangani situasi baharu.
• Merumus dan berkomunikasi dengan penerangan dan hujah berdasarkan pentafsiran, perbincangan, refleksi dan tindakan secara tepat.</t>
  </si>
  <si>
    <t>Pentaksiran 2</t>
  </si>
  <si>
    <t>Murid boleh:
• Menjawab soalan yang mana semua maklumat berkaitan diberi dan soalan ditakrifkan dengan jelas.
• Mengenal pasti maklumat dan menjalankan prosedur rutin mengikut arahan yang jelas.</t>
  </si>
  <si>
    <t>Murid boleh:
• Mengenal dan mentafsirkan situasi secara langsung.
• Menggunakan suatu perwakilan tunggal.
• Menggunakan algoritma, rumus, prosedur atau kaedah asas.
• Membuat penaakulan langsung dan  membuat pentafsiran bagi keputusan yang diperoleh.</t>
  </si>
  <si>
    <t>Murid boleh:
• Mengkonsepsi, membuat generalisasi dan menggunakan maklumat berdasarkan penyiasatan dan pemodelan terhadap situasi masalah yang kompleks.
•Menghubung kait sumber maklumat dan perwakilan yang berbeza dan menukarkan bentuk perwakilan antara satu dengan yang lain secara fleksibel.
• Memiliki pemikiran matematik dan kemahiran menaakul pada tahap yang tinggi.
• Mempamerkan kefahaman yang mendalam, membentuk pendekatan dan strategi baharu untuk menangani situasi baharu.
• Merumus dan berkomunikasi dengan penerangan dan hujah berdasarkan pentafsiran, perbincangan, refleksi dan tindakan secara tepat.</t>
  </si>
  <si>
    <t>Pentaksiran 3</t>
  </si>
  <si>
    <t>Murid boleh menjawab soalan yang mana semua maklumat berkaitan diberi dan soalan ditakrifkan dengan jelas; mengenal pasti maklumat dan menjalankan prosedur rutin mengikut arahan yang jelas.</t>
  </si>
  <si>
    <t>Murid boleh mengenal dan mentafsirkan situasi secara langsung; menggunakan suatu perwakilan tunggal; menggunakan algoritma, rumus, prosedur atau kaedah asas; membuat penaakulan langsung dan membuat pentafsiran bagi keputusan yang diperoleh.</t>
  </si>
  <si>
    <t>Murid boleh melaksanakan prosedur yang dinyatakan dengan jelas, termasuk prosedur yang berlapis; mengaplikasikan strategi penyelesaian masalah yang mudah; mentafsir dan menggunakan perwakilan berdasarkan sumber maklumat yang berbeza; menaakul secara langsung dan berkomunikasi secara ringkas dalam memberikan pentafsiran, keputusan dan penaakulan.</t>
  </si>
  <si>
    <t>Murid boleh menggunakan secara berkesan model eksplisit bagi situasi kompleks yang konkrit; memilih dan mengintegrasikan perwakilan yang berbeza dan mengaitkan dengan situasi dunia sebenar; menggunakan kemahiran dan menaakul secara fleksibel berdasarkan kefahaman yang mendalam dan berkomunikasi dengan penerangan dan hujah berdasarkan pentafsiran, perbincangan dan tindakan.</t>
  </si>
  <si>
    <t xml:space="preserve">Murid boleh membangun dan menggunakan model bagi situasi kompleks; mengenal pasti kekangan dan membuat andaian yang spesifik; mengaplikasi strategi penyelesaian masalah yang sesuai; bekerja secara strategik menggunakan kemahiran berfikir dan menaakul secara mendalam; menggunakan pelbagai perwakilan yang sesuai serta mempamerkan kefahaman yang mendalam; membuat refleksi terhadap keputusan dan tindakan; merumus dan berkomunikasi dengan penerangan dan hujah berdasarkan pentafsiran, perbincangan dan tindakan.  </t>
  </si>
  <si>
    <t xml:space="preserve">Murid boleh mengkonsepsi, membuat generalisasi dan menggunakan maklumat berdasarkan penyiasatan dan pemodelan terhadap situasi masalah yang kompleks; menghubung kait sumber maklumat dan perwakilan yang berbeza dan menukarkan bentuk perwakilan antara satu dengan yang lain secara fleksibel; memiliki pemikiran matematik dan kemahiran menaakul pada tahap yang tinggi; mempamerkan kefahaman yang mendalam, membentuk pendekatan dan strategi baharu untuk menangani situasi baharu; merumus dan berkomunikasi dengan penerangan dan hujah berdasarkan pentafsiran, perbincangan, refleksi dan tindakan secara tepat.  </t>
  </si>
  <si>
    <t>Penyataan bagi 
Tahap Penguasaan Keseluruhan</t>
  </si>
  <si>
    <r>
      <t xml:space="preserve">Tahap Penguasan murid bagi setiap komponen di dalam templat ini direkodkan untuk tujuan </t>
    </r>
    <r>
      <rPr>
        <b/>
        <sz val="11"/>
        <color indexed="8"/>
        <rFont val="Calibri"/>
        <family val="2"/>
      </rPr>
      <t>pelaporan</t>
    </r>
    <r>
      <rPr>
        <sz val="11"/>
        <color indexed="8"/>
        <rFont val="Calibri"/>
        <family val="2"/>
      </rPr>
      <t xml:space="preserve"> perkembangan pembelajaran murid bagi sesuatu tempoh tertentu. Guru hanya perlu merekodkan Tahap Penguasaan ini di halaman </t>
    </r>
    <r>
      <rPr>
        <b/>
        <sz val="11"/>
        <color indexed="8"/>
        <rFont val="Calibri"/>
        <family val="2"/>
      </rPr>
      <t>REKOD PRESTASI MURID</t>
    </r>
    <r>
      <rPr>
        <sz val="11"/>
        <color indexed="8"/>
        <rFont val="Calibri"/>
        <family val="2"/>
      </rPr>
      <t xml:space="preserve"> dan seterusnya pelaporan individu murid akan dijana secara automatik di halaman </t>
    </r>
    <r>
      <rPr>
        <b/>
        <sz val="11"/>
        <color indexed="8"/>
        <rFont val="Calibri"/>
        <family val="2"/>
      </rPr>
      <t>LAPORAN MURID (INDIVIDU)</t>
    </r>
    <r>
      <rPr>
        <sz val="11"/>
        <color indexed="8"/>
        <rFont val="Calibri"/>
        <family val="2"/>
      </rPr>
      <t xml:space="preserve"> untuk cetakan. Tahap Penguasaan (TP) bagi tujuan analisis kelas dijana secara automatik di halaman </t>
    </r>
    <r>
      <rPr>
        <b/>
        <sz val="11"/>
        <color indexed="8"/>
        <rFont val="Calibri"/>
        <family val="2"/>
      </rPr>
      <t>GRAF PELAPORAN</t>
    </r>
    <r>
      <rPr>
        <sz val="11"/>
        <color indexed="8"/>
        <rFont val="Calibri"/>
        <family val="2"/>
      </rPr>
      <t>.</t>
    </r>
  </si>
  <si>
    <t>…………………………………</t>
  </si>
  <si>
    <r>
      <t xml:space="preserve">Pelaporan bagi </t>
    </r>
    <r>
      <rPr>
        <b/>
        <sz val="11"/>
        <color indexed="8"/>
        <rFont val="Calibri"/>
        <family val="2"/>
      </rPr>
      <t>Tahap Penguasaan Kandungan</t>
    </r>
    <r>
      <rPr>
        <sz val="11"/>
        <color indexed="8"/>
        <rFont val="Calibri"/>
        <family val="2"/>
      </rPr>
      <t xml:space="preserve">, </t>
    </r>
    <r>
      <rPr>
        <b/>
        <sz val="11"/>
        <color indexed="8"/>
        <rFont val="Calibri"/>
        <family val="2"/>
      </rPr>
      <t>Kemahiran dan Proses Matematik</t>
    </r>
    <r>
      <rPr>
        <sz val="11"/>
        <color indexed="8"/>
        <rFont val="Calibri"/>
        <family val="2"/>
      </rPr>
      <t xml:space="preserve"> dilakukan bagi tempoh tertentu, manakala pelaporan bagi </t>
    </r>
    <r>
      <rPr>
        <b/>
        <sz val="11"/>
        <color indexed="8"/>
        <rFont val="Calibri"/>
        <family val="2"/>
      </rPr>
      <t>Tahap Penguasaan Keseluruhan</t>
    </r>
    <r>
      <rPr>
        <sz val="11"/>
        <color indexed="8"/>
        <rFont val="Calibri"/>
        <family val="2"/>
      </rPr>
      <t xml:space="preserve"> dan </t>
    </r>
    <r>
      <rPr>
        <b/>
        <sz val="11"/>
        <color indexed="8"/>
        <rFont val="Calibri"/>
        <family val="2"/>
      </rPr>
      <t>Tahap Penghayatan Nilai</t>
    </r>
    <r>
      <rPr>
        <sz val="11"/>
        <color indexed="8"/>
        <rFont val="Calibri"/>
        <family val="2"/>
      </rPr>
      <t xml:space="preserve"> dilakukan pada akhir tahun.</t>
    </r>
  </si>
  <si>
    <r>
      <t xml:space="preserve">Halaman </t>
    </r>
    <r>
      <rPr>
        <b/>
        <sz val="11"/>
        <color indexed="8"/>
        <rFont val="Calibri"/>
        <family val="2"/>
      </rPr>
      <t>REKOD PRESTASI MURID</t>
    </r>
    <r>
      <rPr>
        <sz val="11"/>
        <color indexed="8"/>
        <rFont val="Calibri"/>
        <family val="2"/>
      </rPr>
      <t xml:space="preserve"> terdiri daripada lima lajur utama iaitu lajur </t>
    </r>
    <r>
      <rPr>
        <b/>
        <sz val="11"/>
        <color indexed="8"/>
        <rFont val="Calibri"/>
        <family val="2"/>
      </rPr>
      <t xml:space="preserve">Tahap Penguasaan Kandungan, Kemahiran dan Proses Matematik </t>
    </r>
    <r>
      <rPr>
        <sz val="11"/>
        <color indexed="8"/>
        <rFont val="Calibri"/>
        <family val="2"/>
      </rPr>
      <t>mengikut tiga bidang pembelajaran,</t>
    </r>
    <r>
      <rPr>
        <b/>
        <sz val="11"/>
        <color indexed="8"/>
        <rFont val="Calibri"/>
        <family val="2"/>
      </rPr>
      <t xml:space="preserve"> Tahap Penguasaan Keseluruhan</t>
    </r>
    <r>
      <rPr>
        <sz val="11"/>
        <color indexed="8"/>
        <rFont val="Calibri"/>
        <family val="2"/>
      </rPr>
      <t xml:space="preserve"> dan </t>
    </r>
    <r>
      <rPr>
        <b/>
        <sz val="11"/>
        <color indexed="8"/>
        <rFont val="Calibri"/>
        <family val="2"/>
      </rPr>
      <t>Tahap Penghayatan Nilai</t>
    </r>
    <r>
      <rPr>
        <sz val="11"/>
        <color indexed="8"/>
        <rFont val="Calibri"/>
        <family val="2"/>
      </rPr>
      <t xml:space="preserve"> yang perlu direkod oleh guru. Guru hendaklah menyenaraikan </t>
    </r>
    <r>
      <rPr>
        <b/>
        <sz val="11"/>
        <color indexed="8"/>
        <rFont val="Calibri"/>
        <family val="2"/>
      </rPr>
      <t>tajuk yang ditaksir</t>
    </r>
    <r>
      <rPr>
        <sz val="11"/>
        <color indexed="8"/>
        <rFont val="Calibri"/>
        <family val="2"/>
      </rPr>
      <t xml:space="preserve"> mengikut bidang pembelajaran semasa menentukan tahap penguasaan. Sebagai contoh, jika tajuk Indeks dan Nombor Piawai yang ditaksir, maka ditulis T1, T2 selepas "Tajuk:" di bawah lajur Nombor dan Operasi.</t>
    </r>
  </si>
  <si>
    <t>BIDANG PEMBELAJARAN &amp; TAJUK</t>
  </si>
  <si>
    <t>TAHAP PENGUASAAN KESELURUHAN KANDUNGAN, KEMAHIRAN DAN PROSES MATEMATIK</t>
  </si>
  <si>
    <t>NOMBOR DAN OPERASI 
Tajuk: T1</t>
  </si>
  <si>
    <t>SUKATAN DAN GEOMETRI 
Tajuk: T4</t>
  </si>
  <si>
    <t>PERKAITAN DAN ALGEBRA 
Tajuk: T9</t>
  </si>
  <si>
    <t>MATEMATIK TINGKATAN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</si>
</sst>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0\-00\-0000"/>
    <numFmt numFmtId="165" formatCode="[$-14409]d\ mmmm\,\ yyyy;@"/>
    <numFmt numFmtId="166" formatCode="[$-14409]d/m/yyyy;@"/>
  </numFmts>
  <fonts count="55">
    <font>
      <sz val="11"/>
      <color indexed="8"/>
      <name val="Calibri"/>
    </font>
    <font>
      <sz val="11"/>
      <color theme="1"/>
      <name val="Calibri"/>
      <family val="2"/>
      <scheme val="minor"/>
    </font>
    <font>
      <sz val="11"/>
      <color theme="1"/>
      <name val="Calibri"/>
      <family val="2"/>
      <scheme val="minor"/>
    </font>
    <font>
      <sz val="11"/>
      <color theme="1"/>
      <name val="Calibri"/>
      <family val="2"/>
      <scheme val="minor"/>
    </font>
    <font>
      <sz val="11"/>
      <color indexed="8"/>
      <name val="Arial Narrow"/>
      <family val="2"/>
    </font>
    <font>
      <b/>
      <sz val="20"/>
      <color indexed="8"/>
      <name val="Arial Narrow"/>
      <family val="2"/>
    </font>
    <font>
      <b/>
      <sz val="16"/>
      <color indexed="8"/>
      <name val="Arial Narrow"/>
      <family val="2"/>
    </font>
    <font>
      <b/>
      <sz val="16"/>
      <color indexed="62"/>
      <name val="Arial Narrow"/>
      <family val="2"/>
    </font>
    <font>
      <sz val="11"/>
      <name val="Arial Narrow"/>
      <family val="2"/>
    </font>
    <font>
      <b/>
      <sz val="14"/>
      <name val="Arial Narrow"/>
      <family val="2"/>
    </font>
    <font>
      <b/>
      <sz val="12"/>
      <name val="Arial Narrow"/>
      <family val="2"/>
    </font>
    <font>
      <b/>
      <sz val="11"/>
      <name val="Arial Narrow"/>
      <family val="2"/>
    </font>
    <font>
      <sz val="11"/>
      <color indexed="62"/>
      <name val="Arial Narrow"/>
      <family val="2"/>
    </font>
    <font>
      <b/>
      <sz val="11"/>
      <color indexed="62"/>
      <name val="Arial Narrow"/>
      <family val="2"/>
    </font>
    <font>
      <b/>
      <sz val="11"/>
      <color indexed="8"/>
      <name val="Arial Narrow"/>
      <family val="2"/>
    </font>
    <font>
      <b/>
      <sz val="11"/>
      <color indexed="9"/>
      <name val="Arial Narrow"/>
      <family val="2"/>
    </font>
    <font>
      <sz val="14"/>
      <name val="Arial Narrow"/>
      <family val="2"/>
    </font>
    <font>
      <sz val="11"/>
      <color indexed="8"/>
      <name val="Arial"/>
      <family val="2"/>
    </font>
    <font>
      <b/>
      <sz val="11"/>
      <name val="Arial"/>
      <family val="2"/>
    </font>
    <font>
      <b/>
      <sz val="11"/>
      <color indexed="9"/>
      <name val="Arial"/>
      <family val="2"/>
    </font>
    <font>
      <sz val="11"/>
      <color indexed="9"/>
      <name val="Arial Narrow"/>
      <family val="2"/>
    </font>
    <font>
      <b/>
      <u/>
      <sz val="11"/>
      <color indexed="9"/>
      <name val="Arial Narrow"/>
      <family val="2"/>
    </font>
    <font>
      <b/>
      <sz val="12"/>
      <color indexed="18"/>
      <name val="Arial Narrow"/>
      <family val="2"/>
    </font>
    <font>
      <b/>
      <sz val="11"/>
      <color indexed="10"/>
      <name val="Aharoni"/>
    </font>
    <font>
      <b/>
      <sz val="14"/>
      <color indexed="18"/>
      <name val="Arial Narrow"/>
      <family val="2"/>
    </font>
    <font>
      <sz val="12"/>
      <name val="Arial Narrow"/>
      <family val="2"/>
    </font>
    <font>
      <b/>
      <sz val="18"/>
      <name val="Arial Narrow"/>
      <family val="2"/>
    </font>
    <font>
      <sz val="12"/>
      <color indexed="8"/>
      <name val="Arial Narrow"/>
      <family val="2"/>
    </font>
    <font>
      <b/>
      <sz val="12"/>
      <color indexed="8"/>
      <name val="Arial Narrow"/>
      <family val="2"/>
    </font>
    <font>
      <sz val="12"/>
      <color indexed="9"/>
      <name val="Arial Narrow"/>
      <family val="2"/>
    </font>
    <font>
      <b/>
      <sz val="12"/>
      <color indexed="9"/>
      <name val="Arial Narrow"/>
      <family val="2"/>
    </font>
    <font>
      <b/>
      <sz val="12"/>
      <color indexed="62"/>
      <name val="Arial Narrow"/>
      <family val="2"/>
    </font>
    <font>
      <sz val="11"/>
      <color theme="1"/>
      <name val="Calibri"/>
      <family val="2"/>
    </font>
    <font>
      <sz val="11"/>
      <color indexed="8"/>
      <name val="Calibri"/>
      <family val="2"/>
    </font>
    <font>
      <b/>
      <sz val="11"/>
      <color indexed="8"/>
      <name val="Calibri"/>
      <family val="2"/>
    </font>
    <font>
      <b/>
      <sz val="16"/>
      <color theme="1"/>
      <name val="Calibri"/>
      <family val="2"/>
    </font>
    <font>
      <b/>
      <sz val="18"/>
      <color theme="9" tint="0.79998168889431442"/>
      <name val="Calibri"/>
      <family val="2"/>
    </font>
    <font>
      <sz val="11"/>
      <color theme="9" tint="0.79998168889431442"/>
      <name val="Calibri"/>
      <family val="2"/>
    </font>
    <font>
      <i/>
      <sz val="11"/>
      <color indexed="8"/>
      <name val="Calibri"/>
      <family val="2"/>
    </font>
    <font>
      <sz val="10"/>
      <color indexed="8"/>
      <name val="Arial Narrow"/>
      <family val="2"/>
    </font>
    <font>
      <sz val="9"/>
      <color indexed="81"/>
      <name val="Tahoma"/>
      <family val="2"/>
    </font>
    <font>
      <b/>
      <sz val="9"/>
      <color indexed="81"/>
      <name val="Tahoma"/>
      <family val="2"/>
    </font>
    <font>
      <b/>
      <u/>
      <sz val="9"/>
      <color indexed="81"/>
      <name val="Tahoma"/>
      <family val="2"/>
    </font>
    <font>
      <sz val="12"/>
      <color theme="1"/>
      <name val="Arial Narrow"/>
      <family val="2"/>
    </font>
    <font>
      <sz val="12"/>
      <color rgb="FF000000"/>
      <name val="Arial Narrow"/>
      <family val="2"/>
    </font>
    <font>
      <b/>
      <sz val="11"/>
      <color theme="0"/>
      <name val="Arial"/>
      <family val="2"/>
    </font>
    <font>
      <sz val="11"/>
      <color theme="1"/>
      <name val="Arial"/>
      <family val="2"/>
    </font>
    <font>
      <b/>
      <sz val="11"/>
      <color theme="1"/>
      <name val="Arial"/>
      <family val="2"/>
    </font>
    <font>
      <sz val="11"/>
      <color rgb="FF000000"/>
      <name val="Arial"/>
      <family val="2"/>
    </font>
    <font>
      <i/>
      <sz val="11"/>
      <color rgb="FF000000"/>
      <name val="Times New Roman"/>
      <family val="1"/>
    </font>
    <font>
      <b/>
      <sz val="11"/>
      <name val="Calibri"/>
      <family val="2"/>
    </font>
    <font>
      <b/>
      <sz val="12"/>
      <color theme="0"/>
      <name val="Arial Narrow"/>
      <family val="2"/>
    </font>
    <font>
      <b/>
      <sz val="11"/>
      <color indexed="8"/>
      <name val="Arial"/>
      <family val="2"/>
    </font>
    <font>
      <sz val="9"/>
      <color indexed="81"/>
      <name val="Tahoma"/>
      <charset val="1"/>
    </font>
    <font>
      <b/>
      <sz val="9"/>
      <color indexed="81"/>
      <name val="Tahoma"/>
      <charset val="1"/>
    </font>
  </fonts>
  <fills count="28">
    <fill>
      <patternFill patternType="none"/>
    </fill>
    <fill>
      <patternFill patternType="gray125"/>
    </fill>
    <fill>
      <patternFill patternType="solid">
        <fgColor indexed="44"/>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indexed="13"/>
        <bgColor indexed="64"/>
      </patternFill>
    </fill>
    <fill>
      <patternFill patternType="solid">
        <fgColor indexed="10"/>
        <bgColor indexed="64"/>
      </patternFill>
    </fill>
    <fill>
      <patternFill patternType="solid">
        <fgColor indexed="4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0070C0"/>
        <bgColor indexed="64"/>
      </patternFill>
    </fill>
    <fill>
      <patternFill patternType="solid">
        <fgColor theme="0"/>
        <bgColor indexed="64"/>
      </patternFill>
    </fill>
    <fill>
      <patternFill patternType="solid">
        <fgColor theme="8" tint="0.59999389629810485"/>
        <bgColor indexed="64"/>
      </patternFill>
    </fill>
    <fill>
      <patternFill patternType="solid">
        <fgColor theme="4" tint="-0.499984740745262"/>
        <bgColor indexed="64"/>
      </patternFill>
    </fill>
    <fill>
      <patternFill patternType="solid">
        <fgColor rgb="FF3DA5C1"/>
        <bgColor indexed="64"/>
      </patternFill>
    </fill>
    <fill>
      <patternFill patternType="solid">
        <fgColor rgb="FF99CCFF"/>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rgb="FF002060"/>
        <bgColor indexed="64"/>
      </patternFill>
    </fill>
    <fill>
      <patternFill patternType="solid">
        <fgColor theme="0" tint="-0.249977111117893"/>
        <bgColor indexed="64"/>
      </patternFill>
    </fill>
    <fill>
      <patternFill patternType="solid">
        <fgColor rgb="FF032873"/>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rgb="FFFFFF99"/>
        <bgColor indexed="64"/>
      </patternFill>
    </fill>
    <fill>
      <patternFill patternType="solid">
        <fgColor theme="9" tint="0.39997558519241921"/>
        <bgColor indexed="64"/>
      </patternFill>
    </fill>
    <fill>
      <patternFill patternType="solid">
        <fgColor theme="9" tint="0.59999389629810485"/>
        <bgColor indexed="64"/>
      </patternFill>
    </fill>
  </fills>
  <borders count="32">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bottom style="double">
        <color indexed="64"/>
      </bottom>
      <diagonal/>
    </border>
  </borders>
  <cellStyleXfs count="6">
    <xf numFmtId="0" fontId="0" fillId="0" borderId="0">
      <alignment vertical="center"/>
    </xf>
    <xf numFmtId="0" fontId="3" fillId="0" borderId="0"/>
    <xf numFmtId="0" fontId="2" fillId="0" borderId="0"/>
    <xf numFmtId="0" fontId="1" fillId="0" borderId="0"/>
    <xf numFmtId="0" fontId="1" fillId="0" borderId="0"/>
    <xf numFmtId="0" fontId="33" fillId="0" borderId="0">
      <alignment vertical="center"/>
    </xf>
  </cellStyleXfs>
  <cellXfs count="310">
    <xf numFmtId="0" fontId="0" fillId="0" borderId="0" xfId="0" applyAlignment="1"/>
    <xf numFmtId="0" fontId="4" fillId="0" borderId="0" xfId="0" applyFont="1" applyAlignment="1"/>
    <xf numFmtId="0" fontId="8" fillId="2" borderId="0" xfId="0" applyFont="1" applyFill="1" applyBorder="1" applyAlignment="1"/>
    <xf numFmtId="0" fontId="8" fillId="2" borderId="0" xfId="0" applyFont="1" applyFill="1" applyBorder="1" applyAlignment="1">
      <alignment horizontal="center"/>
    </xf>
    <xf numFmtId="0" fontId="11" fillId="2" borderId="0" xfId="0" applyFont="1" applyFill="1" applyBorder="1" applyAlignment="1"/>
    <xf numFmtId="0" fontId="17" fillId="0" borderId="0" xfId="0" applyFont="1" applyAlignment="1">
      <alignment vertical="center"/>
    </xf>
    <xf numFmtId="0" fontId="17" fillId="0" borderId="0" xfId="0" applyFont="1" applyAlignment="1">
      <alignment horizontal="left" vertical="center" wrapText="1" indent="1"/>
    </xf>
    <xf numFmtId="0" fontId="18" fillId="5" borderId="0" xfId="0" applyFont="1" applyFill="1" applyBorder="1" applyAlignment="1">
      <alignment horizontal="left" vertical="center" wrapText="1" indent="1"/>
    </xf>
    <xf numFmtId="0" fontId="17" fillId="4" borderId="0" xfId="0" applyFont="1" applyFill="1" applyAlignment="1">
      <alignment vertical="center"/>
    </xf>
    <xf numFmtId="0" fontId="19" fillId="6" borderId="3" xfId="0" applyFont="1" applyFill="1" applyBorder="1" applyAlignment="1">
      <alignment horizontal="center" vertical="center" wrapText="1"/>
    </xf>
    <xf numFmtId="0" fontId="19" fillId="6" borderId="3" xfId="0" applyFont="1" applyFill="1" applyBorder="1" applyAlignment="1">
      <alignment horizontal="left" vertical="center" wrapText="1" indent="1"/>
    </xf>
    <xf numFmtId="0" fontId="17" fillId="5" borderId="1" xfId="0" applyFont="1" applyFill="1" applyBorder="1" applyAlignment="1">
      <alignment horizontal="center" vertical="center"/>
    </xf>
    <xf numFmtId="0" fontId="19" fillId="6" borderId="1" xfId="0" applyFont="1" applyFill="1" applyBorder="1" applyAlignment="1">
      <alignment horizontal="center" vertical="center" wrapText="1"/>
    </xf>
    <xf numFmtId="0" fontId="17" fillId="0" borderId="0" xfId="0" applyFont="1" applyAlignment="1">
      <alignment vertical="top"/>
    </xf>
    <xf numFmtId="0" fontId="17" fillId="0" borderId="0" xfId="0" applyFont="1" applyAlignment="1">
      <alignment horizontal="left" vertical="center" wrapText="1"/>
    </xf>
    <xf numFmtId="0" fontId="19" fillId="6" borderId="3" xfId="0" applyFont="1" applyFill="1" applyBorder="1" applyAlignment="1">
      <alignment horizontal="left" vertical="center" wrapText="1"/>
    </xf>
    <xf numFmtId="0" fontId="17" fillId="0" borderId="1" xfId="0" applyFont="1" applyBorder="1" applyAlignment="1">
      <alignment horizontal="left" vertical="center" wrapText="1"/>
    </xf>
    <xf numFmtId="0" fontId="19" fillId="6" borderId="1" xfId="0" applyFont="1" applyFill="1" applyBorder="1" applyAlignment="1">
      <alignment horizontal="center" vertical="center"/>
    </xf>
    <xf numFmtId="0" fontId="4" fillId="0" borderId="0" xfId="0" applyFont="1" applyAlignment="1">
      <alignment vertical="center"/>
    </xf>
    <xf numFmtId="0" fontId="4" fillId="0" borderId="0" xfId="0" applyFont="1" applyBorder="1" applyAlignment="1"/>
    <xf numFmtId="0" fontId="4" fillId="0" borderId="0" xfId="0" applyFont="1" applyFill="1" applyAlignment="1"/>
    <xf numFmtId="0" fontId="4" fillId="4" borderId="0" xfId="0" applyFont="1" applyFill="1" applyAlignment="1"/>
    <xf numFmtId="0" fontId="4" fillId="0" borderId="0" xfId="0" applyFont="1" applyAlignment="1">
      <alignment horizontal="center" vertical="center"/>
    </xf>
    <xf numFmtId="0" fontId="20" fillId="5" borderId="0" xfId="0" applyFont="1" applyFill="1" applyBorder="1" applyAlignment="1">
      <alignment horizontal="center" vertical="center"/>
    </xf>
    <xf numFmtId="0" fontId="21" fillId="5" borderId="0" xfId="0" applyFont="1" applyFill="1" applyBorder="1" applyAlignment="1">
      <alignment horizontal="center" vertical="center"/>
    </xf>
    <xf numFmtId="0" fontId="4" fillId="8" borderId="0" xfId="0" applyFont="1" applyFill="1" applyAlignment="1">
      <alignment horizontal="center" vertical="center"/>
    </xf>
    <xf numFmtId="0" fontId="24" fillId="2" borderId="0" xfId="0" applyFont="1" applyFill="1" applyBorder="1" applyAlignment="1">
      <alignment horizontal="left"/>
    </xf>
    <xf numFmtId="0" fontId="4" fillId="0" borderId="1" xfId="0" applyFont="1" applyBorder="1" applyAlignment="1">
      <alignment horizontal="left"/>
    </xf>
    <xf numFmtId="0" fontId="14" fillId="4" borderId="4" xfId="0" applyFont="1" applyFill="1" applyBorder="1" applyAlignment="1"/>
    <xf numFmtId="0" fontId="14" fillId="4" borderId="5" xfId="0" applyFont="1" applyFill="1" applyBorder="1" applyAlignment="1"/>
    <xf numFmtId="0" fontId="11" fillId="5" borderId="6" xfId="0" applyFont="1" applyFill="1" applyBorder="1" applyAlignment="1">
      <alignment horizontal="left"/>
    </xf>
    <xf numFmtId="0" fontId="11" fillId="5" borderId="0" xfId="0" applyFont="1" applyFill="1" applyBorder="1" applyAlignment="1">
      <alignment horizontal="left"/>
    </xf>
    <xf numFmtId="164" fontId="11" fillId="4" borderId="4" xfId="0" applyNumberFormat="1" applyFont="1" applyFill="1" applyBorder="1" applyAlignment="1">
      <alignment horizontal="left"/>
    </xf>
    <xf numFmtId="164" fontId="11" fillId="4" borderId="5" xfId="0" applyNumberFormat="1" applyFont="1" applyFill="1" applyBorder="1" applyAlignment="1"/>
    <xf numFmtId="0" fontId="11" fillId="4" borderId="4" xfId="0" applyFont="1" applyFill="1" applyBorder="1" applyAlignment="1"/>
    <xf numFmtId="0" fontId="11" fillId="4" borderId="5" xfId="0" applyFont="1" applyFill="1" applyBorder="1" applyAlignment="1"/>
    <xf numFmtId="0" fontId="11" fillId="4" borderId="5" xfId="0" applyNumberFormat="1" applyFont="1" applyFill="1" applyBorder="1" applyAlignment="1"/>
    <xf numFmtId="0" fontId="11" fillId="2" borderId="0" xfId="0" applyFont="1" applyFill="1" applyBorder="1" applyAlignment="1">
      <alignment horizontal="right"/>
    </xf>
    <xf numFmtId="0" fontId="15" fillId="6" borderId="1" xfId="0" applyFont="1" applyFill="1" applyBorder="1" applyAlignment="1">
      <alignment horizontal="center" vertical="center" wrapText="1"/>
    </xf>
    <xf numFmtId="0" fontId="15" fillId="6" borderId="1" xfId="0" applyFont="1" applyFill="1" applyBorder="1" applyAlignment="1">
      <alignment horizontal="center" vertical="center"/>
    </xf>
    <xf numFmtId="0" fontId="27" fillId="9" borderId="9" xfId="0" applyFont="1" applyFill="1" applyBorder="1" applyAlignment="1">
      <alignment horizontal="center" vertical="center" wrapText="1"/>
    </xf>
    <xf numFmtId="0" fontId="28" fillId="2" borderId="1" xfId="0" applyFont="1" applyFill="1" applyBorder="1" applyAlignment="1">
      <alignment horizontal="center" vertical="center"/>
    </xf>
    <xf numFmtId="0" fontId="27" fillId="2" borderId="1" xfId="0" applyFont="1" applyFill="1" applyBorder="1" applyAlignment="1" applyProtection="1">
      <alignment horizontal="left" vertical="center" wrapText="1" indent="1"/>
      <protection hidden="1"/>
    </xf>
    <xf numFmtId="0" fontId="26" fillId="2" borderId="6" xfId="0" applyFont="1" applyFill="1" applyBorder="1" applyAlignment="1">
      <alignment vertical="center" textRotation="90" wrapText="1"/>
    </xf>
    <xf numFmtId="0" fontId="16" fillId="2" borderId="10" xfId="0" applyFont="1" applyFill="1" applyBorder="1" applyAlignment="1">
      <alignment vertical="center" textRotation="90" wrapText="1"/>
    </xf>
    <xf numFmtId="0" fontId="26" fillId="2" borderId="11" xfId="0" applyFont="1" applyFill="1" applyBorder="1" applyAlignment="1">
      <alignment vertical="center" textRotation="90" wrapText="1"/>
    </xf>
    <xf numFmtId="0" fontId="16" fillId="2" borderId="12" xfId="0" applyFont="1" applyFill="1" applyBorder="1" applyAlignment="1">
      <alignment vertical="center" textRotation="90" wrapText="1"/>
    </xf>
    <xf numFmtId="0" fontId="28" fillId="2" borderId="0" xfId="0" applyFont="1" applyFill="1" applyBorder="1" applyAlignment="1">
      <alignment horizontal="center" vertical="center"/>
    </xf>
    <xf numFmtId="0" fontId="8" fillId="0" borderId="0" xfId="0" applyFont="1" applyFill="1" applyBorder="1" applyAlignment="1">
      <alignment horizontal="center"/>
    </xf>
    <xf numFmtId="0" fontId="16" fillId="0" borderId="0" xfId="0" applyFont="1" applyFill="1" applyBorder="1" applyAlignment="1">
      <alignment vertical="center" wrapText="1"/>
    </xf>
    <xf numFmtId="0" fontId="27" fillId="0" borderId="0" xfId="0" applyFont="1" applyFill="1" applyBorder="1" applyAlignment="1">
      <alignment horizontal="center" vertical="center" wrapText="1"/>
    </xf>
    <xf numFmtId="0" fontId="28" fillId="0" borderId="0" xfId="0" applyFont="1" applyFill="1" applyBorder="1" applyAlignment="1">
      <alignment horizontal="center" vertical="center"/>
    </xf>
    <xf numFmtId="0" fontId="27" fillId="0" borderId="0" xfId="0" applyFont="1" applyFill="1" applyBorder="1" applyAlignment="1" applyProtection="1">
      <alignment vertical="center" wrapText="1"/>
      <protection hidden="1"/>
    </xf>
    <xf numFmtId="0" fontId="27" fillId="0" borderId="0" xfId="0" applyFont="1" applyFill="1" applyBorder="1" applyAlignment="1">
      <alignment horizontal="center" vertical="center"/>
    </xf>
    <xf numFmtId="0" fontId="25" fillId="0" borderId="0" xfId="0" applyFont="1" applyFill="1" applyBorder="1" applyAlignment="1">
      <alignment vertical="center"/>
    </xf>
    <xf numFmtId="0" fontId="4" fillId="0" borderId="0" xfId="0" applyFont="1" applyBorder="1" applyAlignment="1">
      <alignment horizontal="center"/>
    </xf>
    <xf numFmtId="0" fontId="14" fillId="0" borderId="0" xfId="0" applyFont="1" applyBorder="1" applyAlignment="1"/>
    <xf numFmtId="0" fontId="4" fillId="4" borderId="0" xfId="0" applyFont="1" applyFill="1" applyBorder="1" applyAlignment="1"/>
    <xf numFmtId="0" fontId="4" fillId="8" borderId="0" xfId="0" applyFont="1" applyFill="1" applyAlignment="1"/>
    <xf numFmtId="0" fontId="4" fillId="8" borderId="0" xfId="0" applyFont="1" applyFill="1" applyAlignment="1" applyProtection="1">
      <protection locked="0"/>
    </xf>
    <xf numFmtId="0" fontId="4" fillId="0" borderId="0" xfId="0" applyFont="1" applyBorder="1" applyAlignment="1">
      <alignment horizontal="center" vertical="center"/>
    </xf>
    <xf numFmtId="0" fontId="4" fillId="0" borderId="0" xfId="0" applyFont="1" applyBorder="1" applyAlignment="1">
      <alignment horizontal="left"/>
    </xf>
    <xf numFmtId="0" fontId="29" fillId="4" borderId="0" xfId="0" applyFont="1" applyFill="1" applyAlignment="1"/>
    <xf numFmtId="0" fontId="27" fillId="0" borderId="0" xfId="0" applyFont="1" applyAlignment="1">
      <alignment vertical="center"/>
    </xf>
    <xf numFmtId="0" fontId="27" fillId="0" borderId="0" xfId="0" applyFont="1" applyAlignment="1"/>
    <xf numFmtId="0" fontId="27" fillId="0" borderId="0" xfId="0" applyFont="1" applyAlignment="1">
      <alignment horizontal="center"/>
    </xf>
    <xf numFmtId="0" fontId="29" fillId="5" borderId="0" xfId="0" applyFont="1" applyFill="1" applyAlignment="1"/>
    <xf numFmtId="0" fontId="30" fillId="5" borderId="0" xfId="0" applyFont="1" applyFill="1" applyAlignment="1" applyProtection="1">
      <protection locked="0"/>
    </xf>
    <xf numFmtId="0" fontId="31" fillId="5" borderId="0" xfId="0" applyFont="1" applyFill="1" applyAlignment="1">
      <alignment horizontal="right" vertical="center"/>
    </xf>
    <xf numFmtId="0" fontId="25" fillId="5" borderId="0" xfId="0" applyFont="1" applyFill="1" applyBorder="1" applyAlignment="1" applyProtection="1">
      <alignment vertical="center"/>
      <protection locked="0"/>
    </xf>
    <xf numFmtId="0" fontId="30" fillId="5" borderId="0" xfId="0" applyFont="1" applyFill="1" applyAlignment="1"/>
    <xf numFmtId="0" fontId="27" fillId="2" borderId="0" xfId="0" applyFont="1" applyFill="1" applyAlignment="1"/>
    <xf numFmtId="0" fontId="27" fillId="2" borderId="0" xfId="0" applyFont="1" applyFill="1" applyAlignment="1">
      <alignment horizontal="center"/>
    </xf>
    <xf numFmtId="0" fontId="10" fillId="2" borderId="0" xfId="0" applyFont="1" applyFill="1" applyAlignment="1">
      <alignment horizontal="left" vertical="center" indent="1"/>
    </xf>
    <xf numFmtId="0" fontId="25" fillId="2" borderId="0" xfId="0" applyFont="1" applyFill="1" applyAlignment="1">
      <alignment horizontal="right" vertical="center"/>
    </xf>
    <xf numFmtId="0" fontId="10" fillId="2" borderId="0" xfId="0" applyFont="1" applyFill="1" applyAlignment="1">
      <alignment vertical="center"/>
    </xf>
    <xf numFmtId="0" fontId="27" fillId="2" borderId="0" xfId="0" applyFont="1" applyFill="1" applyAlignment="1">
      <alignment vertical="center"/>
    </xf>
    <xf numFmtId="0" fontId="27" fillId="2" borderId="0" xfId="0" applyFont="1" applyFill="1" applyAlignment="1">
      <alignment horizontal="center" vertical="center"/>
    </xf>
    <xf numFmtId="0" fontId="25" fillId="2" borderId="0" xfId="0" applyFont="1" applyFill="1" applyAlignment="1">
      <alignment horizontal="center" vertical="center"/>
    </xf>
    <xf numFmtId="0" fontId="10" fillId="9" borderId="14" xfId="0" applyFont="1" applyFill="1" applyBorder="1" applyAlignment="1">
      <alignment horizontal="center" vertical="center" wrapText="1"/>
    </xf>
    <xf numFmtId="0" fontId="27" fillId="0" borderId="1" xfId="0" applyFont="1" applyBorder="1" applyAlignment="1" applyProtection="1">
      <alignment horizontal="center" vertical="center"/>
      <protection locked="0"/>
    </xf>
    <xf numFmtId="0" fontId="27" fillId="0" borderId="1" xfId="0" applyFont="1" applyBorder="1" applyAlignment="1" applyProtection="1">
      <alignment vertical="center"/>
      <protection locked="0"/>
    </xf>
    <xf numFmtId="164" fontId="27" fillId="0" borderId="1" xfId="0" applyNumberFormat="1" applyFont="1" applyBorder="1" applyAlignment="1" applyProtection="1">
      <alignment horizontal="center" vertical="center"/>
      <protection locked="0"/>
    </xf>
    <xf numFmtId="0" fontId="30" fillId="2" borderId="8" xfId="0" applyFont="1" applyFill="1" applyBorder="1" applyAlignment="1">
      <alignment vertical="center"/>
    </xf>
    <xf numFmtId="0" fontId="10" fillId="2" borderId="12" xfId="0" applyFont="1" applyFill="1" applyBorder="1" applyAlignment="1">
      <alignment vertical="center"/>
    </xf>
    <xf numFmtId="0" fontId="30" fillId="5" borderId="0" xfId="0" applyFont="1" applyFill="1" applyAlignment="1" applyProtection="1">
      <alignment horizontal="center"/>
      <protection locked="0"/>
    </xf>
    <xf numFmtId="0" fontId="30" fillId="5" borderId="0" xfId="0" applyFont="1" applyFill="1" applyAlignment="1">
      <alignment horizontal="center"/>
    </xf>
    <xf numFmtId="0" fontId="10" fillId="2" borderId="10" xfId="0" applyFont="1" applyFill="1" applyBorder="1" applyAlignment="1">
      <alignment vertical="center"/>
    </xf>
    <xf numFmtId="0" fontId="10" fillId="9" borderId="1" xfId="0" applyFont="1" applyFill="1" applyBorder="1" applyAlignment="1">
      <alignment horizontal="center" vertical="center" wrapText="1"/>
    </xf>
    <xf numFmtId="0" fontId="27" fillId="0" borderId="1" xfId="0" applyFont="1" applyBorder="1" applyAlignment="1">
      <alignment horizontal="center" vertical="center"/>
    </xf>
    <xf numFmtId="0" fontId="27" fillId="0" borderId="3" xfId="0" applyFont="1" applyBorder="1" applyAlignment="1">
      <alignment horizontal="center" vertical="center"/>
    </xf>
    <xf numFmtId="0" fontId="27" fillId="0" borderId="0" xfId="0" applyFont="1" applyBorder="1" applyAlignment="1">
      <alignment horizontal="center" vertical="center"/>
    </xf>
    <xf numFmtId="0" fontId="27" fillId="0" borderId="0" xfId="0" applyFont="1" applyBorder="1" applyAlignment="1">
      <alignment vertical="center"/>
    </xf>
    <xf numFmtId="0" fontId="27" fillId="4" borderId="7" xfId="0" applyFont="1" applyFill="1" applyBorder="1" applyAlignment="1"/>
    <xf numFmtId="0" fontId="27" fillId="4" borderId="13" xfId="0" applyFont="1" applyFill="1" applyBorder="1" applyAlignment="1"/>
    <xf numFmtId="0" fontId="27" fillId="4" borderId="13" xfId="0" applyFont="1" applyFill="1" applyBorder="1" applyAlignment="1">
      <alignment horizontal="center"/>
    </xf>
    <xf numFmtId="0" fontId="27" fillId="4" borderId="6" xfId="0" applyFont="1" applyFill="1" applyBorder="1" applyAlignment="1"/>
    <xf numFmtId="0" fontId="27" fillId="4" borderId="0" xfId="0" applyFont="1" applyFill="1" applyBorder="1" applyAlignment="1"/>
    <xf numFmtId="0" fontId="27" fillId="4" borderId="0" xfId="0" applyFont="1" applyFill="1" applyBorder="1" applyAlignment="1">
      <alignment horizontal="center"/>
    </xf>
    <xf numFmtId="0" fontId="27" fillId="4" borderId="0" xfId="0" applyFont="1" applyFill="1" applyBorder="1" applyAlignment="1" applyProtection="1">
      <alignment horizontal="center"/>
      <protection locked="0"/>
    </xf>
    <xf numFmtId="0" fontId="27" fillId="0" borderId="6" xfId="0" applyFont="1" applyBorder="1" applyAlignment="1"/>
    <xf numFmtId="0" fontId="28" fillId="0" borderId="0" xfId="0" applyFont="1" applyFill="1" applyBorder="1" applyAlignment="1" applyProtection="1">
      <protection locked="0"/>
    </xf>
    <xf numFmtId="0" fontId="28" fillId="0" borderId="0" xfId="0" applyFont="1" applyFill="1" applyBorder="1" applyAlignment="1" applyProtection="1">
      <alignment horizontal="center"/>
      <protection locked="0"/>
    </xf>
    <xf numFmtId="0" fontId="27" fillId="4" borderId="0" xfId="0" applyFont="1" applyFill="1" applyBorder="1" applyAlignment="1" applyProtection="1">
      <protection locked="0"/>
    </xf>
    <xf numFmtId="0" fontId="27" fillId="4" borderId="11" xfId="0" applyFont="1" applyFill="1" applyBorder="1" applyAlignment="1"/>
    <xf numFmtId="0" fontId="27" fillId="4" borderId="2" xfId="0" applyFont="1" applyFill="1" applyBorder="1" applyAlignment="1"/>
    <xf numFmtId="0" fontId="27" fillId="4" borderId="2" xfId="0" applyFont="1" applyFill="1" applyBorder="1" applyAlignment="1">
      <alignment horizontal="center"/>
    </xf>
    <xf numFmtId="0" fontId="27" fillId="0" borderId="0" xfId="0" applyFont="1" applyBorder="1" applyAlignment="1"/>
    <xf numFmtId="0" fontId="10" fillId="2" borderId="0" xfId="0" applyFont="1" applyFill="1" applyAlignment="1" applyProtection="1">
      <alignment vertical="center"/>
      <protection locked="0"/>
    </xf>
    <xf numFmtId="11" fontId="27" fillId="0" borderId="1" xfId="0" applyNumberFormat="1" applyFont="1" applyBorder="1" applyAlignment="1" applyProtection="1">
      <alignment vertical="center"/>
      <protection locked="0"/>
    </xf>
    <xf numFmtId="165" fontId="11" fillId="4" borderId="4" xfId="0" applyNumberFormat="1" applyFont="1" applyFill="1" applyBorder="1" applyAlignment="1">
      <alignment horizontal="left"/>
    </xf>
    <xf numFmtId="0" fontId="33" fillId="0" borderId="0" xfId="0" applyFont="1" applyAlignment="1"/>
    <xf numFmtId="0" fontId="34" fillId="0" borderId="0" xfId="0" applyFont="1" applyAlignment="1"/>
    <xf numFmtId="0" fontId="0" fillId="10" borderId="0" xfId="0" applyFill="1" applyAlignment="1"/>
    <xf numFmtId="0" fontId="35" fillId="11" borderId="0" xfId="0" applyFont="1" applyFill="1" applyAlignment="1"/>
    <xf numFmtId="0" fontId="32" fillId="11" borderId="0" xfId="0" applyFont="1" applyFill="1" applyAlignment="1"/>
    <xf numFmtId="0" fontId="37" fillId="12" borderId="0" xfId="0" applyFont="1" applyFill="1" applyAlignment="1"/>
    <xf numFmtId="0" fontId="36" fillId="12" borderId="0" xfId="0" applyFont="1" applyFill="1" applyAlignment="1">
      <alignment vertical="center"/>
    </xf>
    <xf numFmtId="0" fontId="0" fillId="0" borderId="0" xfId="0" applyFill="1" applyBorder="1" applyAlignment="1"/>
    <xf numFmtId="0" fontId="0" fillId="0" borderId="0" xfId="0" applyBorder="1" applyAlignment="1"/>
    <xf numFmtId="0" fontId="34" fillId="10" borderId="0" xfId="0" applyFont="1" applyFill="1" applyAlignment="1"/>
    <xf numFmtId="0" fontId="0" fillId="10" borderId="0" xfId="0" applyFill="1" applyBorder="1" applyAlignment="1"/>
    <xf numFmtId="0" fontId="34" fillId="10" borderId="0" xfId="0" applyFont="1" applyFill="1" applyAlignment="1">
      <alignment horizontal="center"/>
    </xf>
    <xf numFmtId="0" fontId="34" fillId="10" borderId="0" xfId="0" applyFont="1" applyFill="1" applyBorder="1" applyAlignment="1"/>
    <xf numFmtId="0" fontId="27" fillId="0" borderId="0" xfId="0" applyFont="1" applyAlignment="1" applyProtection="1">
      <alignment vertical="center"/>
      <protection locked="0"/>
    </xf>
    <xf numFmtId="0" fontId="27" fillId="0" borderId="14" xfId="0" applyFont="1" applyBorder="1" applyAlignment="1" applyProtection="1">
      <alignment horizontal="center" vertical="center"/>
      <protection locked="0"/>
    </xf>
    <xf numFmtId="0" fontId="28" fillId="2" borderId="0" xfId="0" applyFont="1" applyFill="1" applyAlignment="1"/>
    <xf numFmtId="0" fontId="33" fillId="0" borderId="0" xfId="0" applyFont="1" applyAlignment="1">
      <alignment vertical="justify" wrapText="1"/>
    </xf>
    <xf numFmtId="0" fontId="0" fillId="0" borderId="0" xfId="0" applyFill="1" applyAlignment="1"/>
    <xf numFmtId="0" fontId="34" fillId="0" borderId="0" xfId="0" applyFont="1" applyFill="1" applyAlignment="1">
      <alignment horizontal="center"/>
    </xf>
    <xf numFmtId="0" fontId="34" fillId="0" borderId="0" xfId="0" applyFont="1" applyFill="1" applyAlignment="1"/>
    <xf numFmtId="0" fontId="0" fillId="0" borderId="0" xfId="0" applyFill="1" applyAlignment="1">
      <alignment vertical="top"/>
    </xf>
    <xf numFmtId="0" fontId="33" fillId="0" borderId="0" xfId="0" applyFont="1" applyFill="1" applyAlignment="1">
      <alignment vertical="justify"/>
    </xf>
    <xf numFmtId="0" fontId="0" fillId="0" borderId="0" xfId="0" applyFill="1" applyAlignment="1">
      <alignment vertical="justify"/>
    </xf>
    <xf numFmtId="0" fontId="19" fillId="6" borderId="4" xfId="0" applyFont="1" applyFill="1" applyBorder="1" applyAlignment="1">
      <alignment horizontal="center" vertical="center" wrapText="1"/>
    </xf>
    <xf numFmtId="0" fontId="17" fillId="5" borderId="4" xfId="0" applyFont="1" applyFill="1" applyBorder="1" applyAlignment="1">
      <alignment horizontal="center" vertical="center"/>
    </xf>
    <xf numFmtId="0" fontId="0" fillId="0" borderId="0" xfId="0" applyAlignment="1">
      <alignment horizontal="center" vertical="center"/>
    </xf>
    <xf numFmtId="0" fontId="27" fillId="4" borderId="13" xfId="0" applyFont="1" applyFill="1" applyBorder="1" applyAlignment="1">
      <alignment horizontal="center"/>
    </xf>
    <xf numFmtId="0" fontId="10" fillId="14" borderId="25" xfId="0" applyFont="1" applyFill="1" applyBorder="1" applyAlignment="1">
      <alignment horizontal="center" vertical="center" wrapText="1"/>
    </xf>
    <xf numFmtId="0" fontId="27" fillId="0" borderId="24" xfId="0" applyFont="1" applyBorder="1" applyAlignment="1">
      <alignment horizontal="center" vertical="center"/>
    </xf>
    <xf numFmtId="0" fontId="27" fillId="0" borderId="4" xfId="0" applyFont="1" applyBorder="1" applyAlignment="1" applyProtection="1">
      <alignment horizontal="center" vertical="center"/>
      <protection locked="0"/>
    </xf>
    <xf numFmtId="0" fontId="27" fillId="0" borderId="17" xfId="0" applyFont="1" applyBorder="1" applyAlignment="1"/>
    <xf numFmtId="0" fontId="27" fillId="0" borderId="18" xfId="0" applyFont="1" applyBorder="1" applyAlignment="1"/>
    <xf numFmtId="0" fontId="27" fillId="0" borderId="20" xfId="0" applyFont="1" applyBorder="1" applyAlignment="1"/>
    <xf numFmtId="0" fontId="0" fillId="0" borderId="0" xfId="0" applyAlignment="1">
      <alignment vertical="top"/>
    </xf>
    <xf numFmtId="0" fontId="33" fillId="0" borderId="0" xfId="0" applyFont="1" applyAlignment="1">
      <alignment vertical="top" wrapText="1"/>
    </xf>
    <xf numFmtId="0" fontId="48" fillId="0" borderId="30" xfId="0" applyFont="1" applyBorder="1" applyAlignment="1">
      <alignment vertical="center" wrapText="1"/>
    </xf>
    <xf numFmtId="0" fontId="48" fillId="0" borderId="31" xfId="0" applyFont="1" applyBorder="1" applyAlignment="1">
      <alignment vertical="center" wrapText="1"/>
    </xf>
    <xf numFmtId="0" fontId="17" fillId="0" borderId="31" xfId="0" applyFont="1" applyBorder="1" applyAlignment="1">
      <alignment vertical="center" wrapText="1"/>
    </xf>
    <xf numFmtId="0" fontId="17" fillId="0" borderId="30" xfId="0" applyFont="1" applyBorder="1" applyAlignment="1">
      <alignment vertical="center" wrapText="1"/>
    </xf>
    <xf numFmtId="0" fontId="4" fillId="17" borderId="0" xfId="0" applyFont="1" applyFill="1" applyBorder="1" applyAlignment="1"/>
    <xf numFmtId="0" fontId="50" fillId="11" borderId="0" xfId="0" applyFont="1" applyFill="1" applyAlignment="1">
      <alignment horizontal="right" vertical="center"/>
    </xf>
    <xf numFmtId="0" fontId="10" fillId="5" borderId="0" xfId="0" applyFont="1" applyFill="1" applyBorder="1" applyAlignment="1" applyProtection="1">
      <alignment vertical="center"/>
      <protection locked="0"/>
    </xf>
    <xf numFmtId="166" fontId="10" fillId="5" borderId="0" xfId="0" applyNumberFormat="1" applyFont="1" applyFill="1" applyBorder="1" applyAlignment="1" applyProtection="1">
      <alignment horizontal="left" vertical="center"/>
      <protection locked="0"/>
    </xf>
    <xf numFmtId="0" fontId="27" fillId="17" borderId="0" xfId="0" applyFont="1" applyFill="1" applyAlignment="1">
      <alignment vertical="center"/>
    </xf>
    <xf numFmtId="0" fontId="27" fillId="17" borderId="0" xfId="0" applyFont="1" applyFill="1" applyAlignment="1"/>
    <xf numFmtId="0" fontId="25" fillId="17" borderId="0" xfId="0" applyFont="1" applyFill="1" applyAlignment="1">
      <alignment vertical="center"/>
    </xf>
    <xf numFmtId="0" fontId="28" fillId="17" borderId="0" xfId="0" applyFont="1" applyFill="1" applyAlignment="1">
      <alignment vertical="center"/>
    </xf>
    <xf numFmtId="0" fontId="10" fillId="18" borderId="25" xfId="0" applyFont="1" applyFill="1" applyBorder="1" applyAlignment="1">
      <alignment horizontal="center" vertical="center" wrapText="1"/>
    </xf>
    <xf numFmtId="0" fontId="28" fillId="0" borderId="1" xfId="0" applyFont="1" applyFill="1" applyBorder="1" applyAlignment="1">
      <alignment horizontal="center" vertical="center"/>
    </xf>
    <xf numFmtId="0" fontId="27" fillId="19" borderId="1" xfId="0" applyFont="1" applyFill="1" applyBorder="1" applyAlignment="1" applyProtection="1">
      <alignment horizontal="left" vertical="center" wrapText="1" indent="1"/>
      <protection hidden="1"/>
    </xf>
    <xf numFmtId="0" fontId="14" fillId="0" borderId="0" xfId="0" applyFont="1" applyBorder="1" applyAlignment="1">
      <alignment horizontal="center"/>
    </xf>
    <xf numFmtId="0" fontId="11" fillId="0" borderId="0" xfId="0" applyFont="1" applyBorder="1" applyAlignment="1" applyProtection="1">
      <alignment horizontal="center"/>
      <protection locked="0"/>
    </xf>
    <xf numFmtId="0" fontId="18" fillId="5" borderId="0" xfId="0" applyFont="1" applyFill="1" applyBorder="1" applyAlignment="1">
      <alignment horizontal="left" vertical="center" indent="2"/>
    </xf>
    <xf numFmtId="0" fontId="45" fillId="22" borderId="28" xfId="3" applyFont="1" applyFill="1" applyBorder="1" applyAlignment="1">
      <alignment horizontal="center" vertical="center" wrapText="1"/>
    </xf>
    <xf numFmtId="0" fontId="48" fillId="0" borderId="30" xfId="0" applyFont="1" applyBorder="1" applyAlignment="1">
      <alignment horizontal="left" vertical="center" wrapText="1" indent="3"/>
    </xf>
    <xf numFmtId="0" fontId="48" fillId="0" borderId="31" xfId="0" applyFont="1" applyBorder="1" applyAlignment="1">
      <alignment horizontal="left" vertical="center" wrapText="1" indent="3"/>
    </xf>
    <xf numFmtId="0" fontId="33" fillId="0" borderId="0" xfId="0" applyFont="1" applyAlignment="1">
      <alignment vertical="center" wrapText="1"/>
    </xf>
    <xf numFmtId="0" fontId="17" fillId="0" borderId="31" xfId="0" applyFont="1" applyBorder="1" applyAlignment="1">
      <alignment horizontal="left" vertical="center" wrapText="1" indent="3"/>
    </xf>
    <xf numFmtId="0" fontId="46" fillId="13" borderId="0" xfId="3" applyFont="1" applyFill="1" applyAlignment="1">
      <alignment horizontal="left" vertical="center" wrapText="1" indent="1"/>
    </xf>
    <xf numFmtId="0" fontId="45" fillId="15" borderId="28" xfId="3" applyFont="1" applyFill="1" applyBorder="1" applyAlignment="1">
      <alignment horizontal="left" vertical="center" wrapText="1" indent="1"/>
    </xf>
    <xf numFmtId="0" fontId="48" fillId="0" borderId="30" xfId="0" applyFont="1" applyBorder="1" applyAlignment="1">
      <alignment horizontal="left" vertical="center" wrapText="1"/>
    </xf>
    <xf numFmtId="0" fontId="46" fillId="0" borderId="0" xfId="3" applyFont="1" applyAlignment="1">
      <alignment horizontal="left" vertical="center" wrapText="1" indent="1"/>
    </xf>
    <xf numFmtId="0" fontId="46" fillId="0" borderId="24" xfId="3" applyFont="1" applyBorder="1" applyAlignment="1">
      <alignment horizontal="left" vertical="center" wrapText="1" indent="1"/>
    </xf>
    <xf numFmtId="0" fontId="46" fillId="0" borderId="0" xfId="3" applyFont="1" applyAlignment="1">
      <alignment horizontal="left" vertical="center" wrapText="1"/>
    </xf>
    <xf numFmtId="0" fontId="43" fillId="0" borderId="24" xfId="3" applyFont="1" applyBorder="1" applyAlignment="1">
      <alignment vertical="center" wrapText="1"/>
    </xf>
    <xf numFmtId="0" fontId="43" fillId="13" borderId="24" xfId="3" applyFont="1" applyFill="1" applyBorder="1" applyAlignment="1" applyProtection="1">
      <alignment wrapText="1"/>
      <protection hidden="1"/>
    </xf>
    <xf numFmtId="0" fontId="19" fillId="22" borderId="1" xfId="0" applyFont="1" applyFill="1" applyBorder="1" applyAlignment="1">
      <alignment horizontal="center" vertical="center" wrapText="1"/>
    </xf>
    <xf numFmtId="0" fontId="45" fillId="15" borderId="28" xfId="4" applyFont="1" applyFill="1" applyBorder="1" applyAlignment="1">
      <alignment horizontal="center" vertical="center"/>
    </xf>
    <xf numFmtId="0" fontId="45" fillId="16" borderId="24" xfId="4" applyFont="1" applyFill="1" applyBorder="1" applyAlignment="1">
      <alignment horizontal="center" vertical="center" wrapText="1"/>
    </xf>
    <xf numFmtId="0" fontId="25" fillId="0" borderId="24" xfId="3" applyFont="1" applyBorder="1" applyAlignment="1">
      <alignment horizontal="justify" vertical="center" wrapText="1"/>
    </xf>
    <xf numFmtId="0" fontId="46" fillId="0" borderId="24" xfId="4" applyFont="1" applyBorder="1" applyAlignment="1">
      <alignment vertical="center"/>
    </xf>
    <xf numFmtId="0" fontId="44" fillId="0" borderId="24" xfId="3" applyFont="1" applyBorder="1" applyAlignment="1">
      <alignment horizontal="justify" vertical="center" wrapText="1"/>
    </xf>
    <xf numFmtId="0" fontId="26" fillId="2" borderId="0" xfId="0" applyFont="1" applyFill="1" applyBorder="1" applyAlignment="1">
      <alignment vertical="center" textRotation="90" wrapText="1"/>
    </xf>
    <xf numFmtId="0" fontId="16" fillId="2" borderId="0" xfId="0" applyFont="1" applyFill="1" applyBorder="1" applyAlignment="1">
      <alignment vertical="center" textRotation="90" wrapText="1"/>
    </xf>
    <xf numFmtId="0" fontId="27" fillId="2" borderId="0" xfId="0" applyFont="1" applyFill="1" applyBorder="1" applyAlignment="1" applyProtection="1">
      <alignment horizontal="left" vertical="center" wrapText="1" indent="1"/>
      <protection hidden="1"/>
    </xf>
    <xf numFmtId="0" fontId="27" fillId="17" borderId="0" xfId="0" applyFont="1" applyFill="1" applyBorder="1" applyAlignment="1">
      <alignment horizontal="center" vertical="center" wrapText="1"/>
    </xf>
    <xf numFmtId="0" fontId="28" fillId="21" borderId="9" xfId="0" applyFont="1" applyFill="1" applyBorder="1" applyAlignment="1">
      <alignment horizontal="center" vertical="center" wrapText="1"/>
    </xf>
    <xf numFmtId="0" fontId="4" fillId="0" borderId="0" xfId="5" applyFont="1" applyAlignment="1"/>
    <xf numFmtId="0" fontId="5" fillId="5" borderId="0" xfId="5" applyFont="1" applyFill="1" applyAlignment="1">
      <alignment vertical="center"/>
    </xf>
    <xf numFmtId="0" fontId="27" fillId="5" borderId="0" xfId="5" applyFont="1" applyFill="1" applyAlignment="1">
      <alignment horizontal="right" vertical="center"/>
    </xf>
    <xf numFmtId="0" fontId="28" fillId="5" borderId="0" xfId="5" applyFont="1" applyFill="1" applyAlignment="1">
      <alignment horizontal="left" vertical="center"/>
    </xf>
    <xf numFmtId="0" fontId="27" fillId="5" borderId="0" xfId="5" applyFont="1" applyFill="1" applyAlignment="1">
      <alignment horizontal="left" vertical="center"/>
    </xf>
    <xf numFmtId="0" fontId="6" fillId="0" borderId="0" xfId="5" applyFont="1" applyFill="1" applyAlignment="1">
      <alignment horizontal="center" vertical="center"/>
    </xf>
    <xf numFmtId="0" fontId="7" fillId="0" borderId="0" xfId="5" applyFont="1" applyFill="1" applyAlignment="1">
      <alignment horizontal="center" vertical="center"/>
    </xf>
    <xf numFmtId="0" fontId="7" fillId="0" borderId="0" xfId="5" applyFont="1" applyFill="1" applyBorder="1" applyAlignment="1">
      <alignment horizontal="center" vertical="center"/>
    </xf>
    <xf numFmtId="0" fontId="8" fillId="0" borderId="0" xfId="5" applyFont="1" applyFill="1" applyAlignment="1"/>
    <xf numFmtId="0" fontId="8" fillId="0" borderId="0" xfId="5" applyFont="1" applyFill="1" applyBorder="1" applyAlignment="1"/>
    <xf numFmtId="0" fontId="4" fillId="0" borderId="0" xfId="5" applyFont="1" applyFill="1" applyAlignment="1"/>
    <xf numFmtId="0" fontId="10" fillId="23" borderId="1" xfId="5" applyFont="1" applyFill="1" applyBorder="1" applyAlignment="1">
      <alignment horizontal="center"/>
    </xf>
    <xf numFmtId="0" fontId="11" fillId="23" borderId="1" xfId="5" applyFont="1" applyFill="1" applyBorder="1" applyAlignment="1">
      <alignment horizontal="center" vertical="center"/>
    </xf>
    <xf numFmtId="0" fontId="4" fillId="24" borderId="1" xfId="5" applyFont="1" applyFill="1" applyBorder="1" applyAlignment="1">
      <alignment horizontal="center"/>
    </xf>
    <xf numFmtId="0" fontId="4" fillId="0" borderId="1" xfId="5" applyFont="1" applyFill="1" applyBorder="1" applyAlignment="1">
      <alignment horizontal="center"/>
    </xf>
    <xf numFmtId="0" fontId="8" fillId="0" borderId="0" xfId="5" applyFont="1" applyAlignment="1"/>
    <xf numFmtId="0" fontId="12" fillId="0" borderId="0" xfId="5" applyFont="1" applyFill="1" applyBorder="1" applyAlignment="1">
      <alignment horizontal="center"/>
    </xf>
    <xf numFmtId="0" fontId="13" fillId="0" borderId="0" xfId="5" applyFont="1" applyFill="1" applyBorder="1" applyAlignment="1">
      <alignment horizontal="center"/>
    </xf>
    <xf numFmtId="0" fontId="12" fillId="0" borderId="0" xfId="5" applyFont="1" applyFill="1" applyBorder="1" applyAlignment="1"/>
    <xf numFmtId="0" fontId="4" fillId="25" borderId="1" xfId="5" applyFont="1" applyFill="1" applyBorder="1" applyAlignment="1">
      <alignment horizontal="center"/>
    </xf>
    <xf numFmtId="0" fontId="14" fillId="0" borderId="1" xfId="5" applyFont="1" applyFill="1" applyBorder="1" applyAlignment="1">
      <alignment horizontal="center"/>
    </xf>
    <xf numFmtId="0" fontId="11" fillId="0" borderId="0" xfId="5" applyFont="1" applyFill="1" applyBorder="1" applyAlignment="1"/>
    <xf numFmtId="0" fontId="8" fillId="0" borderId="0" xfId="5" applyFont="1" applyFill="1" applyBorder="1" applyAlignment="1">
      <alignment horizontal="center" vertical="center" wrapText="1"/>
    </xf>
    <xf numFmtId="0" fontId="9" fillId="0" borderId="0" xfId="5" applyFont="1" applyFill="1" applyBorder="1" applyAlignment="1">
      <alignment horizontal="left"/>
    </xf>
    <xf numFmtId="0" fontId="8" fillId="0" borderId="0" xfId="5" applyFont="1" applyFill="1" applyBorder="1" applyAlignment="1">
      <alignment horizontal="center"/>
    </xf>
    <xf numFmtId="0" fontId="10" fillId="0" borderId="0" xfId="5" applyFont="1" applyFill="1" applyBorder="1" applyAlignment="1">
      <alignment horizontal="center"/>
    </xf>
    <xf numFmtId="0" fontId="11" fillId="0" borderId="0" xfId="5" applyFont="1" applyFill="1" applyBorder="1" applyAlignment="1">
      <alignment horizontal="center" vertical="center"/>
    </xf>
    <xf numFmtId="0" fontId="4" fillId="0" borderId="0" xfId="5" applyFont="1" applyFill="1" applyBorder="1" applyAlignment="1">
      <alignment horizontal="center"/>
    </xf>
    <xf numFmtId="0" fontId="4" fillId="0" borderId="0" xfId="5" applyFont="1" applyFill="1" applyAlignment="1">
      <alignment horizontal="center"/>
    </xf>
    <xf numFmtId="0" fontId="39" fillId="0" borderId="0" xfId="5" applyFont="1" applyFill="1" applyBorder="1" applyAlignment="1">
      <alignment horizontal="left" vertical="center"/>
    </xf>
    <xf numFmtId="0" fontId="8" fillId="0" borderId="0" xfId="5" applyFont="1" applyFill="1" applyBorder="1" applyAlignment="1">
      <alignment horizontal="right" vertical="center"/>
    </xf>
    <xf numFmtId="0" fontId="14" fillId="0" borderId="0" xfId="5" applyFont="1" applyFill="1" applyBorder="1" applyAlignment="1">
      <alignment horizontal="center"/>
    </xf>
    <xf numFmtId="0" fontId="12" fillId="0" borderId="0" xfId="5" applyFont="1" applyFill="1" applyBorder="1" applyAlignment="1">
      <alignment vertical="center" wrapText="1"/>
    </xf>
    <xf numFmtId="0" fontId="4" fillId="0" borderId="0" xfId="5" applyFont="1" applyFill="1" applyBorder="1" applyAlignment="1"/>
    <xf numFmtId="0" fontId="10" fillId="0" borderId="1" xfId="5" applyFont="1" applyFill="1" applyBorder="1" applyAlignment="1">
      <alignment horizontal="center"/>
    </xf>
    <xf numFmtId="0" fontId="11" fillId="0" borderId="1" xfId="5" applyFont="1" applyFill="1" applyBorder="1" applyAlignment="1">
      <alignment horizontal="center" vertical="center"/>
    </xf>
    <xf numFmtId="0" fontId="10" fillId="26" borderId="1" xfId="5" applyFont="1" applyFill="1" applyBorder="1" applyAlignment="1">
      <alignment horizontal="center"/>
    </xf>
    <xf numFmtId="0" fontId="8" fillId="26" borderId="1" xfId="5" applyFont="1" applyFill="1" applyBorder="1" applyAlignment="1">
      <alignment horizontal="center" vertical="center"/>
    </xf>
    <xf numFmtId="0" fontId="8" fillId="26" borderId="1" xfId="5" applyFont="1" applyFill="1" applyBorder="1" applyAlignment="1">
      <alignment horizontal="left" vertical="center"/>
    </xf>
    <xf numFmtId="0" fontId="11" fillId="26" borderId="1" xfId="5" applyFont="1" applyFill="1" applyBorder="1" applyAlignment="1">
      <alignment horizontal="center" vertical="center"/>
    </xf>
    <xf numFmtId="0" fontId="4" fillId="27" borderId="1" xfId="5" applyFont="1" applyFill="1" applyBorder="1" applyAlignment="1">
      <alignment horizontal="center"/>
    </xf>
    <xf numFmtId="0" fontId="4" fillId="2" borderId="0" xfId="5" applyFont="1" applyFill="1" applyAlignment="1"/>
    <xf numFmtId="0" fontId="9" fillId="2" borderId="0" xfId="5" applyFont="1" applyFill="1" applyBorder="1" applyAlignment="1">
      <alignment horizontal="left"/>
    </xf>
    <xf numFmtId="0" fontId="8" fillId="2" borderId="0" xfId="5" applyFont="1" applyFill="1" applyBorder="1" applyAlignment="1"/>
    <xf numFmtId="0" fontId="8" fillId="2" borderId="0" xfId="5" applyFont="1" applyFill="1" applyBorder="1" applyAlignment="1">
      <alignment horizontal="center"/>
    </xf>
    <xf numFmtId="0" fontId="8" fillId="2" borderId="0" xfId="5" applyFont="1" applyFill="1" applyAlignment="1"/>
    <xf numFmtId="0" fontId="10" fillId="3" borderId="1" xfId="5" applyFont="1" applyFill="1" applyBorder="1" applyAlignment="1">
      <alignment horizontal="center"/>
    </xf>
    <xf numFmtId="0" fontId="11" fillId="3" borderId="1" xfId="5" applyFont="1" applyFill="1" applyBorder="1" applyAlignment="1">
      <alignment horizontal="center" vertical="center"/>
    </xf>
    <xf numFmtId="0" fontId="4" fillId="4" borderId="1" xfId="5" applyFont="1" applyFill="1" applyBorder="1" applyAlignment="1">
      <alignment horizontal="center"/>
    </xf>
    <xf numFmtId="0" fontId="4" fillId="6" borderId="0" xfId="5" applyFont="1" applyFill="1" applyAlignment="1"/>
    <xf numFmtId="0" fontId="12" fillId="2" borderId="0" xfId="5" applyFont="1" applyFill="1" applyBorder="1" applyAlignment="1">
      <alignment horizontal="center"/>
    </xf>
    <xf numFmtId="0" fontId="13" fillId="2" borderId="0" xfId="5" applyFont="1" applyFill="1" applyBorder="1" applyAlignment="1">
      <alignment horizontal="center"/>
    </xf>
    <xf numFmtId="0" fontId="12" fillId="2" borderId="0" xfId="5" applyFont="1" applyFill="1" applyBorder="1" applyAlignment="1"/>
    <xf numFmtId="0" fontId="4" fillId="5" borderId="1" xfId="5" applyFont="1" applyFill="1" applyBorder="1" applyAlignment="1">
      <alignment horizontal="center"/>
    </xf>
    <xf numFmtId="0" fontId="14" fillId="4" borderId="1" xfId="5" applyFont="1" applyFill="1" applyBorder="1" applyAlignment="1">
      <alignment horizontal="center"/>
    </xf>
    <xf numFmtId="0" fontId="11" fillId="2" borderId="0" xfId="5" applyFont="1" applyFill="1" applyBorder="1" applyAlignment="1"/>
    <xf numFmtId="0" fontId="8" fillId="2" borderId="0" xfId="5" applyFont="1" applyFill="1" applyBorder="1" applyAlignment="1">
      <alignment horizontal="center" vertical="center" wrapText="1"/>
    </xf>
    <xf numFmtId="0" fontId="4" fillId="2" borderId="0" xfId="5" applyFont="1" applyFill="1" applyAlignment="1">
      <alignment horizontal="center"/>
    </xf>
    <xf numFmtId="0" fontId="12" fillId="2" borderId="0" xfId="5" applyFont="1" applyFill="1" applyBorder="1" applyAlignment="1">
      <alignment vertical="center" wrapText="1"/>
    </xf>
    <xf numFmtId="0" fontId="9" fillId="2" borderId="2" xfId="5" applyFont="1" applyFill="1" applyBorder="1" applyAlignment="1">
      <alignment wrapText="1"/>
    </xf>
    <xf numFmtId="0" fontId="15" fillId="2" borderId="0" xfId="5" applyFont="1" applyFill="1" applyBorder="1" applyAlignment="1"/>
    <xf numFmtId="0" fontId="13" fillId="2" borderId="0" xfId="5" applyFont="1" applyFill="1" applyBorder="1" applyAlignment="1"/>
    <xf numFmtId="0" fontId="12" fillId="2" borderId="13" xfId="5" applyFont="1" applyFill="1" applyBorder="1" applyAlignment="1">
      <alignment horizontal="center" vertical="center" wrapText="1"/>
    </xf>
    <xf numFmtId="0" fontId="16" fillId="7" borderId="0" xfId="5" applyFont="1" applyFill="1" applyBorder="1" applyAlignment="1">
      <alignment horizontal="left"/>
    </xf>
    <xf numFmtId="0" fontId="11" fillId="7" borderId="0" xfId="5" applyFont="1" applyFill="1" applyBorder="1" applyAlignment="1"/>
    <xf numFmtId="0" fontId="8" fillId="7" borderId="0" xfId="5" applyFont="1" applyFill="1" applyBorder="1" applyAlignment="1">
      <alignment horizontal="center"/>
    </xf>
    <xf numFmtId="0" fontId="15" fillId="6" borderId="4" xfId="0" applyFont="1" applyFill="1" applyBorder="1" applyAlignment="1">
      <alignment horizontal="center" vertical="center" wrapText="1"/>
    </xf>
    <xf numFmtId="0" fontId="28" fillId="4" borderId="0" xfId="0" applyFont="1" applyFill="1" applyBorder="1" applyAlignment="1" applyProtection="1"/>
    <xf numFmtId="0" fontId="27" fillId="0" borderId="1" xfId="0" applyFont="1" applyFill="1" applyBorder="1" applyAlignment="1">
      <alignment horizontal="left" vertical="center" indent="1"/>
    </xf>
    <xf numFmtId="0" fontId="52" fillId="4" borderId="0" xfId="0" applyFont="1" applyFill="1" applyAlignment="1">
      <alignment vertical="center"/>
    </xf>
    <xf numFmtId="0" fontId="52" fillId="4" borderId="0" xfId="0" applyFont="1" applyFill="1" applyAlignment="1">
      <alignment horizontal="left" vertical="center" wrapText="1" indent="1"/>
    </xf>
    <xf numFmtId="0" fontId="52" fillId="0" borderId="0" xfId="0" applyFont="1" applyAlignment="1">
      <alignment vertical="center"/>
    </xf>
    <xf numFmtId="0" fontId="33" fillId="0" borderId="0" xfId="0" applyFont="1" applyFill="1" applyAlignment="1">
      <alignment horizontal="justify" vertical="justify" wrapText="1"/>
    </xf>
    <xf numFmtId="0" fontId="33" fillId="0" borderId="0" xfId="0" applyFont="1" applyAlignment="1">
      <alignment horizontal="justify" vertical="justify" wrapText="1"/>
    </xf>
    <xf numFmtId="0" fontId="0" fillId="0" borderId="0" xfId="0" applyAlignment="1">
      <alignment horizontal="justify" vertical="justify" wrapText="1"/>
    </xf>
    <xf numFmtId="0" fontId="15" fillId="20" borderId="7" xfId="0" applyFont="1" applyFill="1" applyBorder="1" applyAlignment="1">
      <alignment horizontal="center" vertical="center" wrapText="1"/>
    </xf>
    <xf numFmtId="0" fontId="15" fillId="20" borderId="6" xfId="0" applyFont="1" applyFill="1" applyBorder="1" applyAlignment="1">
      <alignment horizontal="center" vertical="center" wrapText="1"/>
    </xf>
    <xf numFmtId="0" fontId="15" fillId="20" borderId="11" xfId="0" applyFont="1" applyFill="1" applyBorder="1" applyAlignment="1">
      <alignment horizontal="center" vertical="center" wrapText="1"/>
    </xf>
    <xf numFmtId="0" fontId="27" fillId="4" borderId="13" xfId="0" applyFont="1" applyFill="1" applyBorder="1" applyAlignment="1">
      <alignment horizontal="center"/>
    </xf>
    <xf numFmtId="0" fontId="27" fillId="4" borderId="0" xfId="0" applyFont="1" applyFill="1" applyBorder="1" applyAlignment="1" applyProtection="1">
      <alignment horizontal="center"/>
      <protection locked="0"/>
    </xf>
    <xf numFmtId="0" fontId="51" fillId="20" borderId="16" xfId="0" applyFont="1" applyFill="1" applyBorder="1" applyAlignment="1">
      <alignment horizontal="center" vertical="center" wrapText="1"/>
    </xf>
    <xf numFmtId="0" fontId="51" fillId="20" borderId="26" xfId="0" applyFont="1" applyFill="1" applyBorder="1" applyAlignment="1">
      <alignment horizontal="center" vertical="center" wrapText="1"/>
    </xf>
    <xf numFmtId="0" fontId="51" fillId="20" borderId="19" xfId="0" applyFont="1" applyFill="1" applyBorder="1" applyAlignment="1">
      <alignment horizontal="center" vertical="center" wrapText="1"/>
    </xf>
    <xf numFmtId="0" fontId="51" fillId="20" borderId="27" xfId="0" applyFont="1" applyFill="1" applyBorder="1" applyAlignment="1">
      <alignment horizontal="center" vertical="center" wrapText="1"/>
    </xf>
    <xf numFmtId="0" fontId="30" fillId="20" borderId="1" xfId="0" applyFont="1" applyFill="1" applyBorder="1" applyAlignment="1">
      <alignment horizontal="center" vertical="center"/>
    </xf>
    <xf numFmtId="0" fontId="30" fillId="20" borderId="4" xfId="0" applyFont="1" applyFill="1" applyBorder="1" applyAlignment="1">
      <alignment horizontal="center" vertical="center" wrapText="1"/>
    </xf>
    <xf numFmtId="0" fontId="30" fillId="20" borderId="21" xfId="0" applyFont="1" applyFill="1" applyBorder="1" applyAlignment="1">
      <alignment horizontal="center" vertical="center"/>
    </xf>
    <xf numFmtId="0" fontId="30" fillId="20" borderId="22" xfId="0" applyFont="1" applyFill="1" applyBorder="1" applyAlignment="1">
      <alignment horizontal="center" vertical="center"/>
    </xf>
    <xf numFmtId="0" fontId="30" fillId="20" borderId="23" xfId="0" applyFont="1" applyFill="1" applyBorder="1" applyAlignment="1">
      <alignment horizontal="center" vertical="center"/>
    </xf>
    <xf numFmtId="0" fontId="15" fillId="20" borderId="3" xfId="0" applyFont="1" applyFill="1" applyBorder="1" applyAlignment="1">
      <alignment horizontal="center" vertical="center" wrapText="1"/>
    </xf>
    <xf numFmtId="0" fontId="15" fillId="20" borderId="15" xfId="0" applyFont="1" applyFill="1" applyBorder="1" applyAlignment="1">
      <alignment horizontal="center" vertical="center" wrapText="1"/>
    </xf>
    <xf numFmtId="0" fontId="15" fillId="20" borderId="14" xfId="0" applyFont="1" applyFill="1" applyBorder="1" applyAlignment="1">
      <alignment horizontal="center" vertical="center" wrapText="1"/>
    </xf>
    <xf numFmtId="0" fontId="51" fillId="20" borderId="9" xfId="0" applyFont="1" applyFill="1" applyBorder="1" applyAlignment="1">
      <alignment horizontal="center" vertical="center" wrapText="1"/>
    </xf>
    <xf numFmtId="0" fontId="51" fillId="20" borderId="5"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9" fillId="5" borderId="0" xfId="0" applyFont="1" applyFill="1" applyBorder="1" applyAlignment="1">
      <alignment horizontal="center"/>
    </xf>
    <xf numFmtId="0" fontId="9" fillId="5" borderId="0" xfId="0" applyFont="1" applyFill="1" applyBorder="1" applyAlignment="1">
      <alignment horizontal="center" vertical="top"/>
    </xf>
    <xf numFmtId="165" fontId="22" fillId="5" borderId="0" xfId="0" applyNumberFormat="1" applyFont="1" applyFill="1" applyBorder="1" applyAlignment="1">
      <alignment horizontal="center" vertical="center"/>
    </xf>
    <xf numFmtId="0" fontId="23" fillId="8" borderId="0" xfId="0" applyFont="1" applyFill="1" applyAlignment="1">
      <alignment horizontal="center" vertical="center"/>
    </xf>
    <xf numFmtId="0" fontId="11" fillId="5" borderId="7" xfId="0" applyFont="1" applyFill="1" applyBorder="1" applyAlignment="1">
      <alignment horizontal="left"/>
    </xf>
    <xf numFmtId="0" fontId="11" fillId="5" borderId="13" xfId="0" applyFont="1" applyFill="1" applyBorder="1" applyAlignment="1">
      <alignment horizontal="left"/>
    </xf>
    <xf numFmtId="0" fontId="28" fillId="0" borderId="13" xfId="0" applyFont="1" applyFill="1" applyBorder="1" applyAlignment="1" applyProtection="1">
      <alignment horizontal="center" vertical="center"/>
      <protection locked="0"/>
    </xf>
    <xf numFmtId="0" fontId="11" fillId="5" borderId="6" xfId="0" applyFont="1" applyFill="1" applyBorder="1" applyAlignment="1">
      <alignment horizontal="left"/>
    </xf>
    <xf numFmtId="0" fontId="11" fillId="5" borderId="0" xfId="0" applyFont="1" applyFill="1" applyBorder="1" applyAlignment="1">
      <alignment horizontal="left"/>
    </xf>
    <xf numFmtId="0" fontId="11" fillId="5" borderId="11" xfId="0" applyFont="1" applyFill="1" applyBorder="1" applyAlignment="1">
      <alignment horizontal="left"/>
    </xf>
    <xf numFmtId="0" fontId="11" fillId="5" borderId="2" xfId="0" applyFont="1" applyFill="1" applyBorder="1" applyAlignment="1">
      <alignment horizontal="left"/>
    </xf>
    <xf numFmtId="0" fontId="10" fillId="10" borderId="1" xfId="0" applyFont="1" applyFill="1" applyBorder="1" applyAlignment="1">
      <alignment horizontal="center" vertical="center" wrapText="1"/>
    </xf>
    <xf numFmtId="0" fontId="10" fillId="10" borderId="4" xfId="0" applyFont="1" applyFill="1" applyBorder="1" applyAlignment="1">
      <alignment horizontal="center" vertical="center" wrapText="1"/>
    </xf>
    <xf numFmtId="0" fontId="5" fillId="2" borderId="0" xfId="0" applyFont="1" applyFill="1" applyBorder="1" applyAlignment="1">
      <alignment horizontal="center" vertical="center"/>
    </xf>
    <xf numFmtId="0" fontId="25" fillId="0" borderId="4" xfId="0" applyFont="1" applyFill="1" applyBorder="1" applyAlignment="1">
      <alignment horizontal="left" vertical="center" wrapText="1"/>
    </xf>
    <xf numFmtId="0" fontId="25" fillId="0" borderId="5" xfId="0" applyFont="1" applyFill="1" applyBorder="1" applyAlignment="1">
      <alignment horizontal="left" vertical="center" wrapText="1"/>
    </xf>
    <xf numFmtId="0" fontId="15" fillId="6" borderId="3" xfId="0" applyFont="1" applyFill="1" applyBorder="1" applyAlignment="1">
      <alignment horizontal="center" vertical="center" wrapText="1"/>
    </xf>
    <xf numFmtId="0" fontId="28" fillId="0" borderId="2" xfId="0" applyFont="1" applyFill="1" applyBorder="1" applyAlignment="1" applyProtection="1">
      <alignment horizontal="left" vertical="center"/>
      <protection locked="0"/>
    </xf>
    <xf numFmtId="0" fontId="28" fillId="0" borderId="9" xfId="0" applyFont="1" applyFill="1" applyBorder="1" applyAlignment="1" applyProtection="1">
      <alignment horizontal="center" vertical="center"/>
      <protection locked="0"/>
    </xf>
    <xf numFmtId="0" fontId="9" fillId="2" borderId="0" xfId="0" applyFont="1" applyFill="1" applyBorder="1" applyAlignment="1">
      <alignment horizontal="right" vertical="center"/>
    </xf>
    <xf numFmtId="0" fontId="10" fillId="2" borderId="0" xfId="0" applyFont="1" applyFill="1" applyBorder="1" applyAlignment="1">
      <alignment horizontal="left" vertical="center" wrapText="1"/>
    </xf>
    <xf numFmtId="0" fontId="14" fillId="0" borderId="0" xfId="0" applyFont="1" applyFill="1" applyBorder="1" applyAlignment="1">
      <alignment horizontal="right" vertical="top" wrapText="1"/>
    </xf>
    <xf numFmtId="0" fontId="46" fillId="0" borderId="28" xfId="4" applyFont="1" applyBorder="1" applyAlignment="1">
      <alignment horizontal="center" vertical="center" wrapText="1"/>
    </xf>
    <xf numFmtId="0" fontId="46" fillId="0" borderId="29" xfId="4" applyFont="1" applyBorder="1" applyAlignment="1">
      <alignment horizontal="center" vertical="center"/>
    </xf>
    <xf numFmtId="0" fontId="46" fillId="0" borderId="25" xfId="4" applyFont="1" applyBorder="1" applyAlignment="1">
      <alignment horizontal="center" vertical="center"/>
    </xf>
    <xf numFmtId="0" fontId="5" fillId="5" borderId="0" xfId="5" applyFont="1" applyFill="1" applyAlignment="1">
      <alignment horizontal="center" vertical="center"/>
    </xf>
    <xf numFmtId="0" fontId="9" fillId="0" borderId="2" xfId="5" applyFont="1" applyFill="1" applyBorder="1" applyAlignment="1">
      <alignment horizontal="center" vertical="top" wrapText="1"/>
    </xf>
  </cellXfs>
  <cellStyles count="6">
    <cellStyle name="Normal" xfId="0" builtinId="0"/>
    <cellStyle name="Normal 2" xfId="1"/>
    <cellStyle name="Normal 2 2" xfId="3"/>
    <cellStyle name="Normal 3" xfId="2"/>
    <cellStyle name="Normal 3 2" xfId="4"/>
    <cellStyle name="Normal 4" xfId="5"/>
  </cellStyles>
  <dxfs count="0"/>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76E-2"/>
          <c:y val="0.10416709052364309"/>
          <c:w val="0.90299979159741461"/>
          <c:h val="0.72083626642361043"/>
        </c:manualLayout>
      </c:layout>
      <c:barChart>
        <c:barDir val="col"/>
        <c:grouping val="clustered"/>
        <c:varyColors val="0"/>
        <c:ser>
          <c:idx val="0"/>
          <c:order val="0"/>
          <c:tx>
            <c:strRef>
              <c:f>'GRAF PELAPORAN'!$J$8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PELAPORAN'!$K$8:$P$8</c:f>
              <c:numCache>
                <c:formatCode>General</c:formatCode>
                <c:ptCount val="6"/>
                <c:pt idx="0">
                  <c:v>0</c:v>
                </c:pt>
                <c:pt idx="1">
                  <c:v>1</c:v>
                </c:pt>
                <c:pt idx="2">
                  <c:v>5</c:v>
                </c:pt>
                <c:pt idx="3">
                  <c:v>15</c:v>
                </c:pt>
                <c:pt idx="4">
                  <c:v>5</c:v>
                </c:pt>
                <c:pt idx="5">
                  <c:v>4</c:v>
                </c:pt>
              </c:numCache>
            </c:numRef>
          </c:val>
          <c:extLst>
            <c:ext xmlns:c16="http://schemas.microsoft.com/office/drawing/2014/chart" uri="{C3380CC4-5D6E-409C-BE32-E72D297353CC}">
              <c16:uniqueId val="{00000000-4016-41DD-9761-32944F5D1F2C}"/>
            </c:ext>
          </c:extLst>
        </c:ser>
        <c:dLbls>
          <c:showLegendKey val="0"/>
          <c:showVal val="0"/>
          <c:showCatName val="0"/>
          <c:showSerName val="0"/>
          <c:showPercent val="0"/>
          <c:showBubbleSize val="0"/>
        </c:dLbls>
        <c:gapWidth val="150"/>
        <c:axId val="60633088"/>
        <c:axId val="60634624"/>
      </c:barChart>
      <c:catAx>
        <c:axId val="60633088"/>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0634624"/>
        <c:crosses val="autoZero"/>
        <c:auto val="1"/>
        <c:lblAlgn val="ctr"/>
        <c:lblOffset val="100"/>
        <c:tickLblSkip val="1"/>
        <c:tickMarkSkip val="1"/>
        <c:noMultiLvlLbl val="0"/>
      </c:catAx>
      <c:valAx>
        <c:axId val="6063462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0633088"/>
        <c:crosses val="autoZero"/>
        <c:crossBetween val="between"/>
        <c:majorUnit val="5"/>
      </c:valAx>
      <c:spPr>
        <a:solidFill>
          <a:schemeClr val="accent3">
            <a:lumMod val="40000"/>
            <a:lumOff val="60000"/>
          </a:schemeClr>
        </a:solidFill>
        <a:ln w="25400">
          <a:noFill/>
        </a:ln>
      </c:spPr>
    </c:plotArea>
    <c:plotVisOnly val="1"/>
    <c:dispBlanksAs val="gap"/>
    <c:showDLblsOverMax val="0"/>
  </c:chart>
  <c:spPr>
    <a:solidFill>
      <a:schemeClr val="accent3">
        <a:lumMod val="60000"/>
        <a:lumOff val="40000"/>
      </a:schemeClr>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33" r="0.75000000000000033"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29"/>
          <c:h val="0.71751571493231447"/>
        </c:manualLayout>
      </c:layout>
      <c:barChart>
        <c:barDir val="col"/>
        <c:grouping val="clustered"/>
        <c:varyColors val="0"/>
        <c:ser>
          <c:idx val="0"/>
          <c:order val="0"/>
          <c:tx>
            <c:strRef>
              <c:f>'[1]GRAF PELAPORAN'!$B$61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'[1]GRAF PELAPORAN'!$C$61:$H$61</c:f>
              <c:numCache>
                <c:formatCode>General</c:formatCode>
                <c:ptCount val="6"/>
                <c:pt idx="0">
                  <c:v>0</c:v>
                </c:pt>
                <c:pt idx="1">
                  <c:v>30</c:v>
                </c:pt>
                <c:pt idx="2">
                  <c:v>0</c:v>
                </c:pt>
                <c:pt idx="3">
                  <c:v>0</c:v>
                </c:pt>
                <c:pt idx="4">
                  <c:v>0</c:v>
                </c:pt>
                <c:pt idx="5">
                  <c:v>0</c:v>
                </c:pt>
              </c:numCache>
            </c:numRef>
          </c:val>
          <c:extLst>
            <c:ext xmlns:c15="http://schemas.microsoft.com/office/drawing/2012/chart" uri="{02D57815-91ED-43cb-92C2-25804820EDAC}">
              <c15:filteredCategoryTitle>
                <c15:cat>
                  <c:strRef>
                    <c:extLst>
                      <c:ext uri="{02D57815-91ED-43cb-92C2-25804820EDAC}">
                        <c15:formulaRef>
                          <c15:sqref>'[1]GRAF PELAPORAN'!$C$42:$H$42</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437D-46B8-84A9-7B49C4124C47}"/>
            </c:ext>
          </c:extLst>
        </c:ser>
        <c:dLbls>
          <c:showLegendKey val="0"/>
          <c:showVal val="0"/>
          <c:showCatName val="0"/>
          <c:showSerName val="0"/>
          <c:showPercent val="0"/>
          <c:showBubbleSize val="0"/>
        </c:dLbls>
        <c:gapWidth val="150"/>
        <c:axId val="62729600"/>
        <c:axId val="62755968"/>
      </c:barChart>
      <c:catAx>
        <c:axId val="6272960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2755968"/>
        <c:crosses val="autoZero"/>
        <c:auto val="1"/>
        <c:lblAlgn val="ctr"/>
        <c:lblOffset val="100"/>
        <c:tickLblSkip val="1"/>
        <c:tickMarkSkip val="1"/>
        <c:noMultiLvlLbl val="0"/>
      </c:catAx>
      <c:valAx>
        <c:axId val="6275596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272960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33" r="0.75000000000000033"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29"/>
          <c:h val="0.71751571493231447"/>
        </c:manualLayout>
      </c:layout>
      <c:barChart>
        <c:barDir val="col"/>
        <c:grouping val="clustered"/>
        <c:varyColors val="0"/>
        <c:ser>
          <c:idx val="0"/>
          <c:order val="0"/>
          <c:tx>
            <c:strRef>
              <c:f>'[1]GRAF PELAPORAN'!$B$61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'[1]GRAF PELAPORAN'!$K$61:$P$61</c:f>
              <c:numCache>
                <c:formatCode>General</c:formatCode>
                <c:ptCount val="6"/>
                <c:pt idx="0">
                  <c:v>0</c:v>
                </c:pt>
                <c:pt idx="1">
                  <c:v>30</c:v>
                </c:pt>
                <c:pt idx="2">
                  <c:v>0</c:v>
                </c:pt>
                <c:pt idx="3">
                  <c:v>0</c:v>
                </c:pt>
                <c:pt idx="4">
                  <c:v>0</c:v>
                </c:pt>
                <c:pt idx="5">
                  <c:v>0</c:v>
                </c:pt>
              </c:numCache>
            </c:numRef>
          </c:val>
          <c:extLst>
            <c:ext xmlns:c15="http://schemas.microsoft.com/office/drawing/2012/chart" uri="{02D57815-91ED-43cb-92C2-25804820EDAC}">
              <c15:filteredCategoryTitle>
                <c15:cat>
                  <c:strRef>
                    <c:extLst>
                      <c:ext uri="{02D57815-91ED-43cb-92C2-25804820EDAC}">
                        <c15:formulaRef>
                          <c15:sqref>'[1]GRAF PELAPORAN'!$K$42:$P$42</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8336-4C3F-8D4D-96DC19BE1A8D}"/>
            </c:ext>
          </c:extLst>
        </c:ser>
        <c:dLbls>
          <c:showLegendKey val="0"/>
          <c:showVal val="0"/>
          <c:showCatName val="0"/>
          <c:showSerName val="0"/>
          <c:showPercent val="0"/>
          <c:showBubbleSize val="0"/>
        </c:dLbls>
        <c:gapWidth val="150"/>
        <c:axId val="62784256"/>
        <c:axId val="62785792"/>
      </c:barChart>
      <c:catAx>
        <c:axId val="6278425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2785792"/>
        <c:crosses val="autoZero"/>
        <c:auto val="1"/>
        <c:lblAlgn val="ctr"/>
        <c:lblOffset val="100"/>
        <c:tickLblSkip val="1"/>
        <c:tickMarkSkip val="1"/>
        <c:noMultiLvlLbl val="0"/>
      </c:catAx>
      <c:valAx>
        <c:axId val="6278579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278425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33" r="0.75000000000000033"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67E-2"/>
          <c:y val="0.10330578512396696"/>
          <c:w val="0.90248383214870131"/>
          <c:h val="0.72314049586776852"/>
        </c:manualLayout>
      </c:layout>
      <c:barChart>
        <c:barDir val="col"/>
        <c:grouping val="clustered"/>
        <c:varyColors val="0"/>
        <c:ser>
          <c:idx val="0"/>
          <c:order val="0"/>
          <c:tx>
            <c:strRef>
              <c:f>'[1]GRAF PELAPORAN'!$B$167</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'[1]GRAF PELAPORAN'!$C$7:$H$7</c:f>
              <c:strCache>
                <c:ptCount val="6"/>
                <c:pt idx="0">
                  <c:v>TP 1</c:v>
                </c:pt>
                <c:pt idx="1">
                  <c:v>TP 2</c:v>
                </c:pt>
                <c:pt idx="2">
                  <c:v> TP 3</c:v>
                </c:pt>
                <c:pt idx="3">
                  <c:v> TP 4</c:v>
                </c:pt>
                <c:pt idx="4">
                  <c:v> TP 5</c:v>
                </c:pt>
                <c:pt idx="5">
                  <c:v> TP 6</c:v>
                </c:pt>
              </c:strCache>
            </c:strRef>
          </c:cat>
          <c:val>
            <c:numRef>
              <c:f>'[1]GRAF PELAPORAN'!$C$167:$H$167</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0458-45EC-BFC4-0599F26D1815}"/>
            </c:ext>
          </c:extLst>
        </c:ser>
        <c:dLbls>
          <c:showLegendKey val="0"/>
          <c:showVal val="0"/>
          <c:showCatName val="0"/>
          <c:showSerName val="0"/>
          <c:showPercent val="0"/>
          <c:showBubbleSize val="0"/>
        </c:dLbls>
        <c:gapWidth val="150"/>
        <c:axId val="62818176"/>
        <c:axId val="62819712"/>
      </c:barChart>
      <c:catAx>
        <c:axId val="6281817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2819712"/>
        <c:crosses val="autoZero"/>
        <c:auto val="1"/>
        <c:lblAlgn val="ctr"/>
        <c:lblOffset val="100"/>
        <c:tickLblSkip val="1"/>
        <c:tickMarkSkip val="1"/>
        <c:noMultiLvlLbl val="0"/>
      </c:catAx>
      <c:valAx>
        <c:axId val="6281971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281817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33" r="0.75000000000000033"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67E-2"/>
          <c:y val="0.10330578512396696"/>
          <c:w val="0.90248383214870131"/>
          <c:h val="0.72314049586776852"/>
        </c:manualLayout>
      </c:layout>
      <c:barChart>
        <c:barDir val="col"/>
        <c:grouping val="clustered"/>
        <c:varyColors val="0"/>
        <c:ser>
          <c:idx val="0"/>
          <c:order val="0"/>
          <c:tx>
            <c:strRef>
              <c:f>'[1]GRAF PELAPORAN'!$B$167</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'[1]GRAF PELAPORAN'!$K$7:$P$7</c:f>
              <c:strCache>
                <c:ptCount val="6"/>
                <c:pt idx="0">
                  <c:v>TP 1</c:v>
                </c:pt>
                <c:pt idx="1">
                  <c:v>TP 2</c:v>
                </c:pt>
                <c:pt idx="2">
                  <c:v> TP 3</c:v>
                </c:pt>
                <c:pt idx="3">
                  <c:v> TP 4</c:v>
                </c:pt>
                <c:pt idx="4">
                  <c:v> TP 5</c:v>
                </c:pt>
                <c:pt idx="5">
                  <c:v> TP 6</c:v>
                </c:pt>
              </c:strCache>
            </c:strRef>
          </c:cat>
          <c:val>
            <c:numRef>
              <c:f>'[1]GRAF PELAPORAN'!$K$167:$P$167</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6EA9-4E16-AD51-2427AFC17062}"/>
            </c:ext>
          </c:extLst>
        </c:ser>
        <c:dLbls>
          <c:showLegendKey val="0"/>
          <c:showVal val="0"/>
          <c:showCatName val="0"/>
          <c:showSerName val="0"/>
          <c:showPercent val="0"/>
          <c:showBubbleSize val="0"/>
        </c:dLbls>
        <c:gapWidth val="150"/>
        <c:axId val="62872576"/>
        <c:axId val="62882560"/>
      </c:barChart>
      <c:catAx>
        <c:axId val="6287257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2882560"/>
        <c:crosses val="autoZero"/>
        <c:auto val="1"/>
        <c:lblAlgn val="ctr"/>
        <c:lblOffset val="100"/>
        <c:tickLblSkip val="1"/>
        <c:tickMarkSkip val="1"/>
        <c:noMultiLvlLbl val="0"/>
      </c:catAx>
      <c:valAx>
        <c:axId val="6288256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287257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33" r="0.75000000000000033"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67E-2"/>
          <c:y val="0.10330578512396696"/>
          <c:w val="0.90248383214870131"/>
          <c:h val="0.72314049586776852"/>
        </c:manualLayout>
      </c:layout>
      <c:barChart>
        <c:barDir val="col"/>
        <c:grouping val="clustered"/>
        <c:varyColors val="0"/>
        <c:ser>
          <c:idx val="0"/>
          <c:order val="0"/>
          <c:tx>
            <c:strRef>
              <c:f>'[1]GRAF PELAPORAN'!$B$185</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'[1]GRAF PELAPORAN'!$C$7:$H$7</c:f>
              <c:strCache>
                <c:ptCount val="6"/>
                <c:pt idx="0">
                  <c:v>TP 1</c:v>
                </c:pt>
                <c:pt idx="1">
                  <c:v>TP 2</c:v>
                </c:pt>
                <c:pt idx="2">
                  <c:v> TP 3</c:v>
                </c:pt>
                <c:pt idx="3">
                  <c:v> TP 4</c:v>
                </c:pt>
                <c:pt idx="4">
                  <c:v> TP 5</c:v>
                </c:pt>
                <c:pt idx="5">
                  <c:v> TP 6</c:v>
                </c:pt>
              </c:strCache>
            </c:strRef>
          </c:cat>
          <c:val>
            <c:numRef>
              <c:f>'[1]GRAF PELAPORAN'!$C$185:$H$185</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DC0A-401E-B60A-76EC89FC4213}"/>
            </c:ext>
          </c:extLst>
        </c:ser>
        <c:dLbls>
          <c:showLegendKey val="0"/>
          <c:showVal val="0"/>
          <c:showCatName val="0"/>
          <c:showSerName val="0"/>
          <c:showPercent val="0"/>
          <c:showBubbleSize val="0"/>
        </c:dLbls>
        <c:gapWidth val="150"/>
        <c:axId val="63181184"/>
        <c:axId val="63182720"/>
      </c:barChart>
      <c:catAx>
        <c:axId val="6318118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3182720"/>
        <c:crosses val="autoZero"/>
        <c:auto val="1"/>
        <c:lblAlgn val="ctr"/>
        <c:lblOffset val="100"/>
        <c:tickLblSkip val="1"/>
        <c:tickMarkSkip val="1"/>
        <c:noMultiLvlLbl val="0"/>
      </c:catAx>
      <c:valAx>
        <c:axId val="6318272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318118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33" r="0.75000000000000033"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67E-2"/>
          <c:y val="0.10330578512396696"/>
          <c:w val="0.90248383214870131"/>
          <c:h val="0.72314049586776852"/>
        </c:manualLayout>
      </c:layout>
      <c:barChart>
        <c:barDir val="col"/>
        <c:grouping val="clustered"/>
        <c:varyColors val="0"/>
        <c:ser>
          <c:idx val="0"/>
          <c:order val="0"/>
          <c:tx>
            <c:strRef>
              <c:f>'[1]GRAF PELAPORAN'!$B$185</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'[1]GRAF PELAPORAN'!$K$7:$P$7</c:f>
              <c:strCache>
                <c:ptCount val="6"/>
                <c:pt idx="0">
                  <c:v>TP 1</c:v>
                </c:pt>
                <c:pt idx="1">
                  <c:v>TP 2</c:v>
                </c:pt>
                <c:pt idx="2">
                  <c:v> TP 3</c:v>
                </c:pt>
                <c:pt idx="3">
                  <c:v> TP 4</c:v>
                </c:pt>
                <c:pt idx="4">
                  <c:v> TP 5</c:v>
                </c:pt>
                <c:pt idx="5">
                  <c:v> TP 6</c:v>
                </c:pt>
              </c:strCache>
            </c:strRef>
          </c:cat>
          <c:val>
            <c:numRef>
              <c:f>'[1]GRAF PELAPORAN'!$K$185:$P$185</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CA11-405A-8FCC-D505CCE311D7}"/>
            </c:ext>
          </c:extLst>
        </c:ser>
        <c:dLbls>
          <c:showLegendKey val="0"/>
          <c:showVal val="0"/>
          <c:showCatName val="0"/>
          <c:showSerName val="0"/>
          <c:showPercent val="0"/>
          <c:showBubbleSize val="0"/>
        </c:dLbls>
        <c:gapWidth val="150"/>
        <c:axId val="63215104"/>
        <c:axId val="63216640"/>
      </c:barChart>
      <c:catAx>
        <c:axId val="6321510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3216640"/>
        <c:crosses val="autoZero"/>
        <c:auto val="1"/>
        <c:lblAlgn val="ctr"/>
        <c:lblOffset val="100"/>
        <c:tickLblSkip val="1"/>
        <c:tickMarkSkip val="1"/>
        <c:noMultiLvlLbl val="0"/>
      </c:catAx>
      <c:valAx>
        <c:axId val="6321664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321510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33" r="0.75000000000000033"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67E-2"/>
          <c:y val="0.10504223231156512"/>
          <c:w val="0.90248383214870131"/>
          <c:h val="0.71848886901110531"/>
        </c:manualLayout>
      </c:layout>
      <c:barChart>
        <c:barDir val="col"/>
        <c:grouping val="clustered"/>
        <c:varyColors val="0"/>
        <c:ser>
          <c:idx val="0"/>
          <c:order val="0"/>
          <c:tx>
            <c:strRef>
              <c:f>'GRAF PELAPORAN'!$B$26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PELAPORAN'!$C$26:$H$26</c:f>
              <c:numCache>
                <c:formatCode>General</c:formatCode>
                <c:ptCount val="6"/>
                <c:pt idx="0">
                  <c:v>0</c:v>
                </c:pt>
                <c:pt idx="1">
                  <c:v>0</c:v>
                </c:pt>
                <c:pt idx="2">
                  <c:v>6</c:v>
                </c:pt>
                <c:pt idx="3">
                  <c:v>4</c:v>
                </c:pt>
                <c:pt idx="4">
                  <c:v>16</c:v>
                </c:pt>
                <c:pt idx="5">
                  <c:v>4</c:v>
                </c:pt>
              </c:numCache>
            </c:numRef>
          </c:val>
          <c:extLst>
            <c:ext xmlns:c16="http://schemas.microsoft.com/office/drawing/2014/chart" uri="{C3380CC4-5D6E-409C-BE32-E72D297353CC}">
              <c16:uniqueId val="{00000000-0866-46C4-9352-BE31C8C954C7}"/>
            </c:ext>
          </c:extLst>
        </c:ser>
        <c:dLbls>
          <c:showLegendKey val="0"/>
          <c:showVal val="0"/>
          <c:showCatName val="0"/>
          <c:showSerName val="0"/>
          <c:showPercent val="0"/>
          <c:showBubbleSize val="0"/>
        </c:dLbls>
        <c:gapWidth val="150"/>
        <c:axId val="63519744"/>
        <c:axId val="63529728"/>
      </c:barChart>
      <c:catAx>
        <c:axId val="6351974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3529728"/>
        <c:crosses val="autoZero"/>
        <c:auto val="1"/>
        <c:lblAlgn val="ctr"/>
        <c:lblOffset val="100"/>
        <c:tickLblSkip val="1"/>
        <c:tickMarkSkip val="1"/>
        <c:noMultiLvlLbl val="0"/>
      </c:catAx>
      <c:valAx>
        <c:axId val="6352972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3519744"/>
        <c:crosses val="autoZero"/>
        <c:crossBetween val="between"/>
        <c:majorUnit val="5"/>
      </c:valAx>
      <c:spPr>
        <a:solidFill>
          <a:schemeClr val="accent3">
            <a:lumMod val="40000"/>
            <a:lumOff val="60000"/>
          </a:schemeClr>
        </a:solidFill>
        <a:ln w="25400">
          <a:noFill/>
        </a:ln>
      </c:spPr>
    </c:plotArea>
    <c:plotVisOnly val="1"/>
    <c:dispBlanksAs val="gap"/>
    <c:showDLblsOverMax val="0"/>
  </c:chart>
  <c:spPr>
    <a:solidFill>
      <a:schemeClr val="accent3">
        <a:lumMod val="60000"/>
        <a:lumOff val="40000"/>
      </a:schemeClr>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33" r="0.75000000000000033"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2">
                          <a:lumMod val="35000"/>
                          <a:lumOff val="65000"/>
                        </a:schemeClr>
                      </a:solidFill>
                    </a:ln>
                    <a:effectLst/>
                  </c:spPr>
                </c15:leaderLines>
              </c:ext>
            </c:extLst>
          </c:dLbls>
          <c:cat>
            <c:strRef>
              <c:f>'GRAF PELAPORAN'!$C$95:$E$95</c:f>
              <c:strCache>
                <c:ptCount val="3"/>
                <c:pt idx="0">
                  <c:v>RENDAH</c:v>
                </c:pt>
                <c:pt idx="1">
                  <c:v>SEDERHANA</c:v>
                </c:pt>
                <c:pt idx="2">
                  <c:v>TINGGI</c:v>
                </c:pt>
              </c:strCache>
            </c:strRef>
          </c:cat>
          <c:val>
            <c:numRef>
              <c:f>'GRAF PELAPORAN'!$C$96:$E$96</c:f>
              <c:numCache>
                <c:formatCode>General</c:formatCode>
                <c:ptCount val="3"/>
                <c:pt idx="0">
                  <c:v>25</c:v>
                </c:pt>
                <c:pt idx="1">
                  <c:v>2</c:v>
                </c:pt>
                <c:pt idx="2">
                  <c:v>3</c:v>
                </c:pt>
              </c:numCache>
            </c:numRef>
          </c:val>
          <c:extLst>
            <c:ext xmlns:c16="http://schemas.microsoft.com/office/drawing/2014/chart" uri="{C3380CC4-5D6E-409C-BE32-E72D297353CC}">
              <c16:uniqueId val="{00000000-1066-4788-82A4-7B9588B06D92}"/>
            </c:ext>
          </c:extLst>
        </c:ser>
        <c:dLbls>
          <c:showLegendKey val="0"/>
          <c:showVal val="0"/>
          <c:showCatName val="0"/>
          <c:showSerName val="0"/>
          <c:showPercent val="0"/>
          <c:showBubbleSize val="0"/>
        </c:dLbls>
        <c:gapWidth val="100"/>
        <c:overlap val="-24"/>
        <c:axId val="63652224"/>
        <c:axId val="63653760"/>
      </c:barChart>
      <c:catAx>
        <c:axId val="6365222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63653760"/>
        <c:crosses val="autoZero"/>
        <c:auto val="1"/>
        <c:lblAlgn val="ctr"/>
        <c:lblOffset val="100"/>
        <c:noMultiLvlLbl val="0"/>
      </c:catAx>
      <c:valAx>
        <c:axId val="63653760"/>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63652224"/>
        <c:crosses val="autoZero"/>
        <c:crossBetween val="between"/>
      </c:valAx>
      <c:spPr>
        <a:solidFill>
          <a:schemeClr val="accent5">
            <a:lumMod val="40000"/>
            <a:lumOff val="60000"/>
          </a:schemeClr>
        </a:solidFill>
        <a:ln>
          <a:noFill/>
        </a:ln>
        <a:effectLst/>
      </c:spPr>
    </c:plotArea>
    <c:plotVisOnly val="1"/>
    <c:dispBlanksAs val="gap"/>
    <c:showDLblsOverMax val="0"/>
  </c:chart>
  <c:spPr>
    <a:solidFill>
      <a:schemeClr val="accent5">
        <a:lumMod val="60000"/>
        <a:lumOff val="40000"/>
      </a:schemeClr>
    </a:solidFill>
    <a:ln w="9525" cap="flat" cmpd="sng" algn="ctr">
      <a:solidFill>
        <a:sysClr val="windowText" lastClr="000000"/>
      </a:solidFill>
      <a:round/>
    </a:ln>
    <a:effectLst/>
  </c:spPr>
  <c:txPr>
    <a:bodyPr/>
    <a:lstStyle/>
    <a:p>
      <a:pPr>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67E-2"/>
          <c:y val="0.10504223231156512"/>
          <c:w val="0.90248383214870131"/>
          <c:h val="0.71848886901110531"/>
        </c:manualLayout>
      </c:layout>
      <c:barChart>
        <c:barDir val="col"/>
        <c:grouping val="clustered"/>
        <c:varyColors val="0"/>
        <c:ser>
          <c:idx val="0"/>
          <c:order val="0"/>
          <c:tx>
            <c:strRef>
              <c:f>'GRAF PELAPORAN'!$B$8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PELAPORAN'!$C$8:$H$8</c:f>
              <c:numCache>
                <c:formatCode>General</c:formatCode>
                <c:ptCount val="6"/>
                <c:pt idx="0">
                  <c:v>1</c:v>
                </c:pt>
                <c:pt idx="1">
                  <c:v>0</c:v>
                </c:pt>
                <c:pt idx="2">
                  <c:v>1</c:v>
                </c:pt>
                <c:pt idx="3">
                  <c:v>0</c:v>
                </c:pt>
                <c:pt idx="4">
                  <c:v>5</c:v>
                </c:pt>
                <c:pt idx="5">
                  <c:v>23</c:v>
                </c:pt>
              </c:numCache>
            </c:numRef>
          </c:val>
          <c:extLst>
            <c:ext xmlns:c16="http://schemas.microsoft.com/office/drawing/2014/chart" uri="{C3380CC4-5D6E-409C-BE32-E72D297353CC}">
              <c16:uniqueId val="{00000000-4DBB-4C2B-9622-22F47EA15E33}"/>
            </c:ext>
          </c:extLst>
        </c:ser>
        <c:dLbls>
          <c:showLegendKey val="0"/>
          <c:showVal val="0"/>
          <c:showCatName val="0"/>
          <c:showSerName val="0"/>
          <c:showPercent val="0"/>
          <c:showBubbleSize val="0"/>
        </c:dLbls>
        <c:gapWidth val="150"/>
        <c:axId val="60679680"/>
        <c:axId val="60681216"/>
      </c:barChart>
      <c:catAx>
        <c:axId val="6067968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0681216"/>
        <c:crosses val="autoZero"/>
        <c:auto val="1"/>
        <c:lblAlgn val="ctr"/>
        <c:lblOffset val="100"/>
        <c:tickLblSkip val="1"/>
        <c:tickMarkSkip val="1"/>
        <c:noMultiLvlLbl val="0"/>
      </c:catAx>
      <c:valAx>
        <c:axId val="6068121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0679680"/>
        <c:crosses val="autoZero"/>
        <c:crossBetween val="between"/>
        <c:majorUnit val="5"/>
      </c:valAx>
      <c:spPr>
        <a:solidFill>
          <a:schemeClr val="accent3">
            <a:lumMod val="40000"/>
            <a:lumOff val="60000"/>
          </a:schemeClr>
        </a:solidFill>
        <a:ln w="25400">
          <a:noFill/>
        </a:ln>
      </c:spPr>
    </c:plotArea>
    <c:plotVisOnly val="1"/>
    <c:dispBlanksAs val="gap"/>
    <c:showDLblsOverMax val="0"/>
  </c:chart>
  <c:spPr>
    <a:solidFill>
      <a:schemeClr val="accent3">
        <a:lumMod val="60000"/>
        <a:lumOff val="40000"/>
      </a:schemeClr>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33" r="0.75000000000000033"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strRef>
              <c:f>'[1]GRAF PELAPORAN'!$B$203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'[1]GRAF PELAPORAN'!$C$203:$H$203</c:f>
              <c:numCache>
                <c:formatCode>General</c:formatCode>
                <c:ptCount val="6"/>
                <c:pt idx="0">
                  <c:v>29</c:v>
                </c:pt>
                <c:pt idx="1">
                  <c:v>1</c:v>
                </c:pt>
                <c:pt idx="2">
                  <c:v>0</c:v>
                </c:pt>
                <c:pt idx="3">
                  <c:v>0</c:v>
                </c:pt>
                <c:pt idx="4">
                  <c:v>0</c:v>
                </c:pt>
                <c:pt idx="5">
                  <c:v>0</c:v>
                </c:pt>
              </c:numCache>
            </c:numRef>
          </c:val>
          <c:extLst>
            <c:ext xmlns:c16="http://schemas.microsoft.com/office/drawing/2014/chart" uri="{C3380CC4-5D6E-409C-BE32-E72D297353CC}">
              <c16:uniqueId val="{00000000-E18E-4D83-A6DA-53907156145C}"/>
            </c:ext>
          </c:extLst>
        </c:ser>
        <c:dLbls>
          <c:showLegendKey val="0"/>
          <c:showVal val="0"/>
          <c:showCatName val="0"/>
          <c:showSerName val="0"/>
          <c:showPercent val="0"/>
          <c:showBubbleSize val="0"/>
        </c:dLbls>
        <c:gapWidth val="150"/>
        <c:axId val="62335616"/>
        <c:axId val="62345600"/>
      </c:barChart>
      <c:catAx>
        <c:axId val="6233561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2345600"/>
        <c:crosses val="autoZero"/>
        <c:auto val="1"/>
        <c:lblAlgn val="ctr"/>
        <c:lblOffset val="100"/>
        <c:tickMarkSkip val="1"/>
        <c:noMultiLvlLbl val="0"/>
      </c:catAx>
      <c:valAx>
        <c:axId val="6234560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2335616"/>
        <c:crosses val="autoZero"/>
        <c:crossBetween val="between"/>
        <c:majorUnit val="2"/>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33" r="0.75000000000000033"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1811964142408E-2"/>
          <c:y val="0.10572808213750386"/>
          <c:w val="0.90301579818636268"/>
          <c:h val="0.71472183524952637"/>
        </c:manualLayout>
      </c:layout>
      <c:barChart>
        <c:barDir val="col"/>
        <c:grouping val="clustered"/>
        <c:varyColors val="0"/>
        <c:ser>
          <c:idx val="0"/>
          <c:order val="0"/>
          <c:tx>
            <c:strRef>
              <c:f>'[1]GRAF PELAPORAN'!$J$43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'[1]GRAF PELAPORAN'!$K$7:$P$7</c:f>
              <c:strCache>
                <c:ptCount val="6"/>
                <c:pt idx="0">
                  <c:v>TP 1</c:v>
                </c:pt>
                <c:pt idx="1">
                  <c:v>TP 2</c:v>
                </c:pt>
                <c:pt idx="2">
                  <c:v> TP 3</c:v>
                </c:pt>
                <c:pt idx="3">
                  <c:v> TP 4</c:v>
                </c:pt>
                <c:pt idx="4">
                  <c:v> TP 5</c:v>
                </c:pt>
                <c:pt idx="5">
                  <c:v> TP 6</c:v>
                </c:pt>
              </c:strCache>
            </c:strRef>
          </c:cat>
          <c:val>
            <c:numRef>
              <c:f>'[1]GRAF PELAPORAN'!$K$43:$P$43</c:f>
              <c:numCache>
                <c:formatCode>General</c:formatCode>
                <c:ptCount val="6"/>
                <c:pt idx="0">
                  <c:v>0</c:v>
                </c:pt>
                <c:pt idx="1">
                  <c:v>0</c:v>
                </c:pt>
                <c:pt idx="2">
                  <c:v>0</c:v>
                </c:pt>
                <c:pt idx="3">
                  <c:v>30</c:v>
                </c:pt>
                <c:pt idx="4">
                  <c:v>0</c:v>
                </c:pt>
                <c:pt idx="5">
                  <c:v>0</c:v>
                </c:pt>
              </c:numCache>
            </c:numRef>
          </c:val>
          <c:extLst>
            <c:ext xmlns:c16="http://schemas.microsoft.com/office/drawing/2014/chart" uri="{C3380CC4-5D6E-409C-BE32-E72D297353CC}">
              <c16:uniqueId val="{00000000-A16C-42A2-946E-07C380F12A01}"/>
            </c:ext>
          </c:extLst>
        </c:ser>
        <c:dLbls>
          <c:showLegendKey val="0"/>
          <c:showVal val="0"/>
          <c:showCatName val="0"/>
          <c:showSerName val="0"/>
          <c:showPercent val="0"/>
          <c:showBubbleSize val="0"/>
        </c:dLbls>
        <c:gapWidth val="150"/>
        <c:axId val="62386560"/>
        <c:axId val="62388096"/>
      </c:barChart>
      <c:catAx>
        <c:axId val="62386560"/>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2388096"/>
        <c:crosses val="autoZero"/>
        <c:auto val="1"/>
        <c:lblAlgn val="ctr"/>
        <c:lblOffset val="100"/>
        <c:tickLblSkip val="1"/>
        <c:tickMarkSkip val="1"/>
        <c:noMultiLvlLbl val="0"/>
      </c:catAx>
      <c:valAx>
        <c:axId val="6238809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238656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33" r="0.75000000000000033"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635617532406E-2"/>
          <c:y val="0.10507632014312548"/>
          <c:w val="0.90175378763999869"/>
          <c:h val="0.71872202977897803"/>
        </c:manualLayout>
      </c:layout>
      <c:barChart>
        <c:barDir val="col"/>
        <c:grouping val="clustered"/>
        <c:varyColors val="0"/>
        <c:ser>
          <c:idx val="0"/>
          <c:order val="0"/>
          <c:tx>
            <c:strRef>
              <c:f>'[1]GRAF PELAPORAN'!$B$43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'[1]GRAF PELAPORAN'!$C$43:$H$43</c:f>
              <c:numCache>
                <c:formatCode>General</c:formatCode>
                <c:ptCount val="6"/>
                <c:pt idx="0">
                  <c:v>0</c:v>
                </c:pt>
                <c:pt idx="1">
                  <c:v>0</c:v>
                </c:pt>
                <c:pt idx="2">
                  <c:v>0</c:v>
                </c:pt>
                <c:pt idx="3">
                  <c:v>30</c:v>
                </c:pt>
                <c:pt idx="4">
                  <c:v>0</c:v>
                </c:pt>
                <c:pt idx="5">
                  <c:v>0</c:v>
                </c:pt>
              </c:numCache>
            </c:numRef>
          </c:val>
          <c:extLst>
            <c:ext xmlns:c15="http://schemas.microsoft.com/office/drawing/2012/chart" uri="{02D57815-91ED-43cb-92C2-25804820EDAC}">
              <c15:filteredCategoryTitle>
                <c15:cat>
                  <c:strRef>
                    <c:extLst>
                      <c:ext uri="{02D57815-91ED-43cb-92C2-25804820EDAC}">
                        <c15:formulaRef>
                          <c15:sqref>'[1]GRAF PELAPORAN'!$C$42:$H$42</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A8F1-425C-878E-C916874117FF}"/>
            </c:ext>
          </c:extLst>
        </c:ser>
        <c:dLbls>
          <c:showLegendKey val="0"/>
          <c:showVal val="0"/>
          <c:showCatName val="0"/>
          <c:showSerName val="0"/>
          <c:showPercent val="0"/>
          <c:showBubbleSize val="0"/>
        </c:dLbls>
        <c:gapWidth val="150"/>
        <c:axId val="62428672"/>
        <c:axId val="62430208"/>
      </c:barChart>
      <c:catAx>
        <c:axId val="6242867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2430208"/>
        <c:crosses val="autoZero"/>
        <c:auto val="1"/>
        <c:lblAlgn val="ctr"/>
        <c:lblOffset val="100"/>
        <c:tickLblSkip val="1"/>
        <c:tickMarkSkip val="1"/>
        <c:noMultiLvlLbl val="0"/>
      </c:catAx>
      <c:valAx>
        <c:axId val="6243020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242867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33" r="0.75000000000000033"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635617532406E-2"/>
          <c:y val="0.10507632014312548"/>
          <c:w val="0.90175378763999869"/>
          <c:h val="0.71872202977897803"/>
        </c:manualLayout>
      </c:layout>
      <c:barChart>
        <c:barDir val="col"/>
        <c:grouping val="clustered"/>
        <c:varyColors val="0"/>
        <c:ser>
          <c:idx val="0"/>
          <c:order val="0"/>
          <c:tx>
            <c:strRef>
              <c:f>'[1]GRAF PELAPORAN'!$B$78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'[1]GRAF PELAPORAN'!$C$7:$H$7</c:f>
              <c:strCache>
                <c:ptCount val="6"/>
                <c:pt idx="0">
                  <c:v>TP 1</c:v>
                </c:pt>
                <c:pt idx="1">
                  <c:v>TP 2</c:v>
                </c:pt>
                <c:pt idx="2">
                  <c:v> TP 3</c:v>
                </c:pt>
                <c:pt idx="3">
                  <c:v> TP 4</c:v>
                </c:pt>
                <c:pt idx="4">
                  <c:v> TP 5</c:v>
                </c:pt>
                <c:pt idx="5">
                  <c:v> TP 6</c:v>
                </c:pt>
              </c:strCache>
            </c:strRef>
          </c:cat>
          <c:val>
            <c:numRef>
              <c:f>'[1]GRAF PELAPORAN'!$C$78:$H$78</c:f>
              <c:numCache>
                <c:formatCode>General</c:formatCode>
                <c:ptCount val="6"/>
                <c:pt idx="0">
                  <c:v>0</c:v>
                </c:pt>
                <c:pt idx="1">
                  <c:v>0</c:v>
                </c:pt>
                <c:pt idx="2">
                  <c:v>30</c:v>
                </c:pt>
                <c:pt idx="3">
                  <c:v>0</c:v>
                </c:pt>
                <c:pt idx="4">
                  <c:v>0</c:v>
                </c:pt>
                <c:pt idx="5">
                  <c:v>0</c:v>
                </c:pt>
              </c:numCache>
            </c:numRef>
          </c:val>
          <c:extLst>
            <c:ext xmlns:c16="http://schemas.microsoft.com/office/drawing/2014/chart" uri="{C3380CC4-5D6E-409C-BE32-E72D297353CC}">
              <c16:uniqueId val="{00000000-7966-4695-8EBD-AC35719BECF9}"/>
            </c:ext>
          </c:extLst>
        </c:ser>
        <c:dLbls>
          <c:showLegendKey val="0"/>
          <c:showVal val="0"/>
          <c:showCatName val="0"/>
          <c:showSerName val="0"/>
          <c:showPercent val="0"/>
          <c:showBubbleSize val="0"/>
        </c:dLbls>
        <c:gapWidth val="150"/>
        <c:axId val="62589184"/>
        <c:axId val="62603264"/>
      </c:barChart>
      <c:catAx>
        <c:axId val="6258918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2603264"/>
        <c:crosses val="autoZero"/>
        <c:auto val="1"/>
        <c:lblAlgn val="ctr"/>
        <c:lblOffset val="100"/>
        <c:tickLblSkip val="1"/>
        <c:tickMarkSkip val="1"/>
        <c:noMultiLvlLbl val="0"/>
      </c:catAx>
      <c:valAx>
        <c:axId val="6260326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258918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33" r="0.75000000000000033"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566434394388188E-2"/>
          <c:y val="0.10373465000699006"/>
          <c:w val="0.9026556473448285"/>
          <c:h val="0.72199316404864988"/>
        </c:manualLayout>
      </c:layout>
      <c:barChart>
        <c:barDir val="col"/>
        <c:grouping val="clustered"/>
        <c:varyColors val="0"/>
        <c:ser>
          <c:idx val="0"/>
          <c:order val="0"/>
          <c:tx>
            <c:strRef>
              <c:f>'GRAF PELAPORAN'!$J$96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PELAPORAN'!$C$25:$H$25</c:f>
              <c:strCache>
                <c:ptCount val="6"/>
                <c:pt idx="0">
                  <c:v>TP 1</c:v>
                </c:pt>
                <c:pt idx="1">
                  <c:v>TP 2</c:v>
                </c:pt>
                <c:pt idx="2">
                  <c:v> TP 3</c:v>
                </c:pt>
                <c:pt idx="3">
                  <c:v> TP 4</c:v>
                </c:pt>
                <c:pt idx="4">
                  <c:v> TP 5</c:v>
                </c:pt>
                <c:pt idx="5">
                  <c:v> TP 6</c:v>
                </c:pt>
              </c:strCache>
            </c:strRef>
          </c:cat>
          <c:val>
            <c:numRef>
              <c:f>'GRAF PELAPORAN'!$K$96:$P$96</c:f>
              <c:numCache>
                <c:formatCode>General</c:formatCode>
                <c:ptCount val="6"/>
                <c:pt idx="0">
                  <c:v>0</c:v>
                </c:pt>
                <c:pt idx="1">
                  <c:v>0</c:v>
                </c:pt>
                <c:pt idx="2">
                  <c:v>1</c:v>
                </c:pt>
                <c:pt idx="3">
                  <c:v>6</c:v>
                </c:pt>
                <c:pt idx="4">
                  <c:v>18</c:v>
                </c:pt>
                <c:pt idx="5">
                  <c:v>5</c:v>
                </c:pt>
              </c:numCache>
            </c:numRef>
          </c:val>
          <c:extLst>
            <c:ext xmlns:c16="http://schemas.microsoft.com/office/drawing/2014/chart" uri="{C3380CC4-5D6E-409C-BE32-E72D297353CC}">
              <c16:uniqueId val="{00000000-BC57-49D0-B5FB-7D6EECD0C78A}"/>
            </c:ext>
          </c:extLst>
        </c:ser>
        <c:dLbls>
          <c:showLegendKey val="0"/>
          <c:showVal val="0"/>
          <c:showCatName val="0"/>
          <c:showSerName val="0"/>
          <c:showPercent val="0"/>
          <c:showBubbleSize val="0"/>
        </c:dLbls>
        <c:gapWidth val="150"/>
        <c:axId val="62636032"/>
        <c:axId val="62637568"/>
      </c:barChart>
      <c:catAx>
        <c:axId val="62636032"/>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2637568"/>
        <c:crosses val="autoZero"/>
        <c:auto val="1"/>
        <c:lblAlgn val="ctr"/>
        <c:lblOffset val="100"/>
        <c:tickLblSkip val="1"/>
        <c:tickMarkSkip val="1"/>
        <c:noMultiLvlLbl val="0"/>
      </c:catAx>
      <c:valAx>
        <c:axId val="62637568"/>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2636032"/>
        <c:crosses val="autoZero"/>
        <c:crossBetween val="between"/>
        <c:majorUnit val="10"/>
      </c:valAx>
      <c:spPr>
        <a:solidFill>
          <a:schemeClr val="accent5">
            <a:lumMod val="40000"/>
            <a:lumOff val="60000"/>
          </a:schemeClr>
        </a:solidFill>
        <a:ln w="25400">
          <a:noFill/>
        </a:ln>
      </c:spPr>
    </c:plotArea>
    <c:plotVisOnly val="1"/>
    <c:dispBlanksAs val="gap"/>
    <c:showDLblsOverMax val="0"/>
  </c:chart>
  <c:spPr>
    <a:solidFill>
      <a:schemeClr val="accent5">
        <a:lumMod val="60000"/>
        <a:lumOff val="40000"/>
      </a:schemeClr>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33" r="0.75000000000000033"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76E-2"/>
          <c:y val="0.10416709052364309"/>
          <c:w val="0.90299979159741461"/>
          <c:h val="0.72083626642361043"/>
        </c:manualLayout>
      </c:layout>
      <c:barChart>
        <c:barDir val="col"/>
        <c:grouping val="clustered"/>
        <c:varyColors val="0"/>
        <c:ser>
          <c:idx val="0"/>
          <c:order val="0"/>
          <c:tx>
            <c:strRef>
              <c:f>'[1]GRAF PELAPORAN'!$J$149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'[1]GRAF PELAPORAN'!$K$7:$P$7</c:f>
              <c:strCache>
                <c:ptCount val="6"/>
                <c:pt idx="0">
                  <c:v>TP 1</c:v>
                </c:pt>
                <c:pt idx="1">
                  <c:v>TP 2</c:v>
                </c:pt>
                <c:pt idx="2">
                  <c:v> TP 3</c:v>
                </c:pt>
                <c:pt idx="3">
                  <c:v> TP 4</c:v>
                </c:pt>
                <c:pt idx="4">
                  <c:v> TP 5</c:v>
                </c:pt>
                <c:pt idx="5">
                  <c:v> TP 6</c:v>
                </c:pt>
              </c:strCache>
            </c:strRef>
          </c:cat>
          <c:val>
            <c:numRef>
              <c:f>'[1]GRAF PELAPORAN'!$K$149:$P$149</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522E-49EA-9689-A62D13CED21C}"/>
            </c:ext>
          </c:extLst>
        </c:ser>
        <c:dLbls>
          <c:showLegendKey val="0"/>
          <c:showVal val="0"/>
          <c:showCatName val="0"/>
          <c:showSerName val="0"/>
          <c:showPercent val="0"/>
          <c:showBubbleSize val="0"/>
        </c:dLbls>
        <c:gapWidth val="150"/>
        <c:axId val="62674048"/>
        <c:axId val="62675584"/>
      </c:barChart>
      <c:catAx>
        <c:axId val="62674048"/>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2675584"/>
        <c:crosses val="autoZero"/>
        <c:auto val="1"/>
        <c:lblAlgn val="ctr"/>
        <c:lblOffset val="100"/>
        <c:tickLblSkip val="1"/>
        <c:tickMarkSkip val="1"/>
        <c:noMultiLvlLbl val="0"/>
      </c:catAx>
      <c:valAx>
        <c:axId val="6267558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267404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33" r="0.75000000000000033"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67E-2"/>
          <c:y val="0.10504223231156512"/>
          <c:w val="0.90248383214870131"/>
          <c:h val="0.71848886901110531"/>
        </c:manualLayout>
      </c:layout>
      <c:barChart>
        <c:barDir val="col"/>
        <c:grouping val="clustered"/>
        <c:varyColors val="0"/>
        <c:ser>
          <c:idx val="0"/>
          <c:order val="0"/>
          <c:tx>
            <c:strRef>
              <c:f>'[1]GRAF PELAPORAN'!$B$149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'[1]GRAF PELAPORAN'!$C$7:$H$7</c:f>
              <c:strCache>
                <c:ptCount val="6"/>
                <c:pt idx="0">
                  <c:v>TP 1</c:v>
                </c:pt>
                <c:pt idx="1">
                  <c:v>TP 2</c:v>
                </c:pt>
                <c:pt idx="2">
                  <c:v> TP 3</c:v>
                </c:pt>
                <c:pt idx="3">
                  <c:v> TP 4</c:v>
                </c:pt>
                <c:pt idx="4">
                  <c:v> TP 5</c:v>
                </c:pt>
                <c:pt idx="5">
                  <c:v> TP 6</c:v>
                </c:pt>
              </c:strCache>
            </c:strRef>
          </c:cat>
          <c:val>
            <c:numRef>
              <c:f>'[1]GRAF PELAPORAN'!$C$149:$H$149</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1156-4A35-A8A2-84D9D9E3AA19}"/>
            </c:ext>
          </c:extLst>
        </c:ser>
        <c:dLbls>
          <c:showLegendKey val="0"/>
          <c:showVal val="0"/>
          <c:showCatName val="0"/>
          <c:showSerName val="0"/>
          <c:showPercent val="0"/>
          <c:showBubbleSize val="0"/>
        </c:dLbls>
        <c:gapWidth val="150"/>
        <c:axId val="62716160"/>
        <c:axId val="62722048"/>
      </c:barChart>
      <c:catAx>
        <c:axId val="6271616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2722048"/>
        <c:crosses val="autoZero"/>
        <c:auto val="1"/>
        <c:lblAlgn val="ctr"/>
        <c:lblOffset val="100"/>
        <c:tickLblSkip val="1"/>
        <c:tickMarkSkip val="1"/>
        <c:noMultiLvlLbl val="0"/>
      </c:catAx>
      <c:valAx>
        <c:axId val="6272204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271616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33" r="0.75000000000000033" t="1" header="0.5" footer="0.5"/>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trlProps/ctrlProp1.xml><?xml version="1.0" encoding="utf-8"?>
<formControlPr xmlns="http://schemas.microsoft.com/office/spreadsheetml/2009/9/main" objectType="Radio" checked="Checked" firstButton="1" fmlaLink="$AI$12"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Drop" dropStyle="combo" dx="16" fmlaLink="$I$6" fmlaRange="$J$7:$J$80" sel="1" val="0"/>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microsoft.com/office/2007/relationships/hdphoto" Target="../media/hdphoto2.wdp"/><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microsoft.com/office/2007/relationships/hdphoto" Target="../media/hdphoto3.wdp"/><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image" Target="../media/image3.png"/><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19" Type="http://schemas.openxmlformats.org/officeDocument/2006/relationships/chart" Target="../charts/chart17.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0</xdr:colOff>
          <xdr:row>5</xdr:row>
          <xdr:rowOff>28575</xdr:rowOff>
        </xdr:from>
        <xdr:to>
          <xdr:col>29</xdr:col>
          <xdr:colOff>333375</xdr:colOff>
          <xdr:row>5</xdr:row>
          <xdr:rowOff>238125</xdr:rowOff>
        </xdr:to>
        <xdr:sp macro="" textlink="">
          <xdr:nvSpPr>
            <xdr:cNvPr id="4097" name="Option Button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xdr:row>
          <xdr:rowOff>28575</xdr:rowOff>
        </xdr:from>
        <xdr:to>
          <xdr:col>29</xdr:col>
          <xdr:colOff>323850</xdr:colOff>
          <xdr:row>7</xdr:row>
          <xdr:rowOff>9525</xdr:rowOff>
        </xdr:to>
        <xdr:sp macro="" textlink="">
          <xdr:nvSpPr>
            <xdr:cNvPr id="4098" name="Option Button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42334</xdr:rowOff>
    </xdr:from>
    <xdr:to>
      <xdr:col>1</xdr:col>
      <xdr:colOff>1672166</xdr:colOff>
      <xdr:row>1</xdr:row>
      <xdr:rowOff>232585</xdr:rowOff>
    </xdr:to>
    <xdr:pic>
      <xdr:nvPicPr>
        <xdr:cNvPr id="10" name="Picture 9"/>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0" y="42334"/>
          <a:ext cx="2010833" cy="5183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3429000</xdr:colOff>
          <xdr:row>7</xdr:row>
          <xdr:rowOff>66675</xdr:rowOff>
        </xdr:from>
        <xdr:to>
          <xdr:col>6</xdr:col>
          <xdr:colOff>57150</xdr:colOff>
          <xdr:row>8</xdr:row>
          <xdr:rowOff>133350</xdr:rowOff>
        </xdr:to>
        <xdr:sp macro="" textlink="">
          <xdr:nvSpPr>
            <xdr:cNvPr id="2052" name="Drop Down 1"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bevel/>
                  <a:headEnd/>
                  <a:tailEnd/>
                </a14:hiddenLine>
              </a:ext>
            </a:extLst>
          </xdr:spPr>
        </xdr:sp>
        <xdr:clientData fPrintsWithSheet="0"/>
      </xdr:twoCellAnchor>
    </mc:Choice>
    <mc:Fallback/>
  </mc:AlternateContent>
  <xdr:twoCellAnchor editAs="oneCell">
    <xdr:from>
      <xdr:col>0</xdr:col>
      <xdr:colOff>47623</xdr:colOff>
      <xdr:row>0</xdr:row>
      <xdr:rowOff>11907</xdr:rowOff>
    </xdr:from>
    <xdr:to>
      <xdr:col>4</xdr:col>
      <xdr:colOff>81975</xdr:colOff>
      <xdr:row>2</xdr:row>
      <xdr:rowOff>35719</xdr:rowOff>
    </xdr:to>
    <xdr:pic>
      <xdr:nvPicPr>
        <xdr:cNvPr id="5" name="Picture 4"/>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7623" y="11907"/>
          <a:ext cx="2725165" cy="702468"/>
        </a:xfrm>
        <a:prstGeom prst="rect">
          <a:avLst/>
        </a:prstGeom>
      </xdr:spPr>
    </xdr:pic>
    <xdr:clientData/>
  </xdr:twoCellAnchor>
  <xdr:twoCellAnchor>
    <xdr:from>
      <xdr:col>5</xdr:col>
      <xdr:colOff>4476750</xdr:colOff>
      <xdr:row>0</xdr:row>
      <xdr:rowOff>83344</xdr:rowOff>
    </xdr:from>
    <xdr:to>
      <xdr:col>5</xdr:col>
      <xdr:colOff>5667375</xdr:colOff>
      <xdr:row>3</xdr:row>
      <xdr:rowOff>226218</xdr:rowOff>
    </xdr:to>
    <xdr:sp macro="" textlink="">
      <xdr:nvSpPr>
        <xdr:cNvPr id="2" name="Rectangle 1"/>
        <xdr:cNvSpPr/>
      </xdr:nvSpPr>
      <xdr:spPr bwMode="auto">
        <a:xfrm>
          <a:off x="8096250" y="83344"/>
          <a:ext cx="1190625" cy="928687"/>
        </a:xfrm>
        <a:prstGeom prst="rect">
          <a:avLst/>
        </a:prstGeom>
        <a:noFill/>
        <a:ln>
          <a:headEnd type="none" w="med" len="med"/>
          <a:tailEnd type="none" w="med" len="med"/>
        </a:ln>
        <a:extLst/>
      </xdr:spPr>
      <xdr:style>
        <a:lnRef idx="2">
          <a:schemeClr val="accent5"/>
        </a:lnRef>
        <a:fillRef idx="1">
          <a:schemeClr val="lt1"/>
        </a:fillRef>
        <a:effectRef idx="0">
          <a:schemeClr val="accent5"/>
        </a:effectRef>
        <a:fontRef idx="minor">
          <a:schemeClr val="dk1"/>
        </a:fontRef>
      </xdr:style>
      <xdr:txBody>
        <a:bodyPr vertOverflow="clip" horzOverflow="clip" wrap="square" lIns="18288" tIns="0" rIns="0" bIns="0" rtlCol="0" anchor="ctr" upright="1"/>
        <a:lstStyle/>
        <a:p>
          <a:pPr algn="ctr"/>
          <a:r>
            <a:rPr lang="en-MY" sz="1200">
              <a:solidFill>
                <a:schemeClr val="bg1">
                  <a:lumMod val="50000"/>
                </a:schemeClr>
              </a:solidFill>
              <a:latin typeface="Arial Black" panose="020B0A04020102020204" pitchFamily="34" charset="0"/>
            </a:rPr>
            <a:t>LOGO SEKOLAH</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5350669</xdr:colOff>
      <xdr:row>0</xdr:row>
      <xdr:rowOff>161926</xdr:rowOff>
    </xdr:from>
    <xdr:to>
      <xdr:col>1</xdr:col>
      <xdr:colOff>6903244</xdr:colOff>
      <xdr:row>0</xdr:row>
      <xdr:rowOff>562134</xdr:rowOff>
    </xdr:to>
    <xdr:pic>
      <xdr:nvPicPr>
        <xdr:cNvPr id="2" name="Picture 1"/>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6741319" y="161926"/>
          <a:ext cx="1552575" cy="4002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595312</xdr:colOff>
      <xdr:row>8</xdr:row>
      <xdr:rowOff>185737</xdr:rowOff>
    </xdr:from>
    <xdr:to>
      <xdr:col>15</xdr:col>
      <xdr:colOff>631030</xdr:colOff>
      <xdr:row>19</xdr:row>
      <xdr:rowOff>166687</xdr:rowOff>
    </xdr:to>
    <xdr:graphicFrame macro="">
      <xdr:nvGraphicFramePr>
        <xdr:cNvPr id="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38100</xdr:colOff>
      <xdr:row>8</xdr:row>
      <xdr:rowOff>219075</xdr:rowOff>
    </xdr:from>
    <xdr:to>
      <xdr:col>8</xdr:col>
      <xdr:colOff>9525</xdr:colOff>
      <xdr:row>19</xdr:row>
      <xdr:rowOff>171450</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190499</xdr:colOff>
      <xdr:row>203</xdr:row>
      <xdr:rowOff>80962</xdr:rowOff>
    </xdr:from>
    <xdr:to>
      <xdr:col>7</xdr:col>
      <xdr:colOff>635793</xdr:colOff>
      <xdr:row>214</xdr:row>
      <xdr:rowOff>138112</xdr:rowOff>
    </xdr:to>
    <xdr:graphicFrame macro="">
      <xdr:nvGraphicFramePr>
        <xdr:cNvPr id="4"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0</xdr:colOff>
      <xdr:row>43</xdr:row>
      <xdr:rowOff>209550</xdr:rowOff>
    </xdr:from>
    <xdr:to>
      <xdr:col>16</xdr:col>
      <xdr:colOff>0</xdr:colOff>
      <xdr:row>54</xdr:row>
      <xdr:rowOff>152400</xdr:rowOff>
    </xdr:to>
    <xdr:graphicFrame macro="">
      <xdr:nvGraphicFramePr>
        <xdr:cNvPr id="5"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38100</xdr:colOff>
      <xdr:row>43</xdr:row>
      <xdr:rowOff>180975</xdr:rowOff>
    </xdr:from>
    <xdr:to>
      <xdr:col>8</xdr:col>
      <xdr:colOff>9525</xdr:colOff>
      <xdr:row>54</xdr:row>
      <xdr:rowOff>142875</xdr:rowOff>
    </xdr:to>
    <xdr:graphicFrame macro="">
      <xdr:nvGraphicFramePr>
        <xdr:cNvPr id="6" name="Chart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38100</xdr:colOff>
      <xdr:row>78</xdr:row>
      <xdr:rowOff>180975</xdr:rowOff>
    </xdr:from>
    <xdr:to>
      <xdr:col>8</xdr:col>
      <xdr:colOff>9525</xdr:colOff>
      <xdr:row>89</xdr:row>
      <xdr:rowOff>142875</xdr:rowOff>
    </xdr:to>
    <xdr:graphicFrame macro="">
      <xdr:nvGraphicFramePr>
        <xdr:cNvPr id="7" name="Chart 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602456</xdr:colOff>
      <xdr:row>96</xdr:row>
      <xdr:rowOff>166687</xdr:rowOff>
    </xdr:from>
    <xdr:to>
      <xdr:col>15</xdr:col>
      <xdr:colOff>623886</xdr:colOff>
      <xdr:row>107</xdr:row>
      <xdr:rowOff>152400</xdr:rowOff>
    </xdr:to>
    <xdr:graphicFrame macro="">
      <xdr:nvGraphicFramePr>
        <xdr:cNvPr id="8" name="Chart 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9</xdr:col>
      <xdr:colOff>0</xdr:colOff>
      <xdr:row>149</xdr:row>
      <xdr:rowOff>257175</xdr:rowOff>
    </xdr:from>
    <xdr:to>
      <xdr:col>16</xdr:col>
      <xdr:colOff>0</xdr:colOff>
      <xdr:row>160</xdr:row>
      <xdr:rowOff>190500</xdr:rowOff>
    </xdr:to>
    <xdr:graphicFrame macro="">
      <xdr:nvGraphicFramePr>
        <xdr:cNvPr id="9" name="Chart 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38100</xdr:colOff>
      <xdr:row>149</xdr:row>
      <xdr:rowOff>219075</xdr:rowOff>
    </xdr:from>
    <xdr:to>
      <xdr:col>8</xdr:col>
      <xdr:colOff>9525</xdr:colOff>
      <xdr:row>160</xdr:row>
      <xdr:rowOff>171450</xdr:rowOff>
    </xdr:to>
    <xdr:graphicFrame macro="">
      <xdr:nvGraphicFramePr>
        <xdr:cNvPr id="10" name="Chart 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0</xdr:colOff>
      <xdr:row>62</xdr:row>
      <xdr:rowOff>0</xdr:rowOff>
    </xdr:from>
    <xdr:to>
      <xdr:col>7</xdr:col>
      <xdr:colOff>619125</xdr:colOff>
      <xdr:row>72</xdr:row>
      <xdr:rowOff>171450</xdr:rowOff>
    </xdr:to>
    <xdr:graphicFrame macro="">
      <xdr:nvGraphicFramePr>
        <xdr:cNvPr id="11" name="Chart 5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62</xdr:row>
      <xdr:rowOff>0</xdr:rowOff>
    </xdr:from>
    <xdr:to>
      <xdr:col>15</xdr:col>
      <xdr:colOff>619125</xdr:colOff>
      <xdr:row>72</xdr:row>
      <xdr:rowOff>171450</xdr:rowOff>
    </xdr:to>
    <xdr:graphicFrame macro="">
      <xdr:nvGraphicFramePr>
        <xdr:cNvPr id="12" name="Chart 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0</xdr:colOff>
      <xdr:row>168</xdr:row>
      <xdr:rowOff>0</xdr:rowOff>
    </xdr:from>
    <xdr:to>
      <xdr:col>7</xdr:col>
      <xdr:colOff>619125</xdr:colOff>
      <xdr:row>179</xdr:row>
      <xdr:rowOff>0</xdr:rowOff>
    </xdr:to>
    <xdr:graphicFrame macro="">
      <xdr:nvGraphicFramePr>
        <xdr:cNvPr id="13" name="Chart 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9</xdr:col>
      <xdr:colOff>0</xdr:colOff>
      <xdr:row>168</xdr:row>
      <xdr:rowOff>0</xdr:rowOff>
    </xdr:from>
    <xdr:to>
      <xdr:col>15</xdr:col>
      <xdr:colOff>619125</xdr:colOff>
      <xdr:row>179</xdr:row>
      <xdr:rowOff>0</xdr:rowOff>
    </xdr:to>
    <xdr:graphicFrame macro="">
      <xdr:nvGraphicFramePr>
        <xdr:cNvPr id="14" name="Chart 5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0</xdr:colOff>
      <xdr:row>186</xdr:row>
      <xdr:rowOff>0</xdr:rowOff>
    </xdr:from>
    <xdr:to>
      <xdr:col>7</xdr:col>
      <xdr:colOff>619125</xdr:colOff>
      <xdr:row>197</xdr:row>
      <xdr:rowOff>0</xdr:rowOff>
    </xdr:to>
    <xdr:graphicFrame macro="">
      <xdr:nvGraphicFramePr>
        <xdr:cNvPr id="15" name="Chart 5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9</xdr:col>
      <xdr:colOff>0</xdr:colOff>
      <xdr:row>186</xdr:row>
      <xdr:rowOff>0</xdr:rowOff>
    </xdr:from>
    <xdr:to>
      <xdr:col>15</xdr:col>
      <xdr:colOff>619125</xdr:colOff>
      <xdr:row>197</xdr:row>
      <xdr:rowOff>0</xdr:rowOff>
    </xdr:to>
    <xdr:graphicFrame macro="">
      <xdr:nvGraphicFramePr>
        <xdr:cNvPr id="16" name="Chart 6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0</xdr:colOff>
      <xdr:row>27</xdr:row>
      <xdr:rowOff>0</xdr:rowOff>
    </xdr:from>
    <xdr:to>
      <xdr:col>7</xdr:col>
      <xdr:colOff>614363</xdr:colOff>
      <xdr:row>37</xdr:row>
      <xdr:rowOff>176213</xdr:rowOff>
    </xdr:to>
    <xdr:graphicFrame macro="">
      <xdr:nvGraphicFramePr>
        <xdr:cNvPr id="1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editAs="oneCell">
    <xdr:from>
      <xdr:col>0</xdr:col>
      <xdr:colOff>74839</xdr:colOff>
      <xdr:row>0</xdr:row>
      <xdr:rowOff>144575</xdr:rowOff>
    </xdr:from>
    <xdr:to>
      <xdr:col>3</xdr:col>
      <xdr:colOff>3953</xdr:colOff>
      <xdr:row>3</xdr:row>
      <xdr:rowOff>119061</xdr:rowOff>
    </xdr:to>
    <xdr:pic>
      <xdr:nvPicPr>
        <xdr:cNvPr id="18" name="Picture 17"/>
        <xdr:cNvPicPr>
          <a:picLocks noChangeAspect="1"/>
        </xdr:cNvPicPr>
      </xdr:nvPicPr>
      <xdr:blipFill>
        <a:blip xmlns:r="http://schemas.openxmlformats.org/officeDocument/2006/relationships" r:embed="rId17" cstate="print">
          <a:extLst>
            <a:ext uri="{BEBA8EAE-BF5A-486C-A8C5-ECC9F3942E4B}">
              <a14:imgProps xmlns:a14="http://schemas.microsoft.com/office/drawing/2010/main">
                <a14:imgLayer r:embed="rId18">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74839" y="144575"/>
          <a:ext cx="2281789" cy="574561"/>
        </a:xfrm>
        <a:prstGeom prst="rect">
          <a:avLst/>
        </a:prstGeom>
      </xdr:spPr>
    </xdr:pic>
    <xdr:clientData/>
  </xdr:twoCellAnchor>
  <xdr:twoCellAnchor>
    <xdr:from>
      <xdr:col>0</xdr:col>
      <xdr:colOff>607217</xdr:colOff>
      <xdr:row>96</xdr:row>
      <xdr:rowOff>190499</xdr:rowOff>
    </xdr:from>
    <xdr:to>
      <xdr:col>7</xdr:col>
      <xdr:colOff>642936</xdr:colOff>
      <xdr:row>107</xdr:row>
      <xdr:rowOff>166686</xdr:rowOff>
    </xdr:to>
    <xdr:graphicFrame macro="">
      <xdr:nvGraphicFramePr>
        <xdr:cNvPr id="19" name="Chart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MM%202019/TEMPLAT%20PELAPORAN%20PBD%20KSSM%20TINGKATAN%203%20MATEMATIK%2011%20Jan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NDUAN"/>
      <sheetName val="REKOD PRESTASI MURID"/>
      <sheetName val="LAPORAN MURID (INDIVIDU)"/>
      <sheetName val="PENYATAAN TAHAP PENGUASAAN"/>
      <sheetName val="GRAF PELAPORAN"/>
    </sheetNames>
    <sheetDataSet>
      <sheetData sheetId="0" refreshError="1"/>
      <sheetData sheetId="1" refreshError="1">
        <row r="1">
          <cell r="D1" t="str">
            <v>SMK SUNGAI SIPUT</v>
          </cell>
        </row>
        <row r="6">
          <cell r="D6" t="str">
            <v>PN. SUZILA MOHAMED</v>
          </cell>
          <cell r="AD6" t="str">
            <v>MATEMATIK</v>
          </cell>
        </row>
        <row r="7">
          <cell r="D7" t="str">
            <v>TINGKATAN 3 USAHA</v>
          </cell>
        </row>
        <row r="9">
          <cell r="AE9" t="str">
            <v>TAHAP PENGHAYATAN NILAI</v>
          </cell>
        </row>
        <row r="11">
          <cell r="I11" t="str">
            <v>Nisbah Trigonometri</v>
          </cell>
          <cell r="J11" t="str">
            <v>Sudut dan Tangen bagi Bulatan</v>
          </cell>
          <cell r="K11" t="str">
            <v>Pelan dan Dongakan</v>
          </cell>
          <cell r="L11" t="str">
            <v>Lokus dalam Dua Dimensi</v>
          </cell>
          <cell r="M11" t="str">
            <v>Garis Lurus</v>
          </cell>
        </row>
        <row r="12">
          <cell r="H12">
            <v>4</v>
          </cell>
          <cell r="I12">
            <v>4</v>
          </cell>
          <cell r="K12">
            <v>2</v>
          </cell>
          <cell r="L12">
            <v>2</v>
          </cell>
          <cell r="M12">
            <v>3</v>
          </cell>
          <cell r="Q12">
            <v>11</v>
          </cell>
          <cell r="R12">
            <v>12</v>
          </cell>
          <cell r="S12">
            <v>13</v>
          </cell>
          <cell r="T12">
            <v>14</v>
          </cell>
          <cell r="U12">
            <v>15</v>
          </cell>
          <cell r="V12">
            <v>16</v>
          </cell>
          <cell r="AD12">
            <v>2</v>
          </cell>
        </row>
        <row r="13">
          <cell r="H13">
            <v>4</v>
          </cell>
          <cell r="I13">
            <v>4</v>
          </cell>
          <cell r="K13">
            <v>2</v>
          </cell>
          <cell r="L13">
            <v>2</v>
          </cell>
          <cell r="M13">
            <v>3</v>
          </cell>
          <cell r="AD13">
            <v>1</v>
          </cell>
        </row>
        <row r="14">
          <cell r="H14">
            <v>4</v>
          </cell>
          <cell r="I14">
            <v>4</v>
          </cell>
          <cell r="K14">
            <v>2</v>
          </cell>
          <cell r="L14">
            <v>2</v>
          </cell>
          <cell r="M14">
            <v>3</v>
          </cell>
          <cell r="AD14">
            <v>1</v>
          </cell>
        </row>
        <row r="15">
          <cell r="H15">
            <v>4</v>
          </cell>
          <cell r="I15">
            <v>4</v>
          </cell>
          <cell r="K15">
            <v>2</v>
          </cell>
          <cell r="L15">
            <v>2</v>
          </cell>
          <cell r="M15">
            <v>3</v>
          </cell>
          <cell r="AD15">
            <v>1</v>
          </cell>
        </row>
        <row r="16">
          <cell r="H16">
            <v>4</v>
          </cell>
          <cell r="I16">
            <v>4</v>
          </cell>
          <cell r="K16">
            <v>2</v>
          </cell>
          <cell r="L16">
            <v>2</v>
          </cell>
          <cell r="M16">
            <v>3</v>
          </cell>
          <cell r="AD16">
            <v>1</v>
          </cell>
        </row>
        <row r="17">
          <cell r="H17">
            <v>4</v>
          </cell>
          <cell r="I17">
            <v>4</v>
          </cell>
          <cell r="K17">
            <v>2</v>
          </cell>
          <cell r="L17">
            <v>2</v>
          </cell>
          <cell r="M17">
            <v>3</v>
          </cell>
          <cell r="AD17">
            <v>1</v>
          </cell>
        </row>
        <row r="18">
          <cell r="H18">
            <v>4</v>
          </cell>
          <cell r="I18">
            <v>4</v>
          </cell>
          <cell r="K18">
            <v>2</v>
          </cell>
          <cell r="L18">
            <v>2</v>
          </cell>
          <cell r="M18">
            <v>3</v>
          </cell>
          <cell r="AD18">
            <v>1</v>
          </cell>
        </row>
        <row r="19">
          <cell r="H19">
            <v>4</v>
          </cell>
          <cell r="I19">
            <v>4</v>
          </cell>
          <cell r="K19">
            <v>2</v>
          </cell>
          <cell r="L19">
            <v>2</v>
          </cell>
          <cell r="M19">
            <v>3</v>
          </cell>
          <cell r="AD19">
            <v>1</v>
          </cell>
        </row>
        <row r="20">
          <cell r="H20">
            <v>4</v>
          </cell>
          <cell r="I20">
            <v>4</v>
          </cell>
          <cell r="K20">
            <v>2</v>
          </cell>
          <cell r="L20">
            <v>2</v>
          </cell>
          <cell r="M20">
            <v>3</v>
          </cell>
          <cell r="AD20">
            <v>1</v>
          </cell>
        </row>
        <row r="21">
          <cell r="H21">
            <v>4</v>
          </cell>
          <cell r="I21">
            <v>4</v>
          </cell>
          <cell r="K21">
            <v>2</v>
          </cell>
          <cell r="L21">
            <v>2</v>
          </cell>
          <cell r="M21">
            <v>3</v>
          </cell>
          <cell r="AD21">
            <v>1</v>
          </cell>
        </row>
        <row r="22">
          <cell r="H22">
            <v>4</v>
          </cell>
          <cell r="I22">
            <v>4</v>
          </cell>
          <cell r="K22">
            <v>2</v>
          </cell>
          <cell r="L22">
            <v>2</v>
          </cell>
          <cell r="M22">
            <v>3</v>
          </cell>
          <cell r="AD22">
            <v>1</v>
          </cell>
        </row>
        <row r="23">
          <cell r="H23">
            <v>4</v>
          </cell>
          <cell r="I23">
            <v>4</v>
          </cell>
          <cell r="K23">
            <v>2</v>
          </cell>
          <cell r="L23">
            <v>2</v>
          </cell>
          <cell r="M23">
            <v>3</v>
          </cell>
          <cell r="AD23">
            <v>1</v>
          </cell>
        </row>
        <row r="24">
          <cell r="H24">
            <v>4</v>
          </cell>
          <cell r="I24">
            <v>4</v>
          </cell>
          <cell r="K24">
            <v>2</v>
          </cell>
          <cell r="L24">
            <v>2</v>
          </cell>
          <cell r="M24">
            <v>3</v>
          </cell>
          <cell r="AD24">
            <v>1</v>
          </cell>
        </row>
        <row r="25">
          <cell r="H25">
            <v>4</v>
          </cell>
          <cell r="I25">
            <v>4</v>
          </cell>
          <cell r="K25">
            <v>2</v>
          </cell>
          <cell r="L25">
            <v>2</v>
          </cell>
          <cell r="M25">
            <v>3</v>
          </cell>
          <cell r="AD25">
            <v>1</v>
          </cell>
        </row>
        <row r="26">
          <cell r="H26">
            <v>4</v>
          </cell>
          <cell r="I26">
            <v>4</v>
          </cell>
          <cell r="K26">
            <v>2</v>
          </cell>
          <cell r="L26">
            <v>2</v>
          </cell>
          <cell r="M26">
            <v>3</v>
          </cell>
          <cell r="AD26">
            <v>1</v>
          </cell>
        </row>
        <row r="27">
          <cell r="H27">
            <v>4</v>
          </cell>
          <cell r="I27">
            <v>4</v>
          </cell>
          <cell r="K27">
            <v>2</v>
          </cell>
          <cell r="L27">
            <v>2</v>
          </cell>
          <cell r="M27">
            <v>3</v>
          </cell>
          <cell r="AD27">
            <v>1</v>
          </cell>
        </row>
        <row r="28">
          <cell r="H28">
            <v>4</v>
          </cell>
          <cell r="I28">
            <v>4</v>
          </cell>
          <cell r="K28">
            <v>2</v>
          </cell>
          <cell r="L28">
            <v>2</v>
          </cell>
          <cell r="M28">
            <v>3</v>
          </cell>
          <cell r="AD28">
            <v>1</v>
          </cell>
        </row>
        <row r="29">
          <cell r="H29">
            <v>4</v>
          </cell>
          <cell r="I29">
            <v>4</v>
          </cell>
          <cell r="K29">
            <v>2</v>
          </cell>
          <cell r="L29">
            <v>2</v>
          </cell>
          <cell r="M29">
            <v>3</v>
          </cell>
          <cell r="AD29">
            <v>1</v>
          </cell>
        </row>
        <row r="30">
          <cell r="H30">
            <v>4</v>
          </cell>
          <cell r="I30">
            <v>4</v>
          </cell>
          <cell r="K30">
            <v>2</v>
          </cell>
          <cell r="L30">
            <v>2</v>
          </cell>
          <cell r="M30">
            <v>3</v>
          </cell>
          <cell r="AD30">
            <v>1</v>
          </cell>
        </row>
        <row r="31">
          <cell r="H31">
            <v>4</v>
          </cell>
          <cell r="I31">
            <v>4</v>
          </cell>
          <cell r="K31">
            <v>2</v>
          </cell>
          <cell r="L31">
            <v>2</v>
          </cell>
          <cell r="M31">
            <v>3</v>
          </cell>
          <cell r="AD31">
            <v>1</v>
          </cell>
        </row>
        <row r="32">
          <cell r="H32">
            <v>4</v>
          </cell>
          <cell r="I32">
            <v>4</v>
          </cell>
          <cell r="K32">
            <v>2</v>
          </cell>
          <cell r="L32">
            <v>2</v>
          </cell>
          <cell r="M32">
            <v>3</v>
          </cell>
          <cell r="AD32">
            <v>1</v>
          </cell>
        </row>
        <row r="33">
          <cell r="H33">
            <v>4</v>
          </cell>
          <cell r="I33">
            <v>4</v>
          </cell>
          <cell r="K33">
            <v>2</v>
          </cell>
          <cell r="L33">
            <v>2</v>
          </cell>
          <cell r="M33">
            <v>3</v>
          </cell>
          <cell r="AD33">
            <v>1</v>
          </cell>
        </row>
        <row r="34">
          <cell r="H34">
            <v>4</v>
          </cell>
          <cell r="I34">
            <v>4</v>
          </cell>
          <cell r="K34">
            <v>2</v>
          </cell>
          <cell r="L34">
            <v>2</v>
          </cell>
          <cell r="M34">
            <v>3</v>
          </cell>
          <cell r="AD34">
            <v>1</v>
          </cell>
        </row>
        <row r="35">
          <cell r="H35">
            <v>4</v>
          </cell>
          <cell r="I35">
            <v>4</v>
          </cell>
          <cell r="K35">
            <v>2</v>
          </cell>
          <cell r="L35">
            <v>2</v>
          </cell>
          <cell r="M35">
            <v>3</v>
          </cell>
          <cell r="AD35">
            <v>1</v>
          </cell>
        </row>
        <row r="36">
          <cell r="H36">
            <v>4</v>
          </cell>
          <cell r="I36">
            <v>4</v>
          </cell>
          <cell r="K36">
            <v>2</v>
          </cell>
          <cell r="L36">
            <v>2</v>
          </cell>
          <cell r="M36">
            <v>3</v>
          </cell>
          <cell r="AD36">
            <v>1</v>
          </cell>
        </row>
        <row r="37">
          <cell r="H37">
            <v>4</v>
          </cell>
          <cell r="I37">
            <v>4</v>
          </cell>
          <cell r="K37">
            <v>2</v>
          </cell>
          <cell r="L37">
            <v>2</v>
          </cell>
          <cell r="M37">
            <v>3</v>
          </cell>
          <cell r="AD37">
            <v>1</v>
          </cell>
        </row>
        <row r="38">
          <cell r="H38">
            <v>4</v>
          </cell>
          <cell r="I38">
            <v>4</v>
          </cell>
          <cell r="K38">
            <v>2</v>
          </cell>
          <cell r="L38">
            <v>2</v>
          </cell>
          <cell r="M38">
            <v>3</v>
          </cell>
          <cell r="AD38">
            <v>1</v>
          </cell>
        </row>
        <row r="39">
          <cell r="H39">
            <v>4</v>
          </cell>
          <cell r="I39">
            <v>4</v>
          </cell>
          <cell r="K39">
            <v>2</v>
          </cell>
          <cell r="L39">
            <v>2</v>
          </cell>
          <cell r="M39">
            <v>3</v>
          </cell>
          <cell r="AD39">
            <v>1</v>
          </cell>
        </row>
        <row r="40">
          <cell r="H40">
            <v>4</v>
          </cell>
          <cell r="I40">
            <v>4</v>
          </cell>
          <cell r="K40">
            <v>2</v>
          </cell>
          <cell r="L40">
            <v>2</v>
          </cell>
          <cell r="M40">
            <v>3</v>
          </cell>
          <cell r="AD40">
            <v>1</v>
          </cell>
        </row>
        <row r="41">
          <cell r="H41">
            <v>4</v>
          </cell>
          <cell r="I41">
            <v>4</v>
          </cell>
          <cell r="K41">
            <v>2</v>
          </cell>
          <cell r="L41">
            <v>2</v>
          </cell>
          <cell r="M41">
            <v>3</v>
          </cell>
          <cell r="AD41">
            <v>1</v>
          </cell>
        </row>
      </sheetData>
      <sheetData sheetId="2" refreshError="1"/>
      <sheetData sheetId="3" refreshError="1"/>
      <sheetData sheetId="4" refreshError="1">
        <row r="7">
          <cell r="C7" t="str">
            <v>TP 1</v>
          </cell>
          <cell r="D7" t="str">
            <v>TP 2</v>
          </cell>
          <cell r="E7" t="str">
            <v xml:space="preserve"> TP 3</v>
          </cell>
          <cell r="F7" t="str">
            <v xml:space="preserve"> TP 4</v>
          </cell>
          <cell r="G7" t="str">
            <v xml:space="preserve"> TP 5</v>
          </cell>
          <cell r="H7" t="str">
            <v xml:space="preserve"> TP 6</v>
          </cell>
          <cell r="K7" t="str">
            <v>TP 1</v>
          </cell>
          <cell r="L7" t="str">
            <v>TP 2</v>
          </cell>
          <cell r="M7" t="str">
            <v xml:space="preserve"> TP 3</v>
          </cell>
          <cell r="N7" t="str">
            <v xml:space="preserve"> TP 4</v>
          </cell>
          <cell r="O7" t="str">
            <v xml:space="preserve"> TP 5</v>
          </cell>
          <cell r="P7" t="str">
            <v xml:space="preserve"> TP 6</v>
          </cell>
        </row>
        <row r="42">
          <cell r="C42" t="str">
            <v>TP 1</v>
          </cell>
          <cell r="D42" t="str">
            <v>TP 2</v>
          </cell>
          <cell r="E42" t="str">
            <v xml:space="preserve"> TP 3</v>
          </cell>
          <cell r="F42" t="str">
            <v xml:space="preserve"> TP 4</v>
          </cell>
          <cell r="G42" t="str">
            <v xml:space="preserve"> TP 5</v>
          </cell>
          <cell r="H42" t="str">
            <v xml:space="preserve"> TP 6</v>
          </cell>
          <cell r="K42" t="str">
            <v>TP 1</v>
          </cell>
          <cell r="L42" t="str">
            <v>TP 2</v>
          </cell>
          <cell r="M42" t="str">
            <v xml:space="preserve"> TP 3</v>
          </cell>
          <cell r="N42" t="str">
            <v xml:space="preserve"> TP 4</v>
          </cell>
          <cell r="O42" t="str">
            <v xml:space="preserve"> TP 5</v>
          </cell>
          <cell r="P42" t="str">
            <v xml:space="preserve"> TP 6</v>
          </cell>
        </row>
        <row r="43">
          <cell r="B43" t="str">
            <v>BIL. MURID</v>
          </cell>
          <cell r="C43">
            <v>0</v>
          </cell>
          <cell r="D43">
            <v>0</v>
          </cell>
          <cell r="E43">
            <v>0</v>
          </cell>
          <cell r="F43">
            <v>30</v>
          </cell>
          <cell r="G43">
            <v>0</v>
          </cell>
          <cell r="H43">
            <v>0</v>
          </cell>
          <cell r="J43" t="str">
            <v>BIL. MURID</v>
          </cell>
          <cell r="K43">
            <v>0</v>
          </cell>
          <cell r="L43">
            <v>0</v>
          </cell>
          <cell r="M43">
            <v>0</v>
          </cell>
          <cell r="N43">
            <v>30</v>
          </cell>
          <cell r="O43">
            <v>0</v>
          </cell>
          <cell r="P43">
            <v>0</v>
          </cell>
        </row>
        <row r="61">
          <cell r="B61" t="str">
            <v>BIL. MURID</v>
          </cell>
          <cell r="C61">
            <v>0</v>
          </cell>
          <cell r="D61">
            <v>30</v>
          </cell>
          <cell r="E61">
            <v>0</v>
          </cell>
          <cell r="F61">
            <v>0</v>
          </cell>
          <cell r="G61">
            <v>0</v>
          </cell>
          <cell r="H61">
            <v>0</v>
          </cell>
          <cell r="K61">
            <v>0</v>
          </cell>
          <cell r="L61">
            <v>30</v>
          </cell>
          <cell r="M61">
            <v>0</v>
          </cell>
          <cell r="N61">
            <v>0</v>
          </cell>
          <cell r="O61">
            <v>0</v>
          </cell>
          <cell r="P61">
            <v>0</v>
          </cell>
        </row>
        <row r="78">
          <cell r="B78" t="str">
            <v>BIL. MURID</v>
          </cell>
          <cell r="C78">
            <v>0</v>
          </cell>
          <cell r="D78">
            <v>0</v>
          </cell>
          <cell r="E78">
            <v>30</v>
          </cell>
          <cell r="F78">
            <v>0</v>
          </cell>
          <cell r="G78">
            <v>0</v>
          </cell>
          <cell r="H78">
            <v>0</v>
          </cell>
        </row>
        <row r="149">
          <cell r="B149" t="str">
            <v>BIL. MURID</v>
          </cell>
          <cell r="C149">
            <v>0</v>
          </cell>
          <cell r="D149">
            <v>0</v>
          </cell>
          <cell r="E149">
            <v>0</v>
          </cell>
          <cell r="F149">
            <v>0</v>
          </cell>
          <cell r="G149">
            <v>0</v>
          </cell>
          <cell r="H149">
            <v>0</v>
          </cell>
          <cell r="J149" t="str">
            <v>BIL. MURID</v>
          </cell>
          <cell r="K149">
            <v>0</v>
          </cell>
          <cell r="L149">
            <v>0</v>
          </cell>
          <cell r="M149">
            <v>0</v>
          </cell>
          <cell r="N149">
            <v>0</v>
          </cell>
          <cell r="O149">
            <v>0</v>
          </cell>
          <cell r="P149">
            <v>0</v>
          </cell>
        </row>
        <row r="167">
          <cell r="B167" t="str">
            <v>BIL. MURID</v>
          </cell>
          <cell r="C167">
            <v>0</v>
          </cell>
          <cell r="D167">
            <v>0</v>
          </cell>
          <cell r="E167">
            <v>0</v>
          </cell>
          <cell r="F167">
            <v>0</v>
          </cell>
          <cell r="G167">
            <v>0</v>
          </cell>
          <cell r="H167">
            <v>0</v>
          </cell>
          <cell r="K167">
            <v>0</v>
          </cell>
          <cell r="L167">
            <v>0</v>
          </cell>
          <cell r="M167">
            <v>0</v>
          </cell>
          <cell r="N167">
            <v>0</v>
          </cell>
          <cell r="O167">
            <v>0</v>
          </cell>
          <cell r="P167">
            <v>0</v>
          </cell>
        </row>
        <row r="185">
          <cell r="B185" t="str">
            <v>BIL. MURID</v>
          </cell>
          <cell r="C185">
            <v>0</v>
          </cell>
          <cell r="D185">
            <v>0</v>
          </cell>
          <cell r="E185">
            <v>0</v>
          </cell>
          <cell r="F185">
            <v>0</v>
          </cell>
          <cell r="G185">
            <v>0</v>
          </cell>
          <cell r="H185">
            <v>0</v>
          </cell>
          <cell r="K185">
            <v>0</v>
          </cell>
          <cell r="L185">
            <v>0</v>
          </cell>
          <cell r="M185">
            <v>0</v>
          </cell>
          <cell r="N185">
            <v>0</v>
          </cell>
          <cell r="O185">
            <v>0</v>
          </cell>
          <cell r="P185">
            <v>0</v>
          </cell>
        </row>
        <row r="203">
          <cell r="B203" t="str">
            <v>BIL. MURID</v>
          </cell>
          <cell r="C203">
            <v>29</v>
          </cell>
          <cell r="D203">
            <v>1</v>
          </cell>
          <cell r="E203">
            <v>0</v>
          </cell>
          <cell r="F203">
            <v>0</v>
          </cell>
          <cell r="G203">
            <v>0</v>
          </cell>
          <cell r="H203">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54"/>
  <sheetViews>
    <sheetView showGridLines="0" zoomScaleNormal="100" zoomScaleSheetLayoutView="100" workbookViewId="0">
      <pane ySplit="2" topLeftCell="A3" activePane="bottomLeft" state="frozen"/>
      <selection pane="bottomLeft" activeCell="K3" sqref="K3"/>
    </sheetView>
  </sheetViews>
  <sheetFormatPr defaultColWidth="30" defaultRowHeight="15"/>
  <cols>
    <col min="1" max="1" width="3.85546875" customWidth="1"/>
    <col min="2" max="10" width="9.140625" customWidth="1"/>
    <col min="11" max="11" width="18.140625" customWidth="1"/>
    <col min="12" max="46" width="7.85546875" customWidth="1"/>
  </cols>
  <sheetData>
    <row r="1" spans="1:12" ht="24" customHeight="1">
      <c r="A1" s="117" t="s">
        <v>57</v>
      </c>
      <c r="B1" s="116"/>
      <c r="C1" s="116"/>
      <c r="D1" s="116"/>
      <c r="E1" s="116"/>
      <c r="F1" s="116"/>
      <c r="G1" s="116"/>
      <c r="H1" s="116"/>
      <c r="I1" s="116"/>
      <c r="J1" s="116"/>
      <c r="K1" s="116"/>
    </row>
    <row r="2" spans="1:12" ht="21">
      <c r="A2" s="114" t="s">
        <v>42</v>
      </c>
      <c r="B2" s="115"/>
      <c r="C2" s="115"/>
      <c r="D2" s="115"/>
      <c r="E2" s="115"/>
      <c r="F2" s="115"/>
      <c r="G2" s="115"/>
      <c r="H2" s="115"/>
      <c r="I2" s="115"/>
      <c r="J2" s="115"/>
      <c r="K2" s="151" t="s">
        <v>244</v>
      </c>
    </row>
    <row r="4" spans="1:12">
      <c r="A4" s="112" t="s">
        <v>43</v>
      </c>
    </row>
    <row r="5" spans="1:12" ht="15" customHeight="1">
      <c r="A5" s="261" t="s">
        <v>151</v>
      </c>
      <c r="B5" s="261"/>
      <c r="C5" s="261"/>
      <c r="D5" s="261"/>
      <c r="E5" s="261"/>
      <c r="F5" s="261"/>
      <c r="G5" s="261"/>
      <c r="H5" s="261"/>
      <c r="I5" s="261"/>
      <c r="J5" s="261"/>
      <c r="K5" s="261"/>
    </row>
    <row r="6" spans="1:12">
      <c r="A6" s="261"/>
      <c r="B6" s="261"/>
      <c r="C6" s="261"/>
      <c r="D6" s="261"/>
      <c r="E6" s="261"/>
      <c r="F6" s="261"/>
      <c r="G6" s="261"/>
      <c r="H6" s="261"/>
      <c r="I6" s="261"/>
      <c r="J6" s="261"/>
      <c r="K6" s="261"/>
    </row>
    <row r="7" spans="1:12">
      <c r="A7" s="261"/>
      <c r="B7" s="261"/>
      <c r="C7" s="261"/>
      <c r="D7" s="261"/>
      <c r="E7" s="261"/>
      <c r="F7" s="261"/>
      <c r="G7" s="261"/>
      <c r="H7" s="261"/>
      <c r="I7" s="261"/>
      <c r="J7" s="261"/>
      <c r="K7" s="261"/>
    </row>
    <row r="8" spans="1:12">
      <c r="A8" s="261"/>
      <c r="B8" s="261"/>
      <c r="C8" s="261"/>
      <c r="D8" s="261"/>
      <c r="E8" s="261"/>
      <c r="F8" s="261"/>
      <c r="G8" s="261"/>
      <c r="H8" s="261"/>
      <c r="I8" s="261"/>
      <c r="J8" s="261"/>
      <c r="K8" s="261"/>
    </row>
    <row r="9" spans="1:12">
      <c r="A9" s="261"/>
      <c r="B9" s="261"/>
      <c r="C9" s="261"/>
      <c r="D9" s="261"/>
      <c r="E9" s="261"/>
      <c r="F9" s="261"/>
      <c r="G9" s="261"/>
      <c r="H9" s="261"/>
      <c r="I9" s="261"/>
      <c r="J9" s="261"/>
      <c r="K9" s="261"/>
    </row>
    <row r="10" spans="1:12">
      <c r="B10" s="118"/>
      <c r="C10" s="118"/>
      <c r="D10" s="119"/>
      <c r="E10" s="119"/>
      <c r="F10" s="119"/>
      <c r="G10" s="119"/>
      <c r="H10" s="119"/>
      <c r="I10" s="119"/>
      <c r="J10" s="119"/>
      <c r="K10" s="119"/>
    </row>
    <row r="11" spans="1:12">
      <c r="A11" s="122" t="s">
        <v>50</v>
      </c>
      <c r="B11" s="123" t="s">
        <v>44</v>
      </c>
      <c r="C11" s="121"/>
      <c r="D11" s="121"/>
      <c r="E11" s="121"/>
      <c r="F11" s="121"/>
      <c r="G11" s="121"/>
      <c r="H11" s="121"/>
      <c r="I11" s="121"/>
      <c r="J11" s="121"/>
      <c r="K11" s="121"/>
      <c r="L11" s="119"/>
    </row>
    <row r="12" spans="1:12">
      <c r="B12" s="111" t="s">
        <v>45</v>
      </c>
    </row>
    <row r="13" spans="1:12">
      <c r="B13" s="111" t="s">
        <v>46</v>
      </c>
    </row>
    <row r="14" spans="1:12">
      <c r="B14" s="111" t="s">
        <v>47</v>
      </c>
    </row>
    <row r="15" spans="1:12">
      <c r="B15" s="111" t="s">
        <v>48</v>
      </c>
    </row>
    <row r="16" spans="1:12">
      <c r="B16" s="111" t="s">
        <v>206</v>
      </c>
    </row>
    <row r="17" spans="1:13">
      <c r="B17" s="111" t="s">
        <v>49</v>
      </c>
    </row>
    <row r="19" spans="1:13">
      <c r="A19" s="122" t="s">
        <v>51</v>
      </c>
      <c r="B19" s="120" t="s">
        <v>52</v>
      </c>
      <c r="C19" s="113"/>
      <c r="D19" s="113"/>
      <c r="E19" s="113"/>
      <c r="F19" s="113"/>
      <c r="G19" s="113"/>
      <c r="H19" s="113"/>
      <c r="I19" s="113"/>
      <c r="J19" s="113"/>
      <c r="K19" s="113"/>
    </row>
    <row r="20" spans="1:13">
      <c r="B20" s="111" t="s">
        <v>207</v>
      </c>
    </row>
    <row r="21" spans="1:13">
      <c r="B21" s="111" t="s">
        <v>53</v>
      </c>
    </row>
    <row r="22" spans="1:13">
      <c r="B22" s="111" t="s">
        <v>54</v>
      </c>
    </row>
    <row r="23" spans="1:13">
      <c r="B23" s="111" t="s">
        <v>56</v>
      </c>
    </row>
    <row r="24" spans="1:13">
      <c r="B24" s="111" t="s">
        <v>62</v>
      </c>
    </row>
    <row r="25" spans="1:13">
      <c r="B25" s="111" t="s">
        <v>58</v>
      </c>
    </row>
    <row r="26" spans="1:13">
      <c r="B26" s="111" t="s">
        <v>59</v>
      </c>
    </row>
    <row r="28" spans="1:13">
      <c r="A28" s="122" t="s">
        <v>60</v>
      </c>
      <c r="B28" s="120" t="s">
        <v>23</v>
      </c>
      <c r="C28" s="113"/>
      <c r="D28" s="113"/>
      <c r="E28" s="113"/>
      <c r="F28" s="113"/>
      <c r="G28" s="113"/>
      <c r="H28" s="113"/>
      <c r="I28" s="113"/>
      <c r="J28" s="113"/>
      <c r="K28" s="113"/>
    </row>
    <row r="29" spans="1:13" ht="15" customHeight="1">
      <c r="B29" s="261" t="s">
        <v>235</v>
      </c>
      <c r="C29" s="261"/>
      <c r="D29" s="261"/>
      <c r="E29" s="261"/>
      <c r="F29" s="261"/>
      <c r="G29" s="261"/>
      <c r="H29" s="261"/>
      <c r="I29" s="261"/>
      <c r="J29" s="261"/>
      <c r="K29" s="261"/>
      <c r="M29" s="111"/>
    </row>
    <row r="30" spans="1:13">
      <c r="B30" s="261"/>
      <c r="C30" s="261"/>
      <c r="D30" s="261"/>
      <c r="E30" s="261"/>
      <c r="F30" s="261"/>
      <c r="G30" s="261"/>
      <c r="H30" s="261"/>
      <c r="I30" s="261"/>
      <c r="J30" s="261"/>
      <c r="K30" s="261"/>
      <c r="M30" s="111"/>
    </row>
    <row r="31" spans="1:13">
      <c r="B31" s="261"/>
      <c r="C31" s="261"/>
      <c r="D31" s="261"/>
      <c r="E31" s="261"/>
      <c r="F31" s="261"/>
      <c r="G31" s="261"/>
      <c r="H31" s="261"/>
      <c r="I31" s="261"/>
      <c r="J31" s="261"/>
      <c r="K31" s="261"/>
      <c r="M31" s="111"/>
    </row>
    <row r="32" spans="1:13">
      <c r="B32" s="261"/>
      <c r="C32" s="261"/>
      <c r="D32" s="261"/>
      <c r="E32" s="261"/>
      <c r="F32" s="261"/>
      <c r="G32" s="261"/>
      <c r="H32" s="261"/>
      <c r="I32" s="261"/>
      <c r="J32" s="261"/>
      <c r="K32" s="261"/>
      <c r="M32" s="111"/>
    </row>
    <row r="33" spans="1:22">
      <c r="B33" s="261"/>
      <c r="C33" s="261"/>
      <c r="D33" s="261"/>
      <c r="E33" s="261"/>
      <c r="F33" s="261"/>
      <c r="G33" s="261"/>
      <c r="H33" s="261"/>
      <c r="I33" s="261"/>
      <c r="J33" s="261"/>
      <c r="K33" s="261"/>
    </row>
    <row r="34" spans="1:22">
      <c r="B34" s="261"/>
      <c r="C34" s="261"/>
      <c r="D34" s="261"/>
      <c r="E34" s="261"/>
      <c r="F34" s="261"/>
      <c r="G34" s="261"/>
      <c r="H34" s="261"/>
      <c r="I34" s="261"/>
      <c r="J34" s="261"/>
      <c r="K34" s="261"/>
    </row>
    <row r="35" spans="1:22">
      <c r="L35" s="128"/>
      <c r="M35" s="128"/>
      <c r="N35" s="128"/>
      <c r="O35" s="128"/>
      <c r="P35" s="128"/>
      <c r="Q35" s="128"/>
      <c r="R35" s="128"/>
      <c r="S35" s="128"/>
      <c r="T35" s="128"/>
      <c r="U35" s="128"/>
      <c r="V35" s="128"/>
    </row>
    <row r="36" spans="1:22">
      <c r="A36" s="122" t="s">
        <v>61</v>
      </c>
      <c r="B36" s="120" t="s">
        <v>208</v>
      </c>
      <c r="C36" s="113"/>
      <c r="D36" s="113"/>
      <c r="E36" s="113"/>
      <c r="F36" s="113"/>
      <c r="G36" s="113"/>
      <c r="H36" s="113"/>
      <c r="I36" s="113"/>
      <c r="J36" s="113"/>
      <c r="K36" s="113"/>
      <c r="L36" s="129"/>
      <c r="M36" s="130"/>
      <c r="N36" s="128"/>
      <c r="O36" s="128"/>
      <c r="P36" s="128"/>
      <c r="Q36" s="128"/>
      <c r="R36" s="128"/>
      <c r="S36" s="128"/>
      <c r="T36" s="128"/>
      <c r="U36" s="128"/>
      <c r="V36" s="128"/>
    </row>
    <row r="37" spans="1:22" ht="15" customHeight="1">
      <c r="A37" s="144">
        <v>1</v>
      </c>
      <c r="B37" s="261" t="s">
        <v>209</v>
      </c>
      <c r="C37" s="261"/>
      <c r="D37" s="261"/>
      <c r="E37" s="261"/>
      <c r="F37" s="261"/>
      <c r="G37" s="261"/>
      <c r="H37" s="261"/>
      <c r="I37" s="261"/>
      <c r="J37" s="261"/>
      <c r="K37" s="261"/>
      <c r="L37" s="131"/>
      <c r="M37" s="260"/>
      <c r="N37" s="260"/>
      <c r="O37" s="260"/>
      <c r="P37" s="260"/>
      <c r="Q37" s="260"/>
      <c r="R37" s="260"/>
      <c r="S37" s="260"/>
      <c r="T37" s="260"/>
      <c r="U37" s="260"/>
      <c r="V37" s="260"/>
    </row>
    <row r="38" spans="1:22" ht="15" customHeight="1">
      <c r="A38" s="144"/>
      <c r="B38" s="261"/>
      <c r="C38" s="261"/>
      <c r="D38" s="261"/>
      <c r="E38" s="261"/>
      <c r="F38" s="261"/>
      <c r="G38" s="261"/>
      <c r="H38" s="261"/>
      <c r="I38" s="261"/>
      <c r="J38" s="261"/>
      <c r="K38" s="261"/>
      <c r="L38" s="131"/>
      <c r="M38" s="260"/>
      <c r="N38" s="260"/>
      <c r="O38" s="260"/>
      <c r="P38" s="260"/>
      <c r="Q38" s="260"/>
      <c r="R38" s="260"/>
      <c r="S38" s="260"/>
      <c r="T38" s="260"/>
      <c r="U38" s="260"/>
      <c r="V38" s="260"/>
    </row>
    <row r="39" spans="1:22" ht="15" customHeight="1">
      <c r="A39" s="144"/>
      <c r="B39" s="261"/>
      <c r="C39" s="261"/>
      <c r="D39" s="261"/>
      <c r="E39" s="261"/>
      <c r="F39" s="261"/>
      <c r="G39" s="261"/>
      <c r="H39" s="261"/>
      <c r="I39" s="261"/>
      <c r="J39" s="261"/>
      <c r="K39" s="261"/>
      <c r="L39" s="131"/>
      <c r="M39" s="260"/>
      <c r="N39" s="260"/>
      <c r="O39" s="260"/>
      <c r="P39" s="260"/>
      <c r="Q39" s="260"/>
      <c r="R39" s="260"/>
      <c r="S39" s="260"/>
      <c r="T39" s="260"/>
      <c r="U39" s="260"/>
      <c r="V39" s="260"/>
    </row>
    <row r="40" spans="1:22" ht="15" customHeight="1">
      <c r="A40" s="144">
        <v>2</v>
      </c>
      <c r="B40" s="261" t="s">
        <v>238</v>
      </c>
      <c r="C40" s="261"/>
      <c r="D40" s="261"/>
      <c r="E40" s="261"/>
      <c r="F40" s="261"/>
      <c r="G40" s="261"/>
      <c r="H40" s="261"/>
      <c r="I40" s="261"/>
      <c r="J40" s="261"/>
      <c r="K40" s="261"/>
      <c r="L40" s="131"/>
      <c r="M40" s="260"/>
      <c r="N40" s="260"/>
      <c r="O40" s="260"/>
      <c r="P40" s="260"/>
      <c r="Q40" s="260"/>
      <c r="R40" s="260"/>
      <c r="S40" s="260"/>
      <c r="T40" s="260"/>
      <c r="U40" s="260"/>
      <c r="V40" s="260"/>
    </row>
    <row r="41" spans="1:22" ht="15" customHeight="1">
      <c r="A41" s="144"/>
      <c r="B41" s="261"/>
      <c r="C41" s="261"/>
      <c r="D41" s="261"/>
      <c r="E41" s="261"/>
      <c r="F41" s="261"/>
      <c r="G41" s="261"/>
      <c r="H41" s="261"/>
      <c r="I41" s="261"/>
      <c r="J41" s="261"/>
      <c r="K41" s="261"/>
      <c r="L41" s="131"/>
      <c r="M41" s="260"/>
      <c r="N41" s="260"/>
      <c r="O41" s="260"/>
      <c r="P41" s="260"/>
      <c r="Q41" s="260"/>
      <c r="R41" s="260"/>
      <c r="S41" s="260"/>
      <c r="T41" s="260"/>
      <c r="U41" s="260"/>
      <c r="V41" s="260"/>
    </row>
    <row r="42" spans="1:22" ht="15" customHeight="1">
      <c r="A42" s="144"/>
      <c r="B42" s="261"/>
      <c r="C42" s="261"/>
      <c r="D42" s="261"/>
      <c r="E42" s="261"/>
      <c r="F42" s="261"/>
      <c r="G42" s="261"/>
      <c r="H42" s="261"/>
      <c r="I42" s="261"/>
      <c r="J42" s="261"/>
      <c r="K42" s="261"/>
      <c r="L42" s="131"/>
      <c r="M42" s="260"/>
      <c r="N42" s="260"/>
      <c r="O42" s="260"/>
      <c r="P42" s="260"/>
      <c r="Q42" s="260"/>
      <c r="R42" s="260"/>
      <c r="S42" s="260"/>
      <c r="T42" s="260"/>
      <c r="U42" s="260"/>
      <c r="V42" s="260"/>
    </row>
    <row r="43" spans="1:22" ht="15" customHeight="1">
      <c r="A43" s="144"/>
      <c r="B43" s="261"/>
      <c r="C43" s="261"/>
      <c r="D43" s="261"/>
      <c r="E43" s="261"/>
      <c r="F43" s="261"/>
      <c r="G43" s="261"/>
      <c r="H43" s="261"/>
      <c r="I43" s="261"/>
      <c r="J43" s="261"/>
      <c r="K43" s="261"/>
      <c r="L43" s="131"/>
      <c r="M43" s="260"/>
      <c r="N43" s="260"/>
      <c r="O43" s="260"/>
      <c r="P43" s="260"/>
      <c r="Q43" s="260"/>
      <c r="R43" s="260"/>
      <c r="S43" s="260"/>
      <c r="T43" s="260"/>
      <c r="U43" s="260"/>
      <c r="V43" s="260"/>
    </row>
    <row r="44" spans="1:22" ht="15" customHeight="1">
      <c r="A44" s="144"/>
      <c r="B44" s="261"/>
      <c r="C44" s="261"/>
      <c r="D44" s="261"/>
      <c r="E44" s="261"/>
      <c r="F44" s="261"/>
      <c r="G44" s="261"/>
      <c r="H44" s="261"/>
      <c r="I44" s="261"/>
      <c r="J44" s="261"/>
      <c r="K44" s="261"/>
      <c r="L44" s="131"/>
      <c r="M44" s="260"/>
      <c r="N44" s="260"/>
      <c r="O44" s="260"/>
      <c r="P44" s="260"/>
      <c r="Q44" s="260"/>
      <c r="R44" s="260"/>
      <c r="S44" s="260"/>
      <c r="T44" s="260"/>
      <c r="U44" s="260"/>
      <c r="V44" s="260"/>
    </row>
    <row r="45" spans="1:22" ht="15" customHeight="1">
      <c r="A45" s="144">
        <v>3</v>
      </c>
      <c r="B45" s="261" t="s">
        <v>237</v>
      </c>
      <c r="C45" s="261"/>
      <c r="D45" s="261"/>
      <c r="E45" s="261"/>
      <c r="F45" s="261"/>
      <c r="G45" s="261"/>
      <c r="H45" s="261"/>
      <c r="I45" s="261"/>
      <c r="J45" s="261"/>
      <c r="K45" s="261"/>
      <c r="L45" s="131"/>
      <c r="M45" s="260"/>
      <c r="N45" s="260"/>
      <c r="O45" s="260"/>
      <c r="P45" s="260"/>
      <c r="Q45" s="260"/>
      <c r="R45" s="260"/>
      <c r="S45" s="260"/>
      <c r="T45" s="260"/>
      <c r="U45" s="260"/>
      <c r="V45" s="260"/>
    </row>
    <row r="46" spans="1:22" ht="15" customHeight="1">
      <c r="A46" s="144"/>
      <c r="B46" s="261"/>
      <c r="C46" s="261"/>
      <c r="D46" s="261"/>
      <c r="E46" s="261"/>
      <c r="F46" s="261"/>
      <c r="G46" s="261"/>
      <c r="H46" s="261"/>
      <c r="I46" s="261"/>
      <c r="J46" s="261"/>
      <c r="K46" s="261"/>
      <c r="L46" s="131"/>
      <c r="M46" s="260"/>
      <c r="N46" s="260"/>
      <c r="O46" s="260"/>
      <c r="P46" s="260"/>
      <c r="Q46" s="260"/>
      <c r="R46" s="260"/>
      <c r="S46" s="260"/>
      <c r="T46" s="260"/>
      <c r="U46" s="260"/>
      <c r="V46" s="260"/>
    </row>
    <row r="47" spans="1:22" ht="15" customHeight="1">
      <c r="A47" s="144"/>
      <c r="B47" s="261"/>
      <c r="C47" s="261"/>
      <c r="D47" s="261"/>
      <c r="E47" s="261"/>
      <c r="F47" s="261"/>
      <c r="G47" s="261"/>
      <c r="H47" s="261"/>
      <c r="I47" s="261"/>
      <c r="J47" s="261"/>
      <c r="K47" s="261"/>
      <c r="L47" s="131"/>
      <c r="M47" s="260"/>
      <c r="N47" s="260"/>
      <c r="O47" s="260"/>
      <c r="P47" s="260"/>
      <c r="Q47" s="260"/>
      <c r="R47" s="260"/>
      <c r="S47" s="260"/>
      <c r="T47" s="260"/>
      <c r="U47" s="260"/>
      <c r="V47" s="260"/>
    </row>
    <row r="48" spans="1:22" ht="15" customHeight="1">
      <c r="A48" s="144">
        <v>4</v>
      </c>
      <c r="B48" s="261" t="s">
        <v>210</v>
      </c>
      <c r="C48" s="262"/>
      <c r="D48" s="262"/>
      <c r="E48" s="262"/>
      <c r="F48" s="262"/>
      <c r="G48" s="262"/>
      <c r="H48" s="262"/>
      <c r="I48" s="262"/>
      <c r="J48" s="262"/>
      <c r="K48" s="262"/>
      <c r="L48" s="131"/>
      <c r="M48" s="132"/>
      <c r="N48" s="133"/>
      <c r="O48" s="133"/>
      <c r="P48" s="133"/>
      <c r="Q48" s="133"/>
      <c r="R48" s="133"/>
      <c r="S48" s="133"/>
      <c r="T48" s="133"/>
      <c r="U48" s="133"/>
      <c r="V48" s="133"/>
    </row>
    <row r="49" spans="1:22" ht="15" customHeight="1">
      <c r="A49" s="136"/>
      <c r="B49" s="145"/>
      <c r="C49" s="145"/>
      <c r="D49" s="145"/>
      <c r="E49" s="145"/>
      <c r="F49" s="145"/>
      <c r="G49" s="145"/>
      <c r="H49" s="145"/>
      <c r="I49" s="145"/>
      <c r="J49" s="145"/>
      <c r="K49" s="145"/>
      <c r="L49" s="131"/>
      <c r="M49" s="260"/>
      <c r="N49" s="260"/>
      <c r="O49" s="260"/>
      <c r="P49" s="260"/>
      <c r="Q49" s="260"/>
      <c r="R49" s="260"/>
      <c r="S49" s="260"/>
      <c r="T49" s="260"/>
      <c r="U49" s="260"/>
      <c r="V49" s="260"/>
    </row>
    <row r="50" spans="1:22" ht="15" customHeight="1">
      <c r="A50" s="136"/>
      <c r="B50" s="145"/>
      <c r="C50" s="145"/>
      <c r="D50" s="145"/>
      <c r="E50" s="145"/>
      <c r="F50" s="145"/>
      <c r="G50" s="145"/>
      <c r="H50" s="145"/>
      <c r="I50" s="145"/>
      <c r="J50" s="145"/>
      <c r="K50" s="145"/>
      <c r="L50" s="128"/>
      <c r="M50" s="260"/>
      <c r="N50" s="260"/>
      <c r="O50" s="260"/>
      <c r="P50" s="260"/>
      <c r="Q50" s="260"/>
      <c r="R50" s="260"/>
      <c r="S50" s="260"/>
      <c r="T50" s="260"/>
      <c r="U50" s="260"/>
      <c r="V50" s="260"/>
    </row>
    <row r="51" spans="1:22" ht="15" customHeight="1">
      <c r="A51" s="136"/>
      <c r="B51" s="145"/>
      <c r="C51" s="145"/>
      <c r="D51" s="145"/>
      <c r="E51" s="145"/>
      <c r="F51" s="145"/>
      <c r="G51" s="145"/>
      <c r="H51" s="145"/>
      <c r="I51" s="145"/>
      <c r="J51" s="145"/>
      <c r="K51" s="145"/>
      <c r="L51" s="128"/>
      <c r="M51" s="260"/>
      <c r="N51" s="260"/>
      <c r="O51" s="260"/>
      <c r="P51" s="260"/>
      <c r="Q51" s="260"/>
      <c r="R51" s="260"/>
      <c r="S51" s="260"/>
      <c r="T51" s="260"/>
      <c r="U51" s="260"/>
      <c r="V51" s="260"/>
    </row>
    <row r="52" spans="1:22" ht="15" customHeight="1">
      <c r="A52" s="136"/>
      <c r="B52" s="145"/>
      <c r="C52" s="145"/>
      <c r="D52" s="145"/>
      <c r="E52" s="145"/>
      <c r="F52" s="145"/>
      <c r="G52" s="145"/>
      <c r="H52" s="145"/>
      <c r="I52" s="145"/>
      <c r="J52" s="145"/>
      <c r="K52" s="145"/>
      <c r="L52" s="128"/>
      <c r="M52" s="260"/>
      <c r="N52" s="260"/>
      <c r="O52" s="260"/>
      <c r="P52" s="260"/>
      <c r="Q52" s="260"/>
      <c r="R52" s="260"/>
      <c r="S52" s="260"/>
      <c r="T52" s="260"/>
      <c r="U52" s="260"/>
      <c r="V52" s="260"/>
    </row>
    <row r="53" spans="1:22">
      <c r="B53" s="127"/>
      <c r="C53" s="127"/>
      <c r="D53" s="127"/>
      <c r="E53" s="127"/>
      <c r="F53" s="127"/>
      <c r="G53" s="127"/>
      <c r="H53" s="127"/>
      <c r="I53" s="127"/>
      <c r="J53" s="127"/>
      <c r="K53" s="127"/>
      <c r="L53" s="128"/>
      <c r="M53" s="260"/>
      <c r="N53" s="260"/>
      <c r="O53" s="260"/>
      <c r="P53" s="260"/>
      <c r="Q53" s="260"/>
      <c r="R53" s="260"/>
      <c r="S53" s="260"/>
      <c r="T53" s="260"/>
      <c r="U53" s="260"/>
      <c r="V53" s="260"/>
    </row>
    <row r="54" spans="1:22">
      <c r="B54" s="127"/>
      <c r="C54" s="127"/>
      <c r="D54" s="127"/>
      <c r="E54" s="127"/>
      <c r="F54" s="127"/>
      <c r="G54" s="127"/>
      <c r="H54" s="127"/>
      <c r="I54" s="127"/>
      <c r="J54" s="127"/>
      <c r="K54" s="127"/>
    </row>
  </sheetData>
  <mergeCells count="12">
    <mergeCell ref="M52:V53"/>
    <mergeCell ref="B45:K47"/>
    <mergeCell ref="M45:V47"/>
    <mergeCell ref="B48:K48"/>
    <mergeCell ref="A5:K9"/>
    <mergeCell ref="B29:K34"/>
    <mergeCell ref="B37:K39"/>
    <mergeCell ref="M49:V49"/>
    <mergeCell ref="M50:V51"/>
    <mergeCell ref="B40:K44"/>
    <mergeCell ref="M37:V39"/>
    <mergeCell ref="M40:V44"/>
  </mergeCells>
  <printOptions horizontalCentered="1"/>
  <pageMargins left="0.23622047244094491" right="0.23622047244094491" top="0.74803149606299213" bottom="0.74803149606299213" header="0.31496062992125984" footer="0.31496062992125984"/>
  <pageSetup paperSize="9" scale="95"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AL135"/>
  <sheetViews>
    <sheetView showGridLines="0" tabSelected="1" zoomScale="90" zoomScaleNormal="90" zoomScaleSheetLayoutView="100" workbookViewId="0">
      <selection activeCell="AE39" sqref="AE39"/>
    </sheetView>
  </sheetViews>
  <sheetFormatPr defaultRowHeight="15.75" zeroHeight="1"/>
  <cols>
    <col min="1" max="1" width="5" style="64" customWidth="1"/>
    <col min="2" max="2" width="35.85546875" style="64" customWidth="1"/>
    <col min="3" max="3" width="14.85546875" style="64" customWidth="1"/>
    <col min="4" max="4" width="13" style="65" customWidth="1"/>
    <col min="5" max="6" width="17.85546875" style="64" customWidth="1"/>
    <col min="7" max="7" width="17.7109375" style="64" customWidth="1"/>
    <col min="8" max="13" width="14.140625" style="64" hidden="1" customWidth="1"/>
    <col min="14" max="28" width="3.28515625" style="64" hidden="1" customWidth="1"/>
    <col min="29" max="29" width="2.5703125" style="64" hidden="1" customWidth="1"/>
    <col min="30" max="30" width="15" style="65" customWidth="1"/>
    <col min="31" max="31" width="16.5703125" style="64" customWidth="1"/>
    <col min="32" max="32" width="2" style="64" hidden="1" customWidth="1"/>
    <col min="33" max="33" width="2.42578125" style="64" hidden="1" customWidth="1"/>
    <col min="34" max="34" width="9.140625" style="64" hidden="1" customWidth="1"/>
    <col min="35" max="36" width="2" style="64" hidden="1" customWidth="1"/>
    <col min="37" max="37" width="2.42578125" style="64" hidden="1" customWidth="1"/>
    <col min="38" max="38" width="9.140625" style="64" hidden="1" customWidth="1"/>
    <col min="39" max="16384" width="9.140625" style="64"/>
  </cols>
  <sheetData>
    <row r="1" spans="1:35" s="62" customFormat="1" ht="25.5" customHeight="1">
      <c r="A1" s="66"/>
      <c r="B1" s="67"/>
      <c r="C1" s="68" t="s">
        <v>0</v>
      </c>
      <c r="D1" s="152" t="s">
        <v>159</v>
      </c>
      <c r="E1" s="69"/>
      <c r="F1" s="69"/>
      <c r="G1" s="69"/>
      <c r="H1" s="69"/>
      <c r="I1" s="69"/>
      <c r="J1" s="69"/>
      <c r="K1" s="69"/>
      <c r="L1" s="69"/>
      <c r="M1" s="69"/>
      <c r="N1" s="69"/>
      <c r="O1" s="69"/>
      <c r="P1" s="67"/>
      <c r="Q1" s="67"/>
      <c r="R1" s="66"/>
      <c r="S1" s="67"/>
      <c r="T1" s="67"/>
      <c r="U1" s="67"/>
      <c r="V1" s="67"/>
      <c r="W1" s="67"/>
      <c r="X1" s="67"/>
      <c r="Y1" s="67"/>
      <c r="Z1" s="67"/>
      <c r="AA1" s="67"/>
      <c r="AB1" s="67"/>
      <c r="AC1" s="67"/>
      <c r="AD1" s="85"/>
      <c r="AE1" s="85"/>
    </row>
    <row r="2" spans="1:35" s="62" customFormat="1" ht="25.5" customHeight="1">
      <c r="A2" s="66"/>
      <c r="B2" s="67"/>
      <c r="C2" s="68" t="s">
        <v>1</v>
      </c>
      <c r="D2" s="152" t="s">
        <v>102</v>
      </c>
      <c r="E2" s="69"/>
      <c r="F2" s="69"/>
      <c r="G2" s="69"/>
      <c r="H2" s="69"/>
      <c r="I2" s="69"/>
      <c r="J2" s="69"/>
      <c r="K2" s="69"/>
      <c r="L2" s="69"/>
      <c r="M2" s="69"/>
      <c r="N2" s="69"/>
      <c r="O2" s="69"/>
      <c r="P2" s="67"/>
      <c r="Q2" s="67"/>
      <c r="R2" s="66"/>
      <c r="S2" s="67"/>
      <c r="T2" s="67"/>
      <c r="U2" s="67"/>
      <c r="V2" s="67"/>
      <c r="W2" s="67"/>
      <c r="X2" s="67"/>
      <c r="Y2" s="67"/>
      <c r="Z2" s="67"/>
      <c r="AA2" s="67"/>
      <c r="AB2" s="67"/>
      <c r="AC2" s="67"/>
      <c r="AD2" s="85"/>
      <c r="AE2" s="85"/>
    </row>
    <row r="3" spans="1:35" s="62" customFormat="1" ht="25.5" customHeight="1">
      <c r="A3" s="66"/>
      <c r="B3" s="70"/>
      <c r="C3" s="68" t="s">
        <v>2</v>
      </c>
      <c r="D3" s="152" t="s">
        <v>103</v>
      </c>
      <c r="E3" s="69"/>
      <c r="F3" s="69"/>
      <c r="G3" s="69"/>
      <c r="H3" s="69"/>
      <c r="I3" s="69"/>
      <c r="J3" s="69"/>
      <c r="K3" s="69"/>
      <c r="L3" s="69"/>
      <c r="M3" s="69"/>
      <c r="N3" s="69"/>
      <c r="O3" s="69"/>
      <c r="P3" s="70"/>
      <c r="Q3" s="70"/>
      <c r="R3" s="66"/>
      <c r="S3" s="70"/>
      <c r="T3" s="70"/>
      <c r="U3" s="70"/>
      <c r="V3" s="70"/>
      <c r="W3" s="70"/>
      <c r="X3" s="70"/>
      <c r="Y3" s="70"/>
      <c r="Z3" s="70"/>
      <c r="AA3" s="70"/>
      <c r="AB3" s="70"/>
      <c r="AC3" s="70"/>
      <c r="AD3" s="86"/>
      <c r="AE3" s="86"/>
    </row>
    <row r="4" spans="1:35" s="62" customFormat="1" ht="25.5" customHeight="1">
      <c r="A4" s="66"/>
      <c r="B4" s="67"/>
      <c r="C4" s="68" t="s">
        <v>55</v>
      </c>
      <c r="D4" s="153">
        <v>43496</v>
      </c>
      <c r="E4" s="69"/>
      <c r="F4" s="69"/>
      <c r="G4" s="69"/>
      <c r="H4" s="69"/>
      <c r="I4" s="69"/>
      <c r="J4" s="69"/>
      <c r="K4" s="69"/>
      <c r="L4" s="69"/>
      <c r="M4" s="69"/>
      <c r="N4" s="69"/>
      <c r="O4" s="69" t="s">
        <v>3</v>
      </c>
      <c r="P4" s="67"/>
      <c r="Q4" s="67"/>
      <c r="R4" s="66"/>
      <c r="S4" s="67"/>
      <c r="T4" s="67"/>
      <c r="U4" s="67"/>
      <c r="V4" s="67"/>
      <c r="W4" s="67"/>
      <c r="X4" s="67"/>
      <c r="Y4" s="67"/>
      <c r="Z4" s="67"/>
      <c r="AA4" s="67"/>
      <c r="AB4" s="67"/>
      <c r="AC4" s="67"/>
      <c r="AD4" s="85"/>
      <c r="AE4" s="85"/>
    </row>
    <row r="5" spans="1:35" ht="15.95" customHeight="1">
      <c r="A5" s="155"/>
      <c r="B5" s="71"/>
      <c r="C5" s="71"/>
      <c r="D5" s="72"/>
      <c r="E5" s="71"/>
      <c r="F5" s="71"/>
      <c r="G5" s="71"/>
      <c r="H5" s="71"/>
      <c r="I5" s="71"/>
      <c r="J5" s="71"/>
      <c r="K5" s="71"/>
      <c r="L5" s="71"/>
      <c r="M5" s="71"/>
      <c r="N5" s="71"/>
      <c r="O5" s="71"/>
      <c r="P5" s="71"/>
      <c r="Q5" s="71"/>
      <c r="R5" s="71"/>
      <c r="S5" s="71"/>
      <c r="T5" s="71"/>
      <c r="U5" s="71"/>
      <c r="V5" s="71"/>
      <c r="W5" s="71"/>
      <c r="X5" s="71"/>
      <c r="Y5" s="71"/>
      <c r="Z5" s="71"/>
      <c r="AA5" s="71"/>
      <c r="AB5" s="71"/>
      <c r="AC5" s="71"/>
      <c r="AD5" s="71" t="s">
        <v>63</v>
      </c>
      <c r="AE5" s="71"/>
    </row>
    <row r="6" spans="1:35" s="63" customFormat="1" ht="20.100000000000001" customHeight="1">
      <c r="A6" s="154"/>
      <c r="B6" s="74" t="s">
        <v>5</v>
      </c>
      <c r="C6" s="108" t="s">
        <v>104</v>
      </c>
      <c r="D6" s="71"/>
      <c r="E6" s="156" t="s">
        <v>211</v>
      </c>
      <c r="F6" s="157" t="s">
        <v>101</v>
      </c>
      <c r="G6" s="155"/>
      <c r="H6" s="73"/>
      <c r="I6" s="154"/>
      <c r="J6" s="71"/>
      <c r="K6" s="71"/>
      <c r="L6" s="71"/>
      <c r="M6" s="71"/>
      <c r="N6" s="71"/>
      <c r="O6" s="71"/>
      <c r="P6" s="71"/>
      <c r="Q6" s="71"/>
      <c r="R6" s="71"/>
      <c r="S6" s="71"/>
      <c r="T6" s="71"/>
      <c r="U6" s="71"/>
      <c r="V6" s="71"/>
      <c r="W6" s="71"/>
      <c r="X6" s="71"/>
      <c r="Y6" s="71"/>
      <c r="Z6" s="71"/>
      <c r="AA6" s="71"/>
      <c r="AB6" s="71"/>
      <c r="AC6" s="71"/>
      <c r="AD6" s="126" t="s">
        <v>161</v>
      </c>
      <c r="AE6" s="71"/>
    </row>
    <row r="7" spans="1:35" s="63" customFormat="1" ht="20.100000000000001" customHeight="1">
      <c r="A7" s="154"/>
      <c r="B7" s="74" t="s">
        <v>6</v>
      </c>
      <c r="C7" s="108" t="s">
        <v>152</v>
      </c>
      <c r="D7" s="71"/>
      <c r="E7" s="154"/>
      <c r="F7" s="155"/>
      <c r="G7" s="154"/>
      <c r="H7" s="155"/>
      <c r="I7" s="71"/>
      <c r="J7" s="71"/>
      <c r="K7" s="71"/>
      <c r="L7" s="71"/>
      <c r="M7" s="71"/>
      <c r="N7" s="71"/>
      <c r="O7" s="71"/>
      <c r="P7" s="71"/>
      <c r="Q7" s="71"/>
      <c r="R7" s="71"/>
      <c r="S7" s="71"/>
      <c r="T7" s="71"/>
      <c r="U7" s="71"/>
      <c r="V7" s="71"/>
      <c r="W7" s="71"/>
      <c r="X7" s="71"/>
      <c r="Y7" s="71"/>
      <c r="Z7" s="71"/>
      <c r="AA7" s="71"/>
      <c r="AB7" s="71"/>
      <c r="AC7" s="71"/>
      <c r="AD7" s="126" t="s">
        <v>162</v>
      </c>
      <c r="AE7" s="71"/>
    </row>
    <row r="8" spans="1:35" s="63" customFormat="1" ht="20.100000000000001" customHeight="1">
      <c r="A8" s="76"/>
      <c r="B8" s="75"/>
      <c r="C8" s="76"/>
      <c r="D8" s="75"/>
      <c r="E8" s="77"/>
      <c r="F8" s="78"/>
      <c r="G8" s="77"/>
      <c r="H8" s="78"/>
      <c r="I8" s="77"/>
      <c r="J8" s="78"/>
      <c r="K8" s="77"/>
      <c r="L8" s="78"/>
      <c r="M8" s="77"/>
      <c r="N8" s="78"/>
      <c r="O8" s="77"/>
      <c r="P8" s="78"/>
      <c r="Q8" s="77"/>
      <c r="R8" s="78"/>
      <c r="S8" s="77"/>
      <c r="T8" s="78"/>
      <c r="U8" s="77"/>
      <c r="V8" s="78"/>
      <c r="W8" s="77"/>
      <c r="X8" s="78"/>
      <c r="Y8" s="77"/>
      <c r="Z8" s="77"/>
      <c r="AA8" s="77"/>
      <c r="AB8" s="77"/>
      <c r="AC8" s="77"/>
      <c r="AD8" s="78"/>
      <c r="AE8" s="77"/>
    </row>
    <row r="9" spans="1:35" s="63" customFormat="1" ht="11.25" customHeight="1">
      <c r="A9" s="272" t="s">
        <v>7</v>
      </c>
      <c r="B9" s="272" t="s">
        <v>8</v>
      </c>
      <c r="C9" s="273" t="s">
        <v>9</v>
      </c>
      <c r="D9" s="274" t="s">
        <v>10</v>
      </c>
      <c r="E9" s="268" t="s">
        <v>212</v>
      </c>
      <c r="F9" s="269"/>
      <c r="G9" s="269"/>
      <c r="H9" s="269"/>
      <c r="I9" s="269"/>
      <c r="J9" s="269"/>
      <c r="K9" s="269"/>
      <c r="L9" s="269"/>
      <c r="M9" s="269"/>
      <c r="N9" s="83"/>
      <c r="O9" s="83"/>
      <c r="P9" s="83"/>
      <c r="Q9" s="83"/>
      <c r="R9" s="83"/>
      <c r="S9" s="83"/>
      <c r="T9" s="83"/>
      <c r="U9" s="83"/>
      <c r="V9" s="83"/>
      <c r="W9" s="83"/>
      <c r="X9" s="83"/>
      <c r="Y9" s="83"/>
      <c r="Z9" s="83"/>
      <c r="AA9" s="83"/>
      <c r="AB9" s="83"/>
      <c r="AC9" s="83"/>
      <c r="AD9" s="277" t="s">
        <v>11</v>
      </c>
      <c r="AE9" s="263" t="s">
        <v>105</v>
      </c>
    </row>
    <row r="10" spans="1:35" s="63" customFormat="1" ht="35.25" customHeight="1">
      <c r="A10" s="272"/>
      <c r="B10" s="272"/>
      <c r="C10" s="273"/>
      <c r="D10" s="275"/>
      <c r="E10" s="270"/>
      <c r="F10" s="271"/>
      <c r="G10" s="271"/>
      <c r="H10" s="271"/>
      <c r="I10" s="271"/>
      <c r="J10" s="271"/>
      <c r="K10" s="271"/>
      <c r="L10" s="271"/>
      <c r="M10" s="271"/>
      <c r="N10" s="84"/>
      <c r="O10" s="84"/>
      <c r="P10" s="84"/>
      <c r="Q10" s="84"/>
      <c r="R10" s="84"/>
      <c r="S10" s="84"/>
      <c r="T10" s="84"/>
      <c r="U10" s="84"/>
      <c r="V10" s="84"/>
      <c r="W10" s="84"/>
      <c r="X10" s="87"/>
      <c r="Y10" s="87"/>
      <c r="Z10" s="87"/>
      <c r="AA10" s="87"/>
      <c r="AB10" s="87"/>
      <c r="AC10" s="87"/>
      <c r="AD10" s="278"/>
      <c r="AE10" s="264"/>
    </row>
    <row r="11" spans="1:35" ht="82.5" customHeight="1">
      <c r="A11" s="272"/>
      <c r="B11" s="272"/>
      <c r="C11" s="273"/>
      <c r="D11" s="276"/>
      <c r="E11" s="158" t="s">
        <v>241</v>
      </c>
      <c r="F11" s="158" t="s">
        <v>242</v>
      </c>
      <c r="G11" s="158" t="s">
        <v>243</v>
      </c>
      <c r="H11" s="138" t="s">
        <v>153</v>
      </c>
      <c r="I11" s="138" t="s">
        <v>154</v>
      </c>
      <c r="J11" s="138" t="s">
        <v>155</v>
      </c>
      <c r="K11" s="138" t="s">
        <v>156</v>
      </c>
      <c r="L11" s="138" t="s">
        <v>157</v>
      </c>
      <c r="M11" s="138" t="s">
        <v>158</v>
      </c>
      <c r="N11" s="79"/>
      <c r="O11" s="79"/>
      <c r="P11" s="79"/>
      <c r="Q11" s="79"/>
      <c r="R11" s="79"/>
      <c r="S11" s="79"/>
      <c r="T11" s="79"/>
      <c r="U11" s="79"/>
      <c r="V11" s="79"/>
      <c r="W11" s="79"/>
      <c r="X11" s="88"/>
      <c r="Y11" s="88"/>
      <c r="Z11" s="79"/>
      <c r="AA11" s="79"/>
      <c r="AB11" s="79"/>
      <c r="AC11" s="79"/>
      <c r="AD11" s="279"/>
      <c r="AE11" s="265"/>
    </row>
    <row r="12" spans="1:35" s="63" customFormat="1">
      <c r="A12" s="80">
        <v>1</v>
      </c>
      <c r="B12" s="81" t="s">
        <v>69</v>
      </c>
      <c r="C12" s="82">
        <v>40307162521</v>
      </c>
      <c r="D12" s="125" t="s">
        <v>213</v>
      </c>
      <c r="E12" s="80">
        <v>3</v>
      </c>
      <c r="F12" s="80">
        <v>4</v>
      </c>
      <c r="G12" s="80">
        <v>5</v>
      </c>
      <c r="H12" s="80">
        <v>4</v>
      </c>
      <c r="I12" s="80">
        <v>4</v>
      </c>
      <c r="J12" s="80">
        <v>4</v>
      </c>
      <c r="K12" s="80">
        <v>2</v>
      </c>
      <c r="L12" s="80">
        <v>2</v>
      </c>
      <c r="M12" s="80">
        <v>3</v>
      </c>
      <c r="N12" s="80">
        <v>8</v>
      </c>
      <c r="O12" s="80">
        <v>9</v>
      </c>
      <c r="P12" s="80">
        <v>10</v>
      </c>
      <c r="Q12" s="80">
        <v>11</v>
      </c>
      <c r="R12" s="80">
        <v>12</v>
      </c>
      <c r="S12" s="80">
        <v>13</v>
      </c>
      <c r="T12" s="80">
        <v>14</v>
      </c>
      <c r="U12" s="80">
        <v>15</v>
      </c>
      <c r="V12" s="80">
        <v>16</v>
      </c>
      <c r="W12" s="80">
        <v>17</v>
      </c>
      <c r="X12" s="80">
        <v>18</v>
      </c>
      <c r="Y12" s="80">
        <v>19</v>
      </c>
      <c r="Z12" s="80"/>
      <c r="AA12" s="80"/>
      <c r="AB12" s="80"/>
      <c r="AC12" s="80"/>
      <c r="AD12" s="80">
        <v>6</v>
      </c>
      <c r="AE12" s="139" t="s">
        <v>205</v>
      </c>
      <c r="AF12" s="89">
        <v>0</v>
      </c>
      <c r="AG12" s="89" t="s">
        <v>12</v>
      </c>
      <c r="AI12" s="124">
        <v>1</v>
      </c>
    </row>
    <row r="13" spans="1:35" s="63" customFormat="1">
      <c r="A13" s="80">
        <v>2</v>
      </c>
      <c r="B13" s="81" t="s">
        <v>70</v>
      </c>
      <c r="C13" s="82">
        <v>40206162355</v>
      </c>
      <c r="D13" s="80" t="s">
        <v>213</v>
      </c>
      <c r="E13" s="80">
        <v>5</v>
      </c>
      <c r="F13" s="80">
        <v>5</v>
      </c>
      <c r="G13" s="80">
        <v>3</v>
      </c>
      <c r="H13" s="80">
        <v>4</v>
      </c>
      <c r="I13" s="80">
        <v>4</v>
      </c>
      <c r="J13" s="80">
        <v>4</v>
      </c>
      <c r="K13" s="80">
        <v>2</v>
      </c>
      <c r="L13" s="80">
        <v>2</v>
      </c>
      <c r="M13" s="80">
        <v>3</v>
      </c>
      <c r="N13" s="80"/>
      <c r="O13" s="80"/>
      <c r="P13" s="80"/>
      <c r="Q13" s="80"/>
      <c r="R13" s="80"/>
      <c r="S13" s="80"/>
      <c r="T13" s="80"/>
      <c r="U13" s="80"/>
      <c r="V13" s="80"/>
      <c r="W13" s="80"/>
      <c r="X13" s="80"/>
      <c r="Y13" s="80"/>
      <c r="Z13" s="80"/>
      <c r="AA13" s="80"/>
      <c r="AB13" s="80"/>
      <c r="AC13" s="80"/>
      <c r="AD13" s="80">
        <v>4</v>
      </c>
      <c r="AE13" s="139" t="s">
        <v>106</v>
      </c>
      <c r="AF13" s="89">
        <v>1</v>
      </c>
      <c r="AG13" s="89" t="s">
        <v>13</v>
      </c>
    </row>
    <row r="14" spans="1:35" s="63" customFormat="1">
      <c r="A14" s="80">
        <v>3</v>
      </c>
      <c r="B14" s="81" t="s">
        <v>71</v>
      </c>
      <c r="C14" s="82">
        <v>41209022384</v>
      </c>
      <c r="D14" s="80" t="s">
        <v>214</v>
      </c>
      <c r="E14" s="80">
        <v>6</v>
      </c>
      <c r="F14" s="80">
        <v>4</v>
      </c>
      <c r="G14" s="80">
        <v>5</v>
      </c>
      <c r="H14" s="80">
        <v>4</v>
      </c>
      <c r="I14" s="80">
        <v>4</v>
      </c>
      <c r="J14" s="80">
        <v>4</v>
      </c>
      <c r="K14" s="80">
        <v>2</v>
      </c>
      <c r="L14" s="80">
        <v>2</v>
      </c>
      <c r="M14" s="80">
        <v>3</v>
      </c>
      <c r="N14" s="80"/>
      <c r="O14" s="80"/>
      <c r="P14" s="80"/>
      <c r="Q14" s="80"/>
      <c r="R14" s="80"/>
      <c r="S14" s="80"/>
      <c r="T14" s="80"/>
      <c r="U14" s="80"/>
      <c r="V14" s="80"/>
      <c r="W14" s="80"/>
      <c r="X14" s="80"/>
      <c r="Y14" s="80"/>
      <c r="Z14" s="80"/>
      <c r="AA14" s="80"/>
      <c r="AB14" s="80"/>
      <c r="AC14" s="80"/>
      <c r="AD14" s="80">
        <v>3</v>
      </c>
      <c r="AE14" s="139" t="s">
        <v>106</v>
      </c>
      <c r="AF14" s="89">
        <v>2</v>
      </c>
      <c r="AG14" s="89" t="s">
        <v>12</v>
      </c>
    </row>
    <row r="15" spans="1:35" s="63" customFormat="1">
      <c r="A15" s="80">
        <v>4</v>
      </c>
      <c r="B15" s="81" t="s">
        <v>72</v>
      </c>
      <c r="C15" s="82">
        <v>40709072361</v>
      </c>
      <c r="D15" s="80" t="s">
        <v>213</v>
      </c>
      <c r="E15" s="80">
        <v>6</v>
      </c>
      <c r="F15" s="80">
        <v>4</v>
      </c>
      <c r="G15" s="80">
        <v>5</v>
      </c>
      <c r="H15" s="80">
        <v>4</v>
      </c>
      <c r="I15" s="80">
        <v>4</v>
      </c>
      <c r="J15" s="80">
        <v>4</v>
      </c>
      <c r="K15" s="80">
        <v>2</v>
      </c>
      <c r="L15" s="80">
        <v>2</v>
      </c>
      <c r="M15" s="80">
        <v>3</v>
      </c>
      <c r="N15" s="80"/>
      <c r="O15" s="80"/>
      <c r="P15" s="80"/>
      <c r="Q15" s="80"/>
      <c r="R15" s="80"/>
      <c r="S15" s="80"/>
      <c r="T15" s="80"/>
      <c r="U15" s="80"/>
      <c r="V15" s="80"/>
      <c r="W15" s="80"/>
      <c r="X15" s="80"/>
      <c r="Y15" s="80"/>
      <c r="Z15" s="80"/>
      <c r="AA15" s="80"/>
      <c r="AB15" s="80"/>
      <c r="AC15" s="80"/>
      <c r="AD15" s="80">
        <v>5</v>
      </c>
      <c r="AE15" s="139" t="s">
        <v>106</v>
      </c>
      <c r="AF15" s="89">
        <v>3</v>
      </c>
      <c r="AG15" s="89" t="s">
        <v>13</v>
      </c>
    </row>
    <row r="16" spans="1:35" s="63" customFormat="1">
      <c r="A16" s="80">
        <v>5</v>
      </c>
      <c r="B16" s="81" t="s">
        <v>73</v>
      </c>
      <c r="C16" s="82">
        <v>41207162357</v>
      </c>
      <c r="D16" s="80" t="s">
        <v>213</v>
      </c>
      <c r="E16" s="80">
        <v>6</v>
      </c>
      <c r="F16" s="80">
        <v>3</v>
      </c>
      <c r="G16" s="80">
        <v>5</v>
      </c>
      <c r="H16" s="80">
        <v>4</v>
      </c>
      <c r="I16" s="80">
        <v>4</v>
      </c>
      <c r="J16" s="80">
        <v>4</v>
      </c>
      <c r="K16" s="80">
        <v>2</v>
      </c>
      <c r="L16" s="80">
        <v>2</v>
      </c>
      <c r="M16" s="80">
        <v>3</v>
      </c>
      <c r="N16" s="80"/>
      <c r="O16" s="80"/>
      <c r="P16" s="80"/>
      <c r="Q16" s="80"/>
      <c r="R16" s="80"/>
      <c r="S16" s="80"/>
      <c r="T16" s="80"/>
      <c r="U16" s="80"/>
      <c r="V16" s="80"/>
      <c r="W16" s="80"/>
      <c r="X16" s="80"/>
      <c r="Y16" s="80"/>
      <c r="Z16" s="80"/>
      <c r="AA16" s="80"/>
      <c r="AB16" s="80"/>
      <c r="AC16" s="80"/>
      <c r="AD16" s="80">
        <v>5</v>
      </c>
      <c r="AE16" s="139" t="s">
        <v>205</v>
      </c>
      <c r="AF16" s="89">
        <v>4</v>
      </c>
      <c r="AG16" s="89" t="s">
        <v>12</v>
      </c>
    </row>
    <row r="17" spans="1:35" s="63" customFormat="1">
      <c r="A17" s="80">
        <v>6</v>
      </c>
      <c r="B17" s="81" t="s">
        <v>74</v>
      </c>
      <c r="C17" s="82">
        <v>41209166359</v>
      </c>
      <c r="D17" s="80" t="s">
        <v>213</v>
      </c>
      <c r="E17" s="80">
        <v>6</v>
      </c>
      <c r="F17" s="80">
        <v>6</v>
      </c>
      <c r="G17" s="80">
        <v>6</v>
      </c>
      <c r="H17" s="80">
        <v>4</v>
      </c>
      <c r="I17" s="80">
        <v>4</v>
      </c>
      <c r="J17" s="80">
        <v>4</v>
      </c>
      <c r="K17" s="80">
        <v>2</v>
      </c>
      <c r="L17" s="80">
        <v>2</v>
      </c>
      <c r="M17" s="80">
        <v>3</v>
      </c>
      <c r="N17" s="80"/>
      <c r="O17" s="80"/>
      <c r="P17" s="80"/>
      <c r="Q17" s="80"/>
      <c r="R17" s="80"/>
      <c r="S17" s="80"/>
      <c r="T17" s="80"/>
      <c r="U17" s="80"/>
      <c r="V17" s="80"/>
      <c r="W17" s="80"/>
      <c r="X17" s="80"/>
      <c r="Y17" s="80"/>
      <c r="Z17" s="80"/>
      <c r="AA17" s="80"/>
      <c r="AB17" s="80"/>
      <c r="AC17" s="80"/>
      <c r="AD17" s="80">
        <v>6</v>
      </c>
      <c r="AE17" s="139" t="s">
        <v>106</v>
      </c>
      <c r="AF17" s="89">
        <v>5</v>
      </c>
      <c r="AG17" s="89" t="s">
        <v>13</v>
      </c>
    </row>
    <row r="18" spans="1:35" s="63" customFormat="1">
      <c r="A18" s="80">
        <v>7</v>
      </c>
      <c r="B18" s="81" t="s">
        <v>75</v>
      </c>
      <c r="C18" s="82">
        <v>41208018957</v>
      </c>
      <c r="D18" s="80" t="s">
        <v>213</v>
      </c>
      <c r="E18" s="80">
        <v>6</v>
      </c>
      <c r="F18" s="80">
        <v>4</v>
      </c>
      <c r="G18" s="80">
        <v>4</v>
      </c>
      <c r="H18" s="80">
        <v>4</v>
      </c>
      <c r="I18" s="80">
        <v>4</v>
      </c>
      <c r="J18" s="80">
        <v>4</v>
      </c>
      <c r="K18" s="80">
        <v>2</v>
      </c>
      <c r="L18" s="80">
        <v>2</v>
      </c>
      <c r="M18" s="80">
        <v>3</v>
      </c>
      <c r="N18" s="80"/>
      <c r="O18" s="80"/>
      <c r="P18" s="80"/>
      <c r="Q18" s="80"/>
      <c r="R18" s="80"/>
      <c r="S18" s="80"/>
      <c r="T18" s="80"/>
      <c r="U18" s="80"/>
      <c r="V18" s="80"/>
      <c r="W18" s="80"/>
      <c r="X18" s="80"/>
      <c r="Y18" s="80"/>
      <c r="Z18" s="80"/>
      <c r="AA18" s="80"/>
      <c r="AB18" s="80"/>
      <c r="AC18" s="80"/>
      <c r="AD18" s="80">
        <v>5</v>
      </c>
      <c r="AE18" s="139" t="s">
        <v>106</v>
      </c>
      <c r="AF18" s="90">
        <v>6</v>
      </c>
      <c r="AG18" s="90" t="s">
        <v>12</v>
      </c>
    </row>
    <row r="19" spans="1:35" s="63" customFormat="1">
      <c r="A19" s="80">
        <v>8</v>
      </c>
      <c r="B19" s="81" t="s">
        <v>76</v>
      </c>
      <c r="C19" s="82">
        <v>41203018933</v>
      </c>
      <c r="D19" s="80" t="s">
        <v>213</v>
      </c>
      <c r="E19" s="80">
        <v>5</v>
      </c>
      <c r="F19" s="80">
        <v>5</v>
      </c>
      <c r="G19" s="80">
        <v>3</v>
      </c>
      <c r="H19" s="80">
        <v>4</v>
      </c>
      <c r="I19" s="80">
        <v>4</v>
      </c>
      <c r="J19" s="80">
        <v>4</v>
      </c>
      <c r="K19" s="80">
        <v>2</v>
      </c>
      <c r="L19" s="80">
        <v>2</v>
      </c>
      <c r="M19" s="80">
        <v>3</v>
      </c>
      <c r="N19" s="80"/>
      <c r="O19" s="80"/>
      <c r="P19" s="80"/>
      <c r="Q19" s="80"/>
      <c r="R19" s="80"/>
      <c r="S19" s="80"/>
      <c r="T19" s="80"/>
      <c r="U19" s="80"/>
      <c r="V19" s="80"/>
      <c r="W19" s="80"/>
      <c r="X19" s="80"/>
      <c r="Y19" s="80"/>
      <c r="Z19" s="80"/>
      <c r="AA19" s="80"/>
      <c r="AB19" s="80"/>
      <c r="AC19" s="80"/>
      <c r="AD19" s="80">
        <v>4</v>
      </c>
      <c r="AE19" s="139" t="s">
        <v>106</v>
      </c>
      <c r="AF19" s="89">
        <v>7</v>
      </c>
      <c r="AG19" s="89" t="s">
        <v>13</v>
      </c>
      <c r="AH19" s="92"/>
      <c r="AI19" s="92"/>
    </row>
    <row r="20" spans="1:35" s="63" customFormat="1">
      <c r="A20" s="80">
        <v>9</v>
      </c>
      <c r="B20" s="81" t="s">
        <v>77</v>
      </c>
      <c r="C20" s="82">
        <v>41208162564</v>
      </c>
      <c r="D20" s="80" t="s">
        <v>214</v>
      </c>
      <c r="E20" s="80">
        <v>6</v>
      </c>
      <c r="F20" s="80">
        <v>4</v>
      </c>
      <c r="G20" s="80">
        <v>5</v>
      </c>
      <c r="H20" s="80">
        <v>4</v>
      </c>
      <c r="I20" s="80">
        <v>4</v>
      </c>
      <c r="J20" s="80">
        <v>4</v>
      </c>
      <c r="K20" s="80">
        <v>2</v>
      </c>
      <c r="L20" s="80">
        <v>2</v>
      </c>
      <c r="M20" s="80">
        <v>3</v>
      </c>
      <c r="N20" s="80"/>
      <c r="O20" s="80"/>
      <c r="P20" s="80"/>
      <c r="Q20" s="80"/>
      <c r="R20" s="80"/>
      <c r="S20" s="80"/>
      <c r="T20" s="80"/>
      <c r="U20" s="80"/>
      <c r="V20" s="80"/>
      <c r="W20" s="80"/>
      <c r="X20" s="80"/>
      <c r="Y20" s="80"/>
      <c r="Z20" s="80"/>
      <c r="AA20" s="80"/>
      <c r="AB20" s="80"/>
      <c r="AC20" s="80"/>
      <c r="AD20" s="80">
        <v>5</v>
      </c>
      <c r="AE20" s="139" t="s">
        <v>106</v>
      </c>
      <c r="AF20" s="90">
        <v>8</v>
      </c>
      <c r="AG20" s="90" t="s">
        <v>12</v>
      </c>
      <c r="AH20" s="92"/>
      <c r="AI20" s="92"/>
    </row>
    <row r="21" spans="1:35" s="63" customFormat="1">
      <c r="A21" s="80">
        <v>10</v>
      </c>
      <c r="B21" s="81" t="s">
        <v>78</v>
      </c>
      <c r="C21" s="82">
        <v>41209169897</v>
      </c>
      <c r="D21" s="80" t="s">
        <v>213</v>
      </c>
      <c r="E21" s="80">
        <v>6</v>
      </c>
      <c r="F21" s="80">
        <v>4</v>
      </c>
      <c r="G21" s="80">
        <v>5</v>
      </c>
      <c r="H21" s="80">
        <v>4</v>
      </c>
      <c r="I21" s="80">
        <v>4</v>
      </c>
      <c r="J21" s="80">
        <v>4</v>
      </c>
      <c r="K21" s="80">
        <v>2</v>
      </c>
      <c r="L21" s="80">
        <v>2</v>
      </c>
      <c r="M21" s="80">
        <v>3</v>
      </c>
      <c r="N21" s="80"/>
      <c r="O21" s="80"/>
      <c r="P21" s="80"/>
      <c r="Q21" s="80"/>
      <c r="R21" s="80"/>
      <c r="S21" s="80"/>
      <c r="T21" s="80"/>
      <c r="U21" s="80"/>
      <c r="V21" s="80"/>
      <c r="W21" s="80"/>
      <c r="X21" s="80"/>
      <c r="Y21" s="80"/>
      <c r="Z21" s="80"/>
      <c r="AA21" s="80"/>
      <c r="AB21" s="80"/>
      <c r="AC21" s="80"/>
      <c r="AD21" s="80">
        <v>5</v>
      </c>
      <c r="AE21" s="139" t="s">
        <v>106</v>
      </c>
      <c r="AF21" s="89">
        <v>9</v>
      </c>
      <c r="AG21" s="89" t="s">
        <v>13</v>
      </c>
      <c r="AH21" s="92"/>
      <c r="AI21" s="92"/>
    </row>
    <row r="22" spans="1:35" s="63" customFormat="1">
      <c r="A22" s="80">
        <v>11</v>
      </c>
      <c r="B22" s="81" t="s">
        <v>79</v>
      </c>
      <c r="C22" s="82">
        <v>41216167867</v>
      </c>
      <c r="D22" s="80" t="s">
        <v>213</v>
      </c>
      <c r="E22" s="80">
        <v>6</v>
      </c>
      <c r="F22" s="80">
        <v>3</v>
      </c>
      <c r="G22" s="80">
        <v>5</v>
      </c>
      <c r="H22" s="80">
        <v>4</v>
      </c>
      <c r="I22" s="80">
        <v>4</v>
      </c>
      <c r="J22" s="80">
        <v>4</v>
      </c>
      <c r="K22" s="80">
        <v>2</v>
      </c>
      <c r="L22" s="80">
        <v>2</v>
      </c>
      <c r="M22" s="80">
        <v>3</v>
      </c>
      <c r="N22" s="80"/>
      <c r="O22" s="80"/>
      <c r="P22" s="80"/>
      <c r="Q22" s="80"/>
      <c r="R22" s="80"/>
      <c r="S22" s="80"/>
      <c r="T22" s="80"/>
      <c r="U22" s="80"/>
      <c r="V22" s="80"/>
      <c r="W22" s="80"/>
      <c r="X22" s="80"/>
      <c r="Y22" s="80"/>
      <c r="Z22" s="80"/>
      <c r="AA22" s="80"/>
      <c r="AB22" s="80"/>
      <c r="AC22" s="80"/>
      <c r="AD22" s="80">
        <v>5</v>
      </c>
      <c r="AE22" s="139" t="s">
        <v>107</v>
      </c>
      <c r="AF22" s="91"/>
      <c r="AG22" s="91"/>
      <c r="AH22" s="92"/>
      <c r="AI22" s="92"/>
    </row>
    <row r="23" spans="1:35" s="63" customFormat="1">
      <c r="A23" s="80">
        <v>12</v>
      </c>
      <c r="B23" s="81" t="s">
        <v>80</v>
      </c>
      <c r="C23" s="82">
        <v>41219169638</v>
      </c>
      <c r="D23" s="80" t="s">
        <v>214</v>
      </c>
      <c r="E23" s="80">
        <v>6</v>
      </c>
      <c r="F23" s="80">
        <v>6</v>
      </c>
      <c r="G23" s="80">
        <v>6</v>
      </c>
      <c r="H23" s="80">
        <v>4</v>
      </c>
      <c r="I23" s="80">
        <v>4</v>
      </c>
      <c r="J23" s="80">
        <v>4</v>
      </c>
      <c r="K23" s="80">
        <v>2</v>
      </c>
      <c r="L23" s="80">
        <v>2</v>
      </c>
      <c r="M23" s="80">
        <v>3</v>
      </c>
      <c r="N23" s="80"/>
      <c r="O23" s="80"/>
      <c r="P23" s="80"/>
      <c r="Q23" s="80"/>
      <c r="R23" s="80"/>
      <c r="S23" s="80"/>
      <c r="T23" s="80"/>
      <c r="U23" s="80"/>
      <c r="V23" s="80"/>
      <c r="W23" s="80"/>
      <c r="X23" s="80"/>
      <c r="Y23" s="80"/>
      <c r="Z23" s="80"/>
      <c r="AA23" s="80"/>
      <c r="AB23" s="80"/>
      <c r="AC23" s="80"/>
      <c r="AD23" s="80">
        <v>6</v>
      </c>
      <c r="AE23" s="139" t="s">
        <v>107</v>
      </c>
      <c r="AF23" s="91"/>
      <c r="AG23" s="91"/>
      <c r="AH23" s="92"/>
      <c r="AI23" s="92"/>
    </row>
    <row r="24" spans="1:35" s="63" customFormat="1">
      <c r="A24" s="80">
        <v>13</v>
      </c>
      <c r="B24" s="81" t="s">
        <v>81</v>
      </c>
      <c r="C24" s="82">
        <v>41229162398</v>
      </c>
      <c r="D24" s="80" t="s">
        <v>214</v>
      </c>
      <c r="E24" s="80">
        <v>6</v>
      </c>
      <c r="F24" s="80">
        <v>4</v>
      </c>
      <c r="G24" s="80">
        <v>4</v>
      </c>
      <c r="H24" s="80">
        <v>4</v>
      </c>
      <c r="I24" s="80">
        <v>4</v>
      </c>
      <c r="J24" s="80">
        <v>4</v>
      </c>
      <c r="K24" s="80">
        <v>2</v>
      </c>
      <c r="L24" s="80">
        <v>2</v>
      </c>
      <c r="M24" s="80">
        <v>3</v>
      </c>
      <c r="N24" s="80"/>
      <c r="O24" s="80"/>
      <c r="P24" s="80"/>
      <c r="Q24" s="80"/>
      <c r="R24" s="80"/>
      <c r="S24" s="80"/>
      <c r="T24" s="80"/>
      <c r="U24" s="80"/>
      <c r="V24" s="80"/>
      <c r="W24" s="80"/>
      <c r="X24" s="80"/>
      <c r="Y24" s="80"/>
      <c r="Z24" s="80"/>
      <c r="AA24" s="80"/>
      <c r="AB24" s="80"/>
      <c r="AC24" s="80"/>
      <c r="AD24" s="80">
        <v>5</v>
      </c>
      <c r="AE24" s="139" t="s">
        <v>107</v>
      </c>
      <c r="AF24" s="91"/>
      <c r="AG24" s="91"/>
    </row>
    <row r="25" spans="1:35" s="63" customFormat="1">
      <c r="A25" s="80">
        <v>14</v>
      </c>
      <c r="B25" s="81" t="s">
        <v>82</v>
      </c>
      <c r="C25" s="82">
        <v>41203168754</v>
      </c>
      <c r="D25" s="80" t="s">
        <v>214</v>
      </c>
      <c r="E25" s="80">
        <v>5</v>
      </c>
      <c r="F25" s="80">
        <v>5</v>
      </c>
      <c r="G25" s="80">
        <v>3</v>
      </c>
      <c r="H25" s="80">
        <v>4</v>
      </c>
      <c r="I25" s="80">
        <v>4</v>
      </c>
      <c r="J25" s="80">
        <v>4</v>
      </c>
      <c r="K25" s="80">
        <v>2</v>
      </c>
      <c r="L25" s="80">
        <v>2</v>
      </c>
      <c r="M25" s="80">
        <v>3</v>
      </c>
      <c r="N25" s="80"/>
      <c r="O25" s="80"/>
      <c r="P25" s="80"/>
      <c r="Q25" s="80"/>
      <c r="R25" s="80"/>
      <c r="S25" s="80"/>
      <c r="T25" s="80"/>
      <c r="U25" s="80"/>
      <c r="V25" s="80"/>
      <c r="W25" s="80"/>
      <c r="X25" s="80"/>
      <c r="Y25" s="80"/>
      <c r="Z25" s="80"/>
      <c r="AA25" s="80"/>
      <c r="AB25" s="80"/>
      <c r="AC25" s="80"/>
      <c r="AD25" s="80">
        <v>4</v>
      </c>
      <c r="AE25" s="139" t="s">
        <v>106</v>
      </c>
      <c r="AF25" s="91"/>
      <c r="AG25" s="91"/>
    </row>
    <row r="26" spans="1:35" s="63" customFormat="1">
      <c r="A26" s="80">
        <v>15</v>
      </c>
      <c r="B26" s="81" t="s">
        <v>83</v>
      </c>
      <c r="C26" s="82">
        <v>41206162335</v>
      </c>
      <c r="D26" s="80" t="s">
        <v>213</v>
      </c>
      <c r="E26" s="80">
        <v>6</v>
      </c>
      <c r="F26" s="80">
        <v>4</v>
      </c>
      <c r="G26" s="80">
        <v>5</v>
      </c>
      <c r="H26" s="80">
        <v>4</v>
      </c>
      <c r="I26" s="80">
        <v>4</v>
      </c>
      <c r="J26" s="80">
        <v>4</v>
      </c>
      <c r="K26" s="80">
        <v>2</v>
      </c>
      <c r="L26" s="80">
        <v>2</v>
      </c>
      <c r="M26" s="80">
        <v>3</v>
      </c>
      <c r="N26" s="80"/>
      <c r="O26" s="80"/>
      <c r="P26" s="80"/>
      <c r="Q26" s="80"/>
      <c r="R26" s="80"/>
      <c r="S26" s="80"/>
      <c r="T26" s="80"/>
      <c r="U26" s="80"/>
      <c r="V26" s="80"/>
      <c r="W26" s="80"/>
      <c r="X26" s="80"/>
      <c r="Y26" s="80"/>
      <c r="Z26" s="80"/>
      <c r="AA26" s="80"/>
      <c r="AB26" s="80"/>
      <c r="AC26" s="80"/>
      <c r="AD26" s="80">
        <v>5</v>
      </c>
      <c r="AE26" s="139" t="s">
        <v>106</v>
      </c>
      <c r="AF26" s="91"/>
      <c r="AG26" s="91"/>
    </row>
    <row r="27" spans="1:35" s="63" customFormat="1">
      <c r="A27" s="80">
        <v>16</v>
      </c>
      <c r="B27" s="81" t="s">
        <v>84</v>
      </c>
      <c r="C27" s="82">
        <v>41209166267</v>
      </c>
      <c r="D27" s="80" t="s">
        <v>213</v>
      </c>
      <c r="E27" s="80">
        <v>6</v>
      </c>
      <c r="F27" s="80">
        <v>4</v>
      </c>
      <c r="G27" s="80">
        <v>5</v>
      </c>
      <c r="H27" s="80">
        <v>4</v>
      </c>
      <c r="I27" s="80">
        <v>4</v>
      </c>
      <c r="J27" s="80">
        <v>4</v>
      </c>
      <c r="K27" s="80">
        <v>2</v>
      </c>
      <c r="L27" s="80">
        <v>2</v>
      </c>
      <c r="M27" s="80">
        <v>3</v>
      </c>
      <c r="N27" s="80"/>
      <c r="O27" s="80"/>
      <c r="P27" s="80"/>
      <c r="Q27" s="80"/>
      <c r="R27" s="80"/>
      <c r="S27" s="80"/>
      <c r="T27" s="80"/>
      <c r="U27" s="80"/>
      <c r="V27" s="80"/>
      <c r="W27" s="80"/>
      <c r="X27" s="80"/>
      <c r="Y27" s="80"/>
      <c r="Z27" s="80"/>
      <c r="AA27" s="80"/>
      <c r="AB27" s="80"/>
      <c r="AC27" s="80"/>
      <c r="AD27" s="80">
        <v>5</v>
      </c>
      <c r="AE27" s="139" t="s">
        <v>106</v>
      </c>
      <c r="AF27" s="91"/>
      <c r="AG27" s="91"/>
    </row>
    <row r="28" spans="1:35" s="63" customFormat="1">
      <c r="A28" s="80">
        <v>17</v>
      </c>
      <c r="B28" s="81" t="s">
        <v>85</v>
      </c>
      <c r="C28" s="82">
        <v>41211166993</v>
      </c>
      <c r="D28" s="80" t="s">
        <v>213</v>
      </c>
      <c r="E28" s="80">
        <v>6</v>
      </c>
      <c r="F28" s="80">
        <v>3</v>
      </c>
      <c r="G28" s="80">
        <v>5</v>
      </c>
      <c r="H28" s="80">
        <v>4</v>
      </c>
      <c r="I28" s="80">
        <v>4</v>
      </c>
      <c r="J28" s="80">
        <v>4</v>
      </c>
      <c r="K28" s="80">
        <v>2</v>
      </c>
      <c r="L28" s="80">
        <v>2</v>
      </c>
      <c r="M28" s="80">
        <v>3</v>
      </c>
      <c r="N28" s="80"/>
      <c r="O28" s="80"/>
      <c r="P28" s="80"/>
      <c r="Q28" s="80"/>
      <c r="R28" s="80"/>
      <c r="S28" s="80"/>
      <c r="T28" s="80"/>
      <c r="U28" s="80"/>
      <c r="V28" s="80"/>
      <c r="W28" s="80"/>
      <c r="X28" s="80"/>
      <c r="Y28" s="80"/>
      <c r="Z28" s="80"/>
      <c r="AA28" s="80"/>
      <c r="AB28" s="80"/>
      <c r="AC28" s="80"/>
      <c r="AD28" s="80">
        <v>5</v>
      </c>
      <c r="AE28" s="139" t="s">
        <v>106</v>
      </c>
      <c r="AF28" s="91"/>
      <c r="AG28" s="91"/>
    </row>
    <row r="29" spans="1:35" s="63" customFormat="1">
      <c r="A29" s="80">
        <v>18</v>
      </c>
      <c r="B29" s="81" t="s">
        <v>86</v>
      </c>
      <c r="C29" s="82">
        <v>41236161248</v>
      </c>
      <c r="D29" s="80" t="s">
        <v>214</v>
      </c>
      <c r="E29" s="80">
        <v>6</v>
      </c>
      <c r="F29" s="80">
        <v>6</v>
      </c>
      <c r="G29" s="80">
        <v>6</v>
      </c>
      <c r="H29" s="80">
        <v>4</v>
      </c>
      <c r="I29" s="80">
        <v>4</v>
      </c>
      <c r="J29" s="80">
        <v>4</v>
      </c>
      <c r="K29" s="80">
        <v>2</v>
      </c>
      <c r="L29" s="80">
        <v>2</v>
      </c>
      <c r="M29" s="80">
        <v>3</v>
      </c>
      <c r="N29" s="80"/>
      <c r="O29" s="80"/>
      <c r="P29" s="80"/>
      <c r="Q29" s="80"/>
      <c r="R29" s="80"/>
      <c r="S29" s="80"/>
      <c r="T29" s="80"/>
      <c r="U29" s="80"/>
      <c r="V29" s="80"/>
      <c r="W29" s="80"/>
      <c r="X29" s="80"/>
      <c r="Y29" s="80"/>
      <c r="Z29" s="80"/>
      <c r="AA29" s="80"/>
      <c r="AB29" s="80"/>
      <c r="AC29" s="80"/>
      <c r="AD29" s="80">
        <v>6</v>
      </c>
      <c r="AE29" s="139" t="s">
        <v>106</v>
      </c>
      <c r="AF29" s="91"/>
      <c r="AG29" s="91"/>
    </row>
    <row r="30" spans="1:35" s="63" customFormat="1">
      <c r="A30" s="80">
        <v>19</v>
      </c>
      <c r="B30" s="81" t="s">
        <v>87</v>
      </c>
      <c r="C30" s="82">
        <v>41223161353</v>
      </c>
      <c r="D30" s="80" t="s">
        <v>213</v>
      </c>
      <c r="E30" s="80">
        <v>6</v>
      </c>
      <c r="F30" s="80">
        <v>4</v>
      </c>
      <c r="G30" s="80">
        <v>4</v>
      </c>
      <c r="H30" s="80">
        <v>4</v>
      </c>
      <c r="I30" s="80">
        <v>4</v>
      </c>
      <c r="J30" s="80">
        <v>4</v>
      </c>
      <c r="K30" s="80">
        <v>2</v>
      </c>
      <c r="L30" s="80">
        <v>2</v>
      </c>
      <c r="M30" s="80">
        <v>3</v>
      </c>
      <c r="N30" s="80"/>
      <c r="O30" s="80"/>
      <c r="P30" s="80"/>
      <c r="Q30" s="80"/>
      <c r="R30" s="80"/>
      <c r="S30" s="80"/>
      <c r="T30" s="80"/>
      <c r="U30" s="80"/>
      <c r="V30" s="80"/>
      <c r="W30" s="80"/>
      <c r="X30" s="80"/>
      <c r="Y30" s="80"/>
      <c r="Z30" s="80"/>
      <c r="AA30" s="80"/>
      <c r="AB30" s="80"/>
      <c r="AC30" s="80"/>
      <c r="AD30" s="80">
        <v>5</v>
      </c>
      <c r="AE30" s="139" t="s">
        <v>106</v>
      </c>
      <c r="AF30" s="91"/>
      <c r="AG30" s="91"/>
    </row>
    <row r="31" spans="1:35" s="63" customFormat="1">
      <c r="A31" s="80">
        <v>20</v>
      </c>
      <c r="B31" s="81" t="s">
        <v>88</v>
      </c>
      <c r="C31" s="82">
        <v>41225169897</v>
      </c>
      <c r="D31" s="80" t="s">
        <v>213</v>
      </c>
      <c r="E31" s="80">
        <v>5</v>
      </c>
      <c r="F31" s="80">
        <v>5</v>
      </c>
      <c r="G31" s="80">
        <v>3</v>
      </c>
      <c r="H31" s="80">
        <v>4</v>
      </c>
      <c r="I31" s="80">
        <v>4</v>
      </c>
      <c r="J31" s="80">
        <v>4</v>
      </c>
      <c r="K31" s="80">
        <v>2</v>
      </c>
      <c r="L31" s="80">
        <v>2</v>
      </c>
      <c r="M31" s="80">
        <v>3</v>
      </c>
      <c r="N31" s="80"/>
      <c r="O31" s="80"/>
      <c r="P31" s="80"/>
      <c r="Q31" s="80"/>
      <c r="R31" s="80"/>
      <c r="S31" s="80"/>
      <c r="T31" s="80"/>
      <c r="U31" s="80"/>
      <c r="V31" s="80"/>
      <c r="W31" s="80"/>
      <c r="X31" s="80"/>
      <c r="Y31" s="80"/>
      <c r="Z31" s="80"/>
      <c r="AA31" s="80"/>
      <c r="AB31" s="80"/>
      <c r="AC31" s="80"/>
      <c r="AD31" s="80">
        <v>4</v>
      </c>
      <c r="AE31" s="139" t="s">
        <v>106</v>
      </c>
      <c r="AF31" s="91"/>
      <c r="AG31" s="91"/>
    </row>
    <row r="32" spans="1:35" s="63" customFormat="1">
      <c r="A32" s="80">
        <v>21</v>
      </c>
      <c r="B32" s="81" t="s">
        <v>89</v>
      </c>
      <c r="C32" s="82">
        <v>41216163696</v>
      </c>
      <c r="D32" s="80" t="s">
        <v>214</v>
      </c>
      <c r="E32" s="80">
        <v>6</v>
      </c>
      <c r="F32" s="80">
        <v>4</v>
      </c>
      <c r="G32" s="80">
        <v>5</v>
      </c>
      <c r="H32" s="80">
        <v>4</v>
      </c>
      <c r="I32" s="80">
        <v>4</v>
      </c>
      <c r="J32" s="80">
        <v>4</v>
      </c>
      <c r="K32" s="80">
        <v>2</v>
      </c>
      <c r="L32" s="80">
        <v>2</v>
      </c>
      <c r="M32" s="80">
        <v>3</v>
      </c>
      <c r="N32" s="80"/>
      <c r="O32" s="80"/>
      <c r="P32" s="80"/>
      <c r="Q32" s="80"/>
      <c r="R32" s="80"/>
      <c r="S32" s="80"/>
      <c r="T32" s="80"/>
      <c r="U32" s="80"/>
      <c r="V32" s="80"/>
      <c r="W32" s="80"/>
      <c r="X32" s="80"/>
      <c r="Y32" s="80"/>
      <c r="Z32" s="80"/>
      <c r="AA32" s="80"/>
      <c r="AB32" s="80"/>
      <c r="AC32" s="80"/>
      <c r="AD32" s="80">
        <v>5</v>
      </c>
      <c r="AE32" s="139" t="s">
        <v>106</v>
      </c>
      <c r="AF32" s="91"/>
      <c r="AG32" s="91"/>
    </row>
    <row r="33" spans="1:33" s="63" customFormat="1">
      <c r="A33" s="80">
        <v>22</v>
      </c>
      <c r="B33" s="81" t="s">
        <v>90</v>
      </c>
      <c r="C33" s="82">
        <v>41227163424</v>
      </c>
      <c r="D33" s="80" t="s">
        <v>214</v>
      </c>
      <c r="E33" s="80">
        <v>6</v>
      </c>
      <c r="F33" s="80">
        <v>4</v>
      </c>
      <c r="G33" s="80">
        <v>5</v>
      </c>
      <c r="H33" s="80">
        <v>4</v>
      </c>
      <c r="I33" s="80">
        <v>4</v>
      </c>
      <c r="J33" s="80">
        <v>4</v>
      </c>
      <c r="K33" s="80">
        <v>2</v>
      </c>
      <c r="L33" s="80">
        <v>2</v>
      </c>
      <c r="M33" s="80">
        <v>3</v>
      </c>
      <c r="N33" s="80"/>
      <c r="O33" s="80"/>
      <c r="P33" s="80"/>
      <c r="Q33" s="80"/>
      <c r="R33" s="80"/>
      <c r="S33" s="80"/>
      <c r="T33" s="80"/>
      <c r="U33" s="80"/>
      <c r="V33" s="80"/>
      <c r="W33" s="80"/>
      <c r="X33" s="80"/>
      <c r="Y33" s="80"/>
      <c r="Z33" s="80"/>
      <c r="AA33" s="80"/>
      <c r="AB33" s="80"/>
      <c r="AC33" s="80"/>
      <c r="AD33" s="80">
        <v>5</v>
      </c>
      <c r="AE33" s="139" t="s">
        <v>106</v>
      </c>
      <c r="AF33" s="91"/>
      <c r="AG33" s="91"/>
    </row>
    <row r="34" spans="1:33" s="63" customFormat="1">
      <c r="A34" s="80">
        <v>23</v>
      </c>
      <c r="B34" s="81" t="s">
        <v>91</v>
      </c>
      <c r="C34" s="82">
        <v>41228166363</v>
      </c>
      <c r="D34" s="80" t="s">
        <v>213</v>
      </c>
      <c r="E34" s="80">
        <v>6</v>
      </c>
      <c r="F34" s="80">
        <v>3</v>
      </c>
      <c r="G34" s="80">
        <v>5</v>
      </c>
      <c r="H34" s="80">
        <v>4</v>
      </c>
      <c r="I34" s="80">
        <v>4</v>
      </c>
      <c r="J34" s="80">
        <v>4</v>
      </c>
      <c r="K34" s="80">
        <v>2</v>
      </c>
      <c r="L34" s="80">
        <v>2</v>
      </c>
      <c r="M34" s="80">
        <v>3</v>
      </c>
      <c r="N34" s="80"/>
      <c r="O34" s="80"/>
      <c r="P34" s="80"/>
      <c r="Q34" s="80"/>
      <c r="R34" s="80"/>
      <c r="S34" s="80"/>
      <c r="T34" s="80"/>
      <c r="U34" s="80"/>
      <c r="V34" s="80"/>
      <c r="W34" s="80"/>
      <c r="X34" s="80"/>
      <c r="Y34" s="80"/>
      <c r="Z34" s="80"/>
      <c r="AA34" s="80"/>
      <c r="AB34" s="80"/>
      <c r="AC34" s="80"/>
      <c r="AD34" s="80">
        <v>5</v>
      </c>
      <c r="AE34" s="139" t="s">
        <v>106</v>
      </c>
      <c r="AF34" s="91"/>
      <c r="AG34" s="91"/>
    </row>
    <row r="35" spans="1:33" s="63" customFormat="1">
      <c r="A35" s="80">
        <v>24</v>
      </c>
      <c r="B35" s="81" t="s">
        <v>92</v>
      </c>
      <c r="C35" s="82">
        <v>41213169763</v>
      </c>
      <c r="D35" s="80" t="s">
        <v>213</v>
      </c>
      <c r="E35" s="80">
        <v>6</v>
      </c>
      <c r="F35" s="80">
        <v>6</v>
      </c>
      <c r="G35" s="80">
        <v>6</v>
      </c>
      <c r="H35" s="80">
        <v>4</v>
      </c>
      <c r="I35" s="80">
        <v>4</v>
      </c>
      <c r="J35" s="80">
        <v>4</v>
      </c>
      <c r="K35" s="80">
        <v>2</v>
      </c>
      <c r="L35" s="80">
        <v>2</v>
      </c>
      <c r="M35" s="80">
        <v>3</v>
      </c>
      <c r="N35" s="80"/>
      <c r="O35" s="80"/>
      <c r="P35" s="80"/>
      <c r="Q35" s="80"/>
      <c r="R35" s="80"/>
      <c r="S35" s="80"/>
      <c r="T35" s="80"/>
      <c r="U35" s="80"/>
      <c r="V35" s="80"/>
      <c r="W35" s="80"/>
      <c r="X35" s="80"/>
      <c r="Y35" s="80"/>
      <c r="Z35" s="80"/>
      <c r="AA35" s="80"/>
      <c r="AB35" s="80"/>
      <c r="AC35" s="80"/>
      <c r="AD35" s="80">
        <v>6</v>
      </c>
      <c r="AE35" s="139" t="s">
        <v>106</v>
      </c>
      <c r="AF35" s="91"/>
      <c r="AG35" s="91"/>
    </row>
    <row r="36" spans="1:33" s="63" customFormat="1">
      <c r="A36" s="80">
        <v>25</v>
      </c>
      <c r="B36" s="81" t="s">
        <v>93</v>
      </c>
      <c r="C36" s="82">
        <v>41223084543</v>
      </c>
      <c r="D36" s="80" t="s">
        <v>213</v>
      </c>
      <c r="E36" s="80">
        <v>6</v>
      </c>
      <c r="F36" s="80">
        <v>4</v>
      </c>
      <c r="G36" s="80">
        <v>4</v>
      </c>
      <c r="H36" s="80">
        <v>4</v>
      </c>
      <c r="I36" s="80">
        <v>4</v>
      </c>
      <c r="J36" s="80">
        <v>4</v>
      </c>
      <c r="K36" s="80">
        <v>2</v>
      </c>
      <c r="L36" s="80">
        <v>2</v>
      </c>
      <c r="M36" s="80">
        <v>3</v>
      </c>
      <c r="N36" s="80"/>
      <c r="O36" s="80"/>
      <c r="P36" s="80"/>
      <c r="Q36" s="80"/>
      <c r="R36" s="80"/>
      <c r="S36" s="80"/>
      <c r="T36" s="80"/>
      <c r="U36" s="80"/>
      <c r="V36" s="80"/>
      <c r="W36" s="80"/>
      <c r="X36" s="80"/>
      <c r="Y36" s="80"/>
      <c r="Z36" s="80"/>
      <c r="AA36" s="80"/>
      <c r="AB36" s="80"/>
      <c r="AC36" s="80"/>
      <c r="AD36" s="80">
        <v>5</v>
      </c>
      <c r="AE36" s="139" t="s">
        <v>106</v>
      </c>
      <c r="AF36" s="91"/>
      <c r="AG36" s="91"/>
    </row>
    <row r="37" spans="1:33" s="63" customFormat="1">
      <c r="A37" s="80">
        <v>26</v>
      </c>
      <c r="B37" s="109" t="s">
        <v>94</v>
      </c>
      <c r="C37" s="82">
        <v>41213162346</v>
      </c>
      <c r="D37" s="80" t="s">
        <v>214</v>
      </c>
      <c r="E37" s="80">
        <v>5</v>
      </c>
      <c r="F37" s="80">
        <v>5</v>
      </c>
      <c r="G37" s="80">
        <v>3</v>
      </c>
      <c r="H37" s="80">
        <v>4</v>
      </c>
      <c r="I37" s="80">
        <v>4</v>
      </c>
      <c r="J37" s="80">
        <v>4</v>
      </c>
      <c r="K37" s="80">
        <v>2</v>
      </c>
      <c r="L37" s="80">
        <v>2</v>
      </c>
      <c r="M37" s="80">
        <v>3</v>
      </c>
      <c r="N37" s="80"/>
      <c r="O37" s="80"/>
      <c r="P37" s="80"/>
      <c r="Q37" s="80"/>
      <c r="R37" s="80"/>
      <c r="S37" s="80"/>
      <c r="T37" s="80"/>
      <c r="U37" s="80"/>
      <c r="V37" s="80"/>
      <c r="W37" s="80"/>
      <c r="X37" s="80"/>
      <c r="Y37" s="80"/>
      <c r="Z37" s="80"/>
      <c r="AA37" s="80"/>
      <c r="AB37" s="80"/>
      <c r="AC37" s="80"/>
      <c r="AD37" s="80">
        <v>4</v>
      </c>
      <c r="AE37" s="139" t="s">
        <v>106</v>
      </c>
      <c r="AF37" s="91"/>
      <c r="AG37" s="91"/>
    </row>
    <row r="38" spans="1:33" s="63" customFormat="1">
      <c r="A38" s="80">
        <v>27</v>
      </c>
      <c r="B38" s="81" t="s">
        <v>95</v>
      </c>
      <c r="C38" s="82">
        <v>41224162457</v>
      </c>
      <c r="D38" s="80" t="s">
        <v>213</v>
      </c>
      <c r="E38" s="80">
        <v>6</v>
      </c>
      <c r="F38" s="80">
        <v>4</v>
      </c>
      <c r="G38" s="80">
        <v>5</v>
      </c>
      <c r="H38" s="80">
        <v>4</v>
      </c>
      <c r="I38" s="80">
        <v>4</v>
      </c>
      <c r="J38" s="80">
        <v>4</v>
      </c>
      <c r="K38" s="80">
        <v>2</v>
      </c>
      <c r="L38" s="80">
        <v>2</v>
      </c>
      <c r="M38" s="80">
        <v>3</v>
      </c>
      <c r="N38" s="80"/>
      <c r="O38" s="80"/>
      <c r="P38" s="80"/>
      <c r="Q38" s="80"/>
      <c r="R38" s="80"/>
      <c r="S38" s="80"/>
      <c r="T38" s="80"/>
      <c r="U38" s="80"/>
      <c r="V38" s="80"/>
      <c r="W38" s="80"/>
      <c r="X38" s="80"/>
      <c r="Y38" s="80"/>
      <c r="Z38" s="80"/>
      <c r="AA38" s="80"/>
      <c r="AB38" s="80"/>
      <c r="AC38" s="80"/>
      <c r="AD38" s="80">
        <v>5</v>
      </c>
      <c r="AE38" s="139" t="s">
        <v>106</v>
      </c>
      <c r="AF38" s="91"/>
      <c r="AG38" s="91"/>
    </row>
    <row r="39" spans="1:33" s="63" customFormat="1">
      <c r="A39" s="80">
        <v>28</v>
      </c>
      <c r="B39" s="81" t="s">
        <v>96</v>
      </c>
      <c r="C39" s="82">
        <v>41213032349</v>
      </c>
      <c r="D39" s="80" t="s">
        <v>213</v>
      </c>
      <c r="E39" s="80">
        <v>6</v>
      </c>
      <c r="F39" s="80">
        <v>4</v>
      </c>
      <c r="G39" s="80">
        <v>5</v>
      </c>
      <c r="H39" s="80">
        <v>4</v>
      </c>
      <c r="I39" s="80">
        <v>4</v>
      </c>
      <c r="J39" s="80">
        <v>4</v>
      </c>
      <c r="K39" s="80">
        <v>2</v>
      </c>
      <c r="L39" s="80">
        <v>2</v>
      </c>
      <c r="M39" s="80">
        <v>3</v>
      </c>
      <c r="N39" s="80"/>
      <c r="O39" s="80"/>
      <c r="P39" s="80"/>
      <c r="Q39" s="80"/>
      <c r="R39" s="80"/>
      <c r="S39" s="80"/>
      <c r="T39" s="80"/>
      <c r="U39" s="80"/>
      <c r="V39" s="80"/>
      <c r="W39" s="80"/>
      <c r="X39" s="80"/>
      <c r="Y39" s="80"/>
      <c r="Z39" s="80"/>
      <c r="AA39" s="80"/>
      <c r="AB39" s="80"/>
      <c r="AC39" s="80"/>
      <c r="AD39" s="80">
        <v>5</v>
      </c>
      <c r="AE39" s="139" t="s">
        <v>106</v>
      </c>
      <c r="AF39" s="91"/>
      <c r="AG39" s="91"/>
    </row>
    <row r="40" spans="1:33" s="63" customFormat="1">
      <c r="A40" s="80">
        <v>29</v>
      </c>
      <c r="B40" s="81" t="s">
        <v>97</v>
      </c>
      <c r="C40" s="82">
        <v>41223032398</v>
      </c>
      <c r="D40" s="80" t="s">
        <v>214</v>
      </c>
      <c r="E40" s="80">
        <v>6</v>
      </c>
      <c r="F40" s="80">
        <v>3</v>
      </c>
      <c r="G40" s="80">
        <v>5</v>
      </c>
      <c r="H40" s="80">
        <v>4</v>
      </c>
      <c r="I40" s="80">
        <v>4</v>
      </c>
      <c r="J40" s="80">
        <v>4</v>
      </c>
      <c r="K40" s="80">
        <v>2</v>
      </c>
      <c r="L40" s="80">
        <v>2</v>
      </c>
      <c r="M40" s="80">
        <v>3</v>
      </c>
      <c r="N40" s="80"/>
      <c r="O40" s="80"/>
      <c r="P40" s="80"/>
      <c r="Q40" s="80"/>
      <c r="R40" s="80"/>
      <c r="S40" s="80"/>
      <c r="T40" s="80"/>
      <c r="U40" s="80"/>
      <c r="V40" s="80"/>
      <c r="W40" s="80"/>
      <c r="X40" s="80"/>
      <c r="Y40" s="80"/>
      <c r="Z40" s="80"/>
      <c r="AA40" s="80"/>
      <c r="AB40" s="80"/>
      <c r="AC40" s="80"/>
      <c r="AD40" s="80">
        <v>5</v>
      </c>
      <c r="AE40" s="139" t="s">
        <v>106</v>
      </c>
      <c r="AF40" s="91"/>
      <c r="AG40" s="91"/>
    </row>
    <row r="41" spans="1:33" s="63" customFormat="1">
      <c r="A41" s="80">
        <v>30</v>
      </c>
      <c r="B41" s="81" t="s">
        <v>98</v>
      </c>
      <c r="C41" s="82">
        <v>41213125024</v>
      </c>
      <c r="D41" s="80" t="s">
        <v>214</v>
      </c>
      <c r="E41" s="80">
        <v>1</v>
      </c>
      <c r="F41" s="80">
        <v>2</v>
      </c>
      <c r="G41" s="80">
        <v>3</v>
      </c>
      <c r="H41" s="80">
        <v>4</v>
      </c>
      <c r="I41" s="80">
        <v>4</v>
      </c>
      <c r="J41" s="80">
        <v>4</v>
      </c>
      <c r="K41" s="80">
        <v>2</v>
      </c>
      <c r="L41" s="80">
        <v>2</v>
      </c>
      <c r="M41" s="80">
        <v>3</v>
      </c>
      <c r="N41" s="80"/>
      <c r="O41" s="80"/>
      <c r="P41" s="80"/>
      <c r="Q41" s="80"/>
      <c r="R41" s="80"/>
      <c r="S41" s="80"/>
      <c r="T41" s="80"/>
      <c r="U41" s="80"/>
      <c r="V41" s="80"/>
      <c r="W41" s="80"/>
      <c r="X41" s="80"/>
      <c r="Y41" s="80"/>
      <c r="Z41" s="80"/>
      <c r="AA41" s="80"/>
      <c r="AB41" s="80"/>
      <c r="AC41" s="80"/>
      <c r="AD41" s="80">
        <v>4</v>
      </c>
      <c r="AE41" s="139" t="s">
        <v>106</v>
      </c>
      <c r="AF41" s="91"/>
      <c r="AG41" s="91"/>
    </row>
    <row r="42" spans="1:33" s="63" customFormat="1">
      <c r="A42" s="80">
        <v>31</v>
      </c>
      <c r="B42" s="81"/>
      <c r="C42" s="82"/>
      <c r="D42" s="80"/>
      <c r="E42" s="80"/>
      <c r="F42" s="80"/>
      <c r="G42" s="80"/>
      <c r="H42" s="80"/>
      <c r="I42" s="80"/>
      <c r="J42" s="80"/>
      <c r="K42" s="80"/>
      <c r="L42" s="80"/>
      <c r="M42" s="80"/>
      <c r="N42" s="80"/>
      <c r="O42" s="80"/>
      <c r="P42" s="80"/>
      <c r="Q42" s="80"/>
      <c r="R42" s="80"/>
      <c r="S42" s="80"/>
      <c r="T42" s="80"/>
      <c r="U42" s="80"/>
      <c r="V42" s="80"/>
      <c r="W42" s="80"/>
      <c r="X42" s="80"/>
      <c r="Y42" s="80"/>
      <c r="Z42" s="80"/>
      <c r="AA42" s="80"/>
      <c r="AB42" s="80"/>
      <c r="AC42" s="80"/>
      <c r="AD42" s="80"/>
      <c r="AE42" s="139"/>
      <c r="AF42" s="91"/>
      <c r="AG42" s="91"/>
    </row>
    <row r="43" spans="1:33" s="63" customFormat="1">
      <c r="A43" s="80">
        <v>32</v>
      </c>
      <c r="B43" s="81"/>
      <c r="C43" s="82"/>
      <c r="D43" s="80"/>
      <c r="E43" s="80"/>
      <c r="F43" s="80"/>
      <c r="G43" s="80"/>
      <c r="H43" s="80"/>
      <c r="I43" s="80"/>
      <c r="J43" s="80"/>
      <c r="K43" s="80"/>
      <c r="L43" s="80"/>
      <c r="M43" s="80"/>
      <c r="N43" s="80"/>
      <c r="O43" s="80"/>
      <c r="P43" s="80"/>
      <c r="Q43" s="80"/>
      <c r="R43" s="80"/>
      <c r="S43" s="80"/>
      <c r="T43" s="80"/>
      <c r="U43" s="80"/>
      <c r="V43" s="80"/>
      <c r="W43" s="80"/>
      <c r="X43" s="80"/>
      <c r="Y43" s="80"/>
      <c r="Z43" s="80"/>
      <c r="AA43" s="80"/>
      <c r="AB43" s="80"/>
      <c r="AC43" s="80"/>
      <c r="AD43" s="80"/>
      <c r="AE43" s="139"/>
      <c r="AF43" s="91"/>
      <c r="AG43" s="91"/>
    </row>
    <row r="44" spans="1:33" s="63" customFormat="1">
      <c r="A44" s="80">
        <v>33</v>
      </c>
      <c r="B44" s="81"/>
      <c r="C44" s="82"/>
      <c r="D44" s="80"/>
      <c r="E44" s="80"/>
      <c r="F44" s="80"/>
      <c r="G44" s="80"/>
      <c r="H44" s="80"/>
      <c r="I44" s="80"/>
      <c r="J44" s="80"/>
      <c r="K44" s="80"/>
      <c r="L44" s="80"/>
      <c r="M44" s="80"/>
      <c r="N44" s="80"/>
      <c r="O44" s="80"/>
      <c r="P44" s="80"/>
      <c r="Q44" s="80"/>
      <c r="R44" s="80"/>
      <c r="S44" s="80"/>
      <c r="T44" s="80"/>
      <c r="U44" s="80"/>
      <c r="V44" s="80"/>
      <c r="W44" s="80"/>
      <c r="X44" s="80"/>
      <c r="Y44" s="80"/>
      <c r="Z44" s="80"/>
      <c r="AA44" s="80"/>
      <c r="AB44" s="80"/>
      <c r="AC44" s="80"/>
      <c r="AD44" s="80"/>
      <c r="AE44" s="139"/>
      <c r="AF44" s="91"/>
      <c r="AG44" s="91"/>
    </row>
    <row r="45" spans="1:33" s="63" customFormat="1">
      <c r="A45" s="80">
        <v>34</v>
      </c>
      <c r="B45" s="81"/>
      <c r="C45" s="82"/>
      <c r="D45" s="80"/>
      <c r="E45" s="80"/>
      <c r="F45" s="80"/>
      <c r="G45" s="80"/>
      <c r="H45" s="80"/>
      <c r="I45" s="80"/>
      <c r="J45" s="80"/>
      <c r="K45" s="80"/>
      <c r="L45" s="80"/>
      <c r="M45" s="80"/>
      <c r="N45" s="80"/>
      <c r="O45" s="80"/>
      <c r="P45" s="80"/>
      <c r="Q45" s="80"/>
      <c r="R45" s="80"/>
      <c r="S45" s="80"/>
      <c r="T45" s="80"/>
      <c r="U45" s="80"/>
      <c r="V45" s="80"/>
      <c r="W45" s="80"/>
      <c r="X45" s="80"/>
      <c r="Y45" s="80"/>
      <c r="Z45" s="80"/>
      <c r="AA45" s="80"/>
      <c r="AB45" s="80"/>
      <c r="AC45" s="80"/>
      <c r="AD45" s="80"/>
      <c r="AE45" s="139"/>
      <c r="AF45" s="91"/>
      <c r="AG45" s="91"/>
    </row>
    <row r="46" spans="1:33" s="63" customFormat="1">
      <c r="A46" s="80">
        <v>35</v>
      </c>
      <c r="B46" s="81"/>
      <c r="C46" s="82"/>
      <c r="D46" s="80"/>
      <c r="E46" s="80"/>
      <c r="F46" s="80"/>
      <c r="G46" s="80"/>
      <c r="H46" s="80"/>
      <c r="I46" s="80"/>
      <c r="J46" s="80"/>
      <c r="K46" s="80"/>
      <c r="L46" s="80"/>
      <c r="M46" s="80"/>
      <c r="N46" s="80"/>
      <c r="O46" s="80"/>
      <c r="P46" s="80"/>
      <c r="Q46" s="80"/>
      <c r="R46" s="80"/>
      <c r="S46" s="80"/>
      <c r="T46" s="80"/>
      <c r="U46" s="80"/>
      <c r="V46" s="80"/>
      <c r="W46" s="80"/>
      <c r="X46" s="80"/>
      <c r="Y46" s="80"/>
      <c r="Z46" s="80"/>
      <c r="AA46" s="80"/>
      <c r="AB46" s="80"/>
      <c r="AC46" s="80"/>
      <c r="AD46" s="80"/>
      <c r="AE46" s="139"/>
      <c r="AF46" s="91"/>
      <c r="AG46" s="91"/>
    </row>
    <row r="47" spans="1:33" s="63" customFormat="1">
      <c r="A47" s="80">
        <v>36</v>
      </c>
      <c r="B47" s="81"/>
      <c r="C47" s="82"/>
      <c r="D47" s="80"/>
      <c r="E47" s="80"/>
      <c r="F47" s="80"/>
      <c r="G47" s="80"/>
      <c r="H47" s="80"/>
      <c r="I47" s="80"/>
      <c r="J47" s="80"/>
      <c r="K47" s="80"/>
      <c r="L47" s="80"/>
      <c r="M47" s="80"/>
      <c r="N47" s="80"/>
      <c r="O47" s="80"/>
      <c r="P47" s="80"/>
      <c r="Q47" s="80"/>
      <c r="R47" s="80"/>
      <c r="S47" s="80"/>
      <c r="T47" s="80"/>
      <c r="U47" s="80"/>
      <c r="V47" s="80"/>
      <c r="W47" s="80"/>
      <c r="X47" s="80"/>
      <c r="Y47" s="80"/>
      <c r="Z47" s="80"/>
      <c r="AA47" s="80"/>
      <c r="AB47" s="80"/>
      <c r="AC47" s="80"/>
      <c r="AD47" s="80"/>
      <c r="AE47" s="139"/>
      <c r="AF47" s="91"/>
      <c r="AG47" s="91"/>
    </row>
    <row r="48" spans="1:33" s="63" customFormat="1">
      <c r="A48" s="80">
        <v>37</v>
      </c>
      <c r="B48" s="81"/>
      <c r="C48" s="82"/>
      <c r="D48" s="80"/>
      <c r="E48" s="80"/>
      <c r="F48" s="80"/>
      <c r="G48" s="80"/>
      <c r="H48" s="80"/>
      <c r="I48" s="80"/>
      <c r="J48" s="80"/>
      <c r="K48" s="80"/>
      <c r="L48" s="80"/>
      <c r="M48" s="80"/>
      <c r="N48" s="80"/>
      <c r="O48" s="80"/>
      <c r="P48" s="80"/>
      <c r="Q48" s="80"/>
      <c r="R48" s="80"/>
      <c r="S48" s="80"/>
      <c r="T48" s="80"/>
      <c r="U48" s="80"/>
      <c r="V48" s="80"/>
      <c r="W48" s="80"/>
      <c r="X48" s="80"/>
      <c r="Y48" s="80"/>
      <c r="Z48" s="80"/>
      <c r="AA48" s="80"/>
      <c r="AB48" s="80"/>
      <c r="AC48" s="80"/>
      <c r="AD48" s="80"/>
      <c r="AE48" s="139"/>
      <c r="AF48" s="91"/>
      <c r="AG48" s="91"/>
    </row>
    <row r="49" spans="1:33" s="63" customFormat="1">
      <c r="A49" s="80">
        <v>38</v>
      </c>
      <c r="B49" s="81"/>
      <c r="C49" s="82"/>
      <c r="D49" s="80"/>
      <c r="E49" s="80"/>
      <c r="F49" s="80"/>
      <c r="G49" s="80"/>
      <c r="H49" s="80"/>
      <c r="I49" s="80"/>
      <c r="J49" s="80"/>
      <c r="K49" s="80"/>
      <c r="L49" s="80"/>
      <c r="M49" s="80"/>
      <c r="N49" s="80"/>
      <c r="O49" s="80"/>
      <c r="P49" s="80"/>
      <c r="Q49" s="80"/>
      <c r="R49" s="80"/>
      <c r="S49" s="80"/>
      <c r="T49" s="80"/>
      <c r="U49" s="80"/>
      <c r="V49" s="80"/>
      <c r="W49" s="80"/>
      <c r="X49" s="80"/>
      <c r="Y49" s="80"/>
      <c r="Z49" s="80"/>
      <c r="AA49" s="80"/>
      <c r="AB49" s="80"/>
      <c r="AC49" s="80"/>
      <c r="AD49" s="80"/>
      <c r="AE49" s="139"/>
      <c r="AF49" s="91"/>
      <c r="AG49" s="91"/>
    </row>
    <row r="50" spans="1:33" s="63" customFormat="1">
      <c r="A50" s="80">
        <v>39</v>
      </c>
      <c r="B50" s="81"/>
      <c r="C50" s="82"/>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139"/>
      <c r="AF50" s="91"/>
      <c r="AG50" s="91"/>
    </row>
    <row r="51" spans="1:33" s="63" customFormat="1">
      <c r="A51" s="80">
        <v>40</v>
      </c>
      <c r="B51" s="81"/>
      <c r="C51" s="82"/>
      <c r="D51" s="80"/>
      <c r="E51" s="80"/>
      <c r="F51" s="80"/>
      <c r="G51" s="80"/>
      <c r="H51" s="80"/>
      <c r="I51" s="80"/>
      <c r="J51" s="80"/>
      <c r="K51" s="80"/>
      <c r="L51" s="80"/>
      <c r="M51" s="80"/>
      <c r="N51" s="80"/>
      <c r="O51" s="80"/>
      <c r="P51" s="80"/>
      <c r="Q51" s="80"/>
      <c r="R51" s="80"/>
      <c r="S51" s="80"/>
      <c r="T51" s="80"/>
      <c r="U51" s="80"/>
      <c r="V51" s="80"/>
      <c r="W51" s="80"/>
      <c r="X51" s="80"/>
      <c r="Y51" s="80"/>
      <c r="Z51" s="80"/>
      <c r="AA51" s="80"/>
      <c r="AB51" s="80"/>
      <c r="AC51" s="80"/>
      <c r="AD51" s="80"/>
      <c r="AE51" s="139"/>
      <c r="AF51" s="91"/>
      <c r="AG51" s="91"/>
    </row>
    <row r="52" spans="1:33" s="63" customFormat="1">
      <c r="A52" s="80">
        <v>41</v>
      </c>
      <c r="B52" s="81"/>
      <c r="C52" s="82"/>
      <c r="D52" s="80"/>
      <c r="E52" s="80"/>
      <c r="F52" s="80"/>
      <c r="G52" s="80"/>
      <c r="H52" s="80"/>
      <c r="I52" s="80"/>
      <c r="J52" s="80"/>
      <c r="K52" s="80"/>
      <c r="L52" s="80"/>
      <c r="M52" s="80"/>
      <c r="N52" s="80"/>
      <c r="O52" s="80"/>
      <c r="P52" s="80"/>
      <c r="Q52" s="80"/>
      <c r="R52" s="80"/>
      <c r="S52" s="80"/>
      <c r="T52" s="80"/>
      <c r="U52" s="80"/>
      <c r="V52" s="80"/>
      <c r="W52" s="80"/>
      <c r="X52" s="80"/>
      <c r="Y52" s="80"/>
      <c r="Z52" s="80"/>
      <c r="AA52" s="80"/>
      <c r="AB52" s="80"/>
      <c r="AC52" s="80"/>
      <c r="AD52" s="80"/>
      <c r="AE52" s="139"/>
      <c r="AF52" s="91"/>
      <c r="AG52" s="91"/>
    </row>
    <row r="53" spans="1:33" s="63" customFormat="1">
      <c r="A53" s="80">
        <v>42</v>
      </c>
      <c r="B53" s="81"/>
      <c r="C53" s="82"/>
      <c r="D53" s="80"/>
      <c r="E53" s="80"/>
      <c r="F53" s="80"/>
      <c r="G53" s="80"/>
      <c r="H53" s="80"/>
      <c r="I53" s="80"/>
      <c r="J53" s="80"/>
      <c r="K53" s="80"/>
      <c r="L53" s="80"/>
      <c r="M53" s="80"/>
      <c r="N53" s="80"/>
      <c r="O53" s="80"/>
      <c r="P53" s="80"/>
      <c r="Q53" s="80"/>
      <c r="R53" s="80"/>
      <c r="S53" s="80"/>
      <c r="T53" s="80"/>
      <c r="U53" s="80"/>
      <c r="V53" s="80"/>
      <c r="W53" s="80"/>
      <c r="X53" s="80"/>
      <c r="Y53" s="80"/>
      <c r="Z53" s="80"/>
      <c r="AA53" s="80"/>
      <c r="AB53" s="80"/>
      <c r="AC53" s="80"/>
      <c r="AD53" s="80"/>
      <c r="AE53" s="139"/>
      <c r="AF53" s="91"/>
      <c r="AG53" s="91"/>
    </row>
    <row r="54" spans="1:33" s="63" customFormat="1">
      <c r="A54" s="80">
        <v>43</v>
      </c>
      <c r="B54" s="81"/>
      <c r="C54" s="82"/>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139"/>
      <c r="AF54" s="91"/>
      <c r="AG54" s="91"/>
    </row>
    <row r="55" spans="1:33" s="63" customFormat="1">
      <c r="A55" s="80">
        <v>44</v>
      </c>
      <c r="B55" s="81"/>
      <c r="C55" s="82"/>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139"/>
      <c r="AF55" s="91"/>
      <c r="AG55" s="91"/>
    </row>
    <row r="56" spans="1:33" s="63" customFormat="1">
      <c r="A56" s="80">
        <v>45</v>
      </c>
      <c r="B56" s="81"/>
      <c r="C56" s="82"/>
      <c r="D56" s="80"/>
      <c r="E56" s="80"/>
      <c r="F56" s="80"/>
      <c r="G56" s="80"/>
      <c r="H56" s="80"/>
      <c r="I56" s="80"/>
      <c r="J56" s="80"/>
      <c r="K56" s="80"/>
      <c r="L56" s="80"/>
      <c r="M56" s="80"/>
      <c r="N56" s="80"/>
      <c r="O56" s="80"/>
      <c r="P56" s="80"/>
      <c r="Q56" s="80"/>
      <c r="R56" s="80"/>
      <c r="S56" s="80"/>
      <c r="T56" s="80"/>
      <c r="U56" s="80"/>
      <c r="V56" s="80"/>
      <c r="W56" s="80"/>
      <c r="X56" s="80"/>
      <c r="Y56" s="80"/>
      <c r="Z56" s="80"/>
      <c r="AA56" s="80"/>
      <c r="AB56" s="80"/>
      <c r="AC56" s="80"/>
      <c r="AD56" s="80"/>
      <c r="AE56" s="139"/>
      <c r="AF56" s="91"/>
      <c r="AG56" s="91"/>
    </row>
    <row r="57" spans="1:33" s="63" customFormat="1">
      <c r="A57" s="80">
        <v>46</v>
      </c>
      <c r="B57" s="81"/>
      <c r="C57" s="82"/>
      <c r="D57" s="80"/>
      <c r="E57" s="80"/>
      <c r="F57" s="80"/>
      <c r="G57" s="80"/>
      <c r="H57" s="80"/>
      <c r="I57" s="80"/>
      <c r="J57" s="80"/>
      <c r="K57" s="80"/>
      <c r="L57" s="80"/>
      <c r="M57" s="80"/>
      <c r="N57" s="80"/>
      <c r="O57" s="80"/>
      <c r="P57" s="80"/>
      <c r="Q57" s="80"/>
      <c r="R57" s="80"/>
      <c r="S57" s="80"/>
      <c r="T57" s="80"/>
      <c r="U57" s="80"/>
      <c r="V57" s="80"/>
      <c r="W57" s="80"/>
      <c r="X57" s="80"/>
      <c r="Y57" s="80"/>
      <c r="Z57" s="80"/>
      <c r="AA57" s="80"/>
      <c r="AB57" s="80"/>
      <c r="AC57" s="80"/>
      <c r="AD57" s="80"/>
      <c r="AE57" s="139"/>
      <c r="AF57" s="91"/>
      <c r="AG57" s="91"/>
    </row>
    <row r="58" spans="1:33" s="63" customFormat="1">
      <c r="A58" s="80">
        <v>47</v>
      </c>
      <c r="B58" s="81"/>
      <c r="C58" s="82"/>
      <c r="D58" s="80"/>
      <c r="E58" s="80"/>
      <c r="F58" s="80"/>
      <c r="G58" s="80"/>
      <c r="H58" s="80"/>
      <c r="I58" s="80"/>
      <c r="J58" s="80"/>
      <c r="K58" s="80"/>
      <c r="L58" s="80"/>
      <c r="M58" s="80"/>
      <c r="N58" s="80"/>
      <c r="O58" s="80"/>
      <c r="P58" s="80"/>
      <c r="Q58" s="80"/>
      <c r="R58" s="80"/>
      <c r="S58" s="80"/>
      <c r="T58" s="80"/>
      <c r="U58" s="80"/>
      <c r="V58" s="80"/>
      <c r="W58" s="80"/>
      <c r="X58" s="80"/>
      <c r="Y58" s="80"/>
      <c r="Z58" s="80"/>
      <c r="AA58" s="80"/>
      <c r="AB58" s="80"/>
      <c r="AC58" s="80"/>
      <c r="AD58" s="80"/>
      <c r="AE58" s="139"/>
      <c r="AF58" s="91"/>
      <c r="AG58" s="91"/>
    </row>
    <row r="59" spans="1:33" s="63" customFormat="1">
      <c r="A59" s="80">
        <v>48</v>
      </c>
      <c r="B59" s="81"/>
      <c r="C59" s="82"/>
      <c r="D59" s="80"/>
      <c r="E59" s="80"/>
      <c r="F59" s="80"/>
      <c r="G59" s="80"/>
      <c r="H59" s="80"/>
      <c r="I59" s="80"/>
      <c r="J59" s="80"/>
      <c r="K59" s="80"/>
      <c r="L59" s="80"/>
      <c r="M59" s="80"/>
      <c r="N59" s="80"/>
      <c r="O59" s="80"/>
      <c r="P59" s="80"/>
      <c r="Q59" s="80"/>
      <c r="R59" s="80"/>
      <c r="S59" s="80"/>
      <c r="T59" s="80"/>
      <c r="U59" s="80"/>
      <c r="V59" s="80"/>
      <c r="W59" s="80"/>
      <c r="X59" s="80"/>
      <c r="Y59" s="80"/>
      <c r="Z59" s="80"/>
      <c r="AA59" s="80"/>
      <c r="AB59" s="80"/>
      <c r="AC59" s="80"/>
      <c r="AD59" s="80"/>
      <c r="AE59" s="139"/>
      <c r="AF59" s="91"/>
      <c r="AG59" s="91"/>
    </row>
    <row r="60" spans="1:33" s="63" customFormat="1">
      <c r="A60" s="80">
        <v>49</v>
      </c>
      <c r="B60" s="81"/>
      <c r="C60" s="82"/>
      <c r="D60" s="80"/>
      <c r="E60" s="80"/>
      <c r="F60" s="80"/>
      <c r="G60" s="80"/>
      <c r="H60" s="80"/>
      <c r="I60" s="80"/>
      <c r="J60" s="80"/>
      <c r="K60" s="80"/>
      <c r="L60" s="80"/>
      <c r="M60" s="80"/>
      <c r="N60" s="80"/>
      <c r="O60" s="80"/>
      <c r="P60" s="80"/>
      <c r="Q60" s="80"/>
      <c r="R60" s="80"/>
      <c r="S60" s="80"/>
      <c r="T60" s="80"/>
      <c r="U60" s="80"/>
      <c r="V60" s="80"/>
      <c r="W60" s="80"/>
      <c r="X60" s="80"/>
      <c r="Y60" s="80"/>
      <c r="Z60" s="80"/>
      <c r="AA60" s="80"/>
      <c r="AB60" s="80"/>
      <c r="AC60" s="80"/>
      <c r="AD60" s="80"/>
      <c r="AE60" s="139"/>
      <c r="AF60" s="92"/>
      <c r="AG60" s="92"/>
    </row>
    <row r="61" spans="1:33" s="63" customFormat="1">
      <c r="A61" s="80">
        <v>50</v>
      </c>
      <c r="B61" s="81"/>
      <c r="C61" s="82"/>
      <c r="D61" s="80"/>
      <c r="E61" s="80"/>
      <c r="F61" s="80"/>
      <c r="G61" s="80"/>
      <c r="H61" s="80"/>
      <c r="I61" s="80"/>
      <c r="J61" s="80"/>
      <c r="K61" s="80"/>
      <c r="L61" s="80"/>
      <c r="M61" s="80"/>
      <c r="N61" s="80"/>
      <c r="O61" s="80"/>
      <c r="P61" s="80"/>
      <c r="Q61" s="80"/>
      <c r="R61" s="80"/>
      <c r="S61" s="80"/>
      <c r="T61" s="80"/>
      <c r="U61" s="80"/>
      <c r="V61" s="80"/>
      <c r="W61" s="80"/>
      <c r="X61" s="80"/>
      <c r="Y61" s="80"/>
      <c r="Z61" s="80"/>
      <c r="AA61" s="80"/>
      <c r="AB61" s="80"/>
      <c r="AC61" s="80"/>
      <c r="AD61" s="80"/>
      <c r="AE61" s="139"/>
      <c r="AF61" s="92"/>
      <c r="AG61" s="92"/>
    </row>
    <row r="62" spans="1:33" s="63" customFormat="1">
      <c r="A62" s="80">
        <v>51</v>
      </c>
      <c r="B62" s="81"/>
      <c r="C62" s="82"/>
      <c r="D62" s="80"/>
      <c r="E62" s="80"/>
      <c r="F62" s="80"/>
      <c r="G62" s="80"/>
      <c r="H62" s="80"/>
      <c r="I62" s="80"/>
      <c r="J62" s="80"/>
      <c r="K62" s="80"/>
      <c r="L62" s="80"/>
      <c r="M62" s="80"/>
      <c r="N62" s="80"/>
      <c r="O62" s="80"/>
      <c r="P62" s="80"/>
      <c r="Q62" s="80"/>
      <c r="R62" s="80"/>
      <c r="S62" s="80"/>
      <c r="T62" s="80"/>
      <c r="U62" s="80"/>
      <c r="V62" s="80"/>
      <c r="W62" s="80"/>
      <c r="X62" s="80"/>
      <c r="Y62" s="80"/>
      <c r="Z62" s="80"/>
      <c r="AA62" s="80"/>
      <c r="AB62" s="80"/>
      <c r="AC62" s="80"/>
      <c r="AD62" s="80"/>
      <c r="AE62" s="139"/>
      <c r="AF62" s="92"/>
      <c r="AG62" s="92"/>
    </row>
    <row r="63" spans="1:33" s="63" customFormat="1">
      <c r="A63" s="80">
        <v>52</v>
      </c>
      <c r="B63" s="81"/>
      <c r="C63" s="82"/>
      <c r="D63" s="80"/>
      <c r="E63" s="80"/>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139"/>
      <c r="AF63" s="92"/>
      <c r="AG63" s="92"/>
    </row>
    <row r="64" spans="1:33" s="63" customFormat="1">
      <c r="A64" s="80">
        <v>53</v>
      </c>
      <c r="B64" s="81"/>
      <c r="C64" s="82"/>
      <c r="D64" s="80"/>
      <c r="E64" s="80"/>
      <c r="F64" s="80"/>
      <c r="G64" s="80"/>
      <c r="H64" s="80"/>
      <c r="I64" s="80"/>
      <c r="J64" s="80"/>
      <c r="K64" s="80"/>
      <c r="L64" s="80"/>
      <c r="M64" s="80"/>
      <c r="N64" s="80"/>
      <c r="O64" s="80"/>
      <c r="P64" s="80"/>
      <c r="Q64" s="80"/>
      <c r="R64" s="80"/>
      <c r="S64" s="80"/>
      <c r="T64" s="80"/>
      <c r="U64" s="80"/>
      <c r="V64" s="80"/>
      <c r="W64" s="80"/>
      <c r="X64" s="80"/>
      <c r="Y64" s="80"/>
      <c r="Z64" s="80"/>
      <c r="AA64" s="80"/>
      <c r="AB64" s="80"/>
      <c r="AC64" s="80"/>
      <c r="AD64" s="80"/>
      <c r="AE64" s="139"/>
      <c r="AF64" s="92"/>
      <c r="AG64" s="92"/>
    </row>
    <row r="65" spans="1:33" s="63" customFormat="1">
      <c r="A65" s="80">
        <v>54</v>
      </c>
      <c r="B65" s="81"/>
      <c r="C65" s="82"/>
      <c r="D65" s="80"/>
      <c r="E65" s="80"/>
      <c r="F65" s="80"/>
      <c r="G65" s="80"/>
      <c r="H65" s="80"/>
      <c r="I65" s="80"/>
      <c r="J65" s="80"/>
      <c r="K65" s="80"/>
      <c r="L65" s="80"/>
      <c r="M65" s="80"/>
      <c r="N65" s="80"/>
      <c r="O65" s="80"/>
      <c r="P65" s="80"/>
      <c r="Q65" s="80"/>
      <c r="R65" s="80"/>
      <c r="S65" s="80"/>
      <c r="T65" s="80"/>
      <c r="U65" s="80"/>
      <c r="V65" s="80"/>
      <c r="W65" s="80"/>
      <c r="X65" s="80"/>
      <c r="Y65" s="80"/>
      <c r="Z65" s="140"/>
      <c r="AA65" s="140"/>
      <c r="AB65" s="140"/>
      <c r="AC65" s="140"/>
      <c r="AD65" s="140"/>
      <c r="AE65" s="139"/>
      <c r="AF65" s="92"/>
      <c r="AG65" s="92"/>
    </row>
    <row r="66" spans="1:33">
      <c r="A66" s="93"/>
      <c r="B66" s="94"/>
      <c r="C66" s="94"/>
      <c r="D66" s="95"/>
      <c r="E66" s="94"/>
      <c r="F66" s="266"/>
      <c r="G66" s="266"/>
      <c r="H66" s="266"/>
      <c r="I66" s="266"/>
      <c r="J66" s="266"/>
      <c r="K66" s="266"/>
      <c r="L66" s="266"/>
      <c r="M66" s="266"/>
      <c r="N66" s="266"/>
      <c r="O66" s="266"/>
      <c r="P66" s="94"/>
      <c r="Q66" s="94"/>
      <c r="R66" s="94"/>
      <c r="S66" s="94"/>
      <c r="T66" s="94"/>
      <c r="U66" s="94"/>
      <c r="V66" s="94"/>
      <c r="W66" s="94"/>
      <c r="X66" s="94"/>
      <c r="Y66" s="94"/>
      <c r="Z66" s="94"/>
      <c r="AA66" s="94"/>
      <c r="AB66" s="94"/>
      <c r="AC66" s="94"/>
      <c r="AD66" s="137"/>
      <c r="AE66" s="141"/>
      <c r="AF66" s="107"/>
      <c r="AG66" s="107"/>
    </row>
    <row r="67" spans="1:33" ht="15.95" customHeight="1">
      <c r="A67" s="96"/>
      <c r="B67" s="97"/>
      <c r="C67" s="97"/>
      <c r="D67" s="98"/>
      <c r="E67" s="97"/>
      <c r="F67" s="267"/>
      <c r="G67" s="267"/>
      <c r="H67" s="267"/>
      <c r="I67" s="267"/>
      <c r="J67" s="267"/>
      <c r="K67" s="267"/>
      <c r="L67" s="267"/>
      <c r="M67" s="267"/>
      <c r="N67" s="267"/>
      <c r="O67" s="267"/>
      <c r="P67" s="97"/>
      <c r="Q67" s="97"/>
      <c r="R67" s="97"/>
      <c r="S67" s="97"/>
      <c r="T67" s="97"/>
      <c r="U67" s="97"/>
      <c r="V67" s="97"/>
      <c r="W67" s="97"/>
      <c r="X67" s="97"/>
      <c r="Y67" s="97"/>
      <c r="Z67" s="97"/>
      <c r="AA67" s="97"/>
      <c r="AB67" s="97"/>
      <c r="AC67" s="97"/>
      <c r="AD67" s="98"/>
      <c r="AE67" s="142"/>
      <c r="AF67" s="107"/>
      <c r="AG67" s="107"/>
    </row>
    <row r="68" spans="1:33" ht="15.95" customHeight="1">
      <c r="A68" s="96"/>
      <c r="B68" s="97"/>
      <c r="C68" s="97"/>
      <c r="D68" s="98"/>
      <c r="E68" s="97"/>
      <c r="F68" s="267"/>
      <c r="G68" s="267"/>
      <c r="H68" s="267"/>
      <c r="I68" s="267"/>
      <c r="J68" s="267"/>
      <c r="K68" s="267"/>
      <c r="L68" s="267"/>
      <c r="M68" s="267"/>
      <c r="N68" s="267"/>
      <c r="O68" s="267"/>
      <c r="P68" s="97"/>
      <c r="Q68" s="97"/>
      <c r="R68" s="97"/>
      <c r="S68" s="97"/>
      <c r="T68" s="97"/>
      <c r="U68" s="97"/>
      <c r="V68" s="97"/>
      <c r="W68" s="97"/>
      <c r="X68" s="97"/>
      <c r="Y68" s="97"/>
      <c r="Z68" s="97"/>
      <c r="AA68" s="97"/>
      <c r="AB68" s="97"/>
      <c r="AC68" s="97"/>
      <c r="AD68" s="98"/>
      <c r="AE68" s="142"/>
      <c r="AF68" s="107"/>
      <c r="AG68" s="107"/>
    </row>
    <row r="69" spans="1:33" ht="15.95" customHeight="1">
      <c r="A69" s="100"/>
      <c r="B69" s="97" t="s">
        <v>14</v>
      </c>
      <c r="C69" s="97"/>
      <c r="D69" s="98"/>
      <c r="E69" s="97"/>
      <c r="F69" s="267"/>
      <c r="G69" s="267"/>
      <c r="H69" s="267"/>
      <c r="I69" s="267"/>
      <c r="J69" s="267"/>
      <c r="K69" s="267"/>
      <c r="L69" s="267"/>
      <c r="M69" s="267"/>
      <c r="N69" s="267"/>
      <c r="O69" s="267"/>
      <c r="P69" s="97"/>
      <c r="Q69" s="97"/>
      <c r="R69" s="97"/>
      <c r="S69" s="97"/>
      <c r="T69" s="97"/>
      <c r="U69" s="97"/>
      <c r="V69" s="97"/>
      <c r="W69" s="97"/>
      <c r="X69" s="97"/>
      <c r="Y69" s="97"/>
      <c r="Z69" s="97"/>
      <c r="AA69" s="97"/>
      <c r="AB69" s="97"/>
      <c r="AC69" s="97"/>
      <c r="AD69" s="98"/>
      <c r="AE69" s="142"/>
      <c r="AF69" s="107"/>
      <c r="AG69" s="107"/>
    </row>
    <row r="70" spans="1:33">
      <c r="A70" s="100"/>
      <c r="B70" s="101" t="s">
        <v>99</v>
      </c>
      <c r="C70" s="101"/>
      <c r="D70" s="102"/>
      <c r="E70" s="101"/>
      <c r="F70" s="97"/>
      <c r="G70" s="97"/>
      <c r="H70" s="97"/>
      <c r="I70" s="97"/>
      <c r="J70" s="97"/>
      <c r="K70" s="97"/>
      <c r="L70" s="97"/>
      <c r="M70" s="97"/>
      <c r="N70" s="97"/>
      <c r="O70" s="97"/>
      <c r="P70" s="97"/>
      <c r="Q70" s="97"/>
      <c r="R70" s="97"/>
      <c r="S70" s="97"/>
      <c r="T70" s="97"/>
      <c r="U70" s="97"/>
      <c r="V70" s="97"/>
      <c r="W70" s="97"/>
      <c r="X70" s="97"/>
      <c r="Y70" s="97"/>
      <c r="Z70" s="97"/>
      <c r="AA70" s="97"/>
      <c r="AB70" s="97"/>
      <c r="AC70" s="97"/>
      <c r="AD70" s="98"/>
      <c r="AE70" s="142"/>
      <c r="AF70" s="107"/>
      <c r="AG70" s="107"/>
    </row>
    <row r="71" spans="1:33">
      <c r="A71" s="100"/>
      <c r="B71" s="101" t="s">
        <v>160</v>
      </c>
      <c r="C71" s="101"/>
      <c r="D71" s="102"/>
      <c r="E71" s="101"/>
      <c r="F71" s="97"/>
      <c r="G71" s="97"/>
      <c r="H71" s="97"/>
      <c r="I71" s="97"/>
      <c r="J71" s="97"/>
      <c r="K71" s="97"/>
      <c r="L71" s="97"/>
      <c r="M71" s="97"/>
      <c r="N71" s="97"/>
      <c r="O71" s="97"/>
      <c r="P71" s="97"/>
      <c r="Q71" s="97"/>
      <c r="R71" s="97"/>
      <c r="S71" s="97"/>
      <c r="T71" s="97"/>
      <c r="U71" s="97"/>
      <c r="V71" s="97"/>
      <c r="W71" s="97"/>
      <c r="X71" s="97"/>
      <c r="Y71" s="97"/>
      <c r="Z71" s="97"/>
      <c r="AA71" s="97"/>
      <c r="AB71" s="97"/>
      <c r="AC71" s="97"/>
      <c r="AD71" s="98"/>
      <c r="AE71" s="142"/>
      <c r="AF71" s="107"/>
      <c r="AG71" s="107"/>
    </row>
    <row r="72" spans="1:33">
      <c r="A72" s="100"/>
      <c r="B72" s="255" t="str">
        <f>$D$1</f>
        <v>SMK SUNGAI SIPUT</v>
      </c>
      <c r="C72" s="103"/>
      <c r="D72" s="99"/>
      <c r="E72" s="103"/>
      <c r="F72" s="97"/>
      <c r="G72" s="97"/>
      <c r="H72" s="97"/>
      <c r="I72" s="97"/>
      <c r="J72" s="97"/>
      <c r="K72" s="97"/>
      <c r="L72" s="97"/>
      <c r="M72" s="97"/>
      <c r="N72" s="97"/>
      <c r="O72" s="97"/>
      <c r="P72" s="97"/>
      <c r="Q72" s="97"/>
      <c r="R72" s="97"/>
      <c r="S72" s="97"/>
      <c r="T72" s="97"/>
      <c r="U72" s="97"/>
      <c r="V72" s="97"/>
      <c r="W72" s="97"/>
      <c r="X72" s="97"/>
      <c r="Y72" s="97"/>
      <c r="Z72" s="97"/>
      <c r="AA72" s="97"/>
      <c r="AB72" s="97"/>
      <c r="AC72" s="97"/>
      <c r="AD72" s="98"/>
      <c r="AE72" s="142"/>
      <c r="AF72" s="107"/>
      <c r="AG72" s="107"/>
    </row>
    <row r="73" spans="1:33">
      <c r="A73" s="96"/>
      <c r="B73" s="97"/>
      <c r="C73" s="97"/>
      <c r="D73" s="98"/>
      <c r="E73" s="97"/>
      <c r="F73" s="97"/>
      <c r="G73" s="97"/>
      <c r="H73" s="97"/>
      <c r="I73" s="97"/>
      <c r="J73" s="97"/>
      <c r="K73" s="97"/>
      <c r="L73" s="97"/>
      <c r="M73" s="97"/>
      <c r="N73" s="97"/>
      <c r="O73" s="97"/>
      <c r="P73" s="97"/>
      <c r="Q73" s="97"/>
      <c r="R73" s="97"/>
      <c r="S73" s="97"/>
      <c r="T73" s="97"/>
      <c r="U73" s="97"/>
      <c r="V73" s="97"/>
      <c r="W73" s="97"/>
      <c r="X73" s="97"/>
      <c r="Y73" s="97"/>
      <c r="Z73" s="97"/>
      <c r="AA73" s="97"/>
      <c r="AB73" s="97"/>
      <c r="AC73" s="97"/>
      <c r="AD73" s="98"/>
      <c r="AE73" s="142"/>
      <c r="AF73" s="107"/>
      <c r="AG73" s="107"/>
    </row>
    <row r="74" spans="1:33">
      <c r="A74" s="96"/>
      <c r="B74" s="97"/>
      <c r="C74" s="97"/>
      <c r="D74" s="98"/>
      <c r="E74" s="97"/>
      <c r="F74" s="97"/>
      <c r="G74" s="97"/>
      <c r="H74" s="97"/>
      <c r="I74" s="97"/>
      <c r="J74" s="97"/>
      <c r="K74" s="97"/>
      <c r="L74" s="97"/>
      <c r="M74" s="97"/>
      <c r="N74" s="97"/>
      <c r="O74" s="97"/>
      <c r="P74" s="97"/>
      <c r="Q74" s="97"/>
      <c r="R74" s="97"/>
      <c r="S74" s="97"/>
      <c r="T74" s="97"/>
      <c r="U74" s="97"/>
      <c r="V74" s="97"/>
      <c r="W74" s="97"/>
      <c r="X74" s="97"/>
      <c r="Y74" s="97"/>
      <c r="Z74" s="97"/>
      <c r="AA74" s="97"/>
      <c r="AB74" s="97"/>
      <c r="AC74" s="97"/>
      <c r="AD74" s="98"/>
      <c r="AE74" s="142"/>
      <c r="AF74" s="107"/>
      <c r="AG74" s="107"/>
    </row>
    <row r="75" spans="1:33">
      <c r="A75" s="96"/>
      <c r="B75" s="97"/>
      <c r="C75" s="97"/>
      <c r="D75" s="98"/>
      <c r="E75" s="97"/>
      <c r="F75" s="97"/>
      <c r="G75" s="97"/>
      <c r="H75" s="97"/>
      <c r="I75" s="97"/>
      <c r="J75" s="97"/>
      <c r="K75" s="97"/>
      <c r="L75" s="97"/>
      <c r="M75" s="97"/>
      <c r="N75" s="97"/>
      <c r="O75" s="97"/>
      <c r="P75" s="97"/>
      <c r="Q75" s="97"/>
      <c r="R75" s="97"/>
      <c r="S75" s="97"/>
      <c r="T75" s="97"/>
      <c r="U75" s="97"/>
      <c r="V75" s="97"/>
      <c r="W75" s="97"/>
      <c r="X75" s="97"/>
      <c r="Y75" s="97"/>
      <c r="Z75" s="97"/>
      <c r="AA75" s="97"/>
      <c r="AB75" s="97"/>
      <c r="AC75" s="97"/>
      <c r="AD75" s="98"/>
      <c r="AE75" s="142"/>
      <c r="AF75" s="107"/>
      <c r="AG75" s="107"/>
    </row>
    <row r="76" spans="1:33">
      <c r="A76" s="96"/>
      <c r="B76" s="97"/>
      <c r="C76" s="97"/>
      <c r="D76" s="98"/>
      <c r="E76" s="97"/>
      <c r="F76" s="97"/>
      <c r="G76" s="97"/>
      <c r="H76" s="97"/>
      <c r="I76" s="97"/>
      <c r="J76" s="97"/>
      <c r="K76" s="97"/>
      <c r="L76" s="97"/>
      <c r="M76" s="97"/>
      <c r="N76" s="97"/>
      <c r="O76" s="97"/>
      <c r="P76" s="97"/>
      <c r="Q76" s="97"/>
      <c r="R76" s="97"/>
      <c r="S76" s="97"/>
      <c r="T76" s="97"/>
      <c r="U76" s="97"/>
      <c r="V76" s="97"/>
      <c r="W76" s="97"/>
      <c r="X76" s="97"/>
      <c r="Y76" s="97"/>
      <c r="Z76" s="97"/>
      <c r="AA76" s="97"/>
      <c r="AB76" s="97"/>
      <c r="AC76" s="97"/>
      <c r="AD76" s="98"/>
      <c r="AE76" s="142"/>
      <c r="AF76" s="107"/>
      <c r="AG76" s="107"/>
    </row>
    <row r="77" spans="1:33">
      <c r="A77" s="104"/>
      <c r="B77" s="105"/>
      <c r="C77" s="105"/>
      <c r="D77" s="106"/>
      <c r="E77" s="105"/>
      <c r="F77" s="105"/>
      <c r="G77" s="105"/>
      <c r="H77" s="105"/>
      <c r="I77" s="105"/>
      <c r="J77" s="105"/>
      <c r="K77" s="105"/>
      <c r="L77" s="105"/>
      <c r="M77" s="105"/>
      <c r="N77" s="105"/>
      <c r="O77" s="105"/>
      <c r="P77" s="105"/>
      <c r="Q77" s="105"/>
      <c r="R77" s="105"/>
      <c r="S77" s="105"/>
      <c r="T77" s="105"/>
      <c r="U77" s="105"/>
      <c r="V77" s="105"/>
      <c r="W77" s="105"/>
      <c r="X77" s="105"/>
      <c r="Y77" s="105"/>
      <c r="Z77" s="105"/>
      <c r="AA77" s="105"/>
      <c r="AB77" s="105"/>
      <c r="AC77" s="105"/>
      <c r="AD77" s="106"/>
      <c r="AE77" s="143"/>
      <c r="AF77" s="107"/>
      <c r="AG77" s="107"/>
    </row>
    <row r="78" spans="1:33">
      <c r="AF78" s="107"/>
      <c r="AG78" s="107"/>
    </row>
    <row r="79" spans="1:33">
      <c r="AF79" s="107"/>
      <c r="AG79" s="107"/>
    </row>
    <row r="80" spans="1:33">
      <c r="AF80" s="107"/>
      <c r="AG80" s="107"/>
    </row>
    <row r="81" spans="32:33">
      <c r="AF81" s="107"/>
      <c r="AG81" s="107"/>
    </row>
    <row r="82" spans="32:33">
      <c r="AF82" s="107"/>
      <c r="AG82" s="107"/>
    </row>
    <row r="83" spans="32:33">
      <c r="AF83" s="107"/>
      <c r="AG83" s="107"/>
    </row>
    <row r="84" spans="32:33">
      <c r="AF84" s="107"/>
      <c r="AG84" s="107"/>
    </row>
    <row r="85" spans="32:33">
      <c r="AF85" s="107"/>
      <c r="AG85" s="107"/>
    </row>
    <row r="86" spans="32:33">
      <c r="AF86" s="107"/>
      <c r="AG86" s="107"/>
    </row>
    <row r="87" spans="32:33">
      <c r="AF87" s="107"/>
      <c r="AG87" s="107"/>
    </row>
    <row r="88" spans="32:33">
      <c r="AF88" s="107"/>
      <c r="AG88" s="107"/>
    </row>
    <row r="89" spans="32:33">
      <c r="AF89" s="107"/>
      <c r="AG89" s="107"/>
    </row>
    <row r="90" spans="32:33">
      <c r="AF90" s="107"/>
      <c r="AG90" s="107"/>
    </row>
    <row r="91" spans="32:33">
      <c r="AF91" s="107"/>
      <c r="AG91" s="107"/>
    </row>
    <row r="92" spans="32:33">
      <c r="AF92" s="107"/>
      <c r="AG92" s="107"/>
    </row>
    <row r="93" spans="32:33">
      <c r="AF93" s="107"/>
      <c r="AG93" s="107"/>
    </row>
    <row r="94" spans="32:33">
      <c r="AF94" s="107"/>
      <c r="AG94" s="107"/>
    </row>
    <row r="95" spans="32:33">
      <c r="AF95" s="107"/>
      <c r="AG95" s="107"/>
    </row>
    <row r="96" spans="32:33">
      <c r="AF96" s="107"/>
      <c r="AG96" s="107"/>
    </row>
    <row r="97" spans="32:33">
      <c r="AF97" s="107"/>
      <c r="AG97" s="107"/>
    </row>
    <row r="98" spans="32:33">
      <c r="AF98" s="107"/>
      <c r="AG98" s="107"/>
    </row>
    <row r="99" spans="32:33">
      <c r="AF99" s="107"/>
      <c r="AG99" s="107"/>
    </row>
    <row r="100" spans="32:33">
      <c r="AF100" s="107"/>
      <c r="AG100" s="107"/>
    </row>
    <row r="101" spans="32:33">
      <c r="AF101" s="107"/>
      <c r="AG101" s="107"/>
    </row>
    <row r="102" spans="32:33">
      <c r="AF102" s="107"/>
      <c r="AG102" s="107"/>
    </row>
    <row r="103" spans="32:33">
      <c r="AF103" s="107"/>
      <c r="AG103" s="107"/>
    </row>
    <row r="104" spans="32:33">
      <c r="AF104" s="107"/>
      <c r="AG104" s="107"/>
    </row>
    <row r="105" spans="32:33"/>
    <row r="106" spans="32:33"/>
    <row r="107" spans="32:33"/>
    <row r="108" spans="32:33"/>
    <row r="109" spans="32:33"/>
    <row r="110" spans="32:33"/>
    <row r="111" spans="32:33"/>
    <row r="112" spans="32:33"/>
    <row r="113"/>
    <row r="114"/>
    <row r="115"/>
    <row r="116"/>
    <row r="117"/>
    <row r="118"/>
    <row r="119"/>
    <row r="120"/>
    <row r="121"/>
    <row r="122"/>
    <row r="123"/>
    <row r="124"/>
    <row r="125"/>
    <row r="126"/>
    <row r="127"/>
    <row r="128"/>
    <row r="129"/>
    <row r="130"/>
    <row r="131"/>
    <row r="132"/>
    <row r="133"/>
    <row r="134"/>
    <row r="135"/>
  </sheetData>
  <mergeCells count="11">
    <mergeCell ref="A9:A11"/>
    <mergeCell ref="B9:B11"/>
    <mergeCell ref="C9:C11"/>
    <mergeCell ref="D9:D11"/>
    <mergeCell ref="AD9:AD11"/>
    <mergeCell ref="AE9:AE11"/>
    <mergeCell ref="F66:O66"/>
    <mergeCell ref="F67:O67"/>
    <mergeCell ref="F68:O68"/>
    <mergeCell ref="F69:O69"/>
    <mergeCell ref="E9:M10"/>
  </mergeCells>
  <dataValidations count="2">
    <dataValidation type="list" allowBlank="1" showInputMessage="1" showErrorMessage="1" sqref="AE12:AE65">
      <formula1>"Rendah, Sederhana, Tinggi"</formula1>
    </dataValidation>
    <dataValidation type="whole" allowBlank="1" showErrorMessage="1" errorTitle="TAHAP PENGUASAAN" error="SILA ISIKAN TAHAP PENGUASAAN YANG BETUL!" sqref="E12:AD65">
      <formula1>1</formula1>
      <formula2>6</formula2>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blackAndWhite="1"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Option Button 1">
              <controlPr defaultSize="0" autoFill="0" autoLine="0" autoPict="0">
                <anchor moveWithCells="1">
                  <from>
                    <xdr:col>13</xdr:col>
                    <xdr:colOff>0</xdr:colOff>
                    <xdr:row>5</xdr:row>
                    <xdr:rowOff>28575</xdr:rowOff>
                  </from>
                  <to>
                    <xdr:col>29</xdr:col>
                    <xdr:colOff>333375</xdr:colOff>
                    <xdr:row>5</xdr:row>
                    <xdr:rowOff>238125</xdr:rowOff>
                  </to>
                </anchor>
              </controlPr>
            </control>
          </mc:Choice>
        </mc:AlternateContent>
        <mc:AlternateContent xmlns:mc="http://schemas.openxmlformats.org/markup-compatibility/2006">
          <mc:Choice Requires="x14">
            <control shapeId="4098" r:id="rId5" name="Option Button 2">
              <controlPr defaultSize="0" autoFill="0" autoLine="0" autoPict="0">
                <anchor moveWithCells="1">
                  <from>
                    <xdr:col>13</xdr:col>
                    <xdr:colOff>0</xdr:colOff>
                    <xdr:row>6</xdr:row>
                    <xdr:rowOff>28575</xdr:rowOff>
                  </from>
                  <to>
                    <xdr:col>29</xdr:col>
                    <xdr:colOff>323850</xdr:colOff>
                    <xdr:row>7</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K95"/>
  <sheetViews>
    <sheetView showGridLines="0" topLeftCell="A16" zoomScale="80" zoomScaleNormal="80" zoomScaleSheetLayoutView="100" workbookViewId="0">
      <selection activeCell="B6" sqref="B6"/>
    </sheetView>
  </sheetViews>
  <sheetFormatPr defaultRowHeight="16.5" zeroHeight="1"/>
  <cols>
    <col min="1" max="1" width="3.5703125" style="1" customWidth="1"/>
    <col min="2" max="3" width="8.28515625" style="19" customWidth="1"/>
    <col min="4" max="4" width="20.28515625" style="19" customWidth="1"/>
    <col min="5" max="5" width="13.7109375" style="19" customWidth="1"/>
    <col min="6" max="6" width="94.7109375" style="19" customWidth="1"/>
    <col min="7" max="7" width="4.28515625" style="21" customWidth="1"/>
    <col min="8" max="8" width="12.5703125" style="22" hidden="1" customWidth="1"/>
    <col min="9" max="9" width="33.5703125" style="1" hidden="1" customWidth="1"/>
    <col min="10" max="11" width="12.5703125" style="1" hidden="1" customWidth="1"/>
    <col min="12" max="12" width="12.5703125" style="1" customWidth="1"/>
    <col min="13" max="13" width="5.85546875" style="1" customWidth="1"/>
    <col min="14" max="14" width="9.140625" style="1" bestFit="1"/>
    <col min="15" max="16384" width="9.140625" style="1"/>
  </cols>
  <sheetData>
    <row r="1" spans="1:11" s="18" customFormat="1" ht="29.25" customHeight="1">
      <c r="A1" s="23"/>
      <c r="B1" s="283" t="str">
        <f>'REKOD PRESTASI MURID'!$D$1</f>
        <v>SMK SUNGAI SIPUT</v>
      </c>
      <c r="C1" s="283"/>
      <c r="D1" s="283"/>
      <c r="E1" s="283"/>
      <c r="F1" s="283"/>
      <c r="G1" s="23"/>
      <c r="H1" s="22"/>
    </row>
    <row r="2" spans="1:11" s="18" customFormat="1" ht="24.75" customHeight="1">
      <c r="A2" s="23"/>
      <c r="B2" s="284" t="str">
        <f>'REKOD PRESTASI MURID'!$D$2</f>
        <v xml:space="preserve">KLANG, </v>
      </c>
      <c r="C2" s="284"/>
      <c r="D2" s="284"/>
      <c r="E2" s="284"/>
      <c r="F2" s="284"/>
      <c r="G2" s="23"/>
      <c r="H2" s="22"/>
    </row>
    <row r="3" spans="1:11" s="18" customFormat="1" ht="21" customHeight="1">
      <c r="A3" s="23"/>
      <c r="B3" s="284" t="str">
        <f>'REKOD PRESTASI MURID'!$D$3</f>
        <v>SELANGOR</v>
      </c>
      <c r="C3" s="284"/>
      <c r="D3" s="284"/>
      <c r="E3" s="284"/>
      <c r="F3" s="284"/>
      <c r="G3" s="23"/>
      <c r="H3" s="22"/>
    </row>
    <row r="4" spans="1:11" s="18" customFormat="1" ht="21" hidden="1" customHeight="1">
      <c r="A4" s="24"/>
      <c r="B4" s="285"/>
      <c r="C4" s="285"/>
      <c r="D4" s="285"/>
      <c r="E4" s="285"/>
      <c r="F4" s="285"/>
      <c r="G4" s="24"/>
      <c r="H4" s="286" t="s">
        <v>15</v>
      </c>
      <c r="I4" s="286"/>
      <c r="J4" s="286"/>
    </row>
    <row r="5" spans="1:11">
      <c r="A5" s="3"/>
      <c r="B5" s="3"/>
      <c r="C5" s="3"/>
      <c r="D5" s="3"/>
      <c r="E5" s="3"/>
      <c r="F5" s="3"/>
      <c r="G5" s="3"/>
      <c r="H5" s="25"/>
      <c r="I5" s="58"/>
      <c r="J5" s="58"/>
    </row>
    <row r="6" spans="1:11" ht="18.75">
      <c r="A6" s="3"/>
      <c r="B6" s="26" t="str">
        <f>'REKOD PRESTASI MURID'!$F$6</f>
        <v>MATEMATIK</v>
      </c>
      <c r="C6" s="3"/>
      <c r="D6" s="3"/>
      <c r="E6" s="3"/>
      <c r="F6" s="3"/>
      <c r="G6" s="3"/>
      <c r="H6" s="25"/>
      <c r="I6" s="59">
        <v>1</v>
      </c>
      <c r="J6" s="58"/>
    </row>
    <row r="7" spans="1:11">
      <c r="A7" s="3"/>
      <c r="B7" s="3"/>
      <c r="C7" s="3"/>
      <c r="D7" s="3"/>
      <c r="E7" s="3"/>
      <c r="F7" s="3"/>
      <c r="G7" s="3"/>
      <c r="H7" s="27">
        <v>1</v>
      </c>
      <c r="I7" s="27" t="str">
        <f>'REKOD PRESTASI MURID'!B12</f>
        <v>AHMAD ADLI BIN ALI</v>
      </c>
      <c r="J7" s="27" t="str">
        <f t="shared" ref="J7:J24" si="0">IF(I7=0,"",H7&amp;"  "&amp;I7)</f>
        <v>1  AHMAD ADLI BIN ALI</v>
      </c>
      <c r="K7" s="1">
        <f>'REKOD PRESTASI MURID'!AI12</f>
        <v>1</v>
      </c>
    </row>
    <row r="8" spans="1:11">
      <c r="A8" s="3"/>
      <c r="B8" s="287" t="s">
        <v>16</v>
      </c>
      <c r="C8" s="288"/>
      <c r="D8" s="28" t="str">
        <f>VLOOKUP($I$6,H7:J74,2)</f>
        <v>AHMAD ADLI BIN ALI</v>
      </c>
      <c r="E8" s="29"/>
      <c r="F8" s="4"/>
      <c r="G8" s="3"/>
      <c r="H8" s="27">
        <v>2</v>
      </c>
      <c r="I8" s="27" t="str">
        <f>'REKOD PRESTASI MURID'!B13</f>
        <v>AHMAD ISWAZIR BIN KAMARUDDIN ALI</v>
      </c>
      <c r="J8" s="27" t="str">
        <f t="shared" si="0"/>
        <v>2  AHMAD ISWAZIR BIN KAMARUDDIN ALI</v>
      </c>
      <c r="K8" s="1" t="str">
        <f>'REKOD PRESTASI MURID'!AD6</f>
        <v xml:space="preserve">       Pentaksiran Pertengahan Tahun</v>
      </c>
    </row>
    <row r="9" spans="1:11">
      <c r="A9" s="3"/>
      <c r="B9" s="290" t="s">
        <v>17</v>
      </c>
      <c r="C9" s="291"/>
      <c r="D9" s="32">
        <f>VLOOKUP($I$6,'REKOD PRESTASI MURID'!$A$12:$D$65,3)</f>
        <v>40307162521</v>
      </c>
      <c r="E9" s="33"/>
      <c r="F9" s="4"/>
      <c r="G9" s="3"/>
      <c r="H9" s="27">
        <v>3</v>
      </c>
      <c r="I9" s="27" t="str">
        <f>'REKOD PRESTASI MURID'!B14</f>
        <v>ARINA ARISSA BINTI MUSA</v>
      </c>
      <c r="J9" s="27" t="str">
        <f t="shared" si="0"/>
        <v>3  ARINA ARISSA BINTI MUSA</v>
      </c>
      <c r="K9" s="1" t="str">
        <f>'REKOD PRESTASI MURID'!AD7</f>
        <v xml:space="preserve">       Pentaksiran Akhir tahun</v>
      </c>
    </row>
    <row r="10" spans="1:11">
      <c r="A10" s="3"/>
      <c r="B10" s="290" t="s">
        <v>18</v>
      </c>
      <c r="C10" s="291"/>
      <c r="D10" s="34" t="str">
        <f>VLOOKUP($I$6,'REKOD PRESTASI MURID'!$A$12:$D$65,4)</f>
        <v>LELAKI</v>
      </c>
      <c r="E10" s="35"/>
      <c r="F10" s="4"/>
      <c r="G10" s="3"/>
      <c r="H10" s="27">
        <v>4</v>
      </c>
      <c r="I10" s="27" t="str">
        <f>'REKOD PRESTASI MURID'!B15</f>
        <v>AZALI BIN MOHD GHAZI</v>
      </c>
      <c r="J10" s="27" t="str">
        <f t="shared" si="0"/>
        <v>4  AZALI BIN MOHD GHAZI</v>
      </c>
    </row>
    <row r="11" spans="1:11">
      <c r="A11" s="3"/>
      <c r="B11" s="290" t="s">
        <v>19</v>
      </c>
      <c r="C11" s="291"/>
      <c r="D11" s="34" t="str">
        <f>'REKOD PRESTASI MURID'!C7</f>
        <v>TINGKATAN 3 USAHA</v>
      </c>
      <c r="E11" s="35"/>
      <c r="F11" s="4"/>
      <c r="G11" s="3"/>
      <c r="H11" s="27">
        <v>5</v>
      </c>
      <c r="I11" s="27" t="str">
        <f>'REKOD PRESTASI MURID'!B16</f>
        <v>AZWAN BIN MUSAHAR</v>
      </c>
      <c r="J11" s="27" t="str">
        <f t="shared" si="0"/>
        <v>5  AZWAN BIN MUSAHAR</v>
      </c>
    </row>
    <row r="12" spans="1:11">
      <c r="A12" s="3"/>
      <c r="B12" s="30" t="s">
        <v>20</v>
      </c>
      <c r="C12" s="31"/>
      <c r="D12" s="34" t="str">
        <f>'REKOD PRESTASI MURID'!$C$6</f>
        <v>PN. SUZILA MOHAMED</v>
      </c>
      <c r="E12" s="35"/>
      <c r="F12" s="4"/>
      <c r="G12" s="3"/>
      <c r="H12" s="27">
        <v>6</v>
      </c>
      <c r="I12" s="27" t="str">
        <f>'REKOD PRESTASI MURID'!B17</f>
        <v>CHAN KOK MENG</v>
      </c>
      <c r="J12" s="27" t="str">
        <f t="shared" si="0"/>
        <v>6  CHAN KOK MENG</v>
      </c>
      <c r="K12" s="56"/>
    </row>
    <row r="13" spans="1:11">
      <c r="A13" s="3"/>
      <c r="B13" s="292" t="s">
        <v>21</v>
      </c>
      <c r="C13" s="293"/>
      <c r="D13" s="110">
        <f>'REKOD PRESTASI MURID'!$D$4</f>
        <v>43496</v>
      </c>
      <c r="E13" s="36"/>
      <c r="F13" s="4"/>
      <c r="G13" s="3"/>
      <c r="H13" s="27">
        <v>7</v>
      </c>
      <c r="I13" s="27" t="str">
        <f>'REKOD PRESTASI MURID'!B18</f>
        <v>CHONG WEY LOON</v>
      </c>
      <c r="J13" s="27" t="str">
        <f t="shared" si="0"/>
        <v>7  CHONG WEY LOON</v>
      </c>
    </row>
    <row r="14" spans="1:11">
      <c r="A14" s="3"/>
      <c r="B14" s="4"/>
      <c r="C14" s="4"/>
      <c r="D14" s="4"/>
      <c r="E14" s="37"/>
      <c r="F14" s="4"/>
      <c r="G14" s="3"/>
      <c r="H14" s="27">
        <v>8</v>
      </c>
      <c r="I14" s="27" t="str">
        <f>'REKOD PRESTASI MURID'!B19</f>
        <v>DANIAL IRISH BIN DANIAL RUDIN</v>
      </c>
      <c r="J14" s="27" t="str">
        <f t="shared" si="0"/>
        <v>8  DANIAL IRISH BIN DANIAL RUDIN</v>
      </c>
    </row>
    <row r="15" spans="1:11" ht="22.5" customHeight="1">
      <c r="A15" s="3"/>
      <c r="B15" s="150"/>
      <c r="C15" s="150"/>
      <c r="D15" s="150"/>
      <c r="E15" s="150"/>
      <c r="F15" s="302" t="str">
        <f>UPPER(IF(K7=1,K8,K9))</f>
        <v xml:space="preserve">       PENTAKSIRAN PERTENGAHAN TAHUN</v>
      </c>
      <c r="G15" s="3"/>
      <c r="H15" s="27">
        <v>9</v>
      </c>
      <c r="I15" s="27" t="str">
        <f>'REKOD PRESTASI MURID'!B20</f>
        <v>FARIDAH BINTI RAMLAN</v>
      </c>
      <c r="J15" s="27" t="str">
        <f t="shared" si="0"/>
        <v>9  FARIDAH BINTI RAMLAN</v>
      </c>
    </row>
    <row r="16" spans="1:11" ht="22.5" customHeight="1">
      <c r="A16" s="3"/>
      <c r="B16" s="150"/>
      <c r="C16" s="150"/>
      <c r="D16" s="150"/>
      <c r="E16" s="150"/>
      <c r="F16" s="302"/>
      <c r="G16" s="3"/>
      <c r="H16" s="27">
        <v>10</v>
      </c>
      <c r="I16" s="27" t="str">
        <f>'REKOD PRESTASI MURID'!B21</f>
        <v>HAFIZ BIN BAHAROM</v>
      </c>
      <c r="J16" s="27" t="str">
        <f t="shared" si="0"/>
        <v>10  HAFIZ BIN BAHAROM</v>
      </c>
    </row>
    <row r="17" spans="1:10" ht="99.75" hidden="1" customHeight="1">
      <c r="A17" s="3"/>
      <c r="B17" s="150"/>
      <c r="C17" s="150"/>
      <c r="D17" s="150"/>
      <c r="E17" s="150"/>
      <c r="F17" s="150"/>
      <c r="G17" s="3"/>
      <c r="H17" s="27">
        <v>11</v>
      </c>
      <c r="I17" s="27" t="str">
        <f>'REKOD PRESTASI MURID'!B22</f>
        <v>HALIM BIN HARUN</v>
      </c>
      <c r="J17" s="27" t="str">
        <f t="shared" si="0"/>
        <v>11  HALIM BIN HARUN</v>
      </c>
    </row>
    <row r="18" spans="1:10" hidden="1">
      <c r="A18" s="3"/>
      <c r="B18" s="2"/>
      <c r="C18" s="2"/>
      <c r="D18" s="2"/>
      <c r="E18" s="2"/>
      <c r="F18" s="2"/>
      <c r="G18" s="3"/>
      <c r="H18" s="27">
        <v>12</v>
      </c>
      <c r="I18" s="27" t="str">
        <f>'REKOD PRESTASI MURID'!B23</f>
        <v>HARLENI  BINTI  ARIF</v>
      </c>
      <c r="J18" s="27" t="str">
        <f t="shared" si="0"/>
        <v>12  HARLENI  BINTI  ARIF</v>
      </c>
    </row>
    <row r="19" spans="1:10" ht="56.25" customHeight="1">
      <c r="A19" s="3"/>
      <c r="B19" s="299" t="s">
        <v>4</v>
      </c>
      <c r="C19" s="299"/>
      <c r="D19" s="254" t="s">
        <v>239</v>
      </c>
      <c r="E19" s="38" t="s">
        <v>23</v>
      </c>
      <c r="F19" s="39" t="s">
        <v>24</v>
      </c>
      <c r="G19" s="3"/>
      <c r="H19" s="27">
        <v>13</v>
      </c>
      <c r="I19" s="27" t="str">
        <f>'REKOD PRESTASI MURID'!B24</f>
        <v>HARLINA BINTI SARIP</v>
      </c>
      <c r="J19" s="27" t="str">
        <f t="shared" si="0"/>
        <v>13  HARLINA BINTI SARIP</v>
      </c>
    </row>
    <row r="20" spans="1:10" ht="165.75" customHeight="1">
      <c r="A20" s="3"/>
      <c r="B20" s="282" t="str">
        <f>B6</f>
        <v>MATEMATIK</v>
      </c>
      <c r="C20" s="282"/>
      <c r="D20" s="187" t="str">
        <f>'REKOD PRESTASI MURID'!$E$11</f>
        <v>NOMBOR DAN OPERASI 
Tajuk: T1</v>
      </c>
      <c r="E20" s="159">
        <f>VLOOKUP($I$6,'REKOD PRESTASI MURID'!$A$12:$AE$65,5)</f>
        <v>3</v>
      </c>
      <c r="F20" s="160" t="str">
        <f>VLOOKUP(E20,'PENYATAAN TAHAP PENGUASAAN'!A4:B9,2)</f>
        <v>Murid boleh:
• Melaksanakan prosedur yang dinyatakan dengan jelas, termasuk prosedur yang berlapis.
• Mengaplikasikan strategi penyelesaian masalah yang mudah.
• Mentafsir dan menggunakan perwakilan berdasarkan sumber maklumat yang berbeza.
• Menaakul secara langsung dan berkomunikasi secara ringkas dalam memberikan pentafsiran, keputusan dan penaakulan.</v>
      </c>
      <c r="G20" s="3"/>
      <c r="H20" s="27">
        <v>14</v>
      </c>
      <c r="I20" s="27" t="str">
        <f>'REKOD PRESTASI MURID'!B25</f>
        <v>HAYATI BINTI MUSA</v>
      </c>
      <c r="J20" s="27" t="str">
        <f t="shared" si="0"/>
        <v>14  HAYATI BINTI MUSA</v>
      </c>
    </row>
    <row r="21" spans="1:10" ht="221.1" customHeight="1">
      <c r="A21" s="3"/>
      <c r="B21" s="282"/>
      <c r="C21" s="282"/>
      <c r="D21" s="187" t="str">
        <f>'REKOD PRESTASI MURID'!$F$11</f>
        <v>SUKATAN DAN GEOMETRI 
Tajuk: T4</v>
      </c>
      <c r="E21" s="159">
        <f>VLOOKUP($I$6,'REKOD PRESTASI MURID'!$A$12:$AE$65,6)</f>
        <v>4</v>
      </c>
      <c r="F21" s="160" t="str">
        <f>VLOOKUP(E21,'PENYATAAN TAHAP PENGUASAAN'!A12:B17,2)</f>
        <v>Murid boleh:
• Menggunakan secara berkesan model eksplisit bagi situasi kompleks yang konkrit.
• Memilih dan mengintegrasikan perwakilan yang berbeza dan mengaitkan dengan situasi dunia sebenar.
• Menggunakan kemahiran dan menaakul secara fleksibel berdasarkan kefahaman yang mendalam dan berkomunikasi dengan penerangan dan hujah berdasarkan pentafsiran, perbincangan dan tindakan.</v>
      </c>
      <c r="G21" s="3"/>
      <c r="H21" s="27">
        <v>15</v>
      </c>
      <c r="I21" s="27" t="str">
        <f>'REKOD PRESTASI MURID'!B26</f>
        <v>IRWAN HASHIM BIN MOHD SUHAILY</v>
      </c>
      <c r="J21" s="27" t="str">
        <f t="shared" si="0"/>
        <v>15  IRWAN HASHIM BIN MOHD SUHAILY</v>
      </c>
    </row>
    <row r="22" spans="1:10" ht="221.1" customHeight="1">
      <c r="A22" s="3"/>
      <c r="B22" s="282"/>
      <c r="C22" s="282"/>
      <c r="D22" s="187" t="str">
        <f>'REKOD PRESTASI MURID'!$G$11</f>
        <v>PERKAITAN DAN ALGEBRA 
Tajuk: T9</v>
      </c>
      <c r="E22" s="159">
        <f>VLOOKUP($I$6,'REKOD PRESTASI MURID'!$A$12:$AE$65,7)</f>
        <v>5</v>
      </c>
      <c r="F22" s="160" t="str">
        <f>VLOOKUP(E22,'PENYATAAN TAHAP PENGUASAAN'!A20:B25,2)</f>
        <v>Murid boleh:
• Membangun dan menggunakan model bagi situasi kompleks.
• Mengenal pasti kekangan dan membuat andaian yang spesifik.
• Mengaplikasi strategi penyelesaian masalah yang sesuai.
• Bekerja secara strategik menggunakan kemahiran berfikir dan menaakul secara mendalam.
• Menggunakan pelbagai perwakilan yang sesuai serta mempamerkan kefahaman yang mendalam.
• Membuat refleksi terhadap keputusan dan tindakan.
• Merumus dan berkomunikasi dengan penerangan dan hujah berdasarkan pentafsiran, perbincangan dan tindakan.</v>
      </c>
      <c r="G22" s="3"/>
      <c r="H22" s="27">
        <v>16</v>
      </c>
      <c r="I22" s="27" t="str">
        <f>'REKOD PRESTASI MURID'!B27</f>
        <v>ISMAIL ALIFF BIN AZIZ</v>
      </c>
      <c r="J22" s="27" t="str">
        <f t="shared" si="0"/>
        <v>16  ISMAIL ALIFF BIN AZIZ</v>
      </c>
    </row>
    <row r="23" spans="1:10" ht="41.25" hidden="1" customHeight="1">
      <c r="A23" s="3"/>
      <c r="B23" s="282"/>
      <c r="C23" s="282"/>
      <c r="D23" s="40" t="str">
        <f>'REKOD PRESTASI MURID'!$H$11</f>
        <v>Lukisan Berskala</v>
      </c>
      <c r="E23" s="41">
        <f>VLOOKUP($I$6,'REKOD PRESTASI MURID'!$A$12:$AE$65,8)</f>
        <v>4</v>
      </c>
      <c r="F23" s="42" t="e">
        <f>VLOOKUP(E23,#REF!,2)</f>
        <v>#REF!</v>
      </c>
      <c r="G23" s="3"/>
      <c r="H23" s="27">
        <v>17</v>
      </c>
      <c r="I23" s="27" t="str">
        <f>'REKOD PRESTASI MURID'!B28</f>
        <v>JAMIL BIN JAMALUDIN</v>
      </c>
      <c r="J23" s="27" t="str">
        <f t="shared" si="0"/>
        <v>17  JAMIL BIN JAMALUDIN</v>
      </c>
    </row>
    <row r="24" spans="1:10" ht="41.25" hidden="1" customHeight="1">
      <c r="A24" s="3"/>
      <c r="B24" s="282"/>
      <c r="C24" s="282"/>
      <c r="D24" s="40" t="str">
        <f>'REKOD PRESTASI MURID'!$I$11</f>
        <v>Nisbah Trigonometri</v>
      </c>
      <c r="E24" s="41">
        <f>VLOOKUP($I$6,'REKOD PRESTASI MURID'!$A$12:$AE$65,9)</f>
        <v>4</v>
      </c>
      <c r="F24" s="42" t="e">
        <f>VLOOKUP(E24,#REF!,2)</f>
        <v>#REF!</v>
      </c>
      <c r="G24" s="3"/>
      <c r="H24" s="27">
        <v>18</v>
      </c>
      <c r="I24" s="27" t="str">
        <f>'REKOD PRESTASI MURID'!B29</f>
        <v>KAMARIAH BINTI YASSIN</v>
      </c>
      <c r="J24" s="27" t="str">
        <f t="shared" si="0"/>
        <v>18  KAMARIAH BINTI YASSIN</v>
      </c>
    </row>
    <row r="25" spans="1:10" ht="41.25" hidden="1" customHeight="1">
      <c r="A25" s="3"/>
      <c r="B25" s="282"/>
      <c r="C25" s="282"/>
      <c r="D25" s="40" t="str">
        <f>'REKOD PRESTASI MURID'!$J$11</f>
        <v>Sudut dan Tangen bagi Bulatan</v>
      </c>
      <c r="E25" s="41">
        <f>VLOOKUP($I$6,'REKOD PRESTASI MURID'!$A$12:$AE$65,10)</f>
        <v>4</v>
      </c>
      <c r="F25" s="42" t="e">
        <f>VLOOKUP(E25,#REF!,2)</f>
        <v>#REF!</v>
      </c>
      <c r="G25" s="3"/>
      <c r="H25" s="27">
        <v>19</v>
      </c>
      <c r="I25" s="27" t="str">
        <f>'REKOD PRESTASI MURID'!B30</f>
        <v>KARIM DANISH BIN ABU BAKAR</v>
      </c>
      <c r="J25" s="27" t="str">
        <f t="shared" ref="J25:J30" si="1">IF(I25=0,"",H25&amp;"  "&amp;I25)</f>
        <v>19  KARIM DANISH BIN ABU BAKAR</v>
      </c>
    </row>
    <row r="26" spans="1:10" ht="41.25" hidden="1" customHeight="1">
      <c r="A26" s="3"/>
      <c r="B26" s="282"/>
      <c r="C26" s="282"/>
      <c r="D26" s="40" t="str">
        <f>'REKOD PRESTASI MURID'!$K$11</f>
        <v>Pelan dan Dongakan</v>
      </c>
      <c r="E26" s="41">
        <f>VLOOKUP($I$6,'REKOD PRESTASI MURID'!$A$12:$AE$65,11)</f>
        <v>2</v>
      </c>
      <c r="F26" s="42" t="e">
        <f>VLOOKUP(E26,#REF!,2)</f>
        <v>#REF!</v>
      </c>
      <c r="G26" s="3"/>
      <c r="H26" s="27">
        <v>20</v>
      </c>
      <c r="I26" s="27" t="str">
        <f>'REKOD PRESTASI MURID'!B31</f>
        <v>KHARIL YUSRI BIN TAHUR</v>
      </c>
      <c r="J26" s="27" t="str">
        <f t="shared" si="1"/>
        <v>20  KHARIL YUSRI BIN TAHUR</v>
      </c>
    </row>
    <row r="27" spans="1:10" ht="41.25" hidden="1" customHeight="1">
      <c r="A27" s="3"/>
      <c r="B27" s="282"/>
      <c r="C27" s="282"/>
      <c r="D27" s="40" t="str">
        <f>'REKOD PRESTASI MURID'!$L$11</f>
        <v>Lokus dalam Dua Dimensi</v>
      </c>
      <c r="E27" s="41">
        <f>VLOOKUP($I$6,'REKOD PRESTASI MURID'!$A$12:$AE$65,12)</f>
        <v>2</v>
      </c>
      <c r="F27" s="42" t="e">
        <f>VLOOKUP(E27,#REF!,2)</f>
        <v>#REF!</v>
      </c>
      <c r="G27" s="3"/>
      <c r="H27" s="27">
        <v>21</v>
      </c>
      <c r="I27" s="27" t="str">
        <f>'REKOD PRESTASI MURID'!B32</f>
        <v xml:space="preserve">LAILATUL QARI BINTI KARIM </v>
      </c>
      <c r="J27" s="27" t="str">
        <f t="shared" si="1"/>
        <v xml:space="preserve">21  LAILATUL QARI BINTI KARIM </v>
      </c>
    </row>
    <row r="28" spans="1:10" ht="41.25" hidden="1" customHeight="1">
      <c r="A28" s="3"/>
      <c r="B28" s="282"/>
      <c r="C28" s="282"/>
      <c r="D28" s="40" t="str">
        <f>'REKOD PRESTASI MURID'!$M$11</f>
        <v>Garis Lurus</v>
      </c>
      <c r="E28" s="41">
        <f>VLOOKUP($I$6,'REKOD PRESTASI MURID'!$A$12:$AE$65,13)</f>
        <v>3</v>
      </c>
      <c r="F28" s="42" t="e">
        <f>VLOOKUP(E28,#REF!,2)</f>
        <v>#REF!</v>
      </c>
      <c r="G28" s="3"/>
      <c r="H28" s="27">
        <v>22</v>
      </c>
      <c r="I28" s="27" t="str">
        <f>'REKOD PRESTASI MURID'!B33</f>
        <v>LIZA BINTI OTHMAN</v>
      </c>
      <c r="J28" s="27" t="str">
        <f t="shared" si="1"/>
        <v>22  LIZA BINTI OTHMAN</v>
      </c>
    </row>
    <row r="29" spans="1:10" hidden="1">
      <c r="A29" s="3"/>
      <c r="B29" s="282"/>
      <c r="C29" s="282"/>
      <c r="D29" s="40" t="e">
        <f>'REKOD PRESTASI MURID'!#REF!</f>
        <v>#REF!</v>
      </c>
      <c r="E29" s="41">
        <f>VLOOKUP($I$6,'REKOD PRESTASI MURID'!$A$12:$AE$65,14)</f>
        <v>8</v>
      </c>
      <c r="F29" s="42" t="e">
        <f>VLOOKUP(E29,#REF!,2)</f>
        <v>#REF!</v>
      </c>
      <c r="G29" s="3"/>
      <c r="H29" s="27">
        <v>23</v>
      </c>
      <c r="I29" s="27" t="str">
        <f>'REKOD PRESTASI MURID'!B34</f>
        <v>MOHD ESWARAN BIN EZWAN</v>
      </c>
      <c r="J29" s="27" t="str">
        <f t="shared" si="1"/>
        <v>23  MOHD ESWARAN BIN EZWAN</v>
      </c>
    </row>
    <row r="30" spans="1:10" ht="41.25" hidden="1" customHeight="1">
      <c r="A30" s="3"/>
      <c r="B30" s="282"/>
      <c r="C30" s="282"/>
      <c r="D30" s="40" t="e">
        <f>'REKOD PRESTASI MURID'!#REF!</f>
        <v>#REF!</v>
      </c>
      <c r="E30" s="41">
        <f>VLOOKUP($I$6,'REKOD PRESTASI MURID'!$A$12:$AE$65,15)</f>
        <v>9</v>
      </c>
      <c r="F30" s="42" t="e">
        <f>VLOOKUP(E30,#REF!,2)</f>
        <v>#REF!</v>
      </c>
      <c r="G30" s="3"/>
      <c r="H30" s="27">
        <v>24</v>
      </c>
      <c r="I30" s="27" t="str">
        <f>'REKOD PRESTASI MURID'!B35</f>
        <v>MOHD SHAZA BIN ABD. JALIL</v>
      </c>
      <c r="J30" s="27" t="str">
        <f t="shared" si="1"/>
        <v>24  MOHD SHAZA BIN ABD. JALIL</v>
      </c>
    </row>
    <row r="31" spans="1:10" ht="41.25" hidden="1" customHeight="1">
      <c r="A31" s="3"/>
      <c r="B31" s="282"/>
      <c r="C31" s="282"/>
      <c r="D31" s="40" t="e">
        <f>'REKOD PRESTASI MURID'!#REF!</f>
        <v>#REF!</v>
      </c>
      <c r="E31" s="41">
        <f>VLOOKUP($I$6,'REKOD PRESTASI MURID'!$A$12:$AE$65,16)</f>
        <v>10</v>
      </c>
      <c r="F31" s="42" t="e">
        <f>VLOOKUP(E31,#REF!,2)</f>
        <v>#REF!</v>
      </c>
      <c r="G31" s="3"/>
      <c r="H31" s="27">
        <v>25</v>
      </c>
      <c r="I31" s="27" t="str">
        <f>'REKOD PRESTASI MURID'!B36</f>
        <v>MUHD. NIZAM BIN KARIM JUNIOR</v>
      </c>
      <c r="J31" s="27" t="str">
        <f t="shared" ref="J31:J68" si="2">IF(I31=0,"",H31&amp;"  "&amp;I31)</f>
        <v>25  MUHD. NIZAM BIN KARIM JUNIOR</v>
      </c>
    </row>
    <row r="32" spans="1:10" ht="41.25" hidden="1" customHeight="1">
      <c r="A32" s="3"/>
      <c r="B32" s="282"/>
      <c r="C32" s="282"/>
      <c r="D32" s="40" t="e">
        <f>'REKOD PRESTASI MURID'!#REF!</f>
        <v>#REF!</v>
      </c>
      <c r="E32" s="41">
        <f>VLOOKUP($I$6,'REKOD PRESTASI MURID'!$A$12:$AE$65,17)</f>
        <v>11</v>
      </c>
      <c r="F32" s="42" t="e">
        <f>VLOOKUP(E32,#REF!,2)</f>
        <v>#REF!</v>
      </c>
      <c r="G32" s="3"/>
      <c r="H32" s="27">
        <v>26</v>
      </c>
      <c r="I32" s="27" t="str">
        <f>'REKOD PRESTASI MURID'!B37</f>
        <v>NADIA BINTI HASHIM</v>
      </c>
      <c r="J32" s="27" t="str">
        <f t="shared" si="2"/>
        <v>26  NADIA BINTI HASHIM</v>
      </c>
    </row>
    <row r="33" spans="1:10" ht="33.75" customHeight="1">
      <c r="A33" s="3"/>
      <c r="B33" s="282"/>
      <c r="C33" s="282"/>
      <c r="D33" s="280" t="str">
        <f>'REKOD PRESTASI MURID'!$AE$9</f>
        <v>TAHAP PENGHAYATAN NILAI</v>
      </c>
      <c r="E33" s="281"/>
      <c r="F33" s="256" t="str">
        <f>IF(E47="","Tahap Penghayatan Nilai hanya dilaporkan pada pentaksiran akhir tahun ",VLOOKUP($I$6,'REKOD PRESTASI MURID'!$A$12:$AE$65,31))</f>
        <v xml:space="preserve">Tahap Penghayatan Nilai hanya dilaporkan pada pentaksiran akhir tahun </v>
      </c>
      <c r="G33" s="3"/>
      <c r="H33" s="27">
        <v>27</v>
      </c>
      <c r="I33" s="27" t="str">
        <f>'REKOD PRESTASI MURID'!B38</f>
        <v>NAGENDRAN A/L MAGENDREN</v>
      </c>
      <c r="J33" s="27" t="str">
        <f t="shared" si="2"/>
        <v>27  NAGENDRAN A/L MAGENDREN</v>
      </c>
    </row>
    <row r="34" spans="1:10" hidden="1">
      <c r="A34" s="3"/>
      <c r="B34" s="43"/>
      <c r="C34" s="44"/>
      <c r="D34" s="40">
        <f>'REKOD PRESTASI MURID'!$O$11</f>
        <v>0</v>
      </c>
      <c r="E34" s="41">
        <f>VLOOKUP($I$6,'REKOD PRESTASI MURID'!$A$12:$AD$65,19)</f>
        <v>13</v>
      </c>
      <c r="F34" s="42" t="e">
        <f>VLOOKUP(E34,#REF!,2)</f>
        <v>#REF!</v>
      </c>
      <c r="G34" s="3"/>
      <c r="H34" s="27">
        <v>28</v>
      </c>
      <c r="I34" s="27" t="str">
        <f>'REKOD PRESTASI MURID'!B39</f>
        <v>NAWI BIN RAZMAN</v>
      </c>
      <c r="J34" s="27" t="str">
        <f t="shared" si="2"/>
        <v>28  NAWI BIN RAZMAN</v>
      </c>
    </row>
    <row r="35" spans="1:10" hidden="1">
      <c r="A35" s="3"/>
      <c r="B35" s="43"/>
      <c r="C35" s="44"/>
      <c r="D35" s="40">
        <f>'REKOD PRESTASI MURID'!$P$11</f>
        <v>0</v>
      </c>
      <c r="E35" s="41">
        <f>VLOOKUP($I$6,'REKOD PRESTASI MURID'!$A$12:$AD$65,20)</f>
        <v>14</v>
      </c>
      <c r="F35" s="42" t="e">
        <f>VLOOKUP(E35,#REF!,2)</f>
        <v>#REF!</v>
      </c>
      <c r="G35" s="3"/>
      <c r="H35" s="27">
        <v>29</v>
      </c>
      <c r="I35" s="27" t="str">
        <f>'REKOD PRESTASI MURID'!B40</f>
        <v>NINA QISTINA BINTI BAHAR</v>
      </c>
      <c r="J35" s="27" t="str">
        <f t="shared" si="2"/>
        <v>29  NINA QISTINA BINTI BAHAR</v>
      </c>
    </row>
    <row r="36" spans="1:10" hidden="1">
      <c r="A36" s="3"/>
      <c r="B36" s="43"/>
      <c r="C36" s="44"/>
      <c r="D36" s="40">
        <f>'REKOD PRESTASI MURID'!$Q$11</f>
        <v>0</v>
      </c>
      <c r="E36" s="41">
        <f>VLOOKUP($I$6,'REKOD PRESTASI MURID'!$A$12:$AD$65,21)</f>
        <v>15</v>
      </c>
      <c r="F36" s="42" t="e">
        <f>VLOOKUP(E36,#REF!,2)</f>
        <v>#REF!</v>
      </c>
      <c r="G36" s="3"/>
      <c r="H36" s="27">
        <v>30</v>
      </c>
      <c r="I36" s="27" t="str">
        <f>'REKOD PRESTASI MURID'!B41</f>
        <v>NUR QURSIAH BINTI HARIS</v>
      </c>
      <c r="J36" s="27" t="str">
        <f t="shared" si="2"/>
        <v>30  NUR QURSIAH BINTI HARIS</v>
      </c>
    </row>
    <row r="37" spans="1:10" hidden="1">
      <c r="A37" s="3"/>
      <c r="B37" s="43"/>
      <c r="C37" s="44"/>
      <c r="D37" s="40">
        <f>'REKOD PRESTASI MURID'!$R$11</f>
        <v>0</v>
      </c>
      <c r="E37" s="41">
        <f>VLOOKUP($I$6,'REKOD PRESTASI MURID'!$A$12:$AD$65,22)</f>
        <v>16</v>
      </c>
      <c r="F37" s="42" t="e">
        <f>VLOOKUP(E37,#REF!,2)</f>
        <v>#REF!</v>
      </c>
      <c r="G37" s="3"/>
      <c r="H37" s="27">
        <v>31</v>
      </c>
      <c r="I37" s="27">
        <f>'REKOD PRESTASI MURID'!B42</f>
        <v>0</v>
      </c>
      <c r="J37" s="27" t="str">
        <f t="shared" si="2"/>
        <v/>
      </c>
    </row>
    <row r="38" spans="1:10" hidden="1">
      <c r="A38" s="3"/>
      <c r="B38" s="43"/>
      <c r="C38" s="44"/>
      <c r="D38" s="40">
        <f>'REKOD PRESTASI MURID'!$S$11</f>
        <v>0</v>
      </c>
      <c r="E38" s="41">
        <f>VLOOKUP($I$6,'REKOD PRESTASI MURID'!$A$12:$AD$65,23)</f>
        <v>17</v>
      </c>
      <c r="F38" s="42" t="e">
        <f>VLOOKUP(E38,#REF!,2)</f>
        <v>#REF!</v>
      </c>
      <c r="G38" s="3"/>
      <c r="H38" s="27">
        <v>32</v>
      </c>
      <c r="I38" s="27">
        <f>'REKOD PRESTASI MURID'!B43</f>
        <v>0</v>
      </c>
      <c r="J38" s="27" t="str">
        <f t="shared" si="2"/>
        <v/>
      </c>
    </row>
    <row r="39" spans="1:10" hidden="1">
      <c r="A39" s="3"/>
      <c r="B39" s="43"/>
      <c r="C39" s="44"/>
      <c r="D39" s="40">
        <f>'REKOD PRESTASI MURID'!$T$11</f>
        <v>0</v>
      </c>
      <c r="E39" s="41">
        <f>VLOOKUP($I$6,'REKOD PRESTASI MURID'!$A$12:$AD$65,24)</f>
        <v>18</v>
      </c>
      <c r="F39" s="42" t="e">
        <f>VLOOKUP(E39,#REF!,2)</f>
        <v>#REF!</v>
      </c>
      <c r="G39" s="3"/>
      <c r="H39" s="27">
        <v>33</v>
      </c>
      <c r="I39" s="27">
        <f>'REKOD PRESTASI MURID'!B44</f>
        <v>0</v>
      </c>
      <c r="J39" s="27" t="str">
        <f t="shared" si="2"/>
        <v/>
      </c>
    </row>
    <row r="40" spans="1:10" hidden="1">
      <c r="A40" s="3"/>
      <c r="B40" s="43"/>
      <c r="C40" s="44"/>
      <c r="D40" s="40">
        <f>'REKOD PRESTASI MURID'!$U$11</f>
        <v>0</v>
      </c>
      <c r="E40" s="41">
        <f>VLOOKUP($I$6,'REKOD PRESTASI MURID'!$A$12:$AD$65,25)</f>
        <v>19</v>
      </c>
      <c r="F40" s="42" t="e">
        <f>VLOOKUP(E40,#REF!,2)</f>
        <v>#REF!</v>
      </c>
      <c r="G40" s="3"/>
      <c r="H40" s="27">
        <v>34</v>
      </c>
      <c r="I40" s="27">
        <f>'REKOD PRESTASI MURID'!B45</f>
        <v>0</v>
      </c>
      <c r="J40" s="27" t="str">
        <f t="shared" si="2"/>
        <v/>
      </c>
    </row>
    <row r="41" spans="1:10" hidden="1">
      <c r="A41" s="3"/>
      <c r="B41" s="43"/>
      <c r="C41" s="44"/>
      <c r="D41" s="40">
        <f>'REKOD PRESTASI MURID'!$V$11</f>
        <v>0</v>
      </c>
      <c r="E41" s="41">
        <f>VLOOKUP($I$6,'REKOD PRESTASI MURID'!$A$12:$AD$65,26)</f>
        <v>0</v>
      </c>
      <c r="F41" s="42" t="e">
        <f>VLOOKUP(E41,#REF!,2)</f>
        <v>#REF!</v>
      </c>
      <c r="G41" s="3"/>
      <c r="H41" s="27">
        <v>35</v>
      </c>
      <c r="I41" s="27">
        <f>'REKOD PRESTASI MURID'!B46</f>
        <v>0</v>
      </c>
      <c r="J41" s="27" t="str">
        <f t="shared" si="2"/>
        <v/>
      </c>
    </row>
    <row r="42" spans="1:10" hidden="1">
      <c r="A42" s="3"/>
      <c r="B42" s="43"/>
      <c r="C42" s="44"/>
      <c r="D42" s="40">
        <f>'REKOD PRESTASI MURID'!$W$11</f>
        <v>0</v>
      </c>
      <c r="E42" s="41">
        <f>VLOOKUP($I$6,'REKOD PRESTASI MURID'!$A$12:$AD$65,27)</f>
        <v>0</v>
      </c>
      <c r="F42" s="42" t="e">
        <f>VLOOKUP(E42,#REF!,2)</f>
        <v>#REF!</v>
      </c>
      <c r="G42" s="3"/>
      <c r="H42" s="27">
        <v>36</v>
      </c>
      <c r="I42" s="27">
        <f>'REKOD PRESTASI MURID'!B47</f>
        <v>0</v>
      </c>
      <c r="J42" s="27" t="str">
        <f t="shared" si="2"/>
        <v/>
      </c>
    </row>
    <row r="43" spans="1:10" hidden="1">
      <c r="A43" s="3"/>
      <c r="B43" s="43"/>
      <c r="C43" s="44"/>
      <c r="D43" s="40">
        <f>'REKOD PRESTASI MURID'!$X$11</f>
        <v>0</v>
      </c>
      <c r="E43" s="41">
        <f>VLOOKUP($I$6,'REKOD PRESTASI MURID'!$A$12:$AD$65,28)</f>
        <v>0</v>
      </c>
      <c r="F43" s="42" t="e">
        <f>VLOOKUP(E43,#REF!,2)</f>
        <v>#REF!</v>
      </c>
      <c r="G43" s="3"/>
      <c r="H43" s="27">
        <v>37</v>
      </c>
      <c r="I43" s="27">
        <f>'REKOD PRESTASI MURID'!B48</f>
        <v>0</v>
      </c>
      <c r="J43" s="27" t="str">
        <f t="shared" si="2"/>
        <v/>
      </c>
    </row>
    <row r="44" spans="1:10" hidden="1">
      <c r="A44" s="3"/>
      <c r="B44" s="45"/>
      <c r="C44" s="46"/>
      <c r="D44" s="40">
        <f>'REKOD PRESTASI MURID'!$Y$11</f>
        <v>0</v>
      </c>
      <c r="E44" s="41">
        <f>VLOOKUP($I$6,'REKOD PRESTASI MURID'!$A$12:$AD$65,29)</f>
        <v>0</v>
      </c>
      <c r="F44" s="42" t="e">
        <f>VLOOKUP(E44,#REF!,2)</f>
        <v>#REF!</v>
      </c>
      <c r="G44" s="3"/>
      <c r="H44" s="27">
        <v>38</v>
      </c>
      <c r="I44" s="27">
        <f>'REKOD PRESTASI MURID'!B49</f>
        <v>0</v>
      </c>
      <c r="J44" s="27" t="str">
        <f t="shared" si="2"/>
        <v/>
      </c>
    </row>
    <row r="45" spans="1:10">
      <c r="A45" s="3"/>
      <c r="B45" s="183"/>
      <c r="C45" s="184"/>
      <c r="D45" s="186"/>
      <c r="E45" s="47"/>
      <c r="F45" s="185"/>
      <c r="G45" s="3"/>
      <c r="H45" s="27"/>
      <c r="I45" s="27"/>
      <c r="J45" s="27"/>
    </row>
    <row r="46" spans="1:10">
      <c r="A46" s="3"/>
      <c r="B46" s="183"/>
      <c r="C46" s="184"/>
      <c r="D46" s="186"/>
      <c r="E46" s="47"/>
      <c r="F46" s="185"/>
      <c r="G46" s="3"/>
      <c r="H46" s="27"/>
      <c r="I46" s="27"/>
      <c r="J46" s="27"/>
    </row>
    <row r="47" spans="1:10">
      <c r="A47" s="3"/>
      <c r="B47" s="303" t="s">
        <v>22</v>
      </c>
      <c r="C47" s="303"/>
      <c r="D47" s="303"/>
      <c r="E47" s="296" t="str">
        <f>IF(K7=1,"",VLOOKUP($I$6,'REKOD PRESTASI MURID'!$A$12:$AD$65,30))</f>
        <v/>
      </c>
      <c r="F47" s="185"/>
      <c r="G47" s="3"/>
      <c r="H47" s="27"/>
      <c r="I47" s="27"/>
      <c r="J47" s="27"/>
    </row>
    <row r="48" spans="1:10">
      <c r="A48" s="3"/>
      <c r="B48" s="303"/>
      <c r="C48" s="303"/>
      <c r="D48" s="303"/>
      <c r="E48" s="296"/>
      <c r="F48" s="185"/>
      <c r="G48" s="3"/>
      <c r="H48" s="27"/>
      <c r="I48" s="27"/>
      <c r="J48" s="27"/>
    </row>
    <row r="49" spans="1:10" ht="99" customHeight="1">
      <c r="A49" s="3"/>
      <c r="B49" s="294" t="s">
        <v>234</v>
      </c>
      <c r="C49" s="294"/>
      <c r="D49" s="295"/>
      <c r="E49" s="297" t="str">
        <f>IF(E47="","Tahap Penguasaan Keseluruhan hanya dilaporkan pada pentaksiran akhir tahun",VLOOKUP(E47,'PENYATAAN TAHAP PENGUASAAN'!A204:B209,2))</f>
        <v>Tahap Penguasaan Keseluruhan hanya dilaporkan pada pentaksiran akhir tahun</v>
      </c>
      <c r="F49" s="298"/>
      <c r="G49" s="3"/>
      <c r="H49" s="27"/>
      <c r="I49" s="27"/>
      <c r="J49" s="27"/>
    </row>
    <row r="50" spans="1:10">
      <c r="A50" s="3"/>
      <c r="B50" s="183"/>
      <c r="C50" s="184"/>
      <c r="D50" s="186"/>
      <c r="E50" s="47"/>
      <c r="F50" s="185"/>
      <c r="G50" s="3"/>
      <c r="H50" s="27"/>
      <c r="I50" s="27"/>
      <c r="J50" s="27"/>
    </row>
    <row r="51" spans="1:10" s="19" customFormat="1" ht="21.75" customHeight="1">
      <c r="A51" s="48"/>
      <c r="B51" s="49"/>
      <c r="C51" s="49"/>
      <c r="D51" s="50"/>
      <c r="E51" s="51"/>
      <c r="F51" s="52"/>
      <c r="G51" s="48"/>
      <c r="H51" s="27">
        <v>40</v>
      </c>
      <c r="I51" s="27">
        <f>'REKOD PRESTASI MURID'!B51</f>
        <v>0</v>
      </c>
      <c r="J51" s="27" t="str">
        <f t="shared" si="2"/>
        <v/>
      </c>
    </row>
    <row r="52" spans="1:10" s="19" customFormat="1" ht="21.75" customHeight="1">
      <c r="A52" s="48"/>
      <c r="B52" s="49"/>
      <c r="C52" s="49"/>
      <c r="D52" s="304" t="s">
        <v>215</v>
      </c>
      <c r="E52" s="300"/>
      <c r="F52" s="300"/>
      <c r="G52" s="48"/>
      <c r="H52" s="27">
        <v>41</v>
      </c>
      <c r="I52" s="27">
        <f>'REKOD PRESTASI MURID'!B52</f>
        <v>0</v>
      </c>
      <c r="J52" s="27" t="str">
        <f t="shared" si="2"/>
        <v/>
      </c>
    </row>
    <row r="53" spans="1:10" s="20" customFormat="1" ht="22.5" customHeight="1">
      <c r="A53" s="48"/>
      <c r="B53" s="54"/>
      <c r="C53" s="54"/>
      <c r="D53" s="304"/>
      <c r="E53" s="301"/>
      <c r="F53" s="301"/>
      <c r="G53" s="48"/>
      <c r="H53" s="27">
        <v>42</v>
      </c>
      <c r="I53" s="27">
        <f>'REKOD PRESTASI MURID'!B53</f>
        <v>0</v>
      </c>
      <c r="J53" s="27" t="str">
        <f t="shared" si="2"/>
        <v/>
      </c>
    </row>
    <row r="54" spans="1:10" s="20" customFormat="1" ht="21" customHeight="1">
      <c r="A54" s="48"/>
      <c r="B54" s="54"/>
      <c r="C54" s="54"/>
      <c r="D54" s="53"/>
      <c r="E54" s="289"/>
      <c r="F54" s="289"/>
      <c r="G54" s="48"/>
      <c r="H54" s="27">
        <v>43</v>
      </c>
      <c r="I54" s="27">
        <f>'REKOD PRESTASI MURID'!B54</f>
        <v>0</v>
      </c>
      <c r="J54" s="27" t="str">
        <f t="shared" si="2"/>
        <v/>
      </c>
    </row>
    <row r="55" spans="1:10" s="20" customFormat="1" hidden="1">
      <c r="A55" s="48"/>
      <c r="B55" s="48"/>
      <c r="C55" s="48"/>
      <c r="D55" s="48"/>
      <c r="E55" s="48"/>
      <c r="F55" s="48"/>
      <c r="G55" s="48"/>
      <c r="H55" s="27">
        <v>44</v>
      </c>
      <c r="I55" s="27">
        <f>'REKOD PRESTASI MURID'!B55</f>
        <v>0</v>
      </c>
      <c r="J55" s="27" t="str">
        <f t="shared" si="2"/>
        <v/>
      </c>
    </row>
    <row r="56" spans="1:10" hidden="1">
      <c r="H56" s="27">
        <v>45</v>
      </c>
      <c r="I56" s="27">
        <f>'REKOD PRESTASI MURID'!B56</f>
        <v>0</v>
      </c>
      <c r="J56" s="27" t="str">
        <f t="shared" si="2"/>
        <v/>
      </c>
    </row>
    <row r="57" spans="1:10" hidden="1">
      <c r="H57" s="27">
        <v>46</v>
      </c>
      <c r="I57" s="27">
        <f>'REKOD PRESTASI MURID'!B57</f>
        <v>0</v>
      </c>
      <c r="J57" s="27" t="str">
        <f t="shared" si="2"/>
        <v/>
      </c>
    </row>
    <row r="58" spans="1:10">
      <c r="H58" s="27">
        <v>47</v>
      </c>
      <c r="I58" s="27">
        <f>'REKOD PRESTASI MURID'!B58</f>
        <v>0</v>
      </c>
      <c r="J58" s="27" t="str">
        <f t="shared" si="2"/>
        <v/>
      </c>
    </row>
    <row r="59" spans="1:10">
      <c r="H59" s="27">
        <v>48</v>
      </c>
      <c r="I59" s="27">
        <f>'REKOD PRESTASI MURID'!B59</f>
        <v>0</v>
      </c>
      <c r="J59" s="27" t="str">
        <f t="shared" si="2"/>
        <v/>
      </c>
    </row>
    <row r="60" spans="1:10">
      <c r="B60" s="19" t="s">
        <v>236</v>
      </c>
      <c r="F60" s="55" t="s">
        <v>25</v>
      </c>
      <c r="H60" s="27">
        <v>49</v>
      </c>
      <c r="I60" s="27">
        <f>'REKOD PRESTASI MURID'!B60</f>
        <v>0</v>
      </c>
      <c r="J60" s="27" t="str">
        <f t="shared" si="2"/>
        <v/>
      </c>
    </row>
    <row r="61" spans="1:10">
      <c r="B61" s="56" t="str">
        <f>'REKOD PRESTASI MURID'!$C$6</f>
        <v>PN. SUZILA MOHAMED</v>
      </c>
      <c r="C61" s="56"/>
      <c r="D61" s="56"/>
      <c r="E61" s="56"/>
      <c r="F61" s="162" t="str">
        <f>'REKOD PRESTASI MURID'!B70</f>
        <v>PN. SALMIAH BT KAMARUDIN</v>
      </c>
      <c r="H61" s="27">
        <v>50</v>
      </c>
      <c r="I61" s="27">
        <f>'REKOD PRESTASI MURID'!B61</f>
        <v>0</v>
      </c>
      <c r="J61" s="27" t="str">
        <f t="shared" si="2"/>
        <v/>
      </c>
    </row>
    <row r="62" spans="1:10">
      <c r="B62" s="56" t="s">
        <v>26</v>
      </c>
      <c r="F62" s="161" t="str">
        <f>'REKOD PRESTASI MURID'!$B$71</f>
        <v>PENGETUA</v>
      </c>
      <c r="H62" s="27">
        <v>51</v>
      </c>
      <c r="I62" s="27">
        <f>'REKOD PRESTASI MURID'!B62</f>
        <v>0</v>
      </c>
      <c r="J62" s="27" t="str">
        <f t="shared" si="2"/>
        <v/>
      </c>
    </row>
    <row r="63" spans="1:10">
      <c r="B63" s="56" t="str">
        <f>'REKOD PRESTASI MURID'!$B$72</f>
        <v>SMK SUNGAI SIPUT</v>
      </c>
      <c r="F63" s="161" t="str">
        <f>'REKOD PRESTASI MURID'!$B$72</f>
        <v>SMK SUNGAI SIPUT</v>
      </c>
      <c r="H63" s="27">
        <v>52</v>
      </c>
      <c r="I63" s="27">
        <f>'REKOD PRESTASI MURID'!B63</f>
        <v>0</v>
      </c>
      <c r="J63" s="27" t="str">
        <f t="shared" si="2"/>
        <v/>
      </c>
    </row>
    <row r="64" spans="1:10">
      <c r="B64" s="55"/>
      <c r="C64" s="55"/>
      <c r="D64" s="55"/>
      <c r="E64" s="55"/>
      <c r="H64" s="27">
        <v>53</v>
      </c>
      <c r="I64" s="27">
        <f>'REKOD PRESTASI MURID'!B64</f>
        <v>0</v>
      </c>
      <c r="J64" s="27" t="str">
        <f t="shared" si="2"/>
        <v/>
      </c>
    </row>
    <row r="65" spans="4:10">
      <c r="H65" s="27">
        <v>54</v>
      </c>
      <c r="I65" s="27">
        <f>'REKOD PRESTASI MURID'!B65</f>
        <v>0</v>
      </c>
      <c r="J65" s="27" t="str">
        <f t="shared" si="2"/>
        <v/>
      </c>
    </row>
    <row r="66" spans="4:10" s="19" customFormat="1">
      <c r="G66" s="57"/>
      <c r="H66" s="27">
        <v>55</v>
      </c>
      <c r="I66" s="27">
        <f>'REKOD PRESTASI MURID'!B66</f>
        <v>0</v>
      </c>
      <c r="J66" s="27" t="str">
        <f t="shared" si="2"/>
        <v/>
      </c>
    </row>
    <row r="67" spans="4:10" s="19" customFormat="1">
      <c r="G67" s="57"/>
      <c r="H67" s="27">
        <v>56</v>
      </c>
      <c r="I67" s="27">
        <f>'REKOD PRESTASI MURID'!B67</f>
        <v>0</v>
      </c>
      <c r="J67" s="27" t="str">
        <f t="shared" si="2"/>
        <v/>
      </c>
    </row>
    <row r="68" spans="4:10" s="19" customFormat="1">
      <c r="G68" s="57"/>
      <c r="H68" s="27">
        <v>57</v>
      </c>
      <c r="I68" s="27">
        <f>'REKOD PRESTASI MURID'!B68</f>
        <v>0</v>
      </c>
      <c r="J68" s="27" t="str">
        <f t="shared" si="2"/>
        <v/>
      </c>
    </row>
    <row r="69" spans="4:10" s="19" customFormat="1">
      <c r="G69" s="57"/>
      <c r="H69" s="27">
        <v>58</v>
      </c>
      <c r="I69" s="27"/>
      <c r="J69" s="27"/>
    </row>
    <row r="70" spans="4:10" s="19" customFormat="1">
      <c r="G70" s="57"/>
      <c r="H70" s="27">
        <v>59</v>
      </c>
      <c r="I70" s="27"/>
      <c r="J70" s="27"/>
    </row>
    <row r="71" spans="4:10" s="19" customFormat="1">
      <c r="D71" s="56"/>
      <c r="E71" s="56"/>
      <c r="G71" s="57"/>
      <c r="H71" s="27">
        <v>60</v>
      </c>
      <c r="I71" s="27"/>
      <c r="J71" s="27"/>
    </row>
    <row r="72" spans="4:10" s="19" customFormat="1">
      <c r="G72" s="57"/>
      <c r="H72" s="27">
        <v>61</v>
      </c>
      <c r="I72" s="27"/>
      <c r="J72" s="27"/>
    </row>
    <row r="73" spans="4:10" s="19" customFormat="1">
      <c r="G73" s="57"/>
      <c r="H73" s="27">
        <v>62</v>
      </c>
      <c r="I73" s="27"/>
      <c r="J73" s="27"/>
    </row>
    <row r="74" spans="4:10" s="19" customFormat="1">
      <c r="G74" s="57"/>
      <c r="H74" s="27">
        <v>63</v>
      </c>
      <c r="I74" s="27"/>
      <c r="J74" s="27"/>
    </row>
    <row r="75" spans="4:10" s="19" customFormat="1">
      <c r="G75" s="57"/>
      <c r="H75" s="27">
        <v>64</v>
      </c>
      <c r="I75" s="27"/>
      <c r="J75" s="27"/>
    </row>
    <row r="76" spans="4:10" s="19" customFormat="1">
      <c r="G76" s="57"/>
      <c r="H76" s="27">
        <v>65</v>
      </c>
      <c r="I76" s="27"/>
      <c r="J76" s="27"/>
    </row>
    <row r="77" spans="4:10" s="19" customFormat="1">
      <c r="G77" s="57"/>
      <c r="H77" s="27">
        <v>66</v>
      </c>
      <c r="I77" s="27"/>
      <c r="J77" s="27"/>
    </row>
    <row r="78" spans="4:10">
      <c r="H78" s="27">
        <v>67</v>
      </c>
      <c r="I78" s="27"/>
      <c r="J78" s="27"/>
    </row>
    <row r="79" spans="4:10">
      <c r="H79" s="27">
        <v>68</v>
      </c>
      <c r="I79" s="27"/>
      <c r="J79" s="27"/>
    </row>
    <row r="80" spans="4:10">
      <c r="H80" s="27">
        <v>69</v>
      </c>
      <c r="I80" s="27"/>
      <c r="J80" s="27"/>
    </row>
    <row r="81" spans="8:10">
      <c r="H81" s="60"/>
      <c r="I81" s="61"/>
      <c r="J81" s="19"/>
    </row>
    <row r="82" spans="8:10">
      <c r="H82" s="60"/>
      <c r="I82" s="61"/>
      <c r="J82" s="19"/>
    </row>
    <row r="83" spans="8:10">
      <c r="H83" s="60"/>
      <c r="I83" s="61"/>
      <c r="J83" s="19"/>
    </row>
    <row r="84" spans="8:10">
      <c r="H84" s="60"/>
      <c r="I84" s="61"/>
      <c r="J84" s="19"/>
    </row>
    <row r="85" spans="8:10">
      <c r="H85" s="60"/>
      <c r="I85" s="61"/>
      <c r="J85" s="19"/>
    </row>
    <row r="86" spans="8:10">
      <c r="H86" s="60"/>
      <c r="I86" s="61"/>
      <c r="J86" s="19"/>
    </row>
    <row r="87" spans="8:10">
      <c r="H87" s="60"/>
      <c r="I87" s="61"/>
      <c r="J87" s="19"/>
    </row>
    <row r="88" spans="8:10">
      <c r="H88" s="60"/>
      <c r="I88" s="61"/>
      <c r="J88" s="19"/>
    </row>
    <row r="89" spans="8:10">
      <c r="H89" s="60"/>
      <c r="I89" s="61"/>
      <c r="J89" s="19"/>
    </row>
    <row r="90" spans="8:10">
      <c r="H90" s="60"/>
      <c r="I90" s="61"/>
      <c r="J90" s="19"/>
    </row>
    <row r="91" spans="8:10">
      <c r="H91" s="60"/>
      <c r="I91" s="19"/>
      <c r="J91" s="19"/>
    </row>
    <row r="92" spans="8:10">
      <c r="H92" s="60"/>
      <c r="I92" s="19"/>
      <c r="J92" s="19"/>
    </row>
    <row r="93" spans="8:10"/>
    <row r="94" spans="8:10"/>
    <row r="95" spans="8:10"/>
  </sheetData>
  <mergeCells count="22">
    <mergeCell ref="H4:J4"/>
    <mergeCell ref="B8:C8"/>
    <mergeCell ref="E54:F54"/>
    <mergeCell ref="B9:C9"/>
    <mergeCell ref="B10:C10"/>
    <mergeCell ref="B11:C11"/>
    <mergeCell ref="B13:C13"/>
    <mergeCell ref="B49:D49"/>
    <mergeCell ref="E47:E48"/>
    <mergeCell ref="E49:F49"/>
    <mergeCell ref="B19:C19"/>
    <mergeCell ref="E52:F52"/>
    <mergeCell ref="E53:F53"/>
    <mergeCell ref="F15:F16"/>
    <mergeCell ref="B47:D48"/>
    <mergeCell ref="D52:D53"/>
    <mergeCell ref="D33:E33"/>
    <mergeCell ref="B20:C33"/>
    <mergeCell ref="B1:F1"/>
    <mergeCell ref="B2:F2"/>
    <mergeCell ref="B3:F3"/>
    <mergeCell ref="B4:F4"/>
  </mergeCells>
  <printOptions horizontalCentered="1"/>
  <pageMargins left="0.23622047244094491" right="0.23622047244094491" top="0.35433070866141736" bottom="0.35433070866141736" header="0.31496062992125984" footer="0.31496062992125984"/>
  <pageSetup paperSize="9" scale="64" fitToHeight="0"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2" r:id="rId4" name="Drop Down 1">
              <controlPr defaultSize="0" print="0" autoLine="0" autoPict="0">
                <anchor moveWithCells="1">
                  <from>
                    <xdr:col>5</xdr:col>
                    <xdr:colOff>3429000</xdr:colOff>
                    <xdr:row>7</xdr:row>
                    <xdr:rowOff>66675</xdr:rowOff>
                  </from>
                  <to>
                    <xdr:col>6</xdr:col>
                    <xdr:colOff>57150</xdr:colOff>
                    <xdr:row>8</xdr:row>
                    <xdr:rowOff>133350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13"/>
  <sheetViews>
    <sheetView showGridLines="0" topLeftCell="A203" zoomScale="80" zoomScaleNormal="80" zoomScaleSheetLayoutView="100" workbookViewId="0">
      <selection activeCell="B209" sqref="B209"/>
    </sheetView>
  </sheetViews>
  <sheetFormatPr defaultRowHeight="14.25" customHeight="1" zeroHeight="1"/>
  <cols>
    <col min="1" max="1" width="20.85546875" style="5" customWidth="1"/>
    <col min="2" max="2" width="107.85546875" style="6" customWidth="1"/>
    <col min="3" max="3" width="9.140625" style="5" customWidth="1"/>
    <col min="4" max="4" width="65.85546875" style="5" customWidth="1"/>
    <col min="5" max="5" width="55.5703125" style="5" customWidth="1"/>
    <col min="6" max="16384" width="9.140625" style="5"/>
  </cols>
  <sheetData>
    <row r="1" spans="1:9" ht="46.5" customHeight="1">
      <c r="A1" s="163" t="s">
        <v>216</v>
      </c>
      <c r="B1" s="7"/>
    </row>
    <row r="2" spans="1:9" ht="15">
      <c r="A2" s="257" t="s">
        <v>212</v>
      </c>
      <c r="B2" s="258"/>
    </row>
    <row r="3" spans="1:9" ht="30.75" thickBot="1">
      <c r="A3" s="9" t="s">
        <v>23</v>
      </c>
      <c r="B3" s="164" t="s">
        <v>24</v>
      </c>
    </row>
    <row r="4" spans="1:9" ht="65.25" customHeight="1" thickTop="1" thickBot="1">
      <c r="A4" s="11">
        <v>1</v>
      </c>
      <c r="B4" s="165" t="s">
        <v>217</v>
      </c>
    </row>
    <row r="5" spans="1:9" ht="95.25" customHeight="1" thickTop="1" thickBot="1">
      <c r="A5" s="11">
        <v>2</v>
      </c>
      <c r="B5" s="166" t="s">
        <v>218</v>
      </c>
      <c r="C5" s="167"/>
    </row>
    <row r="6" spans="1:9" ht="105.75" customHeight="1" thickTop="1" thickBot="1">
      <c r="A6" s="11">
        <v>3</v>
      </c>
      <c r="B6" s="166" t="s">
        <v>219</v>
      </c>
    </row>
    <row r="7" spans="1:9" ht="99" customHeight="1" thickTop="1" thickBot="1">
      <c r="A7" s="11">
        <v>4</v>
      </c>
      <c r="B7" s="168" t="s">
        <v>220</v>
      </c>
    </row>
    <row r="8" spans="1:9" ht="153.75" customHeight="1" thickTop="1" thickBot="1">
      <c r="A8" s="11">
        <v>5</v>
      </c>
      <c r="B8" s="168" t="s">
        <v>221</v>
      </c>
    </row>
    <row r="9" spans="1:9" ht="168.75" customHeight="1" thickTop="1" thickBot="1">
      <c r="A9" s="11">
        <v>6</v>
      </c>
      <c r="B9" s="168" t="s">
        <v>222</v>
      </c>
    </row>
    <row r="10" spans="1:9" ht="31.5" customHeight="1" thickTop="1">
      <c r="A10" s="8"/>
      <c r="B10" s="169"/>
    </row>
    <row r="11" spans="1:9" ht="30" hidden="1">
      <c r="A11" s="12" t="s">
        <v>23</v>
      </c>
      <c r="B11" s="170" t="s">
        <v>223</v>
      </c>
    </row>
    <row r="12" spans="1:9" ht="65.25" hidden="1" customHeight="1" thickTop="1" thickBot="1">
      <c r="A12" s="11">
        <v>1</v>
      </c>
      <c r="B12" s="171" t="s">
        <v>224</v>
      </c>
    </row>
    <row r="13" spans="1:9" ht="95.25" hidden="1" customHeight="1" thickTop="1" thickBot="1">
      <c r="A13" s="11">
        <v>2</v>
      </c>
      <c r="B13" s="147" t="s">
        <v>225</v>
      </c>
    </row>
    <row r="14" spans="1:9" ht="105.75" hidden="1" customHeight="1" thickTop="1" thickBot="1">
      <c r="A14" s="11">
        <v>3</v>
      </c>
      <c r="B14" s="147" t="s">
        <v>219</v>
      </c>
    </row>
    <row r="15" spans="1:9" ht="99" hidden="1" customHeight="1" thickTop="1" thickBot="1">
      <c r="A15" s="11">
        <v>4</v>
      </c>
      <c r="B15" s="148" t="s">
        <v>220</v>
      </c>
      <c r="I15" s="13"/>
    </row>
    <row r="16" spans="1:9" ht="153.75" hidden="1" customHeight="1" thickTop="1" thickBot="1">
      <c r="A16" s="11">
        <v>5</v>
      </c>
      <c r="B16" s="148" t="s">
        <v>221</v>
      </c>
    </row>
    <row r="17" spans="1:2" ht="165.75" hidden="1" customHeight="1" thickTop="1" thickBot="1">
      <c r="A17" s="11">
        <v>6</v>
      </c>
      <c r="B17" s="148" t="s">
        <v>226</v>
      </c>
    </row>
    <row r="18" spans="1:2" hidden="1">
      <c r="A18" s="8"/>
      <c r="B18" s="169"/>
    </row>
    <row r="19" spans="1:2" ht="30" hidden="1">
      <c r="A19" s="12" t="s">
        <v>23</v>
      </c>
      <c r="B19" s="170" t="s">
        <v>227</v>
      </c>
    </row>
    <row r="20" spans="1:2" ht="65.25" hidden="1" customHeight="1" thickTop="1" thickBot="1">
      <c r="A20" s="11">
        <v>1</v>
      </c>
      <c r="B20" s="171" t="s">
        <v>224</v>
      </c>
    </row>
    <row r="21" spans="1:2" ht="95.25" hidden="1" customHeight="1" thickTop="1" thickBot="1">
      <c r="A21" s="11">
        <v>2</v>
      </c>
      <c r="B21" s="147" t="s">
        <v>225</v>
      </c>
    </row>
    <row r="22" spans="1:2" ht="105.75" hidden="1" customHeight="1" thickTop="1" thickBot="1">
      <c r="A22" s="11">
        <v>3</v>
      </c>
      <c r="B22" s="147" t="s">
        <v>219</v>
      </c>
    </row>
    <row r="23" spans="1:2" ht="99" hidden="1" customHeight="1" thickTop="1" thickBot="1">
      <c r="A23" s="11">
        <v>4</v>
      </c>
      <c r="B23" s="148" t="s">
        <v>220</v>
      </c>
    </row>
    <row r="24" spans="1:2" ht="153.75" hidden="1" customHeight="1" thickTop="1" thickBot="1">
      <c r="A24" s="11">
        <v>5</v>
      </c>
      <c r="B24" s="148" t="s">
        <v>221</v>
      </c>
    </row>
    <row r="25" spans="1:2" ht="165.75" hidden="1" customHeight="1" thickTop="1" thickBot="1">
      <c r="A25" s="11">
        <v>6</v>
      </c>
      <c r="B25" s="148" t="s">
        <v>226</v>
      </c>
    </row>
    <row r="26" spans="1:2" ht="15">
      <c r="A26" s="259" t="s">
        <v>240</v>
      </c>
      <c r="B26" s="172"/>
    </row>
    <row r="27" spans="1:2" ht="30" hidden="1">
      <c r="A27" s="12" t="s">
        <v>23</v>
      </c>
      <c r="B27" s="170" t="s">
        <v>163</v>
      </c>
    </row>
    <row r="28" spans="1:2" ht="38.25" hidden="1" customHeight="1" thickTop="1" thickBot="1">
      <c r="A28" s="11">
        <v>1</v>
      </c>
      <c r="B28" s="149" t="s">
        <v>164</v>
      </c>
    </row>
    <row r="29" spans="1:2" ht="38.25" hidden="1" customHeight="1" thickTop="1" thickBot="1">
      <c r="A29" s="11">
        <v>2</v>
      </c>
      <c r="B29" s="148" t="s">
        <v>165</v>
      </c>
    </row>
    <row r="30" spans="1:2" ht="38.25" hidden="1" customHeight="1" thickTop="1" thickBot="1">
      <c r="A30" s="11">
        <v>3</v>
      </c>
      <c r="B30" s="148" t="s">
        <v>166</v>
      </c>
    </row>
    <row r="31" spans="1:2" ht="38.25" hidden="1" customHeight="1" thickTop="1" thickBot="1">
      <c r="A31" s="11">
        <v>4</v>
      </c>
      <c r="B31" s="148" t="s">
        <v>167</v>
      </c>
    </row>
    <row r="32" spans="1:2" ht="38.25" hidden="1" customHeight="1" thickTop="1" thickBot="1">
      <c r="A32" s="11">
        <v>5</v>
      </c>
      <c r="B32" s="148" t="s">
        <v>168</v>
      </c>
    </row>
    <row r="33" spans="1:2" ht="38.25" hidden="1" customHeight="1" thickTop="1" thickBot="1">
      <c r="A33" s="11">
        <v>6</v>
      </c>
      <c r="B33" s="148" t="s">
        <v>169</v>
      </c>
    </row>
    <row r="34" spans="1:2" hidden="1">
      <c r="B34" s="172"/>
    </row>
    <row r="35" spans="1:2" ht="30" hidden="1">
      <c r="A35" s="12" t="s">
        <v>23</v>
      </c>
      <c r="B35" s="170" t="s">
        <v>170</v>
      </c>
    </row>
    <row r="36" spans="1:2" ht="36.75" hidden="1" customHeight="1" thickTop="1" thickBot="1">
      <c r="A36" s="11">
        <v>1</v>
      </c>
      <c r="B36" s="149" t="s">
        <v>171</v>
      </c>
    </row>
    <row r="37" spans="1:2" ht="36.75" hidden="1" customHeight="1" thickTop="1" thickBot="1">
      <c r="A37" s="11">
        <v>2</v>
      </c>
      <c r="B37" s="148" t="s">
        <v>172</v>
      </c>
    </row>
    <row r="38" spans="1:2" ht="36.75" hidden="1" customHeight="1" thickTop="1" thickBot="1">
      <c r="A38" s="11">
        <v>3</v>
      </c>
      <c r="B38" s="148" t="s">
        <v>173</v>
      </c>
    </row>
    <row r="39" spans="1:2" ht="36.75" hidden="1" customHeight="1" thickTop="1" thickBot="1">
      <c r="A39" s="11">
        <v>4</v>
      </c>
      <c r="B39" s="148" t="s">
        <v>174</v>
      </c>
    </row>
    <row r="40" spans="1:2" ht="36.75" hidden="1" customHeight="1" thickTop="1" thickBot="1">
      <c r="A40" s="11">
        <v>5</v>
      </c>
      <c r="B40" s="148" t="s">
        <v>175</v>
      </c>
    </row>
    <row r="41" spans="1:2" ht="36.75" hidden="1" customHeight="1" thickTop="1" thickBot="1">
      <c r="A41" s="11">
        <v>6</v>
      </c>
      <c r="B41" s="148" t="s">
        <v>176</v>
      </c>
    </row>
    <row r="42" spans="1:2" hidden="1">
      <c r="B42" s="172"/>
    </row>
    <row r="43" spans="1:2" ht="30" hidden="1">
      <c r="A43" s="12" t="s">
        <v>23</v>
      </c>
      <c r="B43" s="170" t="s">
        <v>177</v>
      </c>
    </row>
    <row r="44" spans="1:2" ht="36" hidden="1" customHeight="1" thickTop="1" thickBot="1">
      <c r="A44" s="11">
        <v>1</v>
      </c>
      <c r="B44" s="146" t="s">
        <v>178</v>
      </c>
    </row>
    <row r="45" spans="1:2" ht="36" hidden="1" customHeight="1" thickTop="1" thickBot="1">
      <c r="A45" s="11">
        <v>2</v>
      </c>
      <c r="B45" s="147" t="s">
        <v>179</v>
      </c>
    </row>
    <row r="46" spans="1:2" ht="36" hidden="1" customHeight="1" thickTop="1" thickBot="1">
      <c r="A46" s="11">
        <v>3</v>
      </c>
      <c r="B46" s="147" t="s">
        <v>180</v>
      </c>
    </row>
    <row r="47" spans="1:2" ht="36" hidden="1" customHeight="1" thickTop="1" thickBot="1">
      <c r="A47" s="11">
        <v>4</v>
      </c>
      <c r="B47" s="148" t="s">
        <v>181</v>
      </c>
    </row>
    <row r="48" spans="1:2" ht="36" hidden="1" customHeight="1" thickTop="1" thickBot="1">
      <c r="A48" s="11">
        <v>5</v>
      </c>
      <c r="B48" s="148" t="s">
        <v>182</v>
      </c>
    </row>
    <row r="49" spans="1:2" ht="36" hidden="1" customHeight="1" thickTop="1" thickBot="1">
      <c r="A49" s="135">
        <v>6</v>
      </c>
      <c r="B49" s="148" t="s">
        <v>183</v>
      </c>
    </row>
    <row r="50" spans="1:2" ht="21.75" hidden="1" customHeight="1" thickTop="1">
      <c r="B50" s="172"/>
    </row>
    <row r="51" spans="1:2" ht="30" hidden="1">
      <c r="A51" s="134" t="s">
        <v>23</v>
      </c>
      <c r="B51" s="170" t="s">
        <v>184</v>
      </c>
    </row>
    <row r="52" spans="1:2" ht="38.25" hidden="1" customHeight="1" thickTop="1" thickBot="1">
      <c r="A52" s="11">
        <v>1</v>
      </c>
      <c r="B52" s="146" t="s">
        <v>185</v>
      </c>
    </row>
    <row r="53" spans="1:2" ht="38.25" hidden="1" customHeight="1" thickTop="1" thickBot="1">
      <c r="A53" s="11">
        <v>2</v>
      </c>
      <c r="B53" s="147" t="s">
        <v>186</v>
      </c>
    </row>
    <row r="54" spans="1:2" ht="38.25" hidden="1" customHeight="1" thickTop="1" thickBot="1">
      <c r="A54" s="11">
        <v>3</v>
      </c>
      <c r="B54" s="147" t="s">
        <v>187</v>
      </c>
    </row>
    <row r="55" spans="1:2" ht="38.25" hidden="1" customHeight="1" thickTop="1" thickBot="1">
      <c r="A55" s="11">
        <v>4</v>
      </c>
      <c r="B55" s="148" t="s">
        <v>188</v>
      </c>
    </row>
    <row r="56" spans="1:2" ht="38.25" hidden="1" customHeight="1" thickTop="1" thickBot="1">
      <c r="A56" s="11">
        <v>5</v>
      </c>
      <c r="B56" s="148" t="s">
        <v>189</v>
      </c>
    </row>
    <row r="57" spans="1:2" ht="38.25" hidden="1" customHeight="1" thickTop="1" thickBot="1">
      <c r="A57" s="11">
        <v>6</v>
      </c>
      <c r="B57" s="148" t="s">
        <v>190</v>
      </c>
    </row>
    <row r="58" spans="1:2" hidden="1">
      <c r="B58" s="172"/>
    </row>
    <row r="59" spans="1:2" ht="30" hidden="1">
      <c r="A59" s="12" t="s">
        <v>23</v>
      </c>
      <c r="B59" s="170" t="s">
        <v>191</v>
      </c>
    </row>
    <row r="60" spans="1:2" ht="36" hidden="1" customHeight="1" thickTop="1" thickBot="1">
      <c r="A60" s="11">
        <v>1</v>
      </c>
      <c r="B60" s="149" t="s">
        <v>192</v>
      </c>
    </row>
    <row r="61" spans="1:2" ht="36" hidden="1" customHeight="1" thickTop="1" thickBot="1">
      <c r="A61" s="11">
        <v>2</v>
      </c>
      <c r="B61" s="148" t="s">
        <v>193</v>
      </c>
    </row>
    <row r="62" spans="1:2" ht="36" hidden="1" customHeight="1" thickTop="1" thickBot="1">
      <c r="A62" s="11">
        <v>3</v>
      </c>
      <c r="B62" s="148" t="s">
        <v>194</v>
      </c>
    </row>
    <row r="63" spans="1:2" ht="36" hidden="1" customHeight="1" thickTop="1" thickBot="1">
      <c r="A63" s="11">
        <v>4</v>
      </c>
      <c r="B63" s="148" t="s">
        <v>195</v>
      </c>
    </row>
    <row r="64" spans="1:2" ht="36" hidden="1" customHeight="1" thickTop="1" thickBot="1">
      <c r="A64" s="11">
        <v>5</v>
      </c>
      <c r="B64" s="148" t="s">
        <v>196</v>
      </c>
    </row>
    <row r="65" spans="1:2" ht="36" hidden="1" customHeight="1" thickTop="1" thickBot="1">
      <c r="A65" s="11">
        <v>6</v>
      </c>
      <c r="B65" s="148" t="s">
        <v>197</v>
      </c>
    </row>
    <row r="66" spans="1:2" hidden="1">
      <c r="B66" s="172"/>
    </row>
    <row r="67" spans="1:2" ht="30" hidden="1">
      <c r="A67" s="12" t="s">
        <v>23</v>
      </c>
      <c r="B67" s="170" t="s">
        <v>198</v>
      </c>
    </row>
    <row r="68" spans="1:2" ht="39" hidden="1" customHeight="1" thickTop="1" thickBot="1">
      <c r="A68" s="11">
        <v>1</v>
      </c>
      <c r="B68" s="149" t="s">
        <v>199</v>
      </c>
    </row>
    <row r="69" spans="1:2" ht="39" hidden="1" customHeight="1" thickTop="1" thickBot="1">
      <c r="A69" s="11">
        <v>2</v>
      </c>
      <c r="B69" s="148" t="s">
        <v>200</v>
      </c>
    </row>
    <row r="70" spans="1:2" ht="39" hidden="1" customHeight="1" thickTop="1" thickBot="1">
      <c r="A70" s="11">
        <v>3</v>
      </c>
      <c r="B70" s="148" t="s">
        <v>201</v>
      </c>
    </row>
    <row r="71" spans="1:2" ht="39" hidden="1" customHeight="1" thickTop="1" thickBot="1">
      <c r="A71" s="11">
        <v>4</v>
      </c>
      <c r="B71" s="148" t="s">
        <v>202</v>
      </c>
    </row>
    <row r="72" spans="1:2" ht="39" hidden="1" customHeight="1" thickTop="1" thickBot="1">
      <c r="A72" s="11">
        <v>5</v>
      </c>
      <c r="B72" s="148" t="s">
        <v>203</v>
      </c>
    </row>
    <row r="73" spans="1:2" ht="39" hidden="1" customHeight="1" thickTop="1" thickBot="1">
      <c r="A73" s="11">
        <v>6</v>
      </c>
      <c r="B73" s="148" t="s">
        <v>204</v>
      </c>
    </row>
    <row r="74" spans="1:2" hidden="1">
      <c r="B74" s="172"/>
    </row>
    <row r="75" spans="1:2" ht="30" hidden="1">
      <c r="A75" s="12" t="s">
        <v>23</v>
      </c>
      <c r="B75" s="170" t="s">
        <v>111</v>
      </c>
    </row>
    <row r="76" spans="1:2" ht="39.75" hidden="1" customHeight="1">
      <c r="A76" s="11">
        <v>1</v>
      </c>
      <c r="B76" s="173" t="s">
        <v>112</v>
      </c>
    </row>
    <row r="77" spans="1:2" ht="39.75" hidden="1" customHeight="1">
      <c r="A77" s="11">
        <v>2</v>
      </c>
      <c r="B77" s="173" t="s">
        <v>113</v>
      </c>
    </row>
    <row r="78" spans="1:2" ht="39.75" hidden="1" customHeight="1">
      <c r="A78" s="11">
        <v>3</v>
      </c>
      <c r="B78" s="173" t="s">
        <v>114</v>
      </c>
    </row>
    <row r="79" spans="1:2" ht="39.75" hidden="1" customHeight="1">
      <c r="A79" s="11">
        <v>4</v>
      </c>
      <c r="B79" s="173" t="s">
        <v>115</v>
      </c>
    </row>
    <row r="80" spans="1:2" ht="39.75" hidden="1" customHeight="1">
      <c r="A80" s="11">
        <v>5</v>
      </c>
      <c r="B80" s="173" t="s">
        <v>116</v>
      </c>
    </row>
    <row r="81" spans="1:2" ht="39.75" hidden="1" customHeight="1">
      <c r="A81" s="11">
        <v>6</v>
      </c>
      <c r="B81" s="173" t="s">
        <v>117</v>
      </c>
    </row>
    <row r="82" spans="1:2" hidden="1">
      <c r="B82" s="172"/>
    </row>
    <row r="83" spans="1:2" ht="30" hidden="1">
      <c r="A83" s="12" t="s">
        <v>23</v>
      </c>
      <c r="B83" s="170" t="s">
        <v>118</v>
      </c>
    </row>
    <row r="84" spans="1:2" ht="31.5" hidden="1" customHeight="1">
      <c r="A84" s="11">
        <v>1</v>
      </c>
      <c r="B84" s="173" t="s">
        <v>119</v>
      </c>
    </row>
    <row r="85" spans="1:2" ht="31.5" hidden="1" customHeight="1">
      <c r="A85" s="11">
        <v>2</v>
      </c>
      <c r="B85" s="173" t="s">
        <v>120</v>
      </c>
    </row>
    <row r="86" spans="1:2" ht="31.5" hidden="1" customHeight="1">
      <c r="A86" s="11">
        <v>3</v>
      </c>
      <c r="B86" s="173" t="s">
        <v>121</v>
      </c>
    </row>
    <row r="87" spans="1:2" ht="31.5" hidden="1" customHeight="1">
      <c r="A87" s="11">
        <v>4</v>
      </c>
      <c r="B87" s="173" t="s">
        <v>122</v>
      </c>
    </row>
    <row r="88" spans="1:2" ht="31.5" hidden="1" customHeight="1">
      <c r="A88" s="11">
        <v>5</v>
      </c>
      <c r="B88" s="173" t="s">
        <v>123</v>
      </c>
    </row>
    <row r="89" spans="1:2" ht="31.5" hidden="1" customHeight="1">
      <c r="A89" s="11">
        <v>6</v>
      </c>
      <c r="B89" s="173" t="s">
        <v>124</v>
      </c>
    </row>
    <row r="90" spans="1:2" hidden="1">
      <c r="B90" s="172"/>
    </row>
    <row r="91" spans="1:2" ht="30" hidden="1">
      <c r="A91" s="12" t="s">
        <v>23</v>
      </c>
      <c r="B91" s="170" t="s">
        <v>125</v>
      </c>
    </row>
    <row r="92" spans="1:2" ht="35.25" hidden="1" customHeight="1">
      <c r="A92" s="11">
        <v>1</v>
      </c>
      <c r="B92" s="173" t="s">
        <v>126</v>
      </c>
    </row>
    <row r="93" spans="1:2" ht="35.25" hidden="1" customHeight="1">
      <c r="A93" s="11">
        <v>2</v>
      </c>
      <c r="B93" s="173" t="s">
        <v>127</v>
      </c>
    </row>
    <row r="94" spans="1:2" ht="35.25" hidden="1" customHeight="1">
      <c r="A94" s="11">
        <v>3</v>
      </c>
      <c r="B94" s="173" t="s">
        <v>128</v>
      </c>
    </row>
    <row r="95" spans="1:2" ht="35.25" hidden="1" customHeight="1">
      <c r="A95" s="11">
        <v>4</v>
      </c>
      <c r="B95" s="173" t="s">
        <v>129</v>
      </c>
    </row>
    <row r="96" spans="1:2" ht="35.25" hidden="1" customHeight="1">
      <c r="A96" s="11">
        <v>5</v>
      </c>
      <c r="B96" s="173" t="s">
        <v>130</v>
      </c>
    </row>
    <row r="97" spans="1:2" ht="35.25" hidden="1" customHeight="1">
      <c r="A97" s="11">
        <v>6</v>
      </c>
      <c r="B97" s="173" t="s">
        <v>131</v>
      </c>
    </row>
    <row r="98" spans="1:2" hidden="1">
      <c r="B98" s="174"/>
    </row>
    <row r="99" spans="1:2" ht="30" hidden="1">
      <c r="A99" s="12" t="s">
        <v>23</v>
      </c>
      <c r="B99" s="170" t="s">
        <v>132</v>
      </c>
    </row>
    <row r="100" spans="1:2" ht="34.5" hidden="1" customHeight="1">
      <c r="A100" s="11">
        <v>1</v>
      </c>
      <c r="B100" s="173" t="s">
        <v>133</v>
      </c>
    </row>
    <row r="101" spans="1:2" ht="34.5" hidden="1" customHeight="1">
      <c r="A101" s="11">
        <v>2</v>
      </c>
      <c r="B101" s="173" t="s">
        <v>134</v>
      </c>
    </row>
    <row r="102" spans="1:2" ht="34.5" hidden="1" customHeight="1">
      <c r="A102" s="11">
        <v>3</v>
      </c>
      <c r="B102" s="173" t="s">
        <v>135</v>
      </c>
    </row>
    <row r="103" spans="1:2" ht="34.5" hidden="1" customHeight="1">
      <c r="A103" s="11">
        <v>4</v>
      </c>
      <c r="B103" s="173" t="s">
        <v>136</v>
      </c>
    </row>
    <row r="104" spans="1:2" ht="34.5" hidden="1" customHeight="1">
      <c r="A104" s="11">
        <v>5</v>
      </c>
      <c r="B104" s="173" t="s">
        <v>137</v>
      </c>
    </row>
    <row r="105" spans="1:2" ht="34.5" hidden="1" customHeight="1">
      <c r="A105" s="11">
        <v>6</v>
      </c>
      <c r="B105" s="173" t="s">
        <v>138</v>
      </c>
    </row>
    <row r="106" spans="1:2" hidden="1">
      <c r="B106" s="14"/>
    </row>
    <row r="107" spans="1:2" ht="30" hidden="1">
      <c r="A107" s="12" t="s">
        <v>23</v>
      </c>
      <c r="B107" s="15"/>
    </row>
    <row r="108" spans="1:2" hidden="1">
      <c r="A108" s="11">
        <v>1</v>
      </c>
      <c r="B108" s="16"/>
    </row>
    <row r="109" spans="1:2" hidden="1">
      <c r="A109" s="11">
        <v>2</v>
      </c>
      <c r="B109" s="16"/>
    </row>
    <row r="110" spans="1:2" hidden="1">
      <c r="A110" s="11">
        <v>3</v>
      </c>
      <c r="B110" s="16"/>
    </row>
    <row r="111" spans="1:2" hidden="1">
      <c r="A111" s="11">
        <v>4</v>
      </c>
      <c r="B111" s="16"/>
    </row>
    <row r="112" spans="1:2" hidden="1">
      <c r="A112" s="11">
        <v>5</v>
      </c>
      <c r="B112" s="16"/>
    </row>
    <row r="113" spans="1:2" hidden="1">
      <c r="A113" s="11">
        <v>6</v>
      </c>
      <c r="B113" s="16"/>
    </row>
    <row r="114" spans="1:2" hidden="1">
      <c r="B114" s="14"/>
    </row>
    <row r="115" spans="1:2" ht="30" hidden="1">
      <c r="A115" s="12" t="s">
        <v>23</v>
      </c>
      <c r="B115" s="15"/>
    </row>
    <row r="116" spans="1:2" hidden="1">
      <c r="A116" s="11">
        <v>1</v>
      </c>
      <c r="B116" s="16"/>
    </row>
    <row r="117" spans="1:2" hidden="1">
      <c r="A117" s="11">
        <v>2</v>
      </c>
      <c r="B117" s="16"/>
    </row>
    <row r="118" spans="1:2" hidden="1">
      <c r="A118" s="11">
        <v>3</v>
      </c>
      <c r="B118" s="16"/>
    </row>
    <row r="119" spans="1:2" hidden="1">
      <c r="A119" s="11">
        <v>4</v>
      </c>
      <c r="B119" s="16"/>
    </row>
    <row r="120" spans="1:2" hidden="1">
      <c r="A120" s="11">
        <v>5</v>
      </c>
      <c r="B120" s="16"/>
    </row>
    <row r="121" spans="1:2" hidden="1">
      <c r="A121" s="11">
        <v>6</v>
      </c>
      <c r="B121" s="16"/>
    </row>
    <row r="122" spans="1:2" hidden="1">
      <c r="B122" s="14"/>
    </row>
    <row r="123" spans="1:2" ht="30" hidden="1">
      <c r="A123" s="12" t="s">
        <v>23</v>
      </c>
      <c r="B123" s="15"/>
    </row>
    <row r="124" spans="1:2" hidden="1">
      <c r="A124" s="11">
        <v>1</v>
      </c>
      <c r="B124" s="16"/>
    </row>
    <row r="125" spans="1:2" hidden="1">
      <c r="A125" s="11">
        <v>2</v>
      </c>
      <c r="B125" s="16"/>
    </row>
    <row r="126" spans="1:2" hidden="1">
      <c r="A126" s="11">
        <v>3</v>
      </c>
      <c r="B126" s="16"/>
    </row>
    <row r="127" spans="1:2" hidden="1">
      <c r="A127" s="11">
        <v>4</v>
      </c>
      <c r="B127" s="16"/>
    </row>
    <row r="128" spans="1:2" hidden="1">
      <c r="A128" s="11">
        <v>5</v>
      </c>
      <c r="B128" s="16"/>
    </row>
    <row r="129" spans="1:2" hidden="1">
      <c r="A129" s="11">
        <v>6</v>
      </c>
      <c r="B129" s="16"/>
    </row>
    <row r="130" spans="1:2" hidden="1">
      <c r="B130" s="14"/>
    </row>
    <row r="131" spans="1:2" ht="30" hidden="1">
      <c r="A131" s="12" t="s">
        <v>23</v>
      </c>
      <c r="B131" s="15"/>
    </row>
    <row r="132" spans="1:2" hidden="1">
      <c r="A132" s="11">
        <v>1</v>
      </c>
      <c r="B132" s="16"/>
    </row>
    <row r="133" spans="1:2" hidden="1">
      <c r="A133" s="11">
        <v>2</v>
      </c>
      <c r="B133" s="16"/>
    </row>
    <row r="134" spans="1:2" hidden="1">
      <c r="A134" s="11">
        <v>3</v>
      </c>
      <c r="B134" s="16"/>
    </row>
    <row r="135" spans="1:2" hidden="1">
      <c r="A135" s="11">
        <v>4</v>
      </c>
      <c r="B135" s="16"/>
    </row>
    <row r="136" spans="1:2" hidden="1">
      <c r="A136" s="11">
        <v>5</v>
      </c>
      <c r="B136" s="16"/>
    </row>
    <row r="137" spans="1:2" hidden="1">
      <c r="A137" s="11">
        <v>6</v>
      </c>
      <c r="B137" s="16"/>
    </row>
    <row r="138" spans="1:2" hidden="1">
      <c r="B138" s="14"/>
    </row>
    <row r="139" spans="1:2" ht="30" hidden="1">
      <c r="A139" s="12" t="s">
        <v>23</v>
      </c>
      <c r="B139" s="15"/>
    </row>
    <row r="140" spans="1:2" hidden="1">
      <c r="A140" s="11">
        <v>1</v>
      </c>
      <c r="B140" s="16"/>
    </row>
    <row r="141" spans="1:2" hidden="1">
      <c r="A141" s="11">
        <v>2</v>
      </c>
      <c r="B141" s="16"/>
    </row>
    <row r="142" spans="1:2" hidden="1">
      <c r="A142" s="11">
        <v>3</v>
      </c>
      <c r="B142" s="16"/>
    </row>
    <row r="143" spans="1:2" hidden="1">
      <c r="A143" s="11">
        <v>4</v>
      </c>
      <c r="B143" s="16"/>
    </row>
    <row r="144" spans="1:2" hidden="1">
      <c r="A144" s="11">
        <v>5</v>
      </c>
      <c r="B144" s="16"/>
    </row>
    <row r="145" spans="1:2" hidden="1">
      <c r="A145" s="11">
        <v>6</v>
      </c>
      <c r="B145" s="16"/>
    </row>
    <row r="146" spans="1:2" hidden="1">
      <c r="B146" s="14"/>
    </row>
    <row r="147" spans="1:2" ht="30" hidden="1">
      <c r="A147" s="12" t="s">
        <v>23</v>
      </c>
      <c r="B147" s="10"/>
    </row>
    <row r="148" spans="1:2" ht="15.75" hidden="1">
      <c r="A148" s="11">
        <v>1</v>
      </c>
      <c r="B148" s="175"/>
    </row>
    <row r="149" spans="1:2" ht="15.75" hidden="1">
      <c r="A149" s="11">
        <v>2</v>
      </c>
      <c r="B149" s="175"/>
    </row>
    <row r="150" spans="1:2" ht="15.75" hidden="1">
      <c r="A150" s="11">
        <v>3</v>
      </c>
      <c r="B150" s="175"/>
    </row>
    <row r="151" spans="1:2" ht="15.75" hidden="1">
      <c r="A151" s="11">
        <v>4</v>
      </c>
      <c r="B151" s="175"/>
    </row>
    <row r="152" spans="1:2" ht="15.75" hidden="1">
      <c r="A152" s="11">
        <v>5</v>
      </c>
      <c r="B152" s="175"/>
    </row>
    <row r="153" spans="1:2" ht="15.75" hidden="1">
      <c r="A153" s="11">
        <v>6</v>
      </c>
      <c r="B153" s="175"/>
    </row>
    <row r="154" spans="1:2" hidden="1">
      <c r="B154" s="14"/>
    </row>
    <row r="155" spans="1:2" ht="30" hidden="1">
      <c r="A155" s="12" t="s">
        <v>23</v>
      </c>
      <c r="B155" s="10"/>
    </row>
    <row r="156" spans="1:2" ht="15.75" hidden="1">
      <c r="A156" s="11">
        <v>1</v>
      </c>
      <c r="B156" s="176"/>
    </row>
    <row r="157" spans="1:2" ht="15.75" hidden="1">
      <c r="A157" s="11">
        <v>2</v>
      </c>
      <c r="B157" s="176"/>
    </row>
    <row r="158" spans="1:2" ht="15.75" hidden="1">
      <c r="A158" s="11">
        <v>3</v>
      </c>
      <c r="B158" s="176"/>
    </row>
    <row r="159" spans="1:2" ht="15.75" hidden="1">
      <c r="A159" s="11">
        <v>4</v>
      </c>
      <c r="B159" s="176"/>
    </row>
    <row r="160" spans="1:2" ht="15.75" hidden="1">
      <c r="A160" s="11">
        <v>5</v>
      </c>
      <c r="B160" s="176"/>
    </row>
    <row r="161" spans="1:2" ht="15.75" hidden="1">
      <c r="A161" s="11">
        <v>6</v>
      </c>
      <c r="B161" s="176"/>
    </row>
    <row r="162" spans="1:2" hidden="1">
      <c r="B162" s="14"/>
    </row>
    <row r="163" spans="1:2" ht="15" hidden="1">
      <c r="A163" s="17" t="s">
        <v>23</v>
      </c>
      <c r="B163" s="15"/>
    </row>
    <row r="164" spans="1:2" hidden="1">
      <c r="A164" s="11">
        <v>1</v>
      </c>
      <c r="B164" s="16"/>
    </row>
    <row r="165" spans="1:2" hidden="1">
      <c r="A165" s="11">
        <v>2</v>
      </c>
      <c r="B165" s="16"/>
    </row>
    <row r="166" spans="1:2" hidden="1">
      <c r="A166" s="11">
        <v>3</v>
      </c>
      <c r="B166" s="16"/>
    </row>
    <row r="167" spans="1:2" hidden="1">
      <c r="A167" s="11">
        <v>4</v>
      </c>
      <c r="B167" s="16"/>
    </row>
    <row r="168" spans="1:2" hidden="1">
      <c r="A168" s="11">
        <v>5</v>
      </c>
      <c r="B168" s="16"/>
    </row>
    <row r="169" spans="1:2" hidden="1">
      <c r="A169" s="11">
        <v>6</v>
      </c>
      <c r="B169" s="16"/>
    </row>
    <row r="170" spans="1:2" hidden="1">
      <c r="B170" s="14"/>
    </row>
    <row r="171" spans="1:2" ht="15" hidden="1">
      <c r="A171" s="17" t="s">
        <v>23</v>
      </c>
      <c r="B171" s="15"/>
    </row>
    <row r="172" spans="1:2" hidden="1">
      <c r="A172" s="11">
        <v>1</v>
      </c>
      <c r="B172" s="16"/>
    </row>
    <row r="173" spans="1:2" hidden="1">
      <c r="A173" s="11">
        <v>2</v>
      </c>
      <c r="B173" s="16"/>
    </row>
    <row r="174" spans="1:2" hidden="1">
      <c r="A174" s="11">
        <v>3</v>
      </c>
      <c r="B174" s="16"/>
    </row>
    <row r="175" spans="1:2" hidden="1">
      <c r="A175" s="11">
        <v>4</v>
      </c>
      <c r="B175" s="16"/>
    </row>
    <row r="176" spans="1:2" hidden="1">
      <c r="A176" s="11">
        <v>5</v>
      </c>
      <c r="B176" s="16"/>
    </row>
    <row r="177" spans="1:2" hidden="1">
      <c r="A177" s="11">
        <v>6</v>
      </c>
      <c r="B177" s="16"/>
    </row>
    <row r="178" spans="1:2" hidden="1">
      <c r="B178" s="14"/>
    </row>
    <row r="179" spans="1:2" ht="15" hidden="1">
      <c r="A179" s="17" t="s">
        <v>23</v>
      </c>
      <c r="B179" s="15"/>
    </row>
    <row r="180" spans="1:2" hidden="1">
      <c r="A180" s="11">
        <v>1</v>
      </c>
      <c r="B180" s="16"/>
    </row>
    <row r="181" spans="1:2" hidden="1">
      <c r="A181" s="11">
        <v>2</v>
      </c>
      <c r="B181" s="16"/>
    </row>
    <row r="182" spans="1:2" hidden="1">
      <c r="A182" s="11">
        <v>3</v>
      </c>
      <c r="B182" s="16"/>
    </row>
    <row r="183" spans="1:2" hidden="1">
      <c r="A183" s="11">
        <v>4</v>
      </c>
      <c r="B183" s="16"/>
    </row>
    <row r="184" spans="1:2" hidden="1">
      <c r="A184" s="11">
        <v>5</v>
      </c>
      <c r="B184" s="16"/>
    </row>
    <row r="185" spans="1:2" hidden="1">
      <c r="A185" s="11">
        <v>6</v>
      </c>
      <c r="B185" s="16"/>
    </row>
    <row r="186" spans="1:2" hidden="1">
      <c r="B186" s="14"/>
    </row>
    <row r="187" spans="1:2" ht="15" hidden="1">
      <c r="A187" s="17" t="s">
        <v>23</v>
      </c>
      <c r="B187" s="15"/>
    </row>
    <row r="188" spans="1:2" hidden="1">
      <c r="A188" s="11">
        <v>1</v>
      </c>
      <c r="B188" s="16"/>
    </row>
    <row r="189" spans="1:2" hidden="1">
      <c r="A189" s="11">
        <v>2</v>
      </c>
      <c r="B189" s="16"/>
    </row>
    <row r="190" spans="1:2" hidden="1">
      <c r="A190" s="11">
        <v>3</v>
      </c>
      <c r="B190" s="16"/>
    </row>
    <row r="191" spans="1:2" hidden="1">
      <c r="A191" s="11">
        <v>4</v>
      </c>
      <c r="B191" s="16"/>
    </row>
    <row r="192" spans="1:2" hidden="1">
      <c r="A192" s="11">
        <v>5</v>
      </c>
      <c r="B192" s="16"/>
    </row>
    <row r="193" spans="1:5" hidden="1">
      <c r="A193" s="11">
        <v>6</v>
      </c>
      <c r="B193" s="16"/>
    </row>
    <row r="194" spans="1:5" hidden="1"/>
    <row r="195" spans="1:5" ht="15" hidden="1">
      <c r="A195" s="17" t="s">
        <v>23</v>
      </c>
      <c r="B195" s="15"/>
    </row>
    <row r="196" spans="1:5" hidden="1">
      <c r="A196" s="11">
        <v>1</v>
      </c>
      <c r="B196" s="16"/>
    </row>
    <row r="197" spans="1:5" hidden="1">
      <c r="A197" s="11">
        <v>2</v>
      </c>
      <c r="B197" s="16"/>
    </row>
    <row r="198" spans="1:5" hidden="1">
      <c r="A198" s="11">
        <v>3</v>
      </c>
      <c r="B198" s="16"/>
    </row>
    <row r="199" spans="1:5" hidden="1">
      <c r="A199" s="11">
        <v>4</v>
      </c>
      <c r="B199" s="16"/>
    </row>
    <row r="200" spans="1:5" hidden="1">
      <c r="A200" s="11">
        <v>5</v>
      </c>
      <c r="B200" s="16"/>
    </row>
    <row r="201" spans="1:5" hidden="1">
      <c r="A201" s="11">
        <v>6</v>
      </c>
      <c r="B201" s="16"/>
    </row>
    <row r="202" spans="1:5" hidden="1"/>
    <row r="203" spans="1:5" ht="30">
      <c r="A203" s="12" t="s">
        <v>23</v>
      </c>
      <c r="B203" s="177" t="s">
        <v>24</v>
      </c>
      <c r="D203" s="178" t="s">
        <v>139</v>
      </c>
      <c r="E203" s="179" t="s">
        <v>140</v>
      </c>
    </row>
    <row r="204" spans="1:5" ht="60" customHeight="1">
      <c r="A204" s="11">
        <v>1</v>
      </c>
      <c r="B204" s="180" t="s">
        <v>228</v>
      </c>
      <c r="D204" s="181" t="s">
        <v>141</v>
      </c>
      <c r="E204" s="305" t="s">
        <v>142</v>
      </c>
    </row>
    <row r="205" spans="1:5" ht="60" customHeight="1">
      <c r="A205" s="11">
        <v>2</v>
      </c>
      <c r="B205" s="182" t="s">
        <v>229</v>
      </c>
      <c r="D205" s="181" t="s">
        <v>143</v>
      </c>
      <c r="E205" s="306"/>
    </row>
    <row r="206" spans="1:5" ht="69.95" customHeight="1">
      <c r="A206" s="11">
        <v>3</v>
      </c>
      <c r="B206" s="182" t="s">
        <v>230</v>
      </c>
      <c r="D206" s="181" t="s">
        <v>144</v>
      </c>
      <c r="E206" s="306"/>
    </row>
    <row r="207" spans="1:5" ht="69.95" customHeight="1">
      <c r="A207" s="11">
        <v>4</v>
      </c>
      <c r="B207" s="182" t="s">
        <v>231</v>
      </c>
      <c r="D207" s="181" t="s">
        <v>145</v>
      </c>
      <c r="E207" s="306"/>
    </row>
    <row r="208" spans="1:5" ht="84.95" customHeight="1">
      <c r="A208" s="11">
        <v>5</v>
      </c>
      <c r="B208" s="182" t="s">
        <v>232</v>
      </c>
      <c r="D208" s="181" t="s">
        <v>146</v>
      </c>
      <c r="E208" s="306"/>
    </row>
    <row r="209" spans="1:5" ht="99.95" customHeight="1">
      <c r="A209" s="11">
        <v>6</v>
      </c>
      <c r="B209" s="182" t="s">
        <v>233</v>
      </c>
      <c r="D209" s="181" t="s">
        <v>147</v>
      </c>
      <c r="E209" s="306"/>
    </row>
    <row r="210" spans="1:5" ht="75" customHeight="1">
      <c r="D210" s="181" t="s">
        <v>148</v>
      </c>
      <c r="E210" s="306"/>
    </row>
    <row r="211" spans="1:5" ht="75" customHeight="1">
      <c r="D211" s="181" t="s">
        <v>149</v>
      </c>
      <c r="E211" s="306"/>
    </row>
    <row r="212" spans="1:5" ht="75" customHeight="1">
      <c r="D212" s="181" t="s">
        <v>150</v>
      </c>
      <c r="E212" s="307"/>
    </row>
    <row r="213" spans="1:5"/>
    <row r="214" spans="1:5"/>
    <row r="215" spans="1:5"/>
    <row r="216" spans="1:5"/>
    <row r="217" spans="1:5"/>
    <row r="218" spans="1:5"/>
    <row r="219" spans="1:5"/>
    <row r="220" spans="1:5"/>
    <row r="221" spans="1:5"/>
    <row r="222" spans="1:5"/>
    <row r="223" spans="1:5"/>
    <row r="224" spans="1:5"/>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sheetData>
  <mergeCells count="1">
    <mergeCell ref="E204:E212"/>
  </mergeCells>
  <printOptions horizontalCentered="1"/>
  <pageMargins left="0.23622047244094491" right="0.23622047244094491" top="0.39370078740157483" bottom="0.39370078740157483" header="0.31496062992125984" footer="0.31496062992125984"/>
  <pageSetup paperSize="9" scale="79" fitToHeight="0" orientation="portrait" blackAndWhite="1"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217"/>
  <sheetViews>
    <sheetView showGridLines="0" topLeftCell="A40" zoomScale="80" zoomScaleNormal="80" zoomScaleSheetLayoutView="70" workbookViewId="0">
      <selection activeCell="J119" sqref="J119"/>
    </sheetView>
  </sheetViews>
  <sheetFormatPr defaultColWidth="6.28515625" defaultRowHeight="16.5"/>
  <cols>
    <col min="1" max="1" width="2.85546875" style="188" customWidth="1"/>
    <col min="2" max="2" width="22.7109375" style="188" customWidth="1"/>
    <col min="3" max="8" width="9.7109375" style="188" customWidth="1"/>
    <col min="9" max="9" width="9.140625" style="188" customWidth="1"/>
    <col min="10" max="10" width="22.7109375" style="188" customWidth="1"/>
    <col min="11" max="16" width="9.7109375" style="188" customWidth="1"/>
    <col min="17" max="21" width="6.28515625" style="188"/>
    <col min="22" max="22" width="6.140625" style="188" customWidth="1"/>
    <col min="23" max="16384" width="6.28515625" style="188"/>
  </cols>
  <sheetData>
    <row r="1" spans="1:23" ht="15.95" customHeight="1">
      <c r="A1" s="308" t="str">
        <f>'[1]REKOD PRESTASI MURID'!AD6</f>
        <v>MATEMATIK</v>
      </c>
      <c r="B1" s="308"/>
      <c r="C1" s="308"/>
      <c r="D1" s="308"/>
      <c r="E1" s="308"/>
      <c r="F1" s="308"/>
      <c r="G1" s="308"/>
      <c r="H1" s="308"/>
      <c r="I1" s="308"/>
      <c r="J1" s="308"/>
      <c r="K1" s="308"/>
      <c r="L1" s="308"/>
      <c r="M1" s="308"/>
      <c r="N1" s="308"/>
      <c r="O1" s="308"/>
      <c r="P1" s="308"/>
      <c r="Q1" s="308"/>
    </row>
    <row r="2" spans="1:23" ht="15.95" customHeight="1">
      <c r="A2" s="308"/>
      <c r="B2" s="308"/>
      <c r="C2" s="308"/>
      <c r="D2" s="308"/>
      <c r="E2" s="308"/>
      <c r="F2" s="308"/>
      <c r="G2" s="308"/>
      <c r="H2" s="308"/>
      <c r="I2" s="308"/>
      <c r="J2" s="308"/>
      <c r="K2" s="308"/>
      <c r="L2" s="308"/>
      <c r="M2" s="308"/>
      <c r="N2" s="308"/>
      <c r="O2" s="308"/>
      <c r="P2" s="308"/>
      <c r="Q2" s="308"/>
    </row>
    <row r="3" spans="1:23" ht="15.95" customHeight="1">
      <c r="A3" s="189"/>
      <c r="B3" s="189"/>
      <c r="C3" s="189"/>
      <c r="D3" s="189"/>
      <c r="E3" s="189"/>
      <c r="F3" s="189"/>
      <c r="G3" s="190" t="s">
        <v>67</v>
      </c>
      <c r="H3" s="191" t="str">
        <f>'[1]REKOD PRESTASI MURID'!D1</f>
        <v>SMK SUNGAI SIPUT</v>
      </c>
      <c r="I3" s="192"/>
      <c r="J3" s="189"/>
      <c r="K3" s="189"/>
      <c r="L3" s="190" t="s">
        <v>68</v>
      </c>
      <c r="M3" s="191" t="str">
        <f>'[1]REKOD PRESTASI MURID'!D6</f>
        <v>PN. SUZILA MOHAMED</v>
      </c>
      <c r="N3" s="189"/>
      <c r="O3" s="189"/>
      <c r="P3" s="189"/>
      <c r="Q3" s="189"/>
    </row>
    <row r="4" spans="1:23" ht="15.95" customHeight="1">
      <c r="A4" s="189"/>
      <c r="B4" s="189"/>
      <c r="C4" s="189"/>
      <c r="D4" s="189"/>
      <c r="E4" s="189"/>
      <c r="F4" s="189"/>
      <c r="G4" s="190" t="s">
        <v>100</v>
      </c>
      <c r="H4" s="191" t="str">
        <f>'[1]REKOD PRESTASI MURID'!D7</f>
        <v>TINGKATAN 3 USAHA</v>
      </c>
      <c r="I4" s="192"/>
      <c r="J4" s="189"/>
      <c r="K4" s="189"/>
      <c r="L4" s="189"/>
      <c r="M4" s="189"/>
      <c r="N4" s="189"/>
      <c r="O4" s="189"/>
      <c r="P4" s="189"/>
      <c r="Q4" s="189"/>
    </row>
    <row r="5" spans="1:23" ht="15.95" customHeight="1">
      <c r="A5" s="193"/>
      <c r="B5" s="193"/>
      <c r="C5" s="193"/>
      <c r="D5" s="193"/>
      <c r="E5" s="193"/>
      <c r="F5" s="193"/>
      <c r="G5" s="193"/>
      <c r="H5" s="194"/>
      <c r="I5" s="194"/>
      <c r="J5" s="193"/>
      <c r="K5" s="193"/>
      <c r="L5" s="193"/>
      <c r="M5" s="193"/>
      <c r="N5" s="193"/>
      <c r="O5" s="195"/>
      <c r="P5" s="195"/>
      <c r="Q5" s="195"/>
    </row>
    <row r="6" spans="1:23" ht="49.5" customHeight="1">
      <c r="A6" s="196"/>
      <c r="B6" s="309" t="str">
        <f>'REKOD PRESTASI MURID'!E11</f>
        <v>NOMBOR DAN OPERASI 
Tajuk: T1</v>
      </c>
      <c r="C6" s="309"/>
      <c r="D6" s="309"/>
      <c r="E6" s="309"/>
      <c r="F6" s="309"/>
      <c r="G6" s="309"/>
      <c r="H6" s="309"/>
      <c r="I6" s="196"/>
      <c r="J6" s="309" t="str">
        <f>'REKOD PRESTASI MURID'!F11</f>
        <v>SUKATAN DAN GEOMETRI 
Tajuk: T4</v>
      </c>
      <c r="K6" s="309"/>
      <c r="L6" s="309"/>
      <c r="M6" s="309"/>
      <c r="N6" s="309"/>
      <c r="O6" s="309"/>
      <c r="P6" s="309"/>
      <c r="Q6" s="197"/>
    </row>
    <row r="7" spans="1:23">
      <c r="A7" s="198"/>
      <c r="B7" s="199" t="s">
        <v>23</v>
      </c>
      <c r="C7" s="200" t="s">
        <v>27</v>
      </c>
      <c r="D7" s="200" t="s">
        <v>28</v>
      </c>
      <c r="E7" s="200" t="s">
        <v>29</v>
      </c>
      <c r="F7" s="200" t="s">
        <v>64</v>
      </c>
      <c r="G7" s="200" t="s">
        <v>65</v>
      </c>
      <c r="H7" s="200" t="s">
        <v>66</v>
      </c>
      <c r="I7" s="198"/>
      <c r="J7" s="199" t="s">
        <v>23</v>
      </c>
      <c r="K7" s="200" t="s">
        <v>27</v>
      </c>
      <c r="L7" s="200" t="s">
        <v>28</v>
      </c>
      <c r="M7" s="200" t="s">
        <v>29</v>
      </c>
      <c r="N7" s="200" t="s">
        <v>64</v>
      </c>
      <c r="O7" s="200" t="s">
        <v>65</v>
      </c>
      <c r="P7" s="200" t="s">
        <v>66</v>
      </c>
      <c r="Q7" s="198"/>
    </row>
    <row r="8" spans="1:23">
      <c r="A8" s="198"/>
      <c r="B8" s="201" t="s">
        <v>33</v>
      </c>
      <c r="C8" s="202">
        <f>COUNTIF('REKOD PRESTASI MURID'!$E$12:$E$65,1)</f>
        <v>1</v>
      </c>
      <c r="D8" s="202">
        <f>COUNTIF('REKOD PRESTASI MURID'!$E$12:$E$65,2)</f>
        <v>0</v>
      </c>
      <c r="E8" s="202">
        <f>COUNTIF('REKOD PRESTASI MURID'!$E$12:$E$65,3)</f>
        <v>1</v>
      </c>
      <c r="F8" s="202">
        <f>COUNTIF('REKOD PRESTASI MURID'!$E$12:$E$65,4)</f>
        <v>0</v>
      </c>
      <c r="G8" s="202">
        <f>COUNTIF('REKOD PRESTASI MURID'!$E$12:$E$65,5)</f>
        <v>5</v>
      </c>
      <c r="H8" s="202">
        <f>COUNTIF('REKOD PRESTASI MURID'!$E$12:$E$65,6)</f>
        <v>23</v>
      </c>
      <c r="I8" s="198"/>
      <c r="J8" s="201" t="s">
        <v>33</v>
      </c>
      <c r="K8" s="202">
        <f>COUNTIF('REKOD PRESTASI MURID'!$F$12:$F$65,1)</f>
        <v>0</v>
      </c>
      <c r="L8" s="202">
        <f>COUNTIF('REKOD PRESTASI MURID'!$F$12:$F$65,2)</f>
        <v>1</v>
      </c>
      <c r="M8" s="202">
        <f>COUNTIF('REKOD PRESTASI MURID'!$F$12:$F$65,3)</f>
        <v>5</v>
      </c>
      <c r="N8" s="202">
        <f>COUNTIF('REKOD PRESTASI MURID'!$F$12:$F$65,4)</f>
        <v>15</v>
      </c>
      <c r="O8" s="202">
        <f>COUNTIF('REKOD PRESTASI MURID'!$F$12:$F$65,5)</f>
        <v>5</v>
      </c>
      <c r="P8" s="202">
        <f>COUNTIF('REKOD PRESTASI MURID'!$F$12:$F$65,6)</f>
        <v>4</v>
      </c>
      <c r="Q8" s="198"/>
    </row>
    <row r="9" spans="1:23">
      <c r="A9" s="198"/>
      <c r="B9" s="198"/>
      <c r="C9" s="198"/>
      <c r="D9" s="198"/>
      <c r="E9" s="198"/>
      <c r="F9" s="198"/>
      <c r="G9" s="198"/>
      <c r="H9" s="198"/>
      <c r="I9" s="198"/>
      <c r="J9" s="198"/>
      <c r="K9" s="198"/>
      <c r="L9" s="198"/>
      <c r="M9" s="198"/>
      <c r="N9" s="198"/>
      <c r="O9" s="198"/>
      <c r="P9" s="198"/>
      <c r="Q9" s="198"/>
    </row>
    <row r="10" spans="1:23">
      <c r="A10" s="198"/>
      <c r="B10" s="198"/>
      <c r="C10" s="198"/>
      <c r="D10" s="198"/>
      <c r="E10" s="198"/>
      <c r="F10" s="197"/>
      <c r="G10" s="197"/>
      <c r="H10" s="197"/>
      <c r="I10" s="197"/>
      <c r="J10" s="196"/>
      <c r="K10" s="196"/>
      <c r="L10" s="196"/>
      <c r="M10" s="196"/>
      <c r="N10" s="196"/>
      <c r="O10" s="196"/>
      <c r="P10" s="196"/>
      <c r="Q10" s="196"/>
    </row>
    <row r="11" spans="1:23">
      <c r="A11" s="198"/>
      <c r="B11" s="198"/>
      <c r="C11" s="198"/>
      <c r="D11" s="198"/>
      <c r="E11" s="198"/>
      <c r="F11" s="197"/>
      <c r="G11" s="197"/>
      <c r="H11" s="197"/>
      <c r="I11" s="197"/>
      <c r="J11" s="196"/>
      <c r="K11" s="196"/>
      <c r="L11" s="196"/>
      <c r="M11" s="196"/>
      <c r="N11" s="196"/>
      <c r="O11" s="196"/>
      <c r="P11" s="196"/>
      <c r="Q11" s="196"/>
    </row>
    <row r="12" spans="1:23">
      <c r="A12" s="198"/>
      <c r="B12" s="198"/>
      <c r="C12" s="198"/>
      <c r="D12" s="198"/>
      <c r="E12" s="198"/>
      <c r="F12" s="197"/>
      <c r="G12" s="197"/>
      <c r="H12" s="197"/>
      <c r="I12" s="197"/>
      <c r="J12" s="196"/>
      <c r="K12" s="196"/>
      <c r="L12" s="196"/>
      <c r="M12" s="196"/>
      <c r="N12" s="196"/>
      <c r="O12" s="196"/>
      <c r="P12" s="196"/>
      <c r="Q12" s="196"/>
    </row>
    <row r="13" spans="1:23">
      <c r="A13" s="198"/>
      <c r="B13" s="198"/>
      <c r="C13" s="198"/>
      <c r="D13" s="198"/>
      <c r="E13" s="198"/>
      <c r="F13" s="197"/>
      <c r="G13" s="197"/>
      <c r="H13" s="197"/>
      <c r="I13" s="197"/>
      <c r="J13" s="196"/>
      <c r="K13" s="196"/>
      <c r="L13" s="196"/>
      <c r="M13" s="196"/>
      <c r="N13" s="196"/>
      <c r="O13" s="196"/>
      <c r="P13" s="196"/>
      <c r="Q13" s="196"/>
    </row>
    <row r="14" spans="1:23">
      <c r="A14" s="198"/>
      <c r="B14" s="198"/>
      <c r="C14" s="198"/>
      <c r="D14" s="198"/>
      <c r="E14" s="198"/>
      <c r="F14" s="197"/>
      <c r="G14" s="197"/>
      <c r="H14" s="197"/>
      <c r="I14" s="197"/>
      <c r="J14" s="196"/>
      <c r="K14" s="196"/>
      <c r="L14" s="196"/>
      <c r="M14" s="196"/>
      <c r="N14" s="196"/>
      <c r="O14" s="196"/>
      <c r="P14" s="196"/>
      <c r="Q14" s="196"/>
    </row>
    <row r="15" spans="1:23">
      <c r="A15" s="198"/>
      <c r="B15" s="198"/>
      <c r="C15" s="198"/>
      <c r="D15" s="198"/>
      <c r="E15" s="198"/>
      <c r="F15" s="197"/>
      <c r="G15" s="197"/>
      <c r="H15" s="197"/>
      <c r="I15" s="197"/>
      <c r="J15" s="196"/>
      <c r="K15" s="196"/>
      <c r="L15" s="196"/>
      <c r="M15" s="196"/>
      <c r="N15" s="196"/>
      <c r="O15" s="196"/>
      <c r="P15" s="196"/>
      <c r="Q15" s="196"/>
    </row>
    <row r="16" spans="1:23">
      <c r="A16" s="198"/>
      <c r="B16" s="198"/>
      <c r="C16" s="198"/>
      <c r="D16" s="198"/>
      <c r="E16" s="198"/>
      <c r="F16" s="197"/>
      <c r="G16" s="197"/>
      <c r="H16" s="197"/>
      <c r="I16" s="197"/>
      <c r="J16" s="196"/>
      <c r="K16" s="196"/>
      <c r="L16" s="196"/>
      <c r="M16" s="196"/>
      <c r="N16" s="196"/>
      <c r="O16" s="196"/>
      <c r="P16" s="196"/>
      <c r="Q16" s="196"/>
      <c r="W16" s="203"/>
    </row>
    <row r="17" spans="1:17">
      <c r="A17" s="198"/>
      <c r="B17" s="198"/>
      <c r="C17" s="198"/>
      <c r="D17" s="198"/>
      <c r="E17" s="198"/>
      <c r="F17" s="197"/>
      <c r="G17" s="197"/>
      <c r="H17" s="197"/>
      <c r="I17" s="197"/>
      <c r="J17" s="196"/>
      <c r="K17" s="196"/>
      <c r="L17" s="196"/>
      <c r="M17" s="196"/>
      <c r="N17" s="196"/>
      <c r="O17" s="196"/>
      <c r="P17" s="196"/>
      <c r="Q17" s="196"/>
    </row>
    <row r="18" spans="1:17">
      <c r="A18" s="198"/>
      <c r="B18" s="198"/>
      <c r="C18" s="198"/>
      <c r="D18" s="198"/>
      <c r="E18" s="198"/>
      <c r="F18" s="198"/>
      <c r="G18" s="198"/>
      <c r="H18" s="198"/>
      <c r="I18" s="198"/>
      <c r="J18" s="198"/>
      <c r="K18" s="198"/>
      <c r="L18" s="198"/>
      <c r="M18" s="198"/>
      <c r="N18" s="198"/>
      <c r="O18" s="198"/>
      <c r="P18" s="198"/>
      <c r="Q18" s="198"/>
    </row>
    <row r="19" spans="1:17">
      <c r="A19" s="198"/>
      <c r="B19" s="198"/>
      <c r="C19" s="198"/>
      <c r="D19" s="198"/>
      <c r="E19" s="198"/>
      <c r="F19" s="198"/>
      <c r="G19" s="198"/>
      <c r="H19" s="198"/>
      <c r="I19" s="198"/>
      <c r="J19" s="198"/>
      <c r="K19" s="198"/>
      <c r="L19" s="198"/>
      <c r="M19" s="198"/>
      <c r="N19" s="198"/>
      <c r="O19" s="198"/>
      <c r="P19" s="198"/>
      <c r="Q19" s="198"/>
    </row>
    <row r="20" spans="1:17">
      <c r="A20" s="198"/>
      <c r="B20" s="198"/>
      <c r="C20" s="198"/>
      <c r="D20" s="198"/>
      <c r="E20" s="198"/>
      <c r="F20" s="198"/>
      <c r="G20" s="198"/>
      <c r="H20" s="198"/>
      <c r="I20" s="198"/>
      <c r="J20" s="198"/>
      <c r="K20" s="198"/>
      <c r="L20" s="198"/>
      <c r="M20" s="198"/>
      <c r="N20" s="198"/>
      <c r="O20" s="198"/>
      <c r="P20" s="198"/>
      <c r="Q20" s="198"/>
    </row>
    <row r="21" spans="1:17">
      <c r="A21" s="198"/>
      <c r="B21" s="204"/>
      <c r="C21" s="205"/>
      <c r="D21" s="206"/>
      <c r="E21" s="206"/>
      <c r="F21" s="207" t="s">
        <v>34</v>
      </c>
      <c r="G21" s="208">
        <f>SUM(C8:H8)</f>
        <v>30</v>
      </c>
      <c r="H21" s="207" t="s">
        <v>35</v>
      </c>
      <c r="I21" s="198"/>
      <c r="J21" s="198"/>
      <c r="K21" s="198"/>
      <c r="L21" s="198"/>
      <c r="M21" s="198"/>
      <c r="N21" s="207" t="s">
        <v>34</v>
      </c>
      <c r="O21" s="208">
        <f>SUM(K8:P8)</f>
        <v>30</v>
      </c>
      <c r="P21" s="207" t="s">
        <v>35</v>
      </c>
      <c r="Q21" s="198"/>
    </row>
    <row r="22" spans="1:17" ht="15.95" customHeight="1">
      <c r="A22" s="196"/>
      <c r="B22" s="197"/>
      <c r="C22" s="197"/>
      <c r="D22" s="197"/>
      <c r="E22" s="197"/>
      <c r="F22" s="196"/>
      <c r="G22" s="197"/>
      <c r="H22" s="197"/>
      <c r="I22" s="196"/>
      <c r="J22" s="196"/>
      <c r="K22" s="196"/>
      <c r="L22" s="196"/>
      <c r="M22" s="196"/>
      <c r="N22" s="196"/>
      <c r="O22" s="209"/>
      <c r="P22" s="197"/>
      <c r="Q22" s="197"/>
    </row>
    <row r="23" spans="1:17" ht="15.95" customHeight="1">
      <c r="A23" s="196"/>
      <c r="B23" s="196"/>
      <c r="C23" s="196"/>
      <c r="D23" s="196"/>
      <c r="E23" s="196"/>
      <c r="F23" s="196"/>
      <c r="G23" s="197"/>
      <c r="H23" s="210"/>
      <c r="I23" s="196"/>
      <c r="J23" s="196"/>
      <c r="K23" s="196"/>
      <c r="L23" s="196"/>
      <c r="M23" s="196"/>
      <c r="N23" s="196"/>
      <c r="O23" s="197"/>
      <c r="P23" s="210"/>
      <c r="Q23" s="197"/>
    </row>
    <row r="24" spans="1:17" ht="49.5" customHeight="1">
      <c r="A24" s="196"/>
      <c r="B24" s="309" t="str">
        <f>'REKOD PRESTASI MURID'!G11</f>
        <v>PERKAITAN DAN ALGEBRA 
Tajuk: T9</v>
      </c>
      <c r="C24" s="309"/>
      <c r="D24" s="309"/>
      <c r="E24" s="309"/>
      <c r="F24" s="309"/>
      <c r="G24" s="309"/>
      <c r="H24" s="309"/>
      <c r="I24" s="196"/>
      <c r="J24" s="211"/>
      <c r="K24" s="209"/>
      <c r="L24" s="209"/>
      <c r="M24" s="209"/>
      <c r="N24" s="209"/>
      <c r="O24" s="209"/>
      <c r="P24" s="212"/>
      <c r="Q24" s="197"/>
    </row>
    <row r="25" spans="1:17">
      <c r="A25" s="198"/>
      <c r="B25" s="199" t="s">
        <v>23</v>
      </c>
      <c r="C25" s="200" t="s">
        <v>27</v>
      </c>
      <c r="D25" s="200" t="s">
        <v>28</v>
      </c>
      <c r="E25" s="200" t="s">
        <v>29</v>
      </c>
      <c r="F25" s="200" t="s">
        <v>64</v>
      </c>
      <c r="G25" s="200" t="s">
        <v>65</v>
      </c>
      <c r="H25" s="200" t="s">
        <v>66</v>
      </c>
      <c r="I25" s="198"/>
      <c r="J25" s="213"/>
      <c r="K25" s="214"/>
      <c r="L25" s="214"/>
      <c r="M25" s="214"/>
      <c r="N25" s="214"/>
      <c r="O25" s="214"/>
      <c r="P25" s="214"/>
      <c r="Q25" s="198"/>
    </row>
    <row r="26" spans="1:17">
      <c r="A26" s="198"/>
      <c r="B26" s="201" t="s">
        <v>33</v>
      </c>
      <c r="C26" s="202">
        <f>COUNTIF('REKOD PRESTASI MURID'!$G$12:$G$65,1)</f>
        <v>0</v>
      </c>
      <c r="D26" s="202">
        <f>COUNTIF('REKOD PRESTASI MURID'!$G$12:$G$65,2)</f>
        <v>0</v>
      </c>
      <c r="E26" s="202">
        <f>COUNTIF('REKOD PRESTASI MURID'!$G$12:$G$65,3)</f>
        <v>6</v>
      </c>
      <c r="F26" s="202">
        <f>COUNTIF('REKOD PRESTASI MURID'!$G$12:$G$65,4)</f>
        <v>4</v>
      </c>
      <c r="G26" s="202">
        <f>COUNTIF('REKOD PRESTASI MURID'!$G$12:$G$65,5)</f>
        <v>16</v>
      </c>
      <c r="H26" s="202">
        <f>COUNTIF('REKOD PRESTASI MURID'!$G$12:$G$65,6)</f>
        <v>4</v>
      </c>
      <c r="I26" s="198"/>
      <c r="J26" s="215"/>
      <c r="K26" s="215"/>
      <c r="L26" s="215"/>
      <c r="M26" s="215"/>
      <c r="N26" s="215"/>
      <c r="O26" s="215"/>
      <c r="P26" s="215"/>
      <c r="Q26" s="198"/>
    </row>
    <row r="27" spans="1:17">
      <c r="A27" s="198"/>
      <c r="B27" s="216"/>
      <c r="C27" s="216"/>
      <c r="D27" s="216"/>
      <c r="E27" s="216"/>
      <c r="F27" s="216"/>
      <c r="G27" s="216"/>
      <c r="H27" s="216"/>
      <c r="I27" s="198"/>
      <c r="J27" s="217"/>
      <c r="K27" s="215"/>
      <c r="L27" s="215"/>
      <c r="M27" s="215"/>
      <c r="N27" s="215"/>
      <c r="O27" s="215"/>
      <c r="P27" s="218"/>
      <c r="Q27" s="198"/>
    </row>
    <row r="28" spans="1:17">
      <c r="A28" s="198"/>
      <c r="B28" s="216"/>
      <c r="C28" s="216"/>
      <c r="D28" s="216"/>
      <c r="E28" s="216"/>
      <c r="F28" s="216"/>
      <c r="G28" s="216"/>
      <c r="H28" s="216"/>
      <c r="I28" s="198"/>
      <c r="J28" s="215"/>
      <c r="K28" s="215"/>
      <c r="L28" s="215"/>
      <c r="M28" s="215"/>
      <c r="N28" s="215"/>
      <c r="O28" s="215"/>
      <c r="P28" s="215"/>
      <c r="Q28" s="198"/>
    </row>
    <row r="29" spans="1:17">
      <c r="A29" s="198"/>
      <c r="B29" s="216"/>
      <c r="C29" s="216"/>
      <c r="D29" s="216"/>
      <c r="E29" s="216"/>
      <c r="F29" s="216"/>
      <c r="G29" s="216"/>
      <c r="H29" s="216"/>
      <c r="I29" s="198"/>
      <c r="J29" s="215"/>
      <c r="K29" s="215"/>
      <c r="L29" s="215"/>
      <c r="M29" s="215"/>
      <c r="N29" s="215"/>
      <c r="O29" s="215"/>
      <c r="P29" s="215"/>
      <c r="Q29" s="198"/>
    </row>
    <row r="30" spans="1:17">
      <c r="A30" s="198"/>
      <c r="B30" s="216"/>
      <c r="C30" s="216"/>
      <c r="D30" s="216"/>
      <c r="E30" s="216"/>
      <c r="F30" s="216"/>
      <c r="G30" s="216"/>
      <c r="H30" s="216"/>
      <c r="I30" s="198"/>
      <c r="J30" s="215"/>
      <c r="K30" s="215"/>
      <c r="L30" s="215"/>
      <c r="M30" s="215"/>
      <c r="N30" s="215"/>
      <c r="O30" s="215"/>
      <c r="P30" s="215"/>
      <c r="Q30" s="198"/>
    </row>
    <row r="31" spans="1:17">
      <c r="A31" s="198"/>
      <c r="B31" s="216"/>
      <c r="C31" s="216"/>
      <c r="D31" s="216"/>
      <c r="E31" s="216"/>
      <c r="F31" s="216"/>
      <c r="G31" s="216"/>
      <c r="H31" s="216"/>
      <c r="I31" s="198"/>
      <c r="J31" s="215"/>
      <c r="K31" s="215"/>
      <c r="L31" s="215"/>
      <c r="M31" s="215"/>
      <c r="N31" s="215"/>
      <c r="O31" s="215"/>
      <c r="P31" s="215"/>
      <c r="Q31" s="198"/>
    </row>
    <row r="32" spans="1:17">
      <c r="A32" s="198"/>
      <c r="B32" s="216"/>
      <c r="C32" s="216"/>
      <c r="D32" s="216"/>
      <c r="E32" s="216"/>
      <c r="F32" s="216"/>
      <c r="G32" s="216"/>
      <c r="H32" s="216"/>
      <c r="I32" s="198"/>
      <c r="J32" s="215"/>
      <c r="K32" s="215"/>
      <c r="L32" s="215"/>
      <c r="M32" s="215"/>
      <c r="N32" s="215"/>
      <c r="O32" s="215"/>
      <c r="P32" s="215"/>
      <c r="Q32" s="198"/>
    </row>
    <row r="33" spans="1:17">
      <c r="A33" s="198"/>
      <c r="B33" s="216"/>
      <c r="C33" s="216"/>
      <c r="D33" s="216"/>
      <c r="E33" s="216"/>
      <c r="F33" s="216"/>
      <c r="G33" s="216"/>
      <c r="H33" s="216"/>
      <c r="I33" s="198"/>
      <c r="J33" s="215"/>
      <c r="K33" s="215"/>
      <c r="L33" s="215"/>
      <c r="M33" s="215"/>
      <c r="N33" s="215"/>
      <c r="O33" s="215"/>
      <c r="P33" s="215"/>
      <c r="Q33" s="198"/>
    </row>
    <row r="34" spans="1:17">
      <c r="A34" s="198"/>
      <c r="B34" s="216"/>
      <c r="C34" s="216"/>
      <c r="D34" s="216"/>
      <c r="E34" s="216"/>
      <c r="F34" s="216"/>
      <c r="G34" s="216"/>
      <c r="H34" s="216"/>
      <c r="I34" s="198"/>
      <c r="J34" s="215"/>
      <c r="K34" s="215"/>
      <c r="L34" s="215"/>
      <c r="M34" s="215"/>
      <c r="N34" s="215"/>
      <c r="O34" s="215"/>
      <c r="P34" s="215"/>
      <c r="Q34" s="198"/>
    </row>
    <row r="35" spans="1:17">
      <c r="A35" s="198"/>
      <c r="B35" s="216"/>
      <c r="C35" s="216"/>
      <c r="D35" s="216"/>
      <c r="E35" s="216"/>
      <c r="F35" s="216"/>
      <c r="G35" s="216"/>
      <c r="H35" s="216"/>
      <c r="I35" s="198"/>
      <c r="J35" s="215"/>
      <c r="K35" s="215"/>
      <c r="L35" s="215"/>
      <c r="M35" s="215"/>
      <c r="N35" s="215"/>
      <c r="O35" s="215"/>
      <c r="P35" s="215"/>
      <c r="Q35" s="198"/>
    </row>
    <row r="36" spans="1:17">
      <c r="A36" s="198"/>
      <c r="B36" s="216"/>
      <c r="C36" s="216"/>
      <c r="D36" s="216"/>
      <c r="E36" s="216"/>
      <c r="F36" s="216"/>
      <c r="G36" s="216"/>
      <c r="H36" s="216"/>
      <c r="I36" s="198"/>
      <c r="J36" s="215"/>
      <c r="K36" s="215"/>
      <c r="L36" s="215"/>
      <c r="M36" s="215"/>
      <c r="N36" s="215"/>
      <c r="O36" s="215"/>
      <c r="P36" s="215"/>
      <c r="Q36" s="198"/>
    </row>
    <row r="37" spans="1:17">
      <c r="A37" s="198"/>
      <c r="B37" s="216"/>
      <c r="C37" s="216"/>
      <c r="D37" s="216"/>
      <c r="E37" s="216"/>
      <c r="F37" s="216"/>
      <c r="G37" s="216"/>
      <c r="H37" s="216"/>
      <c r="I37" s="198"/>
      <c r="J37" s="215"/>
      <c r="K37" s="215"/>
      <c r="L37" s="215"/>
      <c r="M37" s="215"/>
      <c r="N37" s="215"/>
      <c r="O37" s="215"/>
      <c r="P37" s="215"/>
      <c r="Q37" s="198"/>
    </row>
    <row r="38" spans="1:17">
      <c r="A38" s="198"/>
      <c r="B38" s="216"/>
      <c r="C38" s="216"/>
      <c r="D38" s="216"/>
      <c r="E38" s="216"/>
      <c r="F38" s="216"/>
      <c r="G38" s="216"/>
      <c r="H38" s="216"/>
      <c r="I38" s="198"/>
      <c r="J38" s="215"/>
      <c r="K38" s="215"/>
      <c r="L38" s="215"/>
      <c r="M38" s="215"/>
      <c r="N38" s="215"/>
      <c r="O38" s="215"/>
      <c r="P38" s="215"/>
      <c r="Q38" s="198"/>
    </row>
    <row r="39" spans="1:17" ht="15.95" customHeight="1">
      <c r="A39" s="198"/>
      <c r="B39" s="216"/>
      <c r="C39" s="216"/>
      <c r="D39" s="216"/>
      <c r="E39" s="216"/>
      <c r="F39" s="207" t="s">
        <v>34</v>
      </c>
      <c r="G39" s="208">
        <f>SUM(C26:H26)</f>
        <v>30</v>
      </c>
      <c r="H39" s="207" t="s">
        <v>35</v>
      </c>
      <c r="I39" s="206"/>
      <c r="J39" s="215"/>
      <c r="K39" s="215"/>
      <c r="L39" s="215"/>
      <c r="M39" s="215"/>
      <c r="N39" s="215"/>
      <c r="O39" s="219"/>
      <c r="P39" s="215"/>
      <c r="Q39" s="198"/>
    </row>
    <row r="40" spans="1:17">
      <c r="A40" s="198"/>
      <c r="B40" s="198"/>
      <c r="C40" s="198"/>
      <c r="D40" s="198"/>
      <c r="E40" s="198"/>
      <c r="F40" s="198"/>
      <c r="G40" s="206"/>
      <c r="H40" s="220"/>
      <c r="I40" s="206"/>
      <c r="J40" s="221"/>
      <c r="K40" s="221"/>
      <c r="L40" s="221"/>
      <c r="M40" s="221"/>
      <c r="N40" s="221"/>
      <c r="O40" s="206"/>
      <c r="P40" s="220"/>
      <c r="Q40" s="198"/>
    </row>
    <row r="41" spans="1:17" ht="18.75" hidden="1">
      <c r="A41" s="198"/>
      <c r="B41" s="211" t="str">
        <f>'[1]REKOD PRESTASI MURID'!I11</f>
        <v>Nisbah Trigonometri</v>
      </c>
      <c r="C41" s="197"/>
      <c r="D41" s="197"/>
      <c r="E41" s="197"/>
      <c r="F41" s="197"/>
      <c r="G41" s="197"/>
      <c r="H41" s="212"/>
      <c r="I41" s="196"/>
      <c r="J41" s="211" t="str">
        <f>'[1]REKOD PRESTASI MURID'!J11</f>
        <v>Sudut dan Tangen bagi Bulatan</v>
      </c>
      <c r="K41" s="197"/>
      <c r="L41" s="197"/>
      <c r="M41" s="197"/>
      <c r="N41" s="197"/>
      <c r="O41" s="197"/>
      <c r="P41" s="212"/>
      <c r="Q41" s="198"/>
    </row>
    <row r="42" spans="1:17" hidden="1">
      <c r="A42" s="198"/>
      <c r="B42" s="222" t="s">
        <v>23</v>
      </c>
      <c r="C42" s="223" t="s">
        <v>27</v>
      </c>
      <c r="D42" s="223" t="s">
        <v>28</v>
      </c>
      <c r="E42" s="223" t="s">
        <v>29</v>
      </c>
      <c r="F42" s="223" t="s">
        <v>64</v>
      </c>
      <c r="G42" s="223" t="s">
        <v>65</v>
      </c>
      <c r="H42" s="223" t="s">
        <v>66</v>
      </c>
      <c r="I42" s="198"/>
      <c r="J42" s="222" t="s">
        <v>23</v>
      </c>
      <c r="K42" s="223" t="s">
        <v>27</v>
      </c>
      <c r="L42" s="223" t="s">
        <v>28</v>
      </c>
      <c r="M42" s="223" t="s">
        <v>29</v>
      </c>
      <c r="N42" s="223" t="s">
        <v>64</v>
      </c>
      <c r="O42" s="223" t="s">
        <v>65</v>
      </c>
      <c r="P42" s="223" t="s">
        <v>66</v>
      </c>
      <c r="Q42" s="198"/>
    </row>
    <row r="43" spans="1:17" hidden="1">
      <c r="A43" s="198"/>
      <c r="B43" s="202" t="s">
        <v>33</v>
      </c>
      <c r="C43" s="202" t="e">
        <f>COUNTIF('[1]REKOD PRESTASI MURID'!$I$12:$I$65,1)</f>
        <v>#VALUE!</v>
      </c>
      <c r="D43" s="202" t="e">
        <f>COUNTIF('[1]REKOD PRESTASI MURID'!$I$12:$I$65,2)</f>
        <v>#VALUE!</v>
      </c>
      <c r="E43" s="202" t="e">
        <f>COUNTIF('[1]REKOD PRESTASI MURID'!$I$12:$I$65,3)</f>
        <v>#VALUE!</v>
      </c>
      <c r="F43" s="202" t="e">
        <f>COUNTIF('[1]REKOD PRESTASI MURID'!$I$12:$I$65,4)</f>
        <v>#VALUE!</v>
      </c>
      <c r="G43" s="202" t="e">
        <f>COUNTIF('[1]REKOD PRESTASI MURID'!$I$12:$I$65,5)</f>
        <v>#VALUE!</v>
      </c>
      <c r="H43" s="202" t="e">
        <f>COUNTIF('[1]REKOD PRESTASI MURID'!$I$12:$I$65,6)</f>
        <v>#VALUE!</v>
      </c>
      <c r="I43" s="198"/>
      <c r="J43" s="202" t="s">
        <v>33</v>
      </c>
      <c r="K43" s="202" t="e">
        <f>COUNTIF('[1]REKOD PRESTASI MURID'!$H$12:$H$65,1)</f>
        <v>#VALUE!</v>
      </c>
      <c r="L43" s="202" t="e">
        <f>COUNTIF('[1]REKOD PRESTASI MURID'!$H$12:$H$65,2)</f>
        <v>#VALUE!</v>
      </c>
      <c r="M43" s="202" t="e">
        <f>COUNTIF('[1]REKOD PRESTASI MURID'!$H$12:$H$65,3)</f>
        <v>#VALUE!</v>
      </c>
      <c r="N43" s="202" t="e">
        <f>COUNTIF('[1]REKOD PRESTASI MURID'!$H$12:$H$65,4)</f>
        <v>#VALUE!</v>
      </c>
      <c r="O43" s="202" t="e">
        <f>COUNTIF('[1]REKOD PRESTASI MURID'!$H$12:$H$65,5)</f>
        <v>#VALUE!</v>
      </c>
      <c r="P43" s="202" t="e">
        <f>COUNTIF('[1]REKOD PRESTASI MURID'!$H$12:$H$65,6)</f>
        <v>#VALUE!</v>
      </c>
      <c r="Q43" s="198"/>
    </row>
    <row r="44" spans="1:17" hidden="1">
      <c r="A44" s="198"/>
      <c r="B44" s="198"/>
      <c r="C44" s="198"/>
      <c r="D44" s="198"/>
      <c r="E44" s="198"/>
      <c r="F44" s="198"/>
      <c r="G44" s="198"/>
      <c r="H44" s="198"/>
      <c r="I44" s="198"/>
      <c r="J44" s="198"/>
      <c r="K44" s="198"/>
      <c r="L44" s="198"/>
      <c r="M44" s="198"/>
      <c r="N44" s="198"/>
      <c r="O44" s="198"/>
      <c r="P44" s="198"/>
      <c r="Q44" s="198"/>
    </row>
    <row r="45" spans="1:17" hidden="1">
      <c r="A45" s="198"/>
      <c r="B45" s="198"/>
      <c r="C45" s="198"/>
      <c r="D45" s="198"/>
      <c r="E45" s="198"/>
      <c r="F45" s="198"/>
      <c r="G45" s="198"/>
      <c r="H45" s="198"/>
      <c r="I45" s="198"/>
      <c r="J45" s="198"/>
      <c r="K45" s="198"/>
      <c r="L45" s="198"/>
      <c r="M45" s="198"/>
      <c r="N45" s="198"/>
      <c r="O45" s="198"/>
      <c r="P45" s="198"/>
      <c r="Q45" s="198"/>
    </row>
    <row r="46" spans="1:17" hidden="1">
      <c r="A46" s="198"/>
      <c r="B46" s="198"/>
      <c r="C46" s="198"/>
      <c r="D46" s="198"/>
      <c r="E46" s="198"/>
      <c r="F46" s="198"/>
      <c r="G46" s="198"/>
      <c r="H46" s="198"/>
      <c r="I46" s="198"/>
      <c r="J46" s="198"/>
      <c r="K46" s="198"/>
      <c r="L46" s="198"/>
      <c r="M46" s="198"/>
      <c r="N46" s="198"/>
      <c r="O46" s="198"/>
      <c r="P46" s="198"/>
      <c r="Q46" s="198"/>
    </row>
    <row r="47" spans="1:17" hidden="1">
      <c r="A47" s="198"/>
      <c r="B47" s="198"/>
      <c r="C47" s="198"/>
      <c r="D47" s="198"/>
      <c r="E47" s="198"/>
      <c r="F47" s="198"/>
      <c r="G47" s="198"/>
      <c r="H47" s="198"/>
      <c r="I47" s="198"/>
      <c r="J47" s="198"/>
      <c r="K47" s="198"/>
      <c r="L47" s="198"/>
      <c r="M47" s="198"/>
      <c r="N47" s="198"/>
      <c r="O47" s="198"/>
      <c r="P47" s="198"/>
      <c r="Q47" s="198"/>
    </row>
    <row r="48" spans="1:17" hidden="1">
      <c r="A48" s="198"/>
      <c r="B48" s="198"/>
      <c r="C48" s="198"/>
      <c r="D48" s="198"/>
      <c r="E48" s="198"/>
      <c r="F48" s="198"/>
      <c r="G48" s="198"/>
      <c r="H48" s="198"/>
      <c r="I48" s="198"/>
      <c r="J48" s="198"/>
      <c r="K48" s="198"/>
      <c r="L48" s="198"/>
      <c r="M48" s="198"/>
      <c r="N48" s="198"/>
      <c r="O48" s="198"/>
      <c r="P48" s="198"/>
      <c r="Q48" s="198"/>
    </row>
    <row r="49" spans="1:17" hidden="1">
      <c r="A49" s="198"/>
      <c r="B49" s="198"/>
      <c r="C49" s="198"/>
      <c r="D49" s="198"/>
      <c r="E49" s="198"/>
      <c r="F49" s="198"/>
      <c r="G49" s="198"/>
      <c r="H49" s="198"/>
      <c r="I49" s="198"/>
      <c r="J49" s="198"/>
      <c r="K49" s="198"/>
      <c r="L49" s="198"/>
      <c r="M49" s="198"/>
      <c r="N49" s="198"/>
      <c r="O49" s="198"/>
      <c r="P49" s="198"/>
      <c r="Q49" s="198"/>
    </row>
    <row r="50" spans="1:17" hidden="1">
      <c r="A50" s="198"/>
      <c r="B50" s="198"/>
      <c r="C50" s="198"/>
      <c r="D50" s="198"/>
      <c r="E50" s="198"/>
      <c r="F50" s="198"/>
      <c r="G50" s="198"/>
      <c r="H50" s="198"/>
      <c r="I50" s="198"/>
      <c r="J50" s="198"/>
      <c r="K50" s="198"/>
      <c r="L50" s="198"/>
      <c r="M50" s="198"/>
      <c r="N50" s="198"/>
      <c r="O50" s="198"/>
      <c r="P50" s="198"/>
      <c r="Q50" s="198"/>
    </row>
    <row r="51" spans="1:17" hidden="1">
      <c r="A51" s="198"/>
      <c r="B51" s="198"/>
      <c r="C51" s="198"/>
      <c r="D51" s="198"/>
      <c r="E51" s="198"/>
      <c r="F51" s="198"/>
      <c r="G51" s="198"/>
      <c r="H51" s="198"/>
      <c r="I51" s="198"/>
      <c r="J51" s="198"/>
      <c r="K51" s="198"/>
      <c r="L51" s="198"/>
      <c r="M51" s="198"/>
      <c r="N51" s="198"/>
      <c r="O51" s="198"/>
      <c r="P51" s="198"/>
      <c r="Q51" s="198"/>
    </row>
    <row r="52" spans="1:17" hidden="1">
      <c r="A52" s="198"/>
      <c r="B52" s="198"/>
      <c r="C52" s="198"/>
      <c r="D52" s="198"/>
      <c r="E52" s="198"/>
      <c r="F52" s="198"/>
      <c r="G52" s="198"/>
      <c r="H52" s="198"/>
      <c r="I52" s="198"/>
      <c r="J52" s="198"/>
      <c r="K52" s="198"/>
      <c r="L52" s="198"/>
      <c r="M52" s="198"/>
      <c r="N52" s="198"/>
      <c r="O52" s="198"/>
      <c r="P52" s="198"/>
      <c r="Q52" s="198"/>
    </row>
    <row r="53" spans="1:17" hidden="1">
      <c r="A53" s="198"/>
      <c r="B53" s="198"/>
      <c r="C53" s="198"/>
      <c r="D53" s="198"/>
      <c r="E53" s="198"/>
      <c r="F53" s="198"/>
      <c r="G53" s="198"/>
      <c r="H53" s="198"/>
      <c r="I53" s="198"/>
      <c r="J53" s="198"/>
      <c r="K53" s="198"/>
      <c r="L53" s="198"/>
      <c r="M53" s="198"/>
      <c r="N53" s="198"/>
      <c r="O53" s="198"/>
      <c r="P53" s="198"/>
      <c r="Q53" s="198"/>
    </row>
    <row r="54" spans="1:17" hidden="1">
      <c r="A54" s="198"/>
      <c r="B54" s="198"/>
      <c r="C54" s="198"/>
      <c r="D54" s="198"/>
      <c r="E54" s="198"/>
      <c r="F54" s="198"/>
      <c r="G54" s="198"/>
      <c r="H54" s="198"/>
      <c r="I54" s="198"/>
      <c r="J54" s="198"/>
      <c r="K54" s="198"/>
      <c r="L54" s="198"/>
      <c r="M54" s="198"/>
      <c r="N54" s="198"/>
      <c r="O54" s="198"/>
      <c r="P54" s="198"/>
      <c r="Q54" s="198"/>
    </row>
    <row r="55" spans="1:17" hidden="1">
      <c r="A55" s="198"/>
      <c r="B55" s="198"/>
      <c r="C55" s="198"/>
      <c r="D55" s="198"/>
      <c r="E55" s="198"/>
      <c r="F55" s="198"/>
      <c r="G55" s="198"/>
      <c r="H55" s="198"/>
      <c r="I55" s="198"/>
      <c r="J55" s="198"/>
      <c r="K55" s="198"/>
      <c r="L55" s="198"/>
      <c r="M55" s="198"/>
      <c r="N55" s="198"/>
      <c r="O55" s="198"/>
      <c r="P55" s="198"/>
      <c r="Q55" s="198"/>
    </row>
    <row r="56" spans="1:17" hidden="1">
      <c r="A56" s="198"/>
      <c r="B56" s="204"/>
      <c r="C56" s="205"/>
      <c r="D56" s="206"/>
      <c r="E56" s="206"/>
      <c r="F56" s="202" t="s">
        <v>34</v>
      </c>
      <c r="G56" s="208" t="e">
        <f>SUM(C43:H43)</f>
        <v>#VALUE!</v>
      </c>
      <c r="H56" s="202" t="s">
        <v>35</v>
      </c>
      <c r="I56" s="198"/>
      <c r="J56" s="198"/>
      <c r="K56" s="198"/>
      <c r="L56" s="198"/>
      <c r="M56" s="198"/>
      <c r="N56" s="202" t="s">
        <v>34</v>
      </c>
      <c r="O56" s="208" t="e">
        <f>SUM(K43:P43)</f>
        <v>#VALUE!</v>
      </c>
      <c r="P56" s="202" t="s">
        <v>35</v>
      </c>
      <c r="Q56" s="198"/>
    </row>
    <row r="57" spans="1:17" hidden="1">
      <c r="A57" s="198"/>
      <c r="B57" s="197"/>
      <c r="C57" s="197"/>
      <c r="D57" s="197"/>
      <c r="E57" s="197"/>
      <c r="F57" s="196"/>
      <c r="G57" s="197"/>
      <c r="H57" s="197"/>
      <c r="I57" s="196"/>
      <c r="J57" s="196"/>
      <c r="K57" s="196"/>
      <c r="L57" s="196"/>
      <c r="M57" s="196"/>
      <c r="N57" s="196"/>
      <c r="O57" s="209"/>
      <c r="P57" s="197"/>
      <c r="Q57" s="198"/>
    </row>
    <row r="58" spans="1:17" hidden="1">
      <c r="A58" s="198"/>
      <c r="B58" s="196"/>
      <c r="C58" s="196"/>
      <c r="D58" s="196"/>
      <c r="E58" s="196"/>
      <c r="F58" s="196"/>
      <c r="G58" s="197"/>
      <c r="H58" s="210"/>
      <c r="I58" s="196"/>
      <c r="J58" s="196"/>
      <c r="K58" s="196"/>
      <c r="L58" s="196"/>
      <c r="M58" s="196"/>
      <c r="N58" s="196"/>
      <c r="O58" s="197"/>
      <c r="P58" s="210"/>
      <c r="Q58" s="198"/>
    </row>
    <row r="59" spans="1:17" ht="18.75" hidden="1">
      <c r="A59" s="198"/>
      <c r="B59" s="211" t="str">
        <f>'[1]REKOD PRESTASI MURID'!K11</f>
        <v>Pelan dan Dongakan</v>
      </c>
      <c r="C59" s="209"/>
      <c r="D59" s="209"/>
      <c r="E59" s="209"/>
      <c r="F59" s="209"/>
      <c r="G59" s="209"/>
      <c r="H59" s="212"/>
      <c r="I59" s="196"/>
      <c r="J59" s="211" t="str">
        <f>'[1]REKOD PRESTASI MURID'!L11</f>
        <v>Lokus dalam Dua Dimensi</v>
      </c>
      <c r="K59" s="209"/>
      <c r="L59" s="209"/>
      <c r="M59" s="209"/>
      <c r="N59" s="209"/>
      <c r="O59" s="209"/>
      <c r="P59" s="212"/>
      <c r="Q59" s="198"/>
    </row>
    <row r="60" spans="1:17" hidden="1">
      <c r="A60" s="198"/>
      <c r="B60" s="222" t="s">
        <v>23</v>
      </c>
      <c r="C60" s="223" t="s">
        <v>27</v>
      </c>
      <c r="D60" s="223" t="s">
        <v>28</v>
      </c>
      <c r="E60" s="223" t="s">
        <v>29</v>
      </c>
      <c r="F60" s="223" t="s">
        <v>30</v>
      </c>
      <c r="G60" s="223" t="s">
        <v>31</v>
      </c>
      <c r="H60" s="223" t="s">
        <v>32</v>
      </c>
      <c r="I60" s="198"/>
      <c r="J60" s="222" t="s">
        <v>23</v>
      </c>
      <c r="K60" s="223" t="s">
        <v>27</v>
      </c>
      <c r="L60" s="223" t="s">
        <v>28</v>
      </c>
      <c r="M60" s="223" t="s">
        <v>29</v>
      </c>
      <c r="N60" s="223" t="s">
        <v>30</v>
      </c>
      <c r="O60" s="223" t="s">
        <v>31</v>
      </c>
      <c r="P60" s="223" t="s">
        <v>32</v>
      </c>
      <c r="Q60" s="198"/>
    </row>
    <row r="61" spans="1:17" hidden="1">
      <c r="A61" s="198"/>
      <c r="B61" s="202" t="s">
        <v>33</v>
      </c>
      <c r="C61" s="202" t="e">
        <f>COUNTIF('[1]REKOD PRESTASI MURID'!$K$12:$K$65,1)</f>
        <v>#VALUE!</v>
      </c>
      <c r="D61" s="202" t="e">
        <f>COUNTIF('[1]REKOD PRESTASI MURID'!$K$12:$K$65,2)</f>
        <v>#VALUE!</v>
      </c>
      <c r="E61" s="202" t="e">
        <f>COUNTIF('[1]REKOD PRESTASI MURID'!$K$12:$K$65,3)</f>
        <v>#VALUE!</v>
      </c>
      <c r="F61" s="202" t="e">
        <f>COUNTIF('[1]REKOD PRESTASI MURID'!$K$12:$K$65,4)</f>
        <v>#VALUE!</v>
      </c>
      <c r="G61" s="202" t="e">
        <f>COUNTIF('[1]REKOD PRESTASI MURID'!$K$12:$K$65,5)</f>
        <v>#VALUE!</v>
      </c>
      <c r="H61" s="202" t="e">
        <f>COUNTIF('[1]REKOD PRESTASI MURID'!$K$12:$K$65,6)</f>
        <v>#VALUE!</v>
      </c>
      <c r="I61" s="198"/>
      <c r="J61" s="202" t="s">
        <v>33</v>
      </c>
      <c r="K61" s="202" t="e">
        <f>COUNTIF('[1]REKOD PRESTASI MURID'!$L$12:$L$65,1)</f>
        <v>#VALUE!</v>
      </c>
      <c r="L61" s="202" t="e">
        <f>COUNTIF('[1]REKOD PRESTASI MURID'!$L$12:$L$65,2)</f>
        <v>#VALUE!</v>
      </c>
      <c r="M61" s="202" t="e">
        <f>COUNTIF('[1]REKOD PRESTASI MURID'!$L$12:$L$65,3)</f>
        <v>#VALUE!</v>
      </c>
      <c r="N61" s="202" t="e">
        <f>COUNTIF('[1]REKOD PRESTASI MURID'!$L$12:$L$65,4)</f>
        <v>#VALUE!</v>
      </c>
      <c r="O61" s="202" t="e">
        <f>COUNTIF('[1]REKOD PRESTASI MURID'!$L$12:$L$65,5)</f>
        <v>#VALUE!</v>
      </c>
      <c r="P61" s="202" t="e">
        <f>COUNTIF('[1]REKOD PRESTASI MURID'!$L$12:$L$65,6)</f>
        <v>#VALUE!</v>
      </c>
      <c r="Q61" s="198"/>
    </row>
    <row r="62" spans="1:17" hidden="1">
      <c r="A62" s="198"/>
      <c r="B62" s="216"/>
      <c r="C62" s="216"/>
      <c r="D62" s="216"/>
      <c r="E62" s="216"/>
      <c r="F62" s="216"/>
      <c r="G62" s="216"/>
      <c r="H62" s="216"/>
      <c r="I62" s="198"/>
      <c r="J62" s="216"/>
      <c r="K62" s="216"/>
      <c r="L62" s="216"/>
      <c r="M62" s="216"/>
      <c r="N62" s="216"/>
      <c r="O62" s="216"/>
      <c r="P62" s="216"/>
      <c r="Q62" s="198"/>
    </row>
    <row r="63" spans="1:17" hidden="1">
      <c r="A63" s="198"/>
      <c r="B63" s="216"/>
      <c r="C63" s="216"/>
      <c r="D63" s="216"/>
      <c r="E63" s="216"/>
      <c r="F63" s="216"/>
      <c r="G63" s="216"/>
      <c r="H63" s="216"/>
      <c r="I63" s="198"/>
      <c r="J63" s="216"/>
      <c r="K63" s="216"/>
      <c r="L63" s="216"/>
      <c r="M63" s="216"/>
      <c r="N63" s="216"/>
      <c r="O63" s="216"/>
      <c r="P63" s="216"/>
      <c r="Q63" s="198"/>
    </row>
    <row r="64" spans="1:17" hidden="1">
      <c r="A64" s="198"/>
      <c r="B64" s="216"/>
      <c r="C64" s="216"/>
      <c r="D64" s="216"/>
      <c r="E64" s="216"/>
      <c r="F64" s="216"/>
      <c r="G64" s="216"/>
      <c r="H64" s="216"/>
      <c r="I64" s="198"/>
      <c r="J64" s="216"/>
      <c r="K64" s="216"/>
      <c r="L64" s="216"/>
      <c r="M64" s="216"/>
      <c r="N64" s="216"/>
      <c r="O64" s="216"/>
      <c r="P64" s="216"/>
      <c r="Q64" s="198"/>
    </row>
    <row r="65" spans="1:17" hidden="1">
      <c r="A65" s="198"/>
      <c r="B65" s="216"/>
      <c r="C65" s="216"/>
      <c r="D65" s="216"/>
      <c r="E65" s="216"/>
      <c r="F65" s="216"/>
      <c r="G65" s="216"/>
      <c r="H65" s="216"/>
      <c r="I65" s="198"/>
      <c r="J65" s="216"/>
      <c r="K65" s="216"/>
      <c r="L65" s="216"/>
      <c r="M65" s="216"/>
      <c r="N65" s="216"/>
      <c r="O65" s="216"/>
      <c r="P65" s="216"/>
      <c r="Q65" s="198"/>
    </row>
    <row r="66" spans="1:17" hidden="1">
      <c r="A66" s="198"/>
      <c r="B66" s="216"/>
      <c r="C66" s="216"/>
      <c r="D66" s="216"/>
      <c r="E66" s="216"/>
      <c r="F66" s="216"/>
      <c r="G66" s="216"/>
      <c r="H66" s="216"/>
      <c r="I66" s="198"/>
      <c r="J66" s="216"/>
      <c r="K66" s="216"/>
      <c r="L66" s="216"/>
      <c r="M66" s="216"/>
      <c r="N66" s="216"/>
      <c r="O66" s="216"/>
      <c r="P66" s="216"/>
      <c r="Q66" s="198"/>
    </row>
    <row r="67" spans="1:17" hidden="1">
      <c r="A67" s="198"/>
      <c r="B67" s="216"/>
      <c r="C67" s="216"/>
      <c r="D67" s="216"/>
      <c r="E67" s="216"/>
      <c r="F67" s="216"/>
      <c r="G67" s="216"/>
      <c r="H67" s="216"/>
      <c r="I67" s="198"/>
      <c r="J67" s="216"/>
      <c r="K67" s="216"/>
      <c r="L67" s="216"/>
      <c r="M67" s="216"/>
      <c r="N67" s="216"/>
      <c r="O67" s="216"/>
      <c r="P67" s="216"/>
      <c r="Q67" s="198"/>
    </row>
    <row r="68" spans="1:17" hidden="1">
      <c r="A68" s="198"/>
      <c r="B68" s="216"/>
      <c r="C68" s="216"/>
      <c r="D68" s="216"/>
      <c r="E68" s="216"/>
      <c r="F68" s="216"/>
      <c r="G68" s="216"/>
      <c r="H68" s="216"/>
      <c r="I68" s="198"/>
      <c r="J68" s="216"/>
      <c r="K68" s="216"/>
      <c r="L68" s="216"/>
      <c r="M68" s="216"/>
      <c r="N68" s="216"/>
      <c r="O68" s="216"/>
      <c r="P68" s="216"/>
      <c r="Q68" s="198"/>
    </row>
    <row r="69" spans="1:17" hidden="1">
      <c r="A69" s="198"/>
      <c r="B69" s="216"/>
      <c r="C69" s="216"/>
      <c r="D69" s="216"/>
      <c r="E69" s="216"/>
      <c r="F69" s="216"/>
      <c r="G69" s="216"/>
      <c r="H69" s="216"/>
      <c r="I69" s="198"/>
      <c r="J69" s="216"/>
      <c r="K69" s="216"/>
      <c r="L69" s="216"/>
      <c r="M69" s="216"/>
      <c r="N69" s="216"/>
      <c r="O69" s="216"/>
      <c r="P69" s="216"/>
      <c r="Q69" s="198"/>
    </row>
    <row r="70" spans="1:17" hidden="1">
      <c r="A70" s="198"/>
      <c r="B70" s="216"/>
      <c r="C70" s="216"/>
      <c r="D70" s="216"/>
      <c r="E70" s="216"/>
      <c r="F70" s="216"/>
      <c r="G70" s="216"/>
      <c r="H70" s="216"/>
      <c r="I70" s="198"/>
      <c r="J70" s="216"/>
      <c r="K70" s="216"/>
      <c r="L70" s="216"/>
      <c r="M70" s="216"/>
      <c r="N70" s="216"/>
      <c r="O70" s="216"/>
      <c r="P70" s="216"/>
      <c r="Q70" s="198"/>
    </row>
    <row r="71" spans="1:17" hidden="1">
      <c r="A71" s="198"/>
      <c r="B71" s="216"/>
      <c r="C71" s="216"/>
      <c r="D71" s="216"/>
      <c r="E71" s="216"/>
      <c r="F71" s="216"/>
      <c r="G71" s="216"/>
      <c r="H71" s="216"/>
      <c r="I71" s="198"/>
      <c r="J71" s="216"/>
      <c r="K71" s="216"/>
      <c r="L71" s="216"/>
      <c r="M71" s="216"/>
      <c r="N71" s="216"/>
      <c r="O71" s="216"/>
      <c r="P71" s="216"/>
      <c r="Q71" s="198"/>
    </row>
    <row r="72" spans="1:17" hidden="1">
      <c r="A72" s="198"/>
      <c r="B72" s="216"/>
      <c r="C72" s="216"/>
      <c r="D72" s="216"/>
      <c r="E72" s="216"/>
      <c r="F72" s="216"/>
      <c r="G72" s="216"/>
      <c r="H72" s="216"/>
      <c r="I72" s="198"/>
      <c r="J72" s="216"/>
      <c r="K72" s="216"/>
      <c r="L72" s="216"/>
      <c r="M72" s="216"/>
      <c r="N72" s="216"/>
      <c r="O72" s="216"/>
      <c r="P72" s="216"/>
      <c r="Q72" s="198"/>
    </row>
    <row r="73" spans="1:17" hidden="1">
      <c r="A73" s="198"/>
      <c r="B73" s="216"/>
      <c r="C73" s="216"/>
      <c r="D73" s="216"/>
      <c r="E73" s="216"/>
      <c r="F73" s="216"/>
      <c r="G73" s="216"/>
      <c r="H73" s="216"/>
      <c r="I73" s="198"/>
      <c r="J73" s="216"/>
      <c r="K73" s="216"/>
      <c r="L73" s="216"/>
      <c r="M73" s="216"/>
      <c r="N73" s="216"/>
      <c r="O73" s="216"/>
      <c r="P73" s="216"/>
      <c r="Q73" s="198"/>
    </row>
    <row r="74" spans="1:17" hidden="1">
      <c r="A74" s="198"/>
      <c r="B74" s="216"/>
      <c r="C74" s="216"/>
      <c r="D74" s="216"/>
      <c r="E74" s="216"/>
      <c r="F74" s="202" t="s">
        <v>34</v>
      </c>
      <c r="G74" s="208" t="e">
        <f>SUM(C61:H61)</f>
        <v>#VALUE!</v>
      </c>
      <c r="H74" s="202" t="s">
        <v>35</v>
      </c>
      <c r="I74" s="206"/>
      <c r="J74" s="216"/>
      <c r="K74" s="216"/>
      <c r="L74" s="216"/>
      <c r="M74" s="216"/>
      <c r="N74" s="202" t="s">
        <v>34</v>
      </c>
      <c r="O74" s="208" t="e">
        <f>SUM(K61:P61)</f>
        <v>#VALUE!</v>
      </c>
      <c r="P74" s="202" t="s">
        <v>35</v>
      </c>
      <c r="Q74" s="198"/>
    </row>
    <row r="75" spans="1:17" hidden="1">
      <c r="A75" s="198"/>
      <c r="B75" s="198"/>
      <c r="C75" s="198"/>
      <c r="D75" s="198"/>
      <c r="E75" s="198"/>
      <c r="F75" s="198"/>
      <c r="G75" s="206"/>
      <c r="H75" s="220"/>
      <c r="I75" s="206"/>
      <c r="J75" s="198"/>
      <c r="K75" s="198"/>
      <c r="L75" s="198"/>
      <c r="M75" s="198"/>
      <c r="N75" s="198"/>
      <c r="O75" s="206"/>
      <c r="P75" s="220"/>
      <c r="Q75" s="198"/>
    </row>
    <row r="76" spans="1:17" ht="18.75" hidden="1">
      <c r="A76" s="198"/>
      <c r="B76" s="211" t="str">
        <f>'[1]REKOD PRESTASI MURID'!M11</f>
        <v>Garis Lurus</v>
      </c>
      <c r="C76" s="197"/>
      <c r="D76" s="197"/>
      <c r="E76" s="197"/>
      <c r="F76" s="197"/>
      <c r="G76" s="197"/>
      <c r="H76" s="212"/>
      <c r="I76" s="196"/>
      <c r="J76" s="211"/>
      <c r="K76" s="197"/>
      <c r="L76" s="197"/>
      <c r="M76" s="197"/>
      <c r="N76" s="197"/>
      <c r="O76" s="197"/>
      <c r="P76" s="212"/>
      <c r="Q76" s="198"/>
    </row>
    <row r="77" spans="1:17" hidden="1">
      <c r="A77" s="198"/>
      <c r="B77" s="222" t="s">
        <v>23</v>
      </c>
      <c r="C77" s="223" t="s">
        <v>27</v>
      </c>
      <c r="D77" s="223" t="s">
        <v>28</v>
      </c>
      <c r="E77" s="223" t="s">
        <v>29</v>
      </c>
      <c r="F77" s="223" t="s">
        <v>30</v>
      </c>
      <c r="G77" s="223" t="s">
        <v>31</v>
      </c>
      <c r="H77" s="223" t="s">
        <v>32</v>
      </c>
      <c r="I77" s="198"/>
      <c r="J77" s="213"/>
      <c r="K77" s="214"/>
      <c r="L77" s="214"/>
      <c r="M77" s="214"/>
      <c r="N77" s="214"/>
      <c r="O77" s="214"/>
      <c r="P77" s="214"/>
      <c r="Q77" s="198"/>
    </row>
    <row r="78" spans="1:17" hidden="1">
      <c r="A78" s="198"/>
      <c r="B78" s="202" t="s">
        <v>33</v>
      </c>
      <c r="C78" s="202" t="e">
        <f>COUNTIF('[1]REKOD PRESTASI MURID'!$M$12:$M$65,1)</f>
        <v>#VALUE!</v>
      </c>
      <c r="D78" s="202" t="e">
        <f>COUNTIF('[1]REKOD PRESTASI MURID'!$M$12:$M$65,2)</f>
        <v>#VALUE!</v>
      </c>
      <c r="E78" s="202" t="e">
        <f>COUNTIF('[1]REKOD PRESTASI MURID'!$M$12:$M$65,3)</f>
        <v>#VALUE!</v>
      </c>
      <c r="F78" s="202" t="e">
        <f>COUNTIF('[1]REKOD PRESTASI MURID'!$M$12:$M$65,4)</f>
        <v>#VALUE!</v>
      </c>
      <c r="G78" s="202" t="e">
        <f>COUNTIF('[1]REKOD PRESTASI MURID'!$M$12:$M$65,5)</f>
        <v>#VALUE!</v>
      </c>
      <c r="H78" s="202" t="e">
        <f>COUNTIF('[1]REKOD PRESTASI MURID'!$M$12:$M$65,6)</f>
        <v>#VALUE!</v>
      </c>
      <c r="I78" s="198"/>
      <c r="J78" s="215"/>
      <c r="K78" s="215"/>
      <c r="L78" s="215"/>
      <c r="M78" s="215"/>
      <c r="N78" s="215"/>
      <c r="O78" s="215"/>
      <c r="P78" s="215"/>
      <c r="Q78" s="198"/>
    </row>
    <row r="79" spans="1:17" hidden="1">
      <c r="A79" s="198"/>
      <c r="B79" s="198"/>
      <c r="C79" s="198"/>
      <c r="D79" s="198"/>
      <c r="E79" s="198"/>
      <c r="F79" s="198"/>
      <c r="G79" s="198"/>
      <c r="H79" s="198"/>
      <c r="I79" s="198"/>
      <c r="J79" s="221"/>
      <c r="K79" s="221"/>
      <c r="L79" s="221"/>
      <c r="M79" s="221"/>
      <c r="N79" s="221"/>
      <c r="O79" s="221"/>
      <c r="P79" s="221"/>
      <c r="Q79" s="198"/>
    </row>
    <row r="80" spans="1:17" hidden="1">
      <c r="A80" s="198"/>
      <c r="B80" s="198"/>
      <c r="C80" s="198"/>
      <c r="D80" s="198"/>
      <c r="E80" s="196"/>
      <c r="F80" s="196"/>
      <c r="G80" s="196"/>
      <c r="H80" s="196"/>
      <c r="I80" s="196"/>
      <c r="J80" s="197"/>
      <c r="K80" s="197"/>
      <c r="L80" s="197"/>
      <c r="M80" s="197"/>
      <c r="N80" s="197"/>
      <c r="O80" s="197"/>
      <c r="P80" s="197"/>
      <c r="Q80" s="196"/>
    </row>
    <row r="81" spans="1:17" hidden="1">
      <c r="A81" s="198"/>
      <c r="B81" s="198"/>
      <c r="C81" s="198"/>
      <c r="D81" s="198"/>
      <c r="E81" s="196"/>
      <c r="F81" s="196"/>
      <c r="G81" s="196"/>
      <c r="H81" s="196"/>
      <c r="I81" s="196"/>
      <c r="J81" s="197"/>
      <c r="K81" s="197"/>
      <c r="L81" s="197"/>
      <c r="M81" s="197"/>
      <c r="N81" s="197"/>
      <c r="O81" s="197"/>
      <c r="P81" s="197"/>
      <c r="Q81" s="196"/>
    </row>
    <row r="82" spans="1:17" hidden="1">
      <c r="A82" s="198"/>
      <c r="B82" s="198"/>
      <c r="C82" s="198"/>
      <c r="D82" s="198"/>
      <c r="E82" s="196"/>
      <c r="F82" s="196"/>
      <c r="G82" s="196"/>
      <c r="H82" s="196"/>
      <c r="I82" s="196"/>
      <c r="J82" s="197"/>
      <c r="K82" s="197"/>
      <c r="L82" s="197"/>
      <c r="M82" s="197"/>
      <c r="N82" s="197"/>
      <c r="O82" s="197"/>
      <c r="P82" s="197"/>
      <c r="Q82" s="196"/>
    </row>
    <row r="83" spans="1:17" hidden="1">
      <c r="A83" s="198"/>
      <c r="B83" s="198"/>
      <c r="C83" s="198"/>
      <c r="D83" s="198"/>
      <c r="E83" s="196"/>
      <c r="F83" s="196"/>
      <c r="G83" s="196"/>
      <c r="H83" s="196"/>
      <c r="I83" s="196"/>
      <c r="J83" s="197"/>
      <c r="K83" s="197"/>
      <c r="L83" s="197"/>
      <c r="M83" s="197"/>
      <c r="N83" s="197"/>
      <c r="O83" s="197"/>
      <c r="P83" s="197"/>
      <c r="Q83" s="196"/>
    </row>
    <row r="84" spans="1:17" hidden="1">
      <c r="A84" s="198"/>
      <c r="B84" s="198"/>
      <c r="C84" s="198"/>
      <c r="D84" s="198"/>
      <c r="E84" s="196"/>
      <c r="F84" s="196"/>
      <c r="G84" s="196"/>
      <c r="H84" s="196"/>
      <c r="I84" s="196"/>
      <c r="J84" s="197"/>
      <c r="K84" s="197"/>
      <c r="L84" s="197"/>
      <c r="M84" s="197"/>
      <c r="N84" s="197"/>
      <c r="O84" s="197"/>
      <c r="P84" s="197"/>
      <c r="Q84" s="196"/>
    </row>
    <row r="85" spans="1:17" hidden="1">
      <c r="A85" s="198"/>
      <c r="B85" s="198"/>
      <c r="C85" s="198"/>
      <c r="D85" s="198"/>
      <c r="E85" s="196"/>
      <c r="F85" s="196"/>
      <c r="G85" s="196"/>
      <c r="H85" s="196"/>
      <c r="I85" s="196"/>
      <c r="J85" s="197"/>
      <c r="K85" s="197"/>
      <c r="L85" s="197"/>
      <c r="M85" s="197"/>
      <c r="N85" s="197"/>
      <c r="O85" s="197"/>
      <c r="P85" s="197"/>
      <c r="Q85" s="196"/>
    </row>
    <row r="86" spans="1:17" hidden="1">
      <c r="A86" s="198"/>
      <c r="B86" s="198"/>
      <c r="C86" s="198"/>
      <c r="D86" s="198"/>
      <c r="E86" s="196"/>
      <c r="F86" s="196"/>
      <c r="G86" s="196"/>
      <c r="H86" s="196"/>
      <c r="I86" s="196"/>
      <c r="J86" s="197"/>
      <c r="K86" s="197"/>
      <c r="L86" s="197"/>
      <c r="M86" s="197"/>
      <c r="N86" s="197"/>
      <c r="O86" s="197"/>
      <c r="P86" s="197"/>
      <c r="Q86" s="196"/>
    </row>
    <row r="87" spans="1:17" hidden="1">
      <c r="A87" s="198"/>
      <c r="B87" s="198"/>
      <c r="C87" s="198"/>
      <c r="D87" s="198"/>
      <c r="E87" s="196"/>
      <c r="F87" s="196"/>
      <c r="G87" s="196"/>
      <c r="H87" s="196"/>
      <c r="I87" s="196"/>
      <c r="J87" s="197"/>
      <c r="K87" s="197"/>
      <c r="L87" s="197"/>
      <c r="M87" s="197"/>
      <c r="N87" s="197"/>
      <c r="O87" s="197"/>
      <c r="P87" s="197"/>
      <c r="Q87" s="196"/>
    </row>
    <row r="88" spans="1:17" hidden="1">
      <c r="A88" s="198"/>
      <c r="B88" s="198"/>
      <c r="C88" s="198"/>
      <c r="D88" s="198"/>
      <c r="E88" s="196"/>
      <c r="F88" s="196"/>
      <c r="G88" s="196"/>
      <c r="H88" s="196"/>
      <c r="I88" s="196"/>
      <c r="J88" s="197"/>
      <c r="K88" s="197"/>
      <c r="L88" s="197"/>
      <c r="M88" s="197"/>
      <c r="N88" s="197"/>
      <c r="O88" s="197"/>
      <c r="P88" s="197"/>
      <c r="Q88" s="196"/>
    </row>
    <row r="89" spans="1:17" hidden="1">
      <c r="A89" s="198"/>
      <c r="B89" s="198"/>
      <c r="C89" s="198"/>
      <c r="D89" s="198"/>
      <c r="E89" s="198"/>
      <c r="F89" s="198"/>
      <c r="G89" s="198"/>
      <c r="H89" s="198"/>
      <c r="I89" s="198"/>
      <c r="J89" s="221"/>
      <c r="K89" s="221"/>
      <c r="L89" s="221"/>
      <c r="M89" s="221"/>
      <c r="N89" s="221"/>
      <c r="O89" s="221"/>
      <c r="P89" s="221"/>
      <c r="Q89" s="198"/>
    </row>
    <row r="90" spans="1:17" hidden="1">
      <c r="A90" s="198"/>
      <c r="B90" s="198"/>
      <c r="C90" s="198"/>
      <c r="D90" s="198"/>
      <c r="E90" s="198"/>
      <c r="F90" s="198"/>
      <c r="G90" s="198"/>
      <c r="H90" s="198"/>
      <c r="I90" s="198"/>
      <c r="J90" s="221"/>
      <c r="K90" s="221"/>
      <c r="L90" s="221"/>
      <c r="M90" s="221"/>
      <c r="N90" s="221"/>
      <c r="O90" s="221"/>
      <c r="P90" s="221"/>
      <c r="Q90" s="198"/>
    </row>
    <row r="91" spans="1:17" hidden="1">
      <c r="A91" s="198"/>
      <c r="B91" s="204"/>
      <c r="C91" s="205"/>
      <c r="D91" s="206"/>
      <c r="E91" s="206"/>
      <c r="F91" s="202" t="s">
        <v>34</v>
      </c>
      <c r="G91" s="208" t="e">
        <f>SUM(C78:H78)</f>
        <v>#VALUE!</v>
      </c>
      <c r="H91" s="202" t="s">
        <v>35</v>
      </c>
      <c r="I91" s="198"/>
      <c r="J91" s="221"/>
      <c r="K91" s="221"/>
      <c r="L91" s="221"/>
      <c r="M91" s="221"/>
      <c r="N91" s="215"/>
      <c r="O91" s="219"/>
      <c r="P91" s="215"/>
      <c r="Q91" s="198"/>
    </row>
    <row r="92" spans="1:17" ht="21.75" customHeight="1">
      <c r="A92" s="198"/>
      <c r="B92" s="197"/>
      <c r="C92" s="197"/>
      <c r="D92" s="197"/>
      <c r="E92" s="197"/>
      <c r="F92" s="196"/>
      <c r="G92" s="197"/>
      <c r="H92" s="197"/>
      <c r="I92" s="196"/>
      <c r="J92" s="196"/>
      <c r="K92" s="196"/>
      <c r="L92" s="196"/>
      <c r="M92" s="196"/>
      <c r="N92" s="196"/>
      <c r="O92" s="209"/>
      <c r="P92" s="197"/>
      <c r="Q92" s="198"/>
    </row>
    <row r="93" spans="1:17" ht="9" customHeight="1">
      <c r="A93" s="198"/>
      <c r="B93" s="196"/>
      <c r="C93" s="196"/>
      <c r="D93" s="196"/>
      <c r="E93" s="196"/>
      <c r="F93" s="196"/>
      <c r="G93" s="197"/>
      <c r="H93" s="210"/>
      <c r="I93" s="196"/>
      <c r="J93" s="196"/>
      <c r="K93" s="196"/>
      <c r="L93" s="196"/>
      <c r="M93" s="196"/>
      <c r="N93" s="196"/>
      <c r="O93" s="197"/>
      <c r="P93" s="210"/>
      <c r="Q93" s="198"/>
    </row>
    <row r="94" spans="1:17" ht="32.25" customHeight="1">
      <c r="A94" s="198"/>
      <c r="B94" s="211" t="str">
        <f>'[1]REKOD PRESTASI MURID'!AE9</f>
        <v>TAHAP PENGHAYATAN NILAI</v>
      </c>
      <c r="C94" s="197"/>
      <c r="D94" s="197"/>
      <c r="E94" s="197"/>
      <c r="F94" s="197"/>
      <c r="G94" s="197"/>
      <c r="H94" s="212"/>
      <c r="I94" s="196"/>
      <c r="J94" s="211" t="s">
        <v>11</v>
      </c>
      <c r="K94" s="209"/>
      <c r="L94" s="209"/>
      <c r="M94" s="209"/>
      <c r="N94" s="209"/>
      <c r="O94" s="209"/>
      <c r="P94" s="212"/>
      <c r="Q94" s="198"/>
    </row>
    <row r="95" spans="1:17">
      <c r="A95" s="198"/>
      <c r="B95" s="224" t="s">
        <v>23</v>
      </c>
      <c r="C95" s="225" t="s">
        <v>108</v>
      </c>
      <c r="D95" s="226" t="s">
        <v>109</v>
      </c>
      <c r="E95" s="225" t="s">
        <v>110</v>
      </c>
      <c r="F95" s="197"/>
      <c r="G95" s="197"/>
      <c r="H95" s="212"/>
      <c r="I95" s="221"/>
      <c r="J95" s="224" t="s">
        <v>23</v>
      </c>
      <c r="K95" s="227" t="s">
        <v>27</v>
      </c>
      <c r="L95" s="227" t="s">
        <v>28</v>
      </c>
      <c r="M95" s="227" t="s">
        <v>29</v>
      </c>
      <c r="N95" s="227" t="s">
        <v>30</v>
      </c>
      <c r="O95" s="227" t="s">
        <v>31</v>
      </c>
      <c r="P95" s="227" t="s">
        <v>32</v>
      </c>
      <c r="Q95" s="198"/>
    </row>
    <row r="96" spans="1:17">
      <c r="A96" s="198"/>
      <c r="B96" s="228" t="s">
        <v>33</v>
      </c>
      <c r="C96" s="202">
        <f>COUNTIF('REKOD PRESTASI MURID'!$AE$12:$AE$65,'GRAF PELAPORAN'!C95)</f>
        <v>25</v>
      </c>
      <c r="D96" s="202">
        <f>COUNTIF('REKOD PRESTASI MURID'!$AE$12:$AE$65,'GRAF PELAPORAN'!D95)</f>
        <v>2</v>
      </c>
      <c r="E96" s="202">
        <f>COUNTIF('REKOD PRESTASI MURID'!$AE$12:$AE$65,'GRAF PELAPORAN'!E95)</f>
        <v>3</v>
      </c>
      <c r="F96" s="197"/>
      <c r="G96" s="197"/>
      <c r="H96" s="212"/>
      <c r="I96" s="221"/>
      <c r="J96" s="228" t="s">
        <v>33</v>
      </c>
      <c r="K96" s="202">
        <f>COUNTIF('REKOD PRESTASI MURID'!$AD$12:$AD$65,1)</f>
        <v>0</v>
      </c>
      <c r="L96" s="202">
        <f>COUNTIF('REKOD PRESTASI MURID'!$AD$12:$AD$65,2)</f>
        <v>0</v>
      </c>
      <c r="M96" s="202">
        <f>COUNTIF('REKOD PRESTASI MURID'!$AD$12:$AD$65,3)</f>
        <v>1</v>
      </c>
      <c r="N96" s="202">
        <f>COUNTIF('REKOD PRESTASI MURID'!$AD$12:$AD$65,4)</f>
        <v>6</v>
      </c>
      <c r="O96" s="202">
        <f>COUNTIF('REKOD PRESTASI MURID'!$AD$12:$AD$65,5)</f>
        <v>18</v>
      </c>
      <c r="P96" s="202">
        <f>COUNTIF('REKOD PRESTASI MURID'!$AD$12:$AD$65,6)</f>
        <v>5</v>
      </c>
      <c r="Q96" s="198"/>
    </row>
    <row r="97" spans="1:17" ht="23.25" customHeight="1">
      <c r="A97" s="198"/>
      <c r="B97" s="198"/>
      <c r="C97" s="198"/>
      <c r="D97" s="198"/>
      <c r="E97" s="198"/>
      <c r="F97" s="198"/>
      <c r="G97" s="198"/>
      <c r="H97" s="198"/>
      <c r="I97" s="221"/>
      <c r="J97" s="216"/>
      <c r="K97" s="216"/>
      <c r="L97" s="216"/>
      <c r="M97" s="216"/>
      <c r="N97" s="216"/>
      <c r="O97" s="216"/>
      <c r="P97" s="216"/>
      <c r="Q97" s="198"/>
    </row>
    <row r="98" spans="1:17">
      <c r="A98" s="198"/>
      <c r="B98" s="210"/>
      <c r="C98" s="210"/>
      <c r="D98" s="210"/>
      <c r="E98" s="210"/>
      <c r="F98" s="210"/>
      <c r="G98" s="210"/>
      <c r="H98" s="210"/>
      <c r="I98" s="221"/>
      <c r="J98" s="216"/>
      <c r="K98" s="216"/>
      <c r="L98" s="216"/>
      <c r="M98" s="216"/>
      <c r="N98" s="216"/>
      <c r="O98" s="216"/>
      <c r="P98" s="216"/>
      <c r="Q98" s="198"/>
    </row>
    <row r="99" spans="1:17">
      <c r="A99" s="198"/>
      <c r="B99" s="210"/>
      <c r="C99" s="210"/>
      <c r="D99" s="210"/>
      <c r="E99" s="210"/>
      <c r="F99" s="210"/>
      <c r="G99" s="210"/>
      <c r="H99" s="210"/>
      <c r="I99" s="221"/>
      <c r="J99" s="216"/>
      <c r="K99" s="216"/>
      <c r="L99" s="216"/>
      <c r="M99" s="216"/>
      <c r="N99" s="216"/>
      <c r="O99" s="216"/>
      <c r="P99" s="216"/>
      <c r="Q99" s="198"/>
    </row>
    <row r="100" spans="1:17">
      <c r="A100" s="198"/>
      <c r="B100" s="210"/>
      <c r="C100" s="210"/>
      <c r="D100" s="210"/>
      <c r="E100" s="210"/>
      <c r="F100" s="210"/>
      <c r="G100" s="210"/>
      <c r="H100" s="210"/>
      <c r="I100" s="221"/>
      <c r="J100" s="216"/>
      <c r="K100" s="216"/>
      <c r="L100" s="216"/>
      <c r="M100" s="216"/>
      <c r="N100" s="216"/>
      <c r="O100" s="216"/>
      <c r="P100" s="216"/>
      <c r="Q100" s="198"/>
    </row>
    <row r="101" spans="1:17">
      <c r="A101" s="198"/>
      <c r="B101" s="210"/>
      <c r="C101" s="210"/>
      <c r="D101" s="210"/>
      <c r="E101" s="210"/>
      <c r="F101" s="210"/>
      <c r="G101" s="210"/>
      <c r="H101" s="210"/>
      <c r="I101" s="221"/>
      <c r="J101" s="216"/>
      <c r="K101" s="216"/>
      <c r="L101" s="216"/>
      <c r="M101" s="216"/>
      <c r="N101" s="216"/>
      <c r="O101" s="216"/>
      <c r="P101" s="216"/>
      <c r="Q101" s="198"/>
    </row>
    <row r="102" spans="1:17">
      <c r="A102" s="198"/>
      <c r="B102" s="210"/>
      <c r="C102" s="210"/>
      <c r="D102" s="210"/>
      <c r="E102" s="210"/>
      <c r="F102" s="210"/>
      <c r="G102" s="210"/>
      <c r="H102" s="210"/>
      <c r="I102" s="221"/>
      <c r="J102" s="216"/>
      <c r="K102" s="216"/>
      <c r="L102" s="216"/>
      <c r="M102" s="216"/>
      <c r="N102" s="216"/>
      <c r="O102" s="216"/>
      <c r="P102" s="216"/>
      <c r="Q102" s="198"/>
    </row>
    <row r="103" spans="1:17">
      <c r="A103" s="198"/>
      <c r="B103" s="210"/>
      <c r="C103" s="210"/>
      <c r="D103" s="210"/>
      <c r="E103" s="210"/>
      <c r="F103" s="210"/>
      <c r="G103" s="210"/>
      <c r="H103" s="210"/>
      <c r="I103" s="221"/>
      <c r="J103" s="216"/>
      <c r="K103" s="216"/>
      <c r="L103" s="216"/>
      <c r="M103" s="216"/>
      <c r="N103" s="216"/>
      <c r="O103" s="216"/>
      <c r="P103" s="216"/>
      <c r="Q103" s="198"/>
    </row>
    <row r="104" spans="1:17">
      <c r="A104" s="198"/>
      <c r="B104" s="210"/>
      <c r="C104" s="210"/>
      <c r="D104" s="210"/>
      <c r="E104" s="210"/>
      <c r="F104" s="210"/>
      <c r="G104" s="210"/>
      <c r="H104" s="210"/>
      <c r="I104" s="221"/>
      <c r="J104" s="216"/>
      <c r="K104" s="216"/>
      <c r="L104" s="216"/>
      <c r="M104" s="216"/>
      <c r="N104" s="216"/>
      <c r="O104" s="216"/>
      <c r="P104" s="216"/>
      <c r="Q104" s="198"/>
    </row>
    <row r="105" spans="1:17">
      <c r="A105" s="198"/>
      <c r="B105" s="198"/>
      <c r="C105" s="198"/>
      <c r="D105" s="198"/>
      <c r="E105" s="198"/>
      <c r="F105" s="210"/>
      <c r="G105" s="210"/>
      <c r="H105" s="210"/>
      <c r="I105" s="221"/>
      <c r="J105" s="216"/>
      <c r="K105" s="216"/>
      <c r="L105" s="216"/>
      <c r="M105" s="216"/>
      <c r="N105" s="216"/>
      <c r="O105" s="216"/>
      <c r="P105" s="216"/>
      <c r="Q105" s="198"/>
    </row>
    <row r="106" spans="1:17">
      <c r="A106" s="198"/>
      <c r="B106" s="198"/>
      <c r="C106" s="198"/>
      <c r="D106" s="198"/>
      <c r="E106" s="198"/>
      <c r="F106" s="210"/>
      <c r="G106" s="210"/>
      <c r="H106" s="210"/>
      <c r="I106" s="221"/>
      <c r="J106" s="216"/>
      <c r="K106" s="216"/>
      <c r="L106" s="216"/>
      <c r="M106" s="216"/>
      <c r="N106" s="216"/>
      <c r="O106" s="216"/>
      <c r="P106" s="216"/>
      <c r="Q106" s="198"/>
    </row>
    <row r="107" spans="1:17">
      <c r="A107" s="198"/>
      <c r="B107" s="198"/>
      <c r="C107" s="198"/>
      <c r="D107" s="198"/>
      <c r="E107" s="198"/>
      <c r="F107" s="210"/>
      <c r="G107" s="210"/>
      <c r="H107" s="210"/>
      <c r="I107" s="221"/>
      <c r="J107" s="216"/>
      <c r="K107" s="216"/>
      <c r="L107" s="216"/>
      <c r="M107" s="216"/>
      <c r="N107" s="216"/>
      <c r="O107" s="216"/>
      <c r="P107" s="216"/>
      <c r="Q107" s="198"/>
    </row>
    <row r="108" spans="1:17">
      <c r="A108" s="198"/>
      <c r="B108" s="198"/>
      <c r="C108" s="198"/>
      <c r="D108" s="198"/>
      <c r="E108" s="198"/>
      <c r="F108" s="210"/>
      <c r="G108" s="210"/>
      <c r="H108" s="210"/>
      <c r="I108" s="221"/>
      <c r="J108" s="216"/>
      <c r="K108" s="216"/>
      <c r="L108" s="216"/>
      <c r="M108" s="216"/>
      <c r="N108" s="216"/>
      <c r="O108" s="216"/>
      <c r="P108" s="216"/>
      <c r="Q108" s="198"/>
    </row>
    <row r="109" spans="1:17">
      <c r="A109" s="198"/>
      <c r="B109" s="198"/>
      <c r="C109" s="198"/>
      <c r="D109" s="198"/>
      <c r="E109" s="198"/>
      <c r="F109" s="207" t="s">
        <v>34</v>
      </c>
      <c r="G109" s="208">
        <f>SUM(C96:E96)</f>
        <v>30</v>
      </c>
      <c r="H109" s="207" t="s">
        <v>35</v>
      </c>
      <c r="I109" s="206"/>
      <c r="J109" s="216"/>
      <c r="K109" s="216"/>
      <c r="L109" s="216"/>
      <c r="M109" s="216"/>
      <c r="N109" s="207" t="s">
        <v>34</v>
      </c>
      <c r="O109" s="208">
        <f>SUM(K96:P96)</f>
        <v>30</v>
      </c>
      <c r="P109" s="207" t="s">
        <v>35</v>
      </c>
      <c r="Q109" s="198"/>
    </row>
    <row r="110" spans="1:17">
      <c r="A110" s="198"/>
      <c r="B110" s="198"/>
      <c r="C110" s="198"/>
      <c r="D110" s="198"/>
      <c r="E110" s="198"/>
      <c r="F110" s="198"/>
      <c r="G110" s="206"/>
      <c r="H110" s="220"/>
      <c r="I110" s="206"/>
      <c r="J110" s="198"/>
      <c r="K110" s="198"/>
      <c r="L110" s="198"/>
      <c r="M110" s="198"/>
      <c r="N110" s="198"/>
      <c r="O110" s="206"/>
      <c r="P110" s="220"/>
      <c r="Q110" s="198"/>
    </row>
    <row r="111" spans="1:17" ht="18.75">
      <c r="A111" s="198"/>
      <c r="B111" s="211"/>
      <c r="C111" s="197"/>
      <c r="D111" s="197"/>
      <c r="E111" s="197"/>
      <c r="F111" s="197"/>
      <c r="G111" s="197"/>
      <c r="H111" s="212"/>
      <c r="I111" s="196"/>
      <c r="J111" s="198"/>
      <c r="K111" s="198"/>
      <c r="L111" s="198"/>
      <c r="M111" s="198"/>
      <c r="N111" s="198"/>
      <c r="O111" s="198"/>
      <c r="P111" s="198"/>
      <c r="Q111" s="198"/>
    </row>
    <row r="112" spans="1:17">
      <c r="A112" s="198"/>
      <c r="B112" s="213"/>
      <c r="C112" s="214"/>
      <c r="D112" s="214"/>
      <c r="E112" s="214"/>
      <c r="F112" s="214"/>
      <c r="G112" s="214"/>
      <c r="H112" s="214"/>
      <c r="I112" s="198"/>
      <c r="J112" s="198"/>
      <c r="K112" s="198"/>
      <c r="L112" s="198"/>
      <c r="M112" s="198"/>
      <c r="N112" s="198"/>
      <c r="O112" s="198"/>
      <c r="P112" s="198"/>
      <c r="Q112" s="198"/>
    </row>
    <row r="113" spans="1:17">
      <c r="A113" s="198"/>
      <c r="B113" s="215"/>
      <c r="C113" s="215"/>
      <c r="D113" s="215"/>
      <c r="E113" s="215"/>
      <c r="F113" s="215"/>
      <c r="G113" s="215"/>
      <c r="H113" s="215"/>
      <c r="I113" s="198"/>
      <c r="J113" s="198"/>
      <c r="K113" s="198"/>
      <c r="L113" s="198"/>
      <c r="M113" s="198"/>
      <c r="N113" s="198"/>
      <c r="O113" s="198"/>
      <c r="P113" s="198"/>
      <c r="Q113" s="198"/>
    </row>
    <row r="114" spans="1:17">
      <c r="A114" s="198"/>
      <c r="B114" s="221"/>
      <c r="C114" s="221"/>
      <c r="D114" s="221"/>
      <c r="E114" s="221"/>
      <c r="F114" s="221"/>
      <c r="G114" s="221"/>
      <c r="H114" s="221"/>
      <c r="I114" s="198"/>
      <c r="J114" s="198"/>
      <c r="K114" s="198"/>
      <c r="L114" s="198"/>
      <c r="M114" s="198"/>
      <c r="N114" s="198"/>
      <c r="O114" s="198"/>
      <c r="P114" s="198"/>
      <c r="Q114" s="198"/>
    </row>
    <row r="115" spans="1:17">
      <c r="A115" s="198"/>
      <c r="B115" s="221"/>
      <c r="C115" s="221"/>
      <c r="D115" s="221"/>
      <c r="E115" s="221"/>
      <c r="F115" s="210"/>
      <c r="G115" s="210"/>
      <c r="H115" s="210"/>
      <c r="I115" s="210"/>
      <c r="J115" s="198"/>
      <c r="K115" s="198"/>
      <c r="L115" s="198"/>
      <c r="M115" s="198"/>
      <c r="N115" s="198"/>
      <c r="O115" s="198"/>
      <c r="P115" s="198"/>
      <c r="Q115" s="210"/>
    </row>
    <row r="116" spans="1:17">
      <c r="A116" s="198"/>
      <c r="B116" s="221"/>
      <c r="C116" s="221"/>
      <c r="D116" s="221"/>
      <c r="E116" s="221"/>
      <c r="F116" s="210"/>
      <c r="G116" s="210"/>
      <c r="H116" s="210"/>
      <c r="I116" s="210"/>
      <c r="J116" s="198"/>
      <c r="K116" s="198"/>
      <c r="L116" s="198"/>
      <c r="M116" s="198"/>
      <c r="N116" s="198"/>
      <c r="O116" s="198"/>
      <c r="P116" s="198"/>
      <c r="Q116" s="210"/>
    </row>
    <row r="117" spans="1:17">
      <c r="A117" s="198"/>
      <c r="B117" s="221"/>
      <c r="C117" s="221"/>
      <c r="D117" s="221"/>
      <c r="E117" s="221"/>
      <c r="F117" s="210"/>
      <c r="G117" s="210"/>
      <c r="H117" s="210"/>
      <c r="I117" s="210"/>
      <c r="J117" s="198"/>
      <c r="K117" s="198"/>
      <c r="L117" s="198"/>
      <c r="M117" s="198"/>
      <c r="N117" s="198"/>
      <c r="O117" s="198"/>
      <c r="P117" s="198"/>
      <c r="Q117" s="210"/>
    </row>
    <row r="118" spans="1:17">
      <c r="A118" s="198"/>
      <c r="B118" s="221"/>
      <c r="C118" s="221"/>
      <c r="D118" s="221"/>
      <c r="E118" s="221"/>
      <c r="F118" s="210"/>
      <c r="G118" s="210"/>
      <c r="H118" s="210"/>
      <c r="I118" s="210"/>
      <c r="J118" s="198"/>
      <c r="K118" s="198"/>
      <c r="L118" s="198"/>
      <c r="M118" s="198"/>
      <c r="N118" s="198"/>
      <c r="O118" s="198"/>
      <c r="P118" s="198"/>
      <c r="Q118" s="210"/>
    </row>
    <row r="119" spans="1:17">
      <c r="A119" s="198"/>
      <c r="B119" s="221"/>
      <c r="C119" s="221"/>
      <c r="D119" s="221"/>
      <c r="E119" s="221"/>
      <c r="F119" s="210"/>
      <c r="G119" s="210"/>
      <c r="H119" s="210"/>
      <c r="I119" s="210"/>
      <c r="J119" s="198"/>
      <c r="K119" s="198"/>
      <c r="L119" s="198"/>
      <c r="M119" s="198"/>
      <c r="N119" s="198"/>
      <c r="O119" s="198"/>
      <c r="P119" s="198"/>
      <c r="Q119" s="210"/>
    </row>
    <row r="120" spans="1:17">
      <c r="A120" s="198"/>
      <c r="B120" s="221"/>
      <c r="C120" s="221"/>
      <c r="D120" s="221"/>
      <c r="E120" s="221"/>
      <c r="F120" s="210"/>
      <c r="G120" s="210"/>
      <c r="H120" s="210"/>
      <c r="I120" s="210"/>
      <c r="J120" s="198"/>
      <c r="K120" s="198"/>
      <c r="L120" s="198"/>
      <c r="M120" s="198"/>
      <c r="N120" s="198"/>
      <c r="O120" s="198"/>
      <c r="P120" s="198"/>
      <c r="Q120" s="210"/>
    </row>
    <row r="121" spans="1:17">
      <c r="A121" s="198"/>
      <c r="B121" s="221"/>
      <c r="C121" s="221"/>
      <c r="D121" s="221"/>
      <c r="E121" s="221"/>
      <c r="F121" s="210"/>
      <c r="G121" s="210"/>
      <c r="H121" s="210"/>
      <c r="I121" s="210"/>
      <c r="J121" s="198"/>
      <c r="K121" s="198"/>
      <c r="L121" s="198"/>
      <c r="M121" s="198"/>
      <c r="N121" s="198"/>
      <c r="O121" s="198"/>
      <c r="P121" s="198"/>
      <c r="Q121" s="210"/>
    </row>
    <row r="122" spans="1:17">
      <c r="A122" s="198"/>
      <c r="B122" s="221"/>
      <c r="C122" s="221"/>
      <c r="D122" s="221"/>
      <c r="E122" s="221"/>
      <c r="F122" s="221"/>
      <c r="G122" s="221"/>
      <c r="H122" s="221"/>
      <c r="I122" s="198"/>
      <c r="J122" s="198"/>
      <c r="K122" s="198"/>
      <c r="L122" s="198"/>
      <c r="M122" s="198"/>
      <c r="N122" s="198"/>
      <c r="O122" s="198"/>
      <c r="P122" s="198"/>
      <c r="Q122" s="198"/>
    </row>
    <row r="123" spans="1:17">
      <c r="A123" s="198"/>
      <c r="B123" s="221"/>
      <c r="C123" s="221"/>
      <c r="D123" s="221"/>
      <c r="E123" s="221"/>
      <c r="F123" s="221"/>
      <c r="G123" s="221"/>
      <c r="H123" s="221"/>
      <c r="I123" s="198"/>
      <c r="J123" s="198"/>
      <c r="K123" s="198"/>
      <c r="L123" s="198"/>
      <c r="M123" s="198"/>
      <c r="N123" s="198"/>
      <c r="O123" s="198"/>
      <c r="P123" s="198"/>
      <c r="Q123" s="198"/>
    </row>
    <row r="124" spans="1:17">
      <c r="A124" s="198"/>
      <c r="B124" s="221"/>
      <c r="C124" s="221"/>
      <c r="D124" s="221"/>
      <c r="E124" s="221"/>
      <c r="F124" s="221"/>
      <c r="G124" s="221"/>
      <c r="H124" s="221"/>
      <c r="I124" s="198"/>
      <c r="J124" s="198"/>
      <c r="K124" s="198"/>
      <c r="L124" s="198"/>
      <c r="M124" s="198"/>
      <c r="N124" s="198"/>
      <c r="O124" s="198"/>
      <c r="P124" s="198"/>
      <c r="Q124" s="198"/>
    </row>
    <row r="125" spans="1:17">
      <c r="A125" s="198"/>
      <c r="B125" s="221"/>
      <c r="C125" s="221"/>
      <c r="D125" s="221"/>
      <c r="E125" s="221"/>
      <c r="F125" s="221"/>
      <c r="G125" s="221"/>
      <c r="H125" s="221"/>
      <c r="I125" s="198"/>
      <c r="J125" s="198"/>
      <c r="K125" s="198"/>
      <c r="L125" s="198"/>
      <c r="M125" s="198"/>
      <c r="N125" s="198"/>
      <c r="O125" s="198"/>
      <c r="P125" s="198"/>
      <c r="Q125" s="198"/>
    </row>
    <row r="126" spans="1:17">
      <c r="A126" s="198"/>
      <c r="B126" s="204"/>
      <c r="C126" s="205"/>
      <c r="D126" s="206"/>
      <c r="E126" s="206"/>
      <c r="F126" s="215"/>
      <c r="G126" s="219"/>
      <c r="H126" s="215"/>
      <c r="I126" s="198"/>
      <c r="J126" s="198"/>
      <c r="K126" s="198"/>
      <c r="L126" s="198"/>
      <c r="M126" s="198"/>
      <c r="N126" s="198"/>
      <c r="O126" s="198"/>
      <c r="P126" s="198"/>
      <c r="Q126" s="198"/>
    </row>
    <row r="127" spans="1:17">
      <c r="A127" s="198"/>
      <c r="B127" s="197"/>
      <c r="C127" s="197"/>
      <c r="D127" s="197"/>
      <c r="E127" s="197"/>
      <c r="F127" s="196"/>
      <c r="G127" s="197"/>
      <c r="H127" s="197"/>
      <c r="I127" s="196"/>
      <c r="J127" s="196"/>
      <c r="K127" s="196"/>
      <c r="L127" s="196"/>
      <c r="M127" s="196"/>
      <c r="N127" s="196"/>
      <c r="O127" s="209"/>
      <c r="P127" s="197"/>
      <c r="Q127" s="198"/>
    </row>
    <row r="128" spans="1:17">
      <c r="A128" s="198"/>
      <c r="B128" s="196"/>
      <c r="C128" s="196"/>
      <c r="D128" s="196"/>
      <c r="E128" s="196"/>
      <c r="F128" s="196"/>
      <c r="G128" s="197"/>
      <c r="H128" s="210"/>
      <c r="I128" s="196"/>
      <c r="J128" s="196"/>
      <c r="K128" s="196"/>
      <c r="L128" s="196"/>
      <c r="M128" s="196"/>
      <c r="N128" s="196"/>
      <c r="O128" s="197"/>
      <c r="P128" s="210"/>
      <c r="Q128" s="198"/>
    </row>
    <row r="129" spans="1:17">
      <c r="A129" s="198"/>
      <c r="B129" s="198"/>
      <c r="C129" s="198"/>
      <c r="D129" s="198"/>
      <c r="E129" s="198"/>
      <c r="F129" s="198"/>
      <c r="G129" s="198"/>
      <c r="H129" s="198"/>
      <c r="I129" s="196"/>
      <c r="J129" s="196"/>
      <c r="K129" s="196"/>
      <c r="L129" s="196"/>
      <c r="M129" s="196"/>
      <c r="N129" s="196"/>
      <c r="O129" s="197"/>
      <c r="P129" s="210"/>
      <c r="Q129" s="198"/>
    </row>
    <row r="130" spans="1:17">
      <c r="A130" s="198"/>
      <c r="B130" s="198"/>
      <c r="C130" s="198"/>
      <c r="D130" s="198"/>
      <c r="E130" s="198"/>
      <c r="F130" s="198"/>
      <c r="G130" s="198"/>
      <c r="H130" s="198"/>
      <c r="I130" s="198"/>
      <c r="J130" s="196"/>
      <c r="K130" s="196"/>
      <c r="L130" s="196"/>
      <c r="M130" s="196"/>
      <c r="N130" s="196"/>
      <c r="O130" s="197"/>
      <c r="P130" s="210"/>
      <c r="Q130" s="198"/>
    </row>
    <row r="131" spans="1:17">
      <c r="A131" s="198"/>
      <c r="B131" s="198"/>
      <c r="C131" s="198"/>
      <c r="D131" s="198"/>
      <c r="E131" s="198"/>
      <c r="F131" s="198"/>
      <c r="G131" s="198"/>
      <c r="H131" s="198"/>
      <c r="I131" s="198"/>
      <c r="J131" s="196"/>
      <c r="K131" s="196"/>
      <c r="L131" s="196"/>
      <c r="M131" s="196"/>
      <c r="N131" s="196"/>
      <c r="O131" s="197"/>
      <c r="P131" s="210"/>
      <c r="Q131" s="198"/>
    </row>
    <row r="132" spans="1:17">
      <c r="A132" s="198"/>
      <c r="B132" s="198"/>
      <c r="C132" s="198"/>
      <c r="D132" s="198"/>
      <c r="E132" s="198"/>
      <c r="F132" s="198"/>
      <c r="G132" s="198"/>
      <c r="H132" s="198"/>
      <c r="I132" s="198"/>
      <c r="J132" s="216"/>
      <c r="K132" s="216"/>
      <c r="L132" s="216"/>
      <c r="M132" s="216"/>
      <c r="N132" s="216"/>
      <c r="O132" s="216"/>
      <c r="P132" s="216"/>
      <c r="Q132" s="198"/>
    </row>
    <row r="133" spans="1:17">
      <c r="A133" s="198"/>
      <c r="B133" s="198"/>
      <c r="C133" s="198"/>
      <c r="D133" s="198"/>
      <c r="E133" s="198"/>
      <c r="F133" s="198"/>
      <c r="G133" s="198"/>
      <c r="H133" s="198"/>
      <c r="I133" s="198"/>
      <c r="J133" s="216"/>
      <c r="K133" s="216"/>
      <c r="L133" s="216"/>
      <c r="M133" s="216"/>
      <c r="N133" s="216"/>
      <c r="O133" s="216"/>
      <c r="P133" s="216"/>
      <c r="Q133" s="198"/>
    </row>
    <row r="134" spans="1:17">
      <c r="A134" s="198"/>
      <c r="B134" s="198"/>
      <c r="C134" s="198"/>
      <c r="D134" s="198"/>
      <c r="E134" s="198"/>
      <c r="F134" s="198"/>
      <c r="G134" s="198"/>
      <c r="H134" s="198"/>
      <c r="I134" s="198"/>
      <c r="J134" s="216"/>
      <c r="K134" s="216"/>
      <c r="L134" s="216"/>
      <c r="M134" s="216"/>
      <c r="N134" s="216"/>
      <c r="O134" s="216"/>
      <c r="P134" s="216"/>
      <c r="Q134" s="198"/>
    </row>
    <row r="135" spans="1:17">
      <c r="A135" s="198"/>
      <c r="B135" s="198"/>
      <c r="C135" s="198"/>
      <c r="D135" s="198"/>
      <c r="E135" s="198"/>
      <c r="F135" s="198"/>
      <c r="G135" s="198"/>
      <c r="H135" s="198"/>
      <c r="I135" s="198"/>
      <c r="J135" s="216"/>
      <c r="K135" s="216"/>
      <c r="L135" s="216"/>
      <c r="M135" s="216"/>
      <c r="N135" s="216"/>
      <c r="O135" s="216"/>
      <c r="P135" s="216"/>
      <c r="Q135" s="198"/>
    </row>
    <row r="136" spans="1:17">
      <c r="A136" s="198"/>
      <c r="B136" s="198"/>
      <c r="C136" s="198"/>
      <c r="D136" s="198"/>
      <c r="E136" s="198"/>
      <c r="F136" s="198"/>
      <c r="G136" s="198"/>
      <c r="H136" s="198"/>
      <c r="I136" s="198"/>
      <c r="J136" s="216"/>
      <c r="K136" s="216"/>
      <c r="L136" s="216"/>
      <c r="M136" s="216"/>
      <c r="N136" s="216"/>
      <c r="O136" s="216"/>
      <c r="P136" s="216"/>
      <c r="Q136" s="198"/>
    </row>
    <row r="137" spans="1:17">
      <c r="A137" s="198"/>
      <c r="B137" s="198"/>
      <c r="C137" s="198"/>
      <c r="D137" s="198"/>
      <c r="E137" s="198"/>
      <c r="F137" s="198"/>
      <c r="G137" s="198"/>
      <c r="H137" s="198"/>
      <c r="I137" s="198"/>
      <c r="J137" s="216"/>
      <c r="K137" s="216"/>
      <c r="L137" s="216"/>
      <c r="M137" s="216"/>
      <c r="N137" s="216"/>
      <c r="O137" s="216"/>
      <c r="P137" s="216"/>
      <c r="Q137" s="198"/>
    </row>
    <row r="138" spans="1:17">
      <c r="A138" s="198"/>
      <c r="B138" s="198"/>
      <c r="C138" s="198"/>
      <c r="D138" s="198"/>
      <c r="E138" s="198"/>
      <c r="F138" s="198"/>
      <c r="G138" s="198"/>
      <c r="H138" s="198"/>
      <c r="I138" s="198"/>
      <c r="J138" s="216"/>
      <c r="K138" s="216"/>
      <c r="L138" s="216"/>
      <c r="M138" s="216"/>
      <c r="N138" s="216"/>
      <c r="O138" s="216"/>
      <c r="P138" s="216"/>
      <c r="Q138" s="198"/>
    </row>
    <row r="139" spans="1:17">
      <c r="A139" s="198"/>
      <c r="B139" s="198"/>
      <c r="C139" s="198"/>
      <c r="D139" s="198"/>
      <c r="E139" s="198"/>
      <c r="F139" s="198"/>
      <c r="G139" s="198"/>
      <c r="H139" s="198"/>
      <c r="I139" s="198"/>
      <c r="J139" s="216"/>
      <c r="K139" s="216"/>
      <c r="L139" s="216"/>
      <c r="M139" s="216"/>
      <c r="N139" s="216"/>
      <c r="O139" s="216"/>
      <c r="P139" s="216"/>
      <c r="Q139" s="198"/>
    </row>
    <row r="140" spans="1:17">
      <c r="A140" s="198"/>
      <c r="B140" s="198"/>
      <c r="C140" s="198"/>
      <c r="D140" s="198"/>
      <c r="E140" s="198"/>
      <c r="F140" s="198"/>
      <c r="G140" s="198"/>
      <c r="H140" s="198"/>
      <c r="I140" s="198"/>
      <c r="J140" s="216"/>
      <c r="K140" s="216"/>
      <c r="L140" s="216"/>
      <c r="M140" s="216"/>
      <c r="N140" s="216"/>
      <c r="O140" s="216"/>
      <c r="P140" s="216"/>
      <c r="Q140" s="198"/>
    </row>
    <row r="141" spans="1:17">
      <c r="A141" s="198"/>
      <c r="B141" s="198"/>
      <c r="C141" s="198"/>
      <c r="D141" s="198"/>
      <c r="E141" s="198"/>
      <c r="F141" s="198"/>
      <c r="G141" s="198"/>
      <c r="H141" s="198"/>
      <c r="I141" s="198"/>
      <c r="J141" s="216"/>
      <c r="K141" s="216"/>
      <c r="L141" s="216"/>
      <c r="M141" s="216"/>
      <c r="N141" s="216"/>
      <c r="O141" s="216"/>
      <c r="P141" s="216"/>
      <c r="Q141" s="198"/>
    </row>
    <row r="142" spans="1:17">
      <c r="A142" s="198"/>
      <c r="B142" s="198"/>
      <c r="C142" s="198"/>
      <c r="D142" s="198"/>
      <c r="E142" s="198"/>
      <c r="F142" s="198"/>
      <c r="G142" s="198"/>
      <c r="H142" s="198"/>
      <c r="I142" s="198"/>
      <c r="J142" s="216"/>
      <c r="K142" s="216"/>
      <c r="L142" s="216"/>
      <c r="M142" s="216"/>
      <c r="N142" s="216"/>
      <c r="O142" s="216"/>
      <c r="P142" s="216"/>
      <c r="Q142" s="198"/>
    </row>
    <row r="143" spans="1:17">
      <c r="A143" s="198"/>
      <c r="B143" s="198"/>
      <c r="C143" s="198"/>
      <c r="D143" s="198"/>
      <c r="E143" s="198"/>
      <c r="F143" s="198"/>
      <c r="G143" s="198"/>
      <c r="H143" s="198"/>
      <c r="I143" s="198"/>
      <c r="J143" s="216"/>
      <c r="K143" s="216"/>
      <c r="L143" s="216"/>
      <c r="M143" s="216"/>
      <c r="N143" s="216"/>
      <c r="O143" s="216"/>
      <c r="P143" s="216"/>
      <c r="Q143" s="198"/>
    </row>
    <row r="144" spans="1:17">
      <c r="A144" s="198"/>
      <c r="B144" s="198"/>
      <c r="C144" s="198"/>
      <c r="D144" s="198"/>
      <c r="E144" s="198"/>
      <c r="F144" s="198"/>
      <c r="G144" s="198"/>
      <c r="H144" s="198"/>
      <c r="I144" s="206"/>
      <c r="J144" s="216"/>
      <c r="K144" s="216"/>
      <c r="L144" s="216"/>
      <c r="M144" s="216"/>
      <c r="N144" s="216"/>
      <c r="O144" s="216"/>
      <c r="P144" s="216"/>
      <c r="Q144" s="198"/>
    </row>
    <row r="145" spans="1:17">
      <c r="A145" s="198"/>
      <c r="B145" s="198"/>
      <c r="C145" s="198"/>
      <c r="D145" s="198"/>
      <c r="E145" s="198"/>
      <c r="F145" s="198"/>
      <c r="G145" s="206"/>
      <c r="H145" s="220"/>
      <c r="I145" s="206"/>
      <c r="J145" s="198"/>
      <c r="K145" s="198"/>
      <c r="L145" s="198"/>
      <c r="M145" s="198"/>
      <c r="N145" s="198"/>
      <c r="O145" s="206"/>
      <c r="P145" s="220"/>
      <c r="Q145" s="198"/>
    </row>
    <row r="146" spans="1:17">
      <c r="A146" s="198"/>
      <c r="B146" s="198"/>
      <c r="C146" s="198"/>
      <c r="D146" s="198"/>
      <c r="E146" s="198"/>
      <c r="F146" s="198"/>
      <c r="G146" s="206"/>
      <c r="H146" s="220"/>
      <c r="I146" s="206"/>
      <c r="J146" s="198"/>
      <c r="K146" s="198"/>
      <c r="L146" s="198"/>
      <c r="M146" s="198"/>
      <c r="N146" s="198"/>
      <c r="O146" s="206"/>
      <c r="P146" s="220"/>
      <c r="Q146" s="198"/>
    </row>
    <row r="147" spans="1:17" ht="18.75" hidden="1">
      <c r="A147" s="229"/>
      <c r="B147" s="230">
        <f>'[1]REKOD PRESTASI MURID'!Q11</f>
        <v>0</v>
      </c>
      <c r="C147" s="231" t="s">
        <v>36</v>
      </c>
      <c r="D147" s="231"/>
      <c r="E147" s="231"/>
      <c r="F147" s="231"/>
      <c r="G147" s="231"/>
      <c r="H147" s="232"/>
      <c r="I147" s="233"/>
      <c r="J147" s="230">
        <f>'[1]REKOD PRESTASI MURID'!R11</f>
        <v>0</v>
      </c>
      <c r="K147" s="231" t="s">
        <v>37</v>
      </c>
      <c r="L147" s="231"/>
      <c r="M147" s="231"/>
      <c r="N147" s="231"/>
      <c r="O147" s="231"/>
      <c r="P147" s="232"/>
      <c r="Q147" s="229"/>
    </row>
    <row r="148" spans="1:17" hidden="1">
      <c r="A148" s="229"/>
      <c r="B148" s="234" t="s">
        <v>23</v>
      </c>
      <c r="C148" s="235" t="s">
        <v>27</v>
      </c>
      <c r="D148" s="235" t="s">
        <v>28</v>
      </c>
      <c r="E148" s="235" t="s">
        <v>29</v>
      </c>
      <c r="F148" s="235" t="s">
        <v>30</v>
      </c>
      <c r="G148" s="235" t="s">
        <v>31</v>
      </c>
      <c r="H148" s="235" t="s">
        <v>32</v>
      </c>
      <c r="I148" s="229"/>
      <c r="J148" s="234" t="s">
        <v>23</v>
      </c>
      <c r="K148" s="235" t="s">
        <v>27</v>
      </c>
      <c r="L148" s="235" t="s">
        <v>28</v>
      </c>
      <c r="M148" s="235" t="s">
        <v>29</v>
      </c>
      <c r="N148" s="235" t="s">
        <v>30</v>
      </c>
      <c r="O148" s="235" t="s">
        <v>31</v>
      </c>
      <c r="P148" s="235" t="s">
        <v>32</v>
      </c>
      <c r="Q148" s="229"/>
    </row>
    <row r="149" spans="1:17" hidden="1">
      <c r="A149" s="229"/>
      <c r="B149" s="236" t="s">
        <v>33</v>
      </c>
      <c r="C149" s="236" t="e">
        <f>COUNTIF('[1]REKOD PRESTASI MURID'!$Q$12:$Q$65,1)</f>
        <v>#VALUE!</v>
      </c>
      <c r="D149" s="236" t="e">
        <f>COUNTIF('[1]REKOD PRESTASI MURID'!$Q$12:$Q$65,2)</f>
        <v>#VALUE!</v>
      </c>
      <c r="E149" s="236" t="e">
        <f>COUNTIF('[1]REKOD PRESTASI MURID'!$Q$12:$Q$65,3)</f>
        <v>#VALUE!</v>
      </c>
      <c r="F149" s="236" t="e">
        <f>COUNTIF('[1]REKOD PRESTASI MURID'!$Q$12:$Q$65,4)</f>
        <v>#VALUE!</v>
      </c>
      <c r="G149" s="236" t="e">
        <f>COUNTIF('[1]REKOD PRESTASI MURID'!$Q$12:$Q$65,5)</f>
        <v>#VALUE!</v>
      </c>
      <c r="H149" s="236" t="e">
        <f>COUNTIF('[1]REKOD PRESTASI MURID'!$Q$12:$Q$65,6)</f>
        <v>#VALUE!</v>
      </c>
      <c r="I149" s="229"/>
      <c r="J149" s="236" t="s">
        <v>33</v>
      </c>
      <c r="K149" s="236" t="e">
        <f>COUNTIF('[1]REKOD PRESTASI MURID'!$R$12:$R$65,1)</f>
        <v>#VALUE!</v>
      </c>
      <c r="L149" s="236" t="e">
        <f>COUNTIF('[1]REKOD PRESTASI MURID'!$R$12:$R$65,2)</f>
        <v>#VALUE!</v>
      </c>
      <c r="M149" s="236" t="e">
        <f>COUNTIF('[1]REKOD PRESTASI MURID'!$R$12:$R$65,3)</f>
        <v>#VALUE!</v>
      </c>
      <c r="N149" s="236" t="e">
        <f>COUNTIF('[1]REKOD PRESTASI MURID'!$R$12:$R$65,4)</f>
        <v>#VALUE!</v>
      </c>
      <c r="O149" s="236" t="e">
        <f>COUNTIF('[1]REKOD PRESTASI MURID'!$R$12:$R$65,5)</f>
        <v>#VALUE!</v>
      </c>
      <c r="P149" s="236" t="e">
        <f>COUNTIF('[1]REKOD PRESTASI MURID'!$R$12:$R$65,6)</f>
        <v>#VALUE!</v>
      </c>
      <c r="Q149" s="229"/>
    </row>
    <row r="150" spans="1:17" hidden="1">
      <c r="A150" s="229"/>
      <c r="B150" s="229"/>
      <c r="C150" s="229"/>
      <c r="D150" s="229"/>
      <c r="E150" s="231"/>
      <c r="F150" s="229"/>
      <c r="G150" s="229"/>
      <c r="H150" s="229"/>
      <c r="I150" s="229"/>
      <c r="J150" s="229"/>
      <c r="K150" s="229"/>
      <c r="L150" s="229"/>
      <c r="M150" s="229"/>
      <c r="N150" s="229"/>
      <c r="O150" s="229"/>
      <c r="P150" s="229"/>
      <c r="Q150" s="229"/>
    </row>
    <row r="151" spans="1:17" hidden="1">
      <c r="A151" s="229"/>
      <c r="B151" s="229"/>
      <c r="C151" s="229"/>
      <c r="D151" s="229"/>
      <c r="E151" s="229"/>
      <c r="F151" s="231"/>
      <c r="G151" s="231"/>
      <c r="H151" s="231"/>
      <c r="I151" s="229"/>
      <c r="J151" s="229"/>
      <c r="K151" s="229"/>
      <c r="L151" s="229"/>
      <c r="M151" s="229"/>
      <c r="N151" s="229"/>
      <c r="O151" s="229"/>
      <c r="P151" s="229"/>
      <c r="Q151" s="229"/>
    </row>
    <row r="152" spans="1:17" hidden="1">
      <c r="A152" s="229"/>
      <c r="B152" s="229"/>
      <c r="C152" s="229"/>
      <c r="D152" s="229"/>
      <c r="E152" s="229"/>
      <c r="F152" s="231"/>
      <c r="G152" s="231"/>
      <c r="H152" s="231"/>
      <c r="I152" s="229"/>
      <c r="J152" s="229"/>
      <c r="K152" s="229"/>
      <c r="L152" s="229"/>
      <c r="M152" s="229"/>
      <c r="N152" s="229"/>
      <c r="O152" s="229"/>
      <c r="P152" s="229"/>
      <c r="Q152" s="229"/>
    </row>
    <row r="153" spans="1:17" hidden="1">
      <c r="A153" s="229"/>
      <c r="B153" s="229"/>
      <c r="C153" s="229"/>
      <c r="D153" s="229"/>
      <c r="E153" s="229"/>
      <c r="F153" s="231"/>
      <c r="G153" s="231"/>
      <c r="H153" s="231"/>
      <c r="I153" s="229"/>
      <c r="J153" s="229"/>
      <c r="K153" s="229"/>
      <c r="L153" s="229"/>
      <c r="M153" s="229"/>
      <c r="N153" s="229"/>
      <c r="O153" s="229"/>
      <c r="P153" s="229"/>
      <c r="Q153" s="229"/>
    </row>
    <row r="154" spans="1:17" hidden="1">
      <c r="A154" s="229"/>
      <c r="B154" s="229"/>
      <c r="C154" s="229"/>
      <c r="D154" s="229"/>
      <c r="E154" s="229"/>
      <c r="F154" s="231"/>
      <c r="G154" s="231"/>
      <c r="H154" s="231"/>
      <c r="I154" s="229"/>
      <c r="J154" s="229"/>
      <c r="K154" s="229"/>
      <c r="L154" s="229"/>
      <c r="M154" s="229"/>
      <c r="N154" s="229"/>
      <c r="O154" s="229"/>
      <c r="P154" s="229"/>
      <c r="Q154" s="229"/>
    </row>
    <row r="155" spans="1:17" hidden="1">
      <c r="A155" s="229"/>
      <c r="B155" s="229"/>
      <c r="C155" s="229"/>
      <c r="D155" s="229"/>
      <c r="E155" s="229"/>
      <c r="F155" s="231"/>
      <c r="G155" s="231"/>
      <c r="H155" s="231"/>
      <c r="I155" s="229"/>
      <c r="J155" s="229"/>
      <c r="K155" s="229"/>
      <c r="L155" s="229"/>
      <c r="M155" s="229"/>
      <c r="N155" s="229"/>
      <c r="O155" s="229"/>
      <c r="P155" s="229"/>
      <c r="Q155" s="229"/>
    </row>
    <row r="156" spans="1:17" hidden="1">
      <c r="A156" s="229"/>
      <c r="B156" s="229"/>
      <c r="C156" s="229"/>
      <c r="D156" s="229"/>
      <c r="E156" s="229"/>
      <c r="F156" s="231"/>
      <c r="G156" s="231"/>
      <c r="H156" s="231"/>
      <c r="I156" s="231"/>
      <c r="J156" s="229"/>
      <c r="K156" s="229"/>
      <c r="L156" s="229"/>
      <c r="M156" s="229"/>
      <c r="N156" s="237"/>
      <c r="O156" s="237"/>
      <c r="P156" s="237"/>
      <c r="Q156" s="229"/>
    </row>
    <row r="157" spans="1:17" hidden="1">
      <c r="A157" s="229"/>
      <c r="B157" s="229"/>
      <c r="C157" s="229"/>
      <c r="D157" s="229"/>
      <c r="E157" s="229"/>
      <c r="F157" s="237"/>
      <c r="G157" s="237"/>
      <c r="H157" s="237"/>
      <c r="I157" s="229"/>
      <c r="J157" s="229"/>
      <c r="K157" s="229"/>
      <c r="L157" s="229"/>
      <c r="M157" s="229"/>
      <c r="N157" s="237"/>
      <c r="O157" s="237"/>
      <c r="P157" s="237"/>
      <c r="Q157" s="229"/>
    </row>
    <row r="158" spans="1:17" hidden="1">
      <c r="A158" s="229"/>
      <c r="B158" s="229"/>
      <c r="C158" s="229"/>
      <c r="D158" s="229"/>
      <c r="E158" s="229"/>
      <c r="F158" s="229"/>
      <c r="G158" s="229"/>
      <c r="H158" s="229"/>
      <c r="I158" s="229"/>
      <c r="J158" s="229"/>
      <c r="K158" s="229"/>
      <c r="L158" s="229"/>
      <c r="M158" s="229"/>
      <c r="N158" s="237"/>
      <c r="O158" s="237"/>
      <c r="P158" s="237"/>
      <c r="Q158" s="229"/>
    </row>
    <row r="159" spans="1:17" hidden="1">
      <c r="A159" s="229"/>
      <c r="B159" s="229"/>
      <c r="C159" s="229"/>
      <c r="D159" s="229"/>
      <c r="E159" s="229"/>
      <c r="F159" s="229"/>
      <c r="G159" s="229"/>
      <c r="H159" s="229"/>
      <c r="I159" s="229"/>
      <c r="J159" s="229"/>
      <c r="K159" s="229"/>
      <c r="L159" s="229"/>
      <c r="M159" s="229"/>
      <c r="N159" s="229"/>
      <c r="O159" s="229"/>
      <c r="P159" s="229"/>
      <c r="Q159" s="229"/>
    </row>
    <row r="160" spans="1:17" hidden="1">
      <c r="A160" s="229"/>
      <c r="B160" s="229"/>
      <c r="C160" s="229"/>
      <c r="D160" s="229"/>
      <c r="E160" s="229"/>
      <c r="F160" s="229"/>
      <c r="G160" s="229"/>
      <c r="H160" s="229"/>
      <c r="I160" s="229"/>
      <c r="J160" s="229"/>
      <c r="K160" s="229"/>
      <c r="L160" s="229"/>
      <c r="M160" s="229"/>
      <c r="N160" s="229"/>
      <c r="O160" s="229"/>
      <c r="P160" s="229"/>
      <c r="Q160" s="229"/>
    </row>
    <row r="161" spans="1:17" hidden="1">
      <c r="A161" s="229"/>
      <c r="B161" s="229"/>
      <c r="C161" s="229"/>
      <c r="D161" s="229"/>
      <c r="E161" s="229"/>
      <c r="F161" s="229"/>
      <c r="G161" s="229"/>
      <c r="H161" s="229"/>
      <c r="I161" s="229"/>
      <c r="J161" s="229"/>
      <c r="K161" s="229"/>
      <c r="L161" s="229"/>
      <c r="M161" s="229"/>
      <c r="N161" s="229"/>
      <c r="O161" s="229"/>
      <c r="P161" s="229"/>
      <c r="Q161" s="229"/>
    </row>
    <row r="162" spans="1:17" hidden="1">
      <c r="A162" s="229"/>
      <c r="B162" s="238"/>
      <c r="C162" s="239"/>
      <c r="D162" s="240"/>
      <c r="E162" s="240"/>
      <c r="F162" s="241" t="s">
        <v>34</v>
      </c>
      <c r="G162" s="242" t="e">
        <f>SUM(C149:H149)</f>
        <v>#VALUE!</v>
      </c>
      <c r="H162" s="241" t="s">
        <v>35</v>
      </c>
      <c r="I162" s="229"/>
      <c r="J162" s="229"/>
      <c r="K162" s="229"/>
      <c r="L162" s="229"/>
      <c r="M162" s="229"/>
      <c r="N162" s="241" t="s">
        <v>34</v>
      </c>
      <c r="O162" s="242" t="e">
        <f>SUM(K149:P149)</f>
        <v>#VALUE!</v>
      </c>
      <c r="P162" s="241" t="s">
        <v>35</v>
      </c>
      <c r="Q162" s="229"/>
    </row>
    <row r="163" spans="1:17" hidden="1">
      <c r="A163" s="229"/>
      <c r="B163" s="231"/>
      <c r="C163" s="231"/>
      <c r="D163" s="231"/>
      <c r="E163" s="231"/>
      <c r="F163" s="233"/>
      <c r="G163" s="231"/>
      <c r="H163" s="231"/>
      <c r="I163" s="233"/>
      <c r="J163" s="233"/>
      <c r="K163" s="233"/>
      <c r="L163" s="233"/>
      <c r="M163" s="233"/>
      <c r="N163" s="233"/>
      <c r="O163" s="243"/>
      <c r="P163" s="231"/>
      <c r="Q163" s="229"/>
    </row>
    <row r="164" spans="1:17" hidden="1">
      <c r="A164" s="229"/>
      <c r="B164" s="233"/>
      <c r="C164" s="233"/>
      <c r="D164" s="233"/>
      <c r="E164" s="233"/>
      <c r="F164" s="233"/>
      <c r="G164" s="231"/>
      <c r="H164" s="244"/>
      <c r="I164" s="231"/>
      <c r="J164" s="233"/>
      <c r="K164" s="233"/>
      <c r="L164" s="233"/>
      <c r="M164" s="233"/>
      <c r="N164" s="233"/>
      <c r="O164" s="231"/>
      <c r="P164" s="244"/>
      <c r="Q164" s="229"/>
    </row>
    <row r="165" spans="1:17" ht="18.75" hidden="1">
      <c r="A165" s="229"/>
      <c r="B165" s="230">
        <f>'[1]REKOD PRESTASI MURID'!S11</f>
        <v>0</v>
      </c>
      <c r="C165" s="243" t="s">
        <v>38</v>
      </c>
      <c r="D165" s="243"/>
      <c r="E165" s="243"/>
      <c r="F165" s="243"/>
      <c r="G165" s="243"/>
      <c r="H165" s="232"/>
      <c r="I165" s="233"/>
      <c r="J165" s="230">
        <f>'[1]REKOD PRESTASI MURID'!T11</f>
        <v>0</v>
      </c>
      <c r="K165" s="243" t="s">
        <v>39</v>
      </c>
      <c r="L165" s="243"/>
      <c r="M165" s="243"/>
      <c r="N165" s="243"/>
      <c r="O165" s="243"/>
      <c r="P165" s="232"/>
      <c r="Q165" s="229"/>
    </row>
    <row r="166" spans="1:17" hidden="1">
      <c r="A166" s="229"/>
      <c r="B166" s="234" t="s">
        <v>23</v>
      </c>
      <c r="C166" s="235" t="s">
        <v>27</v>
      </c>
      <c r="D166" s="235" t="s">
        <v>28</v>
      </c>
      <c r="E166" s="235" t="s">
        <v>29</v>
      </c>
      <c r="F166" s="235" t="s">
        <v>30</v>
      </c>
      <c r="G166" s="235" t="s">
        <v>31</v>
      </c>
      <c r="H166" s="235" t="s">
        <v>32</v>
      </c>
      <c r="I166" s="229"/>
      <c r="J166" s="234" t="s">
        <v>23</v>
      </c>
      <c r="K166" s="235" t="s">
        <v>27</v>
      </c>
      <c r="L166" s="235" t="s">
        <v>28</v>
      </c>
      <c r="M166" s="235" t="s">
        <v>29</v>
      </c>
      <c r="N166" s="235" t="s">
        <v>30</v>
      </c>
      <c r="O166" s="235" t="s">
        <v>31</v>
      </c>
      <c r="P166" s="235" t="s">
        <v>32</v>
      </c>
      <c r="Q166" s="229"/>
    </row>
    <row r="167" spans="1:17" hidden="1">
      <c r="A167" s="229"/>
      <c r="B167" s="236" t="s">
        <v>33</v>
      </c>
      <c r="C167" s="236" t="e">
        <f>COUNTIF('[1]REKOD PRESTASI MURID'!$S$12:$S$65,1)</f>
        <v>#VALUE!</v>
      </c>
      <c r="D167" s="236" t="e">
        <f>COUNTIF('[1]REKOD PRESTASI MURID'!$S$12:$S$65,2)</f>
        <v>#VALUE!</v>
      </c>
      <c r="E167" s="236" t="e">
        <f>COUNTIF('[1]REKOD PRESTASI MURID'!$S$12:$S$65,3)</f>
        <v>#VALUE!</v>
      </c>
      <c r="F167" s="236" t="e">
        <f>COUNTIF('[1]REKOD PRESTASI MURID'!$S$12:$S$65,4)</f>
        <v>#VALUE!</v>
      </c>
      <c r="G167" s="236" t="e">
        <f>COUNTIF('[1]REKOD PRESTASI MURID'!$S$12:$S$65,5)</f>
        <v>#VALUE!</v>
      </c>
      <c r="H167" s="236" t="e">
        <f>COUNTIF('[1]REKOD PRESTASI MURID'!$S$12:$S$65,6)</f>
        <v>#VALUE!</v>
      </c>
      <c r="I167" s="229"/>
      <c r="J167" s="236" t="s">
        <v>33</v>
      </c>
      <c r="K167" s="236" t="e">
        <f>COUNTIF('[1]REKOD PRESTASI MURID'!$T$12:$T$65,1)</f>
        <v>#VALUE!</v>
      </c>
      <c r="L167" s="236" t="e">
        <f>COUNTIF('[1]REKOD PRESTASI MURID'!$T$12:$T$65,2)</f>
        <v>#VALUE!</v>
      </c>
      <c r="M167" s="236" t="e">
        <f>COUNTIF('[1]REKOD PRESTASI MURID'!$T$12:$T$65,3)</f>
        <v>#VALUE!</v>
      </c>
      <c r="N167" s="236" t="e">
        <f>COUNTIF('[1]REKOD PRESTASI MURID'!$T$12:$T$65,4)</f>
        <v>#VALUE!</v>
      </c>
      <c r="O167" s="236" t="e">
        <f>COUNTIF('[1]REKOD PRESTASI MURID'!$T$12:$T$65,5)</f>
        <v>#VALUE!</v>
      </c>
      <c r="P167" s="236" t="e">
        <f>COUNTIF('[1]REKOD PRESTASI MURID'!$T$12:$T$65,6)</f>
        <v>#VALUE!</v>
      </c>
      <c r="Q167" s="229"/>
    </row>
    <row r="168" spans="1:17" hidden="1">
      <c r="A168" s="229"/>
      <c r="B168" s="245"/>
      <c r="C168" s="245"/>
      <c r="D168" s="245"/>
      <c r="E168" s="245"/>
      <c r="F168" s="245"/>
      <c r="G168" s="245"/>
      <c r="H168" s="245"/>
      <c r="I168" s="229"/>
      <c r="J168" s="245"/>
      <c r="K168" s="245"/>
      <c r="L168" s="245"/>
      <c r="M168" s="245"/>
      <c r="N168" s="245"/>
      <c r="O168" s="245"/>
      <c r="P168" s="245"/>
      <c r="Q168" s="229"/>
    </row>
    <row r="169" spans="1:17" hidden="1">
      <c r="A169" s="229"/>
      <c r="B169" s="245"/>
      <c r="C169" s="245"/>
      <c r="D169" s="245"/>
      <c r="E169" s="245"/>
      <c r="F169" s="245"/>
      <c r="G169" s="245"/>
      <c r="H169" s="245"/>
      <c r="I169" s="229"/>
      <c r="J169" s="245"/>
      <c r="K169" s="245"/>
      <c r="L169" s="245"/>
      <c r="M169" s="245"/>
      <c r="N169" s="245"/>
      <c r="O169" s="245"/>
      <c r="P169" s="245"/>
      <c r="Q169" s="229"/>
    </row>
    <row r="170" spans="1:17" hidden="1">
      <c r="A170" s="229"/>
      <c r="B170" s="245"/>
      <c r="C170" s="245"/>
      <c r="D170" s="245"/>
      <c r="E170" s="245"/>
      <c r="F170" s="245"/>
      <c r="G170" s="245"/>
      <c r="H170" s="245"/>
      <c r="I170" s="229"/>
      <c r="J170" s="245"/>
      <c r="K170" s="245"/>
      <c r="L170" s="245"/>
      <c r="M170" s="245"/>
      <c r="N170" s="245"/>
      <c r="O170" s="245"/>
      <c r="P170" s="245"/>
      <c r="Q170" s="229"/>
    </row>
    <row r="171" spans="1:17" hidden="1">
      <c r="A171" s="229"/>
      <c r="B171" s="245"/>
      <c r="C171" s="245"/>
      <c r="D171" s="245"/>
      <c r="E171" s="245"/>
      <c r="F171" s="245"/>
      <c r="G171" s="245"/>
      <c r="H171" s="245"/>
      <c r="I171" s="229"/>
      <c r="J171" s="245"/>
      <c r="K171" s="245"/>
      <c r="L171" s="245"/>
      <c r="M171" s="245"/>
      <c r="N171" s="245"/>
      <c r="O171" s="245"/>
      <c r="P171" s="245"/>
      <c r="Q171" s="229"/>
    </row>
    <row r="172" spans="1:17" hidden="1">
      <c r="A172" s="229"/>
      <c r="B172" s="245"/>
      <c r="C172" s="245"/>
      <c r="D172" s="245"/>
      <c r="E172" s="245"/>
      <c r="F172" s="245"/>
      <c r="G172" s="245"/>
      <c r="H172" s="245"/>
      <c r="I172" s="229"/>
      <c r="J172" s="245"/>
      <c r="K172" s="245"/>
      <c r="L172" s="245"/>
      <c r="M172" s="245"/>
      <c r="N172" s="245"/>
      <c r="O172" s="245"/>
      <c r="P172" s="245"/>
      <c r="Q172" s="229"/>
    </row>
    <row r="173" spans="1:17" hidden="1">
      <c r="A173" s="229"/>
      <c r="B173" s="245"/>
      <c r="C173" s="245"/>
      <c r="D173" s="245"/>
      <c r="E173" s="245"/>
      <c r="F173" s="245"/>
      <c r="G173" s="245"/>
      <c r="H173" s="245"/>
      <c r="I173" s="229"/>
      <c r="J173" s="245"/>
      <c r="K173" s="245"/>
      <c r="L173" s="245"/>
      <c r="M173" s="245"/>
      <c r="N173" s="245"/>
      <c r="O173" s="245"/>
      <c r="P173" s="245"/>
      <c r="Q173" s="229"/>
    </row>
    <row r="174" spans="1:17" hidden="1">
      <c r="A174" s="229"/>
      <c r="B174" s="245"/>
      <c r="C174" s="245"/>
      <c r="D174" s="245"/>
      <c r="E174" s="245"/>
      <c r="F174" s="245"/>
      <c r="G174" s="245"/>
      <c r="H174" s="245"/>
      <c r="I174" s="229"/>
      <c r="J174" s="245"/>
      <c r="K174" s="245"/>
      <c r="L174" s="245"/>
      <c r="M174" s="245"/>
      <c r="N174" s="245"/>
      <c r="O174" s="245"/>
      <c r="P174" s="245"/>
      <c r="Q174" s="229"/>
    </row>
    <row r="175" spans="1:17" hidden="1">
      <c r="A175" s="229"/>
      <c r="B175" s="245"/>
      <c r="C175" s="245"/>
      <c r="D175" s="245"/>
      <c r="E175" s="245"/>
      <c r="F175" s="245"/>
      <c r="G175" s="245"/>
      <c r="H175" s="245"/>
      <c r="I175" s="229"/>
      <c r="J175" s="245"/>
      <c r="K175" s="245"/>
      <c r="L175" s="245"/>
      <c r="M175" s="245"/>
      <c r="N175" s="245"/>
      <c r="O175" s="245"/>
      <c r="P175" s="245"/>
      <c r="Q175" s="229"/>
    </row>
    <row r="176" spans="1:17" hidden="1">
      <c r="A176" s="229"/>
      <c r="B176" s="245"/>
      <c r="C176" s="245"/>
      <c r="D176" s="245"/>
      <c r="E176" s="245"/>
      <c r="F176" s="245"/>
      <c r="G176" s="245"/>
      <c r="H176" s="245"/>
      <c r="I176" s="229"/>
      <c r="J176" s="245"/>
      <c r="K176" s="245"/>
      <c r="L176" s="245"/>
      <c r="M176" s="245"/>
      <c r="N176" s="245"/>
      <c r="O176" s="245"/>
      <c r="P176" s="245"/>
      <c r="Q176" s="229"/>
    </row>
    <row r="177" spans="1:17" hidden="1">
      <c r="A177" s="229"/>
      <c r="B177" s="245"/>
      <c r="C177" s="245"/>
      <c r="D177" s="245"/>
      <c r="E177" s="245"/>
      <c r="F177" s="245"/>
      <c r="G177" s="245"/>
      <c r="H177" s="245"/>
      <c r="I177" s="229"/>
      <c r="J177" s="245"/>
      <c r="K177" s="245"/>
      <c r="L177" s="245"/>
      <c r="M177" s="245"/>
      <c r="N177" s="245"/>
      <c r="O177" s="245"/>
      <c r="P177" s="245"/>
      <c r="Q177" s="229"/>
    </row>
    <row r="178" spans="1:17" hidden="1">
      <c r="A178" s="229"/>
      <c r="B178" s="245"/>
      <c r="C178" s="245"/>
      <c r="D178" s="245"/>
      <c r="E178" s="245"/>
      <c r="F178" s="245"/>
      <c r="G178" s="245"/>
      <c r="H178" s="245"/>
      <c r="I178" s="229"/>
      <c r="J178" s="245"/>
      <c r="K178" s="245"/>
      <c r="L178" s="245"/>
      <c r="M178" s="245"/>
      <c r="N178" s="245"/>
      <c r="O178" s="245"/>
      <c r="P178" s="245"/>
      <c r="Q178" s="229"/>
    </row>
    <row r="179" spans="1:17" hidden="1">
      <c r="A179" s="229"/>
      <c r="B179" s="245"/>
      <c r="C179" s="245"/>
      <c r="D179" s="245"/>
      <c r="E179" s="245"/>
      <c r="F179" s="245"/>
      <c r="G179" s="245"/>
      <c r="H179" s="245"/>
      <c r="I179" s="229"/>
      <c r="J179" s="245"/>
      <c r="K179" s="245"/>
      <c r="L179" s="245"/>
      <c r="M179" s="245"/>
      <c r="N179" s="245"/>
      <c r="O179" s="245"/>
      <c r="P179" s="245"/>
      <c r="Q179" s="229"/>
    </row>
    <row r="180" spans="1:17" hidden="1">
      <c r="A180" s="229"/>
      <c r="B180" s="245"/>
      <c r="C180" s="245"/>
      <c r="D180" s="245"/>
      <c r="E180" s="245"/>
      <c r="F180" s="241" t="s">
        <v>34</v>
      </c>
      <c r="G180" s="242" t="e">
        <f>SUM(C167:H167)</f>
        <v>#VALUE!</v>
      </c>
      <c r="H180" s="241" t="s">
        <v>35</v>
      </c>
      <c r="I180" s="240"/>
      <c r="J180" s="245"/>
      <c r="K180" s="245"/>
      <c r="L180" s="245"/>
      <c r="M180" s="245"/>
      <c r="N180" s="241" t="s">
        <v>34</v>
      </c>
      <c r="O180" s="242" t="e">
        <f>SUM(K167:P167)</f>
        <v>#VALUE!</v>
      </c>
      <c r="P180" s="241" t="s">
        <v>35</v>
      </c>
      <c r="Q180" s="229"/>
    </row>
    <row r="181" spans="1:17" hidden="1">
      <c r="A181" s="229"/>
      <c r="B181" s="229"/>
      <c r="C181" s="229"/>
      <c r="D181" s="229"/>
      <c r="E181" s="229"/>
      <c r="F181" s="229"/>
      <c r="G181" s="240"/>
      <c r="H181" s="246"/>
      <c r="I181" s="240"/>
      <c r="J181" s="229"/>
      <c r="K181" s="229"/>
      <c r="L181" s="229"/>
      <c r="M181" s="229"/>
      <c r="N181" s="229"/>
      <c r="O181" s="240"/>
      <c r="P181" s="246"/>
      <c r="Q181" s="229"/>
    </row>
    <row r="182" spans="1:17" hidden="1">
      <c r="A182" s="229"/>
      <c r="B182" s="229"/>
      <c r="C182" s="229"/>
      <c r="D182" s="229"/>
      <c r="E182" s="229"/>
      <c r="F182" s="229"/>
      <c r="G182" s="240"/>
      <c r="H182" s="246"/>
      <c r="I182" s="240"/>
      <c r="J182" s="229"/>
      <c r="K182" s="229"/>
      <c r="L182" s="229"/>
      <c r="M182" s="229"/>
      <c r="N182" s="229"/>
      <c r="O182" s="240"/>
      <c r="P182" s="246"/>
      <c r="Q182" s="229"/>
    </row>
    <row r="183" spans="1:17" ht="18.75" hidden="1">
      <c r="A183" s="229"/>
      <c r="B183" s="247">
        <f>'[1]REKOD PRESTASI MURID'!U11</f>
        <v>0</v>
      </c>
      <c r="C183" s="247" t="s">
        <v>40</v>
      </c>
      <c r="D183" s="247"/>
      <c r="E183" s="247"/>
      <c r="F183" s="247"/>
      <c r="G183" s="247"/>
      <c r="H183" s="247"/>
      <c r="I183" s="240"/>
      <c r="J183" s="230">
        <f>'[1]REKOD PRESTASI MURID'!V11</f>
        <v>0</v>
      </c>
      <c r="K183" s="243" t="s">
        <v>41</v>
      </c>
      <c r="L183" s="243"/>
      <c r="M183" s="243"/>
      <c r="N183" s="248"/>
      <c r="O183" s="249"/>
      <c r="P183" s="238"/>
      <c r="Q183" s="229"/>
    </row>
    <row r="184" spans="1:17" hidden="1">
      <c r="A184" s="229"/>
      <c r="B184" s="234" t="s">
        <v>23</v>
      </c>
      <c r="C184" s="235" t="s">
        <v>27</v>
      </c>
      <c r="D184" s="235" t="s">
        <v>28</v>
      </c>
      <c r="E184" s="235" t="s">
        <v>29</v>
      </c>
      <c r="F184" s="235" t="s">
        <v>30</v>
      </c>
      <c r="G184" s="235" t="s">
        <v>31</v>
      </c>
      <c r="H184" s="235" t="s">
        <v>32</v>
      </c>
      <c r="I184" s="229"/>
      <c r="J184" s="234" t="s">
        <v>23</v>
      </c>
      <c r="K184" s="235" t="s">
        <v>27</v>
      </c>
      <c r="L184" s="235" t="s">
        <v>28</v>
      </c>
      <c r="M184" s="235" t="s">
        <v>29</v>
      </c>
      <c r="N184" s="235" t="s">
        <v>30</v>
      </c>
      <c r="O184" s="235" t="s">
        <v>31</v>
      </c>
      <c r="P184" s="235" t="s">
        <v>32</v>
      </c>
      <c r="Q184" s="229"/>
    </row>
    <row r="185" spans="1:17" hidden="1">
      <c r="A185" s="229"/>
      <c r="B185" s="236" t="s">
        <v>33</v>
      </c>
      <c r="C185" s="236" t="e">
        <f>COUNTIF('[1]REKOD PRESTASI MURID'!$U$12:$U$65,1)</f>
        <v>#VALUE!</v>
      </c>
      <c r="D185" s="236" t="e">
        <f>COUNTIF('[1]REKOD PRESTASI MURID'!$U$12:$U$65,2)</f>
        <v>#VALUE!</v>
      </c>
      <c r="E185" s="236" t="e">
        <f>COUNTIF('[1]REKOD PRESTASI MURID'!$U$12:$U$65,3)</f>
        <v>#VALUE!</v>
      </c>
      <c r="F185" s="236" t="e">
        <f>COUNTIF('[1]REKOD PRESTASI MURID'!$U$12:$U$65,4)</f>
        <v>#VALUE!</v>
      </c>
      <c r="G185" s="236" t="e">
        <f>COUNTIF('[1]REKOD PRESTASI MURID'!$U$12:$U$65,5)</f>
        <v>#VALUE!</v>
      </c>
      <c r="H185" s="236" t="e">
        <f>COUNTIF('[1]REKOD PRESTASI MURID'!$U$12:$U$65,6)</f>
        <v>#VALUE!</v>
      </c>
      <c r="I185" s="229"/>
      <c r="J185" s="236" t="s">
        <v>33</v>
      </c>
      <c r="K185" s="236" t="e">
        <f>COUNTIF('[1]REKOD PRESTASI MURID'!$V$12:$V$65,1)</f>
        <v>#VALUE!</v>
      </c>
      <c r="L185" s="236" t="e">
        <f>COUNTIF('[1]REKOD PRESTASI MURID'!$V$12:$V$65,2)</f>
        <v>#VALUE!</v>
      </c>
      <c r="M185" s="236" t="e">
        <f>COUNTIF('[1]REKOD PRESTASI MURID'!$V$12:$V$65,3)</f>
        <v>#VALUE!</v>
      </c>
      <c r="N185" s="236" t="e">
        <f>COUNTIF('[1]REKOD PRESTASI MURID'!$V$12:$V$65,4)</f>
        <v>#VALUE!</v>
      </c>
      <c r="O185" s="236" t="e">
        <f>COUNTIF('[1]REKOD PRESTASI MURID'!$V$12:$V$65,5)</f>
        <v>#VALUE!</v>
      </c>
      <c r="P185" s="236" t="e">
        <f>COUNTIF('[1]REKOD PRESTASI MURID'!$V$12:$V$65,6)</f>
        <v>#VALUE!</v>
      </c>
      <c r="Q185" s="229"/>
    </row>
    <row r="186" spans="1:17" hidden="1">
      <c r="A186" s="229"/>
      <c r="B186" s="245"/>
      <c r="C186" s="245"/>
      <c r="D186" s="245"/>
      <c r="E186" s="245"/>
      <c r="F186" s="245"/>
      <c r="G186" s="245"/>
      <c r="H186" s="245"/>
      <c r="I186" s="229"/>
      <c r="J186" s="245"/>
      <c r="K186" s="245"/>
      <c r="L186" s="245"/>
      <c r="M186" s="245"/>
      <c r="N186" s="245"/>
      <c r="O186" s="245"/>
      <c r="P186" s="245"/>
      <c r="Q186" s="229"/>
    </row>
    <row r="187" spans="1:17" hidden="1">
      <c r="A187" s="229"/>
      <c r="B187" s="245"/>
      <c r="C187" s="245"/>
      <c r="D187" s="245"/>
      <c r="E187" s="245"/>
      <c r="F187" s="245"/>
      <c r="G187" s="245"/>
      <c r="H187" s="245"/>
      <c r="I187" s="229"/>
      <c r="J187" s="245"/>
      <c r="K187" s="245"/>
      <c r="L187" s="245"/>
      <c r="M187" s="245"/>
      <c r="N187" s="245"/>
      <c r="O187" s="245"/>
      <c r="P187" s="245"/>
      <c r="Q187" s="229"/>
    </row>
    <row r="188" spans="1:17" hidden="1">
      <c r="A188" s="229"/>
      <c r="B188" s="245"/>
      <c r="C188" s="245"/>
      <c r="D188" s="245"/>
      <c r="E188" s="245"/>
      <c r="F188" s="245"/>
      <c r="G188" s="245"/>
      <c r="H188" s="245"/>
      <c r="I188" s="229"/>
      <c r="J188" s="245"/>
      <c r="K188" s="245"/>
      <c r="L188" s="245"/>
      <c r="M188" s="245"/>
      <c r="N188" s="245"/>
      <c r="O188" s="245"/>
      <c r="P188" s="245"/>
      <c r="Q188" s="229"/>
    </row>
    <row r="189" spans="1:17" hidden="1">
      <c r="A189" s="229"/>
      <c r="B189" s="245"/>
      <c r="C189" s="245"/>
      <c r="D189" s="245"/>
      <c r="E189" s="245"/>
      <c r="F189" s="245"/>
      <c r="G189" s="245"/>
      <c r="H189" s="245"/>
      <c r="I189" s="229"/>
      <c r="J189" s="245"/>
      <c r="K189" s="245"/>
      <c r="L189" s="245"/>
      <c r="M189" s="245"/>
      <c r="N189" s="245"/>
      <c r="O189" s="245"/>
      <c r="P189" s="245"/>
      <c r="Q189" s="229"/>
    </row>
    <row r="190" spans="1:17" hidden="1">
      <c r="A190" s="229"/>
      <c r="B190" s="245"/>
      <c r="C190" s="245"/>
      <c r="D190" s="245"/>
      <c r="E190" s="245"/>
      <c r="F190" s="245"/>
      <c r="G190" s="245"/>
      <c r="H190" s="245"/>
      <c r="I190" s="229"/>
      <c r="J190" s="245"/>
      <c r="K190" s="245"/>
      <c r="L190" s="245"/>
      <c r="M190" s="245"/>
      <c r="N190" s="245"/>
      <c r="O190" s="245"/>
      <c r="P190" s="245"/>
      <c r="Q190" s="229"/>
    </row>
    <row r="191" spans="1:17" hidden="1">
      <c r="A191" s="229"/>
      <c r="B191" s="245"/>
      <c r="C191" s="245"/>
      <c r="D191" s="245"/>
      <c r="E191" s="245"/>
      <c r="F191" s="245"/>
      <c r="G191" s="245"/>
      <c r="H191" s="245"/>
      <c r="I191" s="229"/>
      <c r="J191" s="245"/>
      <c r="K191" s="245"/>
      <c r="L191" s="245"/>
      <c r="M191" s="245"/>
      <c r="N191" s="245"/>
      <c r="O191" s="245"/>
      <c r="P191" s="245"/>
      <c r="Q191" s="229"/>
    </row>
    <row r="192" spans="1:17" hidden="1">
      <c r="A192" s="229"/>
      <c r="B192" s="245"/>
      <c r="C192" s="245"/>
      <c r="D192" s="245"/>
      <c r="E192" s="245"/>
      <c r="F192" s="245"/>
      <c r="G192" s="245"/>
      <c r="H192" s="245"/>
      <c r="I192" s="229"/>
      <c r="J192" s="245"/>
      <c r="K192" s="245"/>
      <c r="L192" s="245"/>
      <c r="M192" s="245"/>
      <c r="N192" s="245"/>
      <c r="O192" s="245"/>
      <c r="P192" s="245"/>
      <c r="Q192" s="229"/>
    </row>
    <row r="193" spans="1:17" hidden="1">
      <c r="A193" s="229"/>
      <c r="B193" s="245"/>
      <c r="C193" s="245"/>
      <c r="D193" s="245"/>
      <c r="E193" s="245"/>
      <c r="F193" s="245"/>
      <c r="G193" s="245"/>
      <c r="H193" s="245"/>
      <c r="I193" s="229"/>
      <c r="J193" s="245"/>
      <c r="K193" s="245"/>
      <c r="L193" s="245"/>
      <c r="M193" s="245"/>
      <c r="N193" s="245"/>
      <c r="O193" s="245"/>
      <c r="P193" s="245"/>
      <c r="Q193" s="229"/>
    </row>
    <row r="194" spans="1:17" hidden="1">
      <c r="A194" s="229"/>
      <c r="B194" s="245"/>
      <c r="C194" s="245"/>
      <c r="D194" s="245"/>
      <c r="E194" s="245"/>
      <c r="F194" s="245"/>
      <c r="G194" s="245"/>
      <c r="H194" s="245"/>
      <c r="I194" s="229"/>
      <c r="J194" s="245"/>
      <c r="K194" s="245"/>
      <c r="L194" s="245"/>
      <c r="M194" s="245"/>
      <c r="N194" s="245"/>
      <c r="O194" s="245"/>
      <c r="P194" s="245"/>
      <c r="Q194" s="229"/>
    </row>
    <row r="195" spans="1:17" hidden="1">
      <c r="A195" s="229"/>
      <c r="B195" s="245"/>
      <c r="C195" s="245"/>
      <c r="D195" s="245"/>
      <c r="E195" s="245"/>
      <c r="F195" s="245"/>
      <c r="G195" s="245"/>
      <c r="H195" s="245"/>
      <c r="I195" s="229"/>
      <c r="J195" s="245"/>
      <c r="K195" s="245"/>
      <c r="L195" s="245"/>
      <c r="M195" s="245"/>
      <c r="N195" s="245"/>
      <c r="O195" s="245"/>
      <c r="P195" s="245"/>
      <c r="Q195" s="229"/>
    </row>
    <row r="196" spans="1:17" hidden="1">
      <c r="A196" s="229"/>
      <c r="B196" s="245"/>
      <c r="C196" s="245"/>
      <c r="D196" s="245"/>
      <c r="E196" s="245"/>
      <c r="F196" s="245"/>
      <c r="G196" s="245"/>
      <c r="H196" s="245"/>
      <c r="I196" s="229"/>
      <c r="J196" s="245"/>
      <c r="K196" s="245"/>
      <c r="L196" s="245"/>
      <c r="M196" s="245"/>
      <c r="N196" s="245"/>
      <c r="O196" s="245"/>
      <c r="P196" s="245"/>
      <c r="Q196" s="229"/>
    </row>
    <row r="197" spans="1:17" hidden="1">
      <c r="A197" s="229"/>
      <c r="B197" s="245"/>
      <c r="C197" s="245"/>
      <c r="D197" s="245"/>
      <c r="E197" s="245"/>
      <c r="F197" s="245"/>
      <c r="G197" s="245"/>
      <c r="H197" s="245"/>
      <c r="I197" s="229"/>
      <c r="J197" s="245"/>
      <c r="K197" s="245"/>
      <c r="L197" s="245"/>
      <c r="M197" s="245"/>
      <c r="N197" s="245"/>
      <c r="O197" s="245"/>
      <c r="P197" s="245"/>
      <c r="Q197" s="229"/>
    </row>
    <row r="198" spans="1:17" hidden="1">
      <c r="A198" s="229"/>
      <c r="B198" s="245"/>
      <c r="C198" s="245"/>
      <c r="D198" s="245"/>
      <c r="E198" s="245"/>
      <c r="F198" s="241" t="s">
        <v>34</v>
      </c>
      <c r="G198" s="242" t="e">
        <f>SUM(C185:H185)</f>
        <v>#VALUE!</v>
      </c>
      <c r="H198" s="241" t="s">
        <v>35</v>
      </c>
      <c r="I198" s="240"/>
      <c r="J198" s="245"/>
      <c r="K198" s="245"/>
      <c r="L198" s="245"/>
      <c r="M198" s="245"/>
      <c r="N198" s="241" t="s">
        <v>34</v>
      </c>
      <c r="O198" s="242" t="e">
        <f>SUM(K185:P185)</f>
        <v>#VALUE!</v>
      </c>
      <c r="P198" s="241" t="s">
        <v>35</v>
      </c>
      <c r="Q198" s="240"/>
    </row>
    <row r="199" spans="1:17" hidden="1">
      <c r="A199" s="229"/>
      <c r="B199" s="229"/>
      <c r="C199" s="229"/>
      <c r="D199" s="229"/>
      <c r="E199" s="229"/>
      <c r="F199" s="229"/>
      <c r="G199" s="240"/>
      <c r="H199" s="250"/>
      <c r="I199" s="240"/>
      <c r="J199" s="229"/>
      <c r="K199" s="229"/>
      <c r="L199" s="229"/>
      <c r="M199" s="229"/>
      <c r="N199" s="229"/>
      <c r="O199" s="240"/>
      <c r="P199" s="250"/>
      <c r="Q199" s="240"/>
    </row>
    <row r="200" spans="1:17" hidden="1">
      <c r="A200" s="229"/>
      <c r="B200" s="229"/>
      <c r="C200" s="229"/>
      <c r="D200" s="229"/>
      <c r="E200" s="229"/>
      <c r="F200" s="229"/>
      <c r="G200" s="229"/>
      <c r="H200" s="229"/>
      <c r="I200" s="229"/>
      <c r="J200" s="229"/>
      <c r="K200" s="229"/>
      <c r="L200" s="229"/>
      <c r="M200" s="229"/>
      <c r="N200" s="229"/>
      <c r="O200" s="229"/>
      <c r="P200" s="229"/>
      <c r="Q200" s="229"/>
    </row>
    <row r="201" spans="1:17" ht="18.75" hidden="1">
      <c r="A201" s="229"/>
      <c r="B201" s="251" t="s">
        <v>11</v>
      </c>
      <c r="C201" s="252"/>
      <c r="D201" s="252"/>
      <c r="E201" s="252"/>
      <c r="F201" s="252"/>
      <c r="G201" s="252"/>
      <c r="H201" s="253"/>
      <c r="I201" s="229"/>
      <c r="J201" s="229"/>
      <c r="K201" s="229"/>
      <c r="L201" s="229"/>
      <c r="M201" s="229"/>
      <c r="N201" s="229"/>
      <c r="O201" s="229"/>
      <c r="P201" s="229"/>
      <c r="Q201" s="229"/>
    </row>
    <row r="202" spans="1:17" hidden="1">
      <c r="A202" s="229"/>
      <c r="B202" s="234" t="s">
        <v>23</v>
      </c>
      <c r="C202" s="235" t="s">
        <v>27</v>
      </c>
      <c r="D202" s="235" t="s">
        <v>28</v>
      </c>
      <c r="E202" s="235" t="s">
        <v>29</v>
      </c>
      <c r="F202" s="235" t="s">
        <v>30</v>
      </c>
      <c r="G202" s="235" t="s">
        <v>31</v>
      </c>
      <c r="H202" s="235" t="s">
        <v>32</v>
      </c>
      <c r="I202" s="229"/>
      <c r="J202" s="229"/>
      <c r="K202" s="229"/>
      <c r="L202" s="229"/>
      <c r="M202" s="229"/>
      <c r="N202" s="229"/>
      <c r="O202" s="229"/>
      <c r="P202" s="229"/>
      <c r="Q202" s="229"/>
    </row>
    <row r="203" spans="1:17" hidden="1">
      <c r="A203" s="229"/>
      <c r="B203" s="236" t="s">
        <v>33</v>
      </c>
      <c r="C203" s="236" t="e">
        <f>COUNTIF('[1]REKOD PRESTASI MURID'!$AD$12:$AD$65,1)</f>
        <v>#VALUE!</v>
      </c>
      <c r="D203" s="236" t="e">
        <f>COUNTIF('[1]REKOD PRESTASI MURID'!$AD$12:$AD$65,2)</f>
        <v>#VALUE!</v>
      </c>
      <c r="E203" s="236" t="e">
        <f>COUNTIF('[1]REKOD PRESTASI MURID'!$AD$12:$AD$65,3)</f>
        <v>#VALUE!</v>
      </c>
      <c r="F203" s="236" t="e">
        <f>COUNTIF('[1]REKOD PRESTASI MURID'!$AD$12:$AD$65,4)</f>
        <v>#VALUE!</v>
      </c>
      <c r="G203" s="236" t="e">
        <f>COUNTIF('[1]REKOD PRESTASI MURID'!$AD$12:$AD$65,5)</f>
        <v>#VALUE!</v>
      </c>
      <c r="H203" s="236" t="e">
        <f>COUNTIF('[1]REKOD PRESTASI MURID'!$AD$12:$AD$65,6)</f>
        <v>#VALUE!</v>
      </c>
      <c r="I203" s="229"/>
      <c r="J203" s="229"/>
      <c r="K203" s="229"/>
      <c r="L203" s="229"/>
      <c r="M203" s="229"/>
      <c r="N203" s="229"/>
      <c r="O203" s="229"/>
      <c r="P203" s="229"/>
      <c r="Q203" s="229"/>
    </row>
    <row r="204" spans="1:17" hidden="1">
      <c r="A204" s="229"/>
      <c r="B204" s="229"/>
      <c r="C204" s="229"/>
      <c r="D204" s="229"/>
      <c r="E204" s="229"/>
      <c r="F204" s="229"/>
      <c r="G204" s="229"/>
      <c r="H204" s="229"/>
      <c r="I204" s="229"/>
      <c r="J204" s="229"/>
      <c r="K204" s="229"/>
      <c r="L204" s="229"/>
      <c r="M204" s="229"/>
      <c r="N204" s="229"/>
      <c r="O204" s="229"/>
      <c r="P204" s="229"/>
      <c r="Q204" s="229"/>
    </row>
    <row r="205" spans="1:17" hidden="1">
      <c r="A205" s="229"/>
      <c r="B205" s="229"/>
      <c r="C205" s="229"/>
      <c r="D205" s="229"/>
      <c r="E205" s="229"/>
      <c r="F205" s="229"/>
      <c r="G205" s="229"/>
      <c r="H205" s="229"/>
      <c r="I205" s="229"/>
      <c r="J205" s="229"/>
      <c r="K205" s="229"/>
      <c r="L205" s="229"/>
      <c r="M205" s="229"/>
      <c r="N205" s="229"/>
      <c r="O205" s="229"/>
      <c r="P205" s="229"/>
      <c r="Q205" s="229"/>
    </row>
    <row r="206" spans="1:17" hidden="1">
      <c r="A206" s="229"/>
      <c r="B206" s="229"/>
      <c r="C206" s="229"/>
      <c r="D206" s="229"/>
      <c r="E206" s="229"/>
      <c r="F206" s="229"/>
      <c r="G206" s="229"/>
      <c r="H206" s="229"/>
      <c r="I206" s="229"/>
      <c r="J206" s="229"/>
      <c r="K206" s="229"/>
      <c r="L206" s="229"/>
      <c r="M206" s="229"/>
      <c r="N206" s="229"/>
      <c r="O206" s="229"/>
      <c r="P206" s="229"/>
      <c r="Q206" s="229"/>
    </row>
    <row r="207" spans="1:17" hidden="1">
      <c r="A207" s="229"/>
      <c r="B207" s="229"/>
      <c r="C207" s="229"/>
      <c r="D207" s="229"/>
      <c r="E207" s="229"/>
      <c r="F207" s="229"/>
      <c r="G207" s="229"/>
      <c r="H207" s="229"/>
      <c r="I207" s="229"/>
      <c r="J207" s="229"/>
      <c r="K207" s="229"/>
      <c r="L207" s="229"/>
      <c r="M207" s="229"/>
      <c r="N207" s="229"/>
      <c r="O207" s="229"/>
      <c r="P207" s="229"/>
      <c r="Q207" s="229"/>
    </row>
    <row r="208" spans="1:17" hidden="1">
      <c r="A208" s="229"/>
      <c r="B208" s="229"/>
      <c r="C208" s="229"/>
      <c r="D208" s="229"/>
      <c r="E208" s="229"/>
      <c r="F208" s="229"/>
      <c r="G208" s="229"/>
      <c r="H208" s="229"/>
      <c r="I208" s="229"/>
      <c r="J208" s="229"/>
      <c r="K208" s="229"/>
      <c r="L208" s="229"/>
      <c r="M208" s="229"/>
      <c r="N208" s="229"/>
      <c r="O208" s="229"/>
      <c r="P208" s="229"/>
      <c r="Q208" s="229"/>
    </row>
    <row r="209" spans="1:17" hidden="1">
      <c r="A209" s="229"/>
      <c r="B209" s="229"/>
      <c r="C209" s="229"/>
      <c r="D209" s="229"/>
      <c r="E209" s="229"/>
      <c r="F209" s="229"/>
      <c r="G209" s="229"/>
      <c r="H209" s="229"/>
      <c r="I209" s="229"/>
      <c r="J209" s="229"/>
      <c r="K209" s="229"/>
      <c r="L209" s="229"/>
      <c r="M209" s="229"/>
      <c r="N209" s="229"/>
      <c r="O209" s="229"/>
      <c r="P209" s="229"/>
      <c r="Q209" s="229"/>
    </row>
    <row r="210" spans="1:17" hidden="1">
      <c r="A210" s="229"/>
      <c r="B210" s="229"/>
      <c r="C210" s="229"/>
      <c r="D210" s="229"/>
      <c r="E210" s="229"/>
      <c r="F210" s="229"/>
      <c r="G210" s="229"/>
      <c r="H210" s="229"/>
      <c r="I210" s="229"/>
      <c r="J210" s="229"/>
      <c r="K210" s="229"/>
      <c r="L210" s="229"/>
      <c r="M210" s="229"/>
      <c r="N210" s="229"/>
      <c r="O210" s="229"/>
      <c r="P210" s="229"/>
      <c r="Q210" s="229"/>
    </row>
    <row r="211" spans="1:17" hidden="1">
      <c r="A211" s="229"/>
      <c r="B211" s="229"/>
      <c r="C211" s="229"/>
      <c r="D211" s="229"/>
      <c r="E211" s="229"/>
      <c r="F211" s="229"/>
      <c r="G211" s="229"/>
      <c r="H211" s="229"/>
      <c r="I211" s="229"/>
      <c r="J211" s="229"/>
      <c r="K211" s="229"/>
      <c r="L211" s="229"/>
      <c r="M211" s="229"/>
      <c r="N211" s="229"/>
      <c r="O211" s="229"/>
      <c r="P211" s="229"/>
      <c r="Q211" s="229"/>
    </row>
    <row r="212" spans="1:17" hidden="1">
      <c r="A212" s="229"/>
      <c r="B212" s="229"/>
      <c r="C212" s="229"/>
      <c r="D212" s="229"/>
      <c r="E212" s="229"/>
      <c r="F212" s="229"/>
      <c r="G212" s="229"/>
      <c r="H212" s="229"/>
      <c r="I212" s="229"/>
      <c r="J212" s="229"/>
      <c r="K212" s="229"/>
      <c r="L212" s="229"/>
      <c r="M212" s="229"/>
      <c r="N212" s="229"/>
      <c r="O212" s="229"/>
      <c r="P212" s="229"/>
      <c r="Q212" s="229"/>
    </row>
    <row r="213" spans="1:17" hidden="1">
      <c r="A213" s="229"/>
      <c r="B213" s="229"/>
      <c r="C213" s="229"/>
      <c r="D213" s="229"/>
      <c r="E213" s="229"/>
      <c r="F213" s="229"/>
      <c r="G213" s="229"/>
      <c r="H213" s="229"/>
      <c r="I213" s="229"/>
      <c r="J213" s="229"/>
      <c r="K213" s="229"/>
      <c r="L213" s="229"/>
      <c r="M213" s="229"/>
      <c r="N213" s="229"/>
      <c r="O213" s="229"/>
      <c r="P213" s="229"/>
      <c r="Q213" s="229"/>
    </row>
    <row r="214" spans="1:17" hidden="1">
      <c r="A214" s="229"/>
      <c r="B214" s="229"/>
      <c r="C214" s="229"/>
      <c r="D214" s="229"/>
      <c r="E214" s="229"/>
      <c r="F214" s="229"/>
      <c r="G214" s="229"/>
      <c r="H214" s="229"/>
      <c r="I214" s="229"/>
      <c r="J214" s="229"/>
      <c r="K214" s="229"/>
      <c r="L214" s="229"/>
      <c r="M214" s="229"/>
      <c r="N214" s="229"/>
      <c r="O214" s="229"/>
      <c r="P214" s="229"/>
      <c r="Q214" s="229"/>
    </row>
    <row r="215" spans="1:17" hidden="1">
      <c r="A215" s="229"/>
      <c r="B215" s="229"/>
      <c r="C215" s="229"/>
      <c r="D215" s="229"/>
      <c r="E215" s="229"/>
      <c r="F215" s="229"/>
      <c r="G215" s="229"/>
      <c r="H215" s="229"/>
      <c r="I215" s="229"/>
      <c r="J215" s="229"/>
      <c r="K215" s="229"/>
      <c r="L215" s="229"/>
      <c r="M215" s="229"/>
      <c r="N215" s="229"/>
      <c r="O215" s="229"/>
      <c r="P215" s="229"/>
      <c r="Q215" s="229"/>
    </row>
    <row r="216" spans="1:17" hidden="1">
      <c r="A216" s="229"/>
      <c r="B216" s="229"/>
      <c r="C216" s="229"/>
      <c r="D216" s="229"/>
      <c r="E216" s="229"/>
      <c r="F216" s="241" t="s">
        <v>34</v>
      </c>
      <c r="G216" s="242" t="e">
        <f>SUM(C203:H203)</f>
        <v>#VALUE!</v>
      </c>
      <c r="H216" s="241" t="s">
        <v>35</v>
      </c>
      <c r="I216" s="229"/>
      <c r="J216" s="229"/>
      <c r="K216" s="229"/>
      <c r="L216" s="229"/>
      <c r="M216" s="229"/>
      <c r="N216" s="229"/>
      <c r="O216" s="229"/>
      <c r="P216" s="229"/>
      <c r="Q216" s="229"/>
    </row>
    <row r="217" spans="1:17" hidden="1"/>
  </sheetData>
  <mergeCells count="4">
    <mergeCell ref="A1:Q2"/>
    <mergeCell ref="B6:H6"/>
    <mergeCell ref="J6:P6"/>
    <mergeCell ref="B24:H24"/>
  </mergeCells>
  <printOptions horizontalCentered="1"/>
  <pageMargins left="0.2361111111111111" right="0.2361111111111111" top="0.74791666666666667" bottom="0.74791666666666667" header="0.31458333333333333" footer="0.31458333333333333"/>
  <pageSetup paperSize="9" scale="55" fitToHeight="0" orientation="portrait" blackAndWhite="1"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PANDUAN</vt:lpstr>
      <vt:lpstr>REKOD PRESTASI MURID</vt:lpstr>
      <vt:lpstr>LAPORAN MURID (INDIVIDU)</vt:lpstr>
      <vt:lpstr>PENYATAAN TAHAP PENGUASAAN</vt:lpstr>
      <vt:lpstr>GRAF PELAPORAN</vt:lpstr>
      <vt:lpstr>'GRAF PELAPORAN'!Print_Area</vt:lpstr>
      <vt:lpstr>'LAPORAN MURID (INDIVIDU)'!Print_Area</vt:lpstr>
      <vt:lpstr>PANDUAN!Print_Area</vt:lpstr>
      <vt:lpstr>'PENYATAAN TAHAP PENGUASAAN'!Print_Area</vt:lpstr>
      <vt:lpstr>'REKOD PRESTASI MURID'!Print_Area</vt:lpstr>
      <vt:lpstr>'GRAF PELAPORAN'!Print_Titles</vt:lpstr>
      <vt:lpstr>'PENYATAAN TAHAP PENGUASAAN'!Print_Titles</vt:lpstr>
      <vt:lpstr>'REKOD PRESTASI MURID'!Print_Titles</vt:lpstr>
    </vt:vector>
  </TitlesOfParts>
  <Company>Acer</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Windows User</cp:lastModifiedBy>
  <cp:revision/>
  <cp:lastPrinted>2018-01-23T08:50:53Z</cp:lastPrinted>
  <dcterms:created xsi:type="dcterms:W3CDTF">2016-04-25T12:26:07Z</dcterms:created>
  <dcterms:modified xsi:type="dcterms:W3CDTF">2019-01-23T07:45:33Z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1033-9.1.0.4058</vt:lpwstr>
  </property>
</Properties>
</file>