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Templat PBD All\T3T3\"/>
    </mc:Choice>
  </mc:AlternateContent>
  <bookViews>
    <workbookView xWindow="0" yWindow="0" windowWidth="24000" windowHeight="963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F56" i="2" l="1"/>
  <c r="O26" i="4" l="1"/>
  <c r="P43" i="4" l="1"/>
  <c r="O43" i="4"/>
  <c r="N43" i="4"/>
  <c r="H43" i="4"/>
  <c r="G43" i="4"/>
  <c r="F43" i="4"/>
  <c r="P26" i="4"/>
  <c r="N26" i="4"/>
  <c r="H26" i="4"/>
  <c r="G26" i="4"/>
  <c r="F26" i="4"/>
  <c r="P8" i="4"/>
  <c r="O8" i="4"/>
  <c r="N8" i="4"/>
  <c r="H8" i="4"/>
  <c r="G8" i="4"/>
  <c r="F8" i="4"/>
  <c r="M3" i="4" l="1"/>
  <c r="H4" i="4"/>
  <c r="H3" i="4"/>
  <c r="J41" i="4" l="1"/>
  <c r="J24" i="4"/>
  <c r="M43" i="4" l="1"/>
  <c r="L43" i="4"/>
  <c r="K43" i="4"/>
  <c r="K26" i="4"/>
  <c r="L26" i="4"/>
  <c r="M26" i="4"/>
  <c r="K9" i="2" l="1"/>
  <c r="K8" i="2"/>
  <c r="K7" i="2"/>
  <c r="E15" i="2" s="1"/>
  <c r="E17" i="2" s="1"/>
  <c r="F15" i="2" l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72" i="1"/>
  <c r="B58" i="2" s="1"/>
  <c r="D10" i="2"/>
  <c r="F58" i="2" l="1"/>
  <c r="D8" i="2"/>
  <c r="O109" i="4"/>
  <c r="G39" i="4"/>
  <c r="O198" i="4"/>
  <c r="O144" i="4"/>
  <c r="G144" i="4"/>
  <c r="O126" i="4"/>
  <c r="O91" i="4"/>
  <c r="G91" i="4"/>
  <c r="O74" i="4"/>
  <c r="G74" i="4"/>
  <c r="O21" i="4"/>
  <c r="G21" i="4"/>
  <c r="G56" i="4"/>
  <c r="O39" i="4"/>
  <c r="O56" i="4"/>
  <c r="G198" i="4"/>
  <c r="O180" i="4"/>
  <c r="G180" i="4"/>
  <c r="O162" i="4"/>
  <c r="G162" i="4"/>
  <c r="G126" i="4"/>
  <c r="G216" i="4"/>
  <c r="G109" i="4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<sst xmlns="http://schemas.openxmlformats.org/spreadsheetml/2006/main" count="469" uniqueCount="183">
  <si>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</si>
  <si>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</si>
  <si>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</si>
  <si>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</si>
  <si>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</si>
  <si>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</si>
  <si>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</si>
  <si>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</si>
  <si>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</si>
  <si>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</si>
  <si>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</si>
  <si>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</si>
  <si>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</si>
  <si>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</si>
  <si>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</si>
  <si>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</si>
  <si>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</si>
  <si>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</si>
  <si>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</si>
  <si>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</si>
  <si>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</si>
  <si>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</si>
  <si>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</si>
  <si>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</si>
  <si>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</si>
  <si>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</si>
  <si>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</si>
  <si>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</si>
  <si>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</si>
  <si>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</si>
  <si>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</si>
  <si>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</si>
  <si>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</si>
  <si>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</si>
  <si>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</si>
  <si>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</si>
  <si>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</si>
  <si>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</si>
  <si>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</si>
  <si>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</si>
  <si>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</si>
  <si>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</si>
  <si>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</si>
  <si>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</si>
  <si>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</si>
  <si>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</si>
  <si>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GURU BESAR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</si>
  <si>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</si>
  <si>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</si>
  <si>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</si>
  <si>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</si>
  <si>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</si>
  <si>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</si>
  <si>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</si>
  <si>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</si>
  <si>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</si>
  <si>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</si>
  <si>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</si>
  <si>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</si>
  <si>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</si>
  <si>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</si>
  <si>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</si>
  <si>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2. Nama Guru dan Nama Kelas</t>
  </si>
  <si>
    <t>PANDUAN PENGGUNAAN TEMPLAT</t>
  </si>
  <si>
    <t>4. Nama Pentadbir</t>
  </si>
  <si>
    <t>5. Jawatan Pentadbir (Guru Besar/ Pengetua)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</si>
  <si>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</si>
  <si>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</si>
  <si>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</si>
  <si>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</si>
  <si>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</si>
  <si>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</si>
  <si>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</si>
  <si>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</si>
  <si>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</si>
  <si>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</si>
  <si>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</si>
  <si>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</si>
  <si>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</si>
  <si>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</si>
  <si>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</si>
  <si>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t>AHMAD ADLI BIN ALI</t>
  </si>
  <si>
    <t>AHMAD ISWAZIR BIN KAMARUDDIN ALI</t>
  </si>
  <si>
    <t>ARINA ARISSA BINTI MUSA</t>
  </si>
  <si>
    <t>AZALI BIN MOHD GHAZI</t>
  </si>
  <si>
    <t>AZWAN BIN MUSAHAR</t>
  </si>
  <si>
    <t>CHAN KOK MENG</t>
  </si>
  <si>
    <t>CHONG WEY LOON</t>
  </si>
  <si>
    <t>DANIAL IRISH BIN DANIAL RUDIN</t>
  </si>
  <si>
    <t>FARIDAH BINTI RAMLAN</t>
  </si>
  <si>
    <t>HAFIZ BIN BAHAROM</t>
  </si>
  <si>
    <t>HALIM BIN HARUN</t>
  </si>
  <si>
    <t>HARLENI  BINTI  ARIF</t>
  </si>
  <si>
    <t>HARLINA BINTI SARIP</t>
  </si>
  <si>
    <t>HAYATI BINTI MUSA</t>
  </si>
  <si>
    <t>IRWAN HASHIM BIN MOHD SUHAILY</t>
  </si>
  <si>
    <t>ISMAIL ALIFF BIN AZIZ</t>
  </si>
  <si>
    <t>JAMIL BIN JAMALUDIN</t>
  </si>
  <si>
    <t>KAMARIAH BINTI YASSIN</t>
  </si>
  <si>
    <t>KARIM DANISH BIN ABU BAKAR</t>
  </si>
  <si>
    <t>KHARIL YUSRI BIN TAHUR</t>
  </si>
  <si>
    <t xml:space="preserve">LAILATUL QARI BINTI KARIM </t>
  </si>
  <si>
    <t>LIZA BINTI OTHMAN</t>
  </si>
  <si>
    <t>MOHD ESWARAN BIN EZWAN</t>
  </si>
  <si>
    <t>MOHD SHAZA BIN ABD. JALIL</t>
  </si>
  <si>
    <t>MUHD. NIZAM BIN KARIM JUNIOR</t>
  </si>
  <si>
    <t>NADIA BINTI HASHIM</t>
  </si>
  <si>
    <t>NAGENDRAN A/L MAGENDREN</t>
  </si>
  <si>
    <t>NAWI BIN RAZMAN</t>
  </si>
  <si>
    <t>NINA QISTINA BINTI BAHAR</t>
  </si>
  <si>
    <t>NUR QURSIAH BINTI HARIS</t>
  </si>
  <si>
    <t xml:space="preserve">TAHAP PENGUASAAN BAGI SETIAP BIDANG </t>
  </si>
  <si>
    <r>
      <t xml:space="preserve">PENENTUAN TAHAP PENGUASAAN </t>
    </r>
    <r>
      <rPr>
        <b/>
        <sz val="11"/>
        <color indexed="10"/>
        <rFont val="Calibri"/>
        <family val="2"/>
      </rPr>
      <t>(Dilengkapkan oleh unit mata pelajaran)</t>
    </r>
  </si>
  <si>
    <t>Guru hendaklah memilih option di sebelah kanan bahagian atas halaman Rekod Prestasi Murid untuk  membuat pelaporan di dalam templat ini.</t>
  </si>
  <si>
    <t>PN. SALMIAH BT KAMARUDIN</t>
  </si>
  <si>
    <t>ULASAN TAMBAHAN (Jika ada) :</t>
  </si>
  <si>
    <t>Templat pelaporan ini terdiri daripada 6 lajur yang dibina berdasarkan konstruk bidang</t>
  </si>
  <si>
    <t>Pelaporan bagi semua bidang akan dilakukan pada pertengahan tahun dan akhir tahun.</t>
  </si>
  <si>
    <r>
      <t>Tahap Penguasaan diberikan berdasarkan setiap rubrik mengikut konstruk bidang</t>
    </r>
    <r>
      <rPr>
        <sz val="11"/>
        <color rgb="FFFF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tersebut seperti di halaman </t>
    </r>
    <r>
      <rPr>
        <b/>
        <sz val="11"/>
        <color indexed="8"/>
        <rFont val="Calibri"/>
        <family val="2"/>
      </rPr>
      <t>Data Peryataan Tahap Penguasaan.</t>
    </r>
  </si>
  <si>
    <t>AL-QURAN</t>
  </si>
  <si>
    <t>HADIS</t>
  </si>
  <si>
    <t>AKIDAH</t>
  </si>
  <si>
    <t>FIQAH</t>
  </si>
  <si>
    <t>SIRAH DAN TAMADUM ISLAM</t>
  </si>
  <si>
    <t>AKHLAK ISLAMIAH</t>
  </si>
  <si>
    <t>SMK PRESINT 16(1)</t>
  </si>
  <si>
    <t>NO 3, JALAN P16G, PRESINT 16</t>
  </si>
  <si>
    <t>62150 W.P. PUTRAJAYA</t>
  </si>
  <si>
    <t>PENDIDIKAN ISLAM</t>
  </si>
  <si>
    <t xml:space="preserve">  Al-Quran</t>
  </si>
  <si>
    <t>Membaca dan menghafaz ayat al- Quran pilihan dengan bimbingan serta  boleh mengingat perkara asas tentang ilmu al-Quran.</t>
  </si>
  <si>
    <t>Membaca dan menghafaz ayat al- Quran pilihan dengan betul serta boleh memahami perkara asas tentang ilmu al-Quran.</t>
  </si>
  <si>
    <t>Membaca dan menghafaz ayat al- Quran pilihan dengan betul, lancar dan bertajwid serta boleh mengaplikasi perkara asas tentang ilmu al-Quran.</t>
  </si>
  <si>
    <t>Membaca dan menghafaz ayat al- Quran pilihan dengan betul, lancar, bertajwid dan boleh menganalisis perkara asas tentang ilmu al-Quran serta mengamalkannya.</t>
  </si>
  <si>
    <t>Membaca dan menghafaz ayat al- Quran pilihan dengan betul, lancar, bertajwid dan boleh menilai perkara asas tentang ilmu al-Quran serta mengamalkannya secara beradab.</t>
  </si>
  <si>
    <t>Membaca dan menghafaz ayat al- Quran pilihan dengan betul, lancar, bertajwid dan boleh merumus perkara asas tentang ilmu al-Quran serta mengamalkannya secara beradab dan istiqamah.</t>
  </si>
  <si>
    <t>Hadis</t>
  </si>
  <si>
    <t>Mengingat perkara asas tentang ilmu Hadis.</t>
  </si>
  <si>
    <t>Memahami perkara asas tentang ilmu Hadis.</t>
  </si>
  <si>
    <t>Mengaplikasi perkara asas tentang ilmu Hadis.</t>
  </si>
  <si>
    <t>Menganalisis perkara asas tentang ilmu Hadis.</t>
  </si>
  <si>
    <t>Menilai perkara asas tentang ilmu Hadis dan mengamalkannya secara beradab.</t>
  </si>
  <si>
    <t>Merumus perkara asas tentang ilmu Hadis dan mengamalkannya secara beradab dan istiqamah.</t>
  </si>
  <si>
    <t>Akidah</t>
  </si>
  <si>
    <t>Mengingat perkara asas tentang ilmu Akidah.</t>
  </si>
  <si>
    <t>Murid boleh memahami  tentang ilmu Akidah.</t>
  </si>
  <si>
    <t>Mengaplikasi  tentang ilmu Akidah.</t>
  </si>
  <si>
    <t>Menganalisis  tentang ilmu Akidah.</t>
  </si>
  <si>
    <t>Menilai  tentang ilmu Akidah dan mengamalkannya secara beradab.</t>
  </si>
  <si>
    <t>Merumus tentang ilmu Akidah dan mengamalkannya secara beradab dan istiqamah.</t>
  </si>
  <si>
    <t>Fiqah</t>
  </si>
  <si>
    <t>Mengingat perkara asas tentang ilmu Fiqah</t>
  </si>
  <si>
    <t>Memahami  tentang ilmu Fiqah</t>
  </si>
  <si>
    <t>Mengaplikasi  tentang ilmu Fiqah</t>
  </si>
  <si>
    <t>Menganalisis tentang ilmu Fiqah</t>
  </si>
  <si>
    <t>Menilai tentang ilmu Fiqah dan mengamalkannya secara beradab.</t>
  </si>
  <si>
    <t>Merumus tentang ilmu Fiqah dan mengamalkannya secara beradab dan istiqamah.</t>
  </si>
  <si>
    <t>Sirah dan Tamadun Islam</t>
  </si>
  <si>
    <t>Mengingat perkara asas tentang ilmu Sirah dan Tamadun Islam.</t>
  </si>
  <si>
    <t>Memahami tentang ilmu Sirah dan Tamadun Islam.</t>
  </si>
  <si>
    <t>Mengaplikasi  tentang ilmu   Sirah dan Tamadun Islam.</t>
  </si>
  <si>
    <t>Menganalisis  tentang ilmu   Sirah dan Tamadun Islam.</t>
  </si>
  <si>
    <t>Menilai  tentang ilmu Sirah dan Tamadun Islam serta mengamalkannya secara beradab.</t>
  </si>
  <si>
    <t>Merumus tentang ilmu Sirah dan Tamadun Islam serta mengamalkannya secara beradab dan istiqamah.</t>
  </si>
  <si>
    <t>Akhlak Islamiah</t>
  </si>
  <si>
    <t>Mengingat perkara asas tentang ilmu Akhlak Islamiah.</t>
  </si>
  <si>
    <t>Memahami  tentang ilmu Akhlak Islamiah.</t>
  </si>
  <si>
    <t>Mengaplikasi tentang ilmu Akhlak Islamiah.</t>
  </si>
  <si>
    <t>Menganalisis tentang ilmu Akhlak Islamiah.</t>
  </si>
  <si>
    <t>Menilai tentang ilmu Akhlak Islamiah dan mengamalkannya secara beradab.</t>
  </si>
  <si>
    <t>Merumus  tentang ilmu Akhlak Islamiah  dan mengamalkannya secara beradab dan istiqamah.</t>
  </si>
  <si>
    <t>Mengetahui perkara asas, atau boleh melakukan kemahiran asas, atau memberi respons terhadap perkara asas yang berkaitan Pendidikan Islam.</t>
  </si>
  <si>
    <t>Menunjukkan kefahaman berkaitan Pendidikan Islam dengan menjelaskan sesuatu perkara yang dipelajari dalam pelbagai bentuk komunikasi.</t>
  </si>
  <si>
    <t>Menggunakan pengetahuan berkaitan Pendidikan Islam untuk melaksanakan sesuatu kemahiran pada suatu situasi.</t>
  </si>
  <si>
    <t>Menganalisis dan mengamalkan sesuatu ilmu dan kemahiran berkaitan Pendidikan Islam.</t>
  </si>
  <si>
    <t>Menilai dan mengamalkan sesuatu ilmu dan kemahiran berkaitan Pendidikan Islam pada situasi baharu dengan beradab.</t>
  </si>
  <si>
    <t>Berupaya menggunakan pengetahuan dan kemahiran berkaitan Pendidikan Islam sedia ada untuk digunakan pada situasi baharu secara beradab dan istiqamah</t>
  </si>
  <si>
    <t>HASRUDDIN BIN HASSAN</t>
  </si>
  <si>
    <t>TINGKATAN:</t>
  </si>
  <si>
    <t>Tingkatan:</t>
  </si>
  <si>
    <t>Tingkatan</t>
  </si>
  <si>
    <t>PEND. ISLAM TING. 3</t>
  </si>
  <si>
    <t>3 IBNU 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</si>
</sst>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9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6"/>
      <color rgb="FFFF0000"/>
      <name val="Calibri"/>
      <family val="2"/>
    </font>
    <font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3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Alignment="1" applyProtection="1">
      <alignment vertical="center"/>
      <protection locked="0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0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0" fontId="26" fillId="2" borderId="0" xfId="0" applyFont="1" applyFill="1" applyAlignment="1"/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3" fillId="0" borderId="24" xfId="1" applyFont="1" applyBorder="1" applyAlignment="1">
      <alignment vertical="center" wrapText="1"/>
    </xf>
    <xf numFmtId="0" fontId="43" fillId="15" borderId="24" xfId="1" applyFont="1" applyFill="1" applyBorder="1" applyAlignment="1" applyProtection="1">
      <alignment wrapText="1"/>
      <protection hidden="1"/>
    </xf>
    <xf numFmtId="0" fontId="44" fillId="0" borderId="24" xfId="1" applyFont="1" applyBorder="1" applyAlignment="1">
      <alignment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47" fillId="13" borderId="0" xfId="0" applyFont="1" applyFill="1" applyAlignment="1">
      <alignment horizontal="right" vertical="center"/>
    </xf>
    <xf numFmtId="0" fontId="8" fillId="12" borderId="24" xfId="0" applyFont="1" applyFill="1" applyBorder="1" applyAlignment="1">
      <alignment vertical="center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46" fillId="0" borderId="0" xfId="0" applyFont="1" applyAlignment="1">
      <alignment vertical="top" wrapText="1"/>
    </xf>
    <xf numFmtId="0" fontId="8" fillId="16" borderId="25" xfId="0" applyFont="1" applyFill="1" applyBorder="1" applyAlignment="1" applyProtection="1">
      <alignment horizontal="center" vertical="center" wrapText="1"/>
    </xf>
    <xf numFmtId="0" fontId="23" fillId="2" borderId="0" xfId="0" applyFont="1" applyFill="1" applyAlignment="1">
      <alignment horizontal="left" vertical="center" indent="1"/>
    </xf>
    <xf numFmtId="0" fontId="32" fillId="0" borderId="0" xfId="0" applyFont="1" applyAlignment="1">
      <alignment horizontal="justify" vertical="justify" wrapText="1"/>
    </xf>
    <xf numFmtId="0" fontId="32" fillId="0" borderId="0" xfId="0" applyFont="1" applyFill="1" applyAlignment="1">
      <alignment horizontal="justify" vertical="justify" wrapText="1"/>
    </xf>
    <xf numFmtId="0" fontId="46" fillId="0" borderId="0" xfId="0" applyFont="1" applyAlignment="1">
      <alignment horizontal="justify" vertical="justify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8" fillId="12" borderId="26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16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'GRAF PELAPORAN'!$C$203:$H$203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5</xdr:row>
          <xdr:rowOff>19050</xdr:rowOff>
        </xdr:from>
        <xdr:to>
          <xdr:col>7</xdr:col>
          <xdr:colOff>800100</xdr:colOff>
          <xdr:row>5</xdr:row>
          <xdr:rowOff>228600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6</xdr:row>
          <xdr:rowOff>19050</xdr:rowOff>
        </xdr:from>
        <xdr:to>
          <xdr:col>7</xdr:col>
          <xdr:colOff>790575</xdr:colOff>
          <xdr:row>7</xdr:row>
          <xdr:rowOff>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zoomScaleNormal="100" zoomScaleSheetLayoutView="100" workbookViewId="0">
      <pane ySplit="2" topLeftCell="A3" activePane="bottomLeft" state="frozen"/>
      <selection pane="bottomLeft" activeCell="A5" sqref="A5:K9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56" t="s">
        <v>63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47</v>
      </c>
      <c r="B2" s="154"/>
      <c r="C2" s="154"/>
      <c r="D2" s="154"/>
      <c r="E2" s="154"/>
      <c r="F2" s="154"/>
      <c r="G2" s="154"/>
      <c r="H2" s="154"/>
      <c r="I2" s="154"/>
      <c r="J2" s="154"/>
      <c r="K2" s="198" t="s">
        <v>181</v>
      </c>
    </row>
    <row r="4" spans="1:12">
      <c r="A4" s="151" t="s">
        <v>48</v>
      </c>
    </row>
    <row r="5" spans="1:12">
      <c r="A5" s="205" t="s">
        <v>78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1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2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2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</row>
    <row r="9" spans="1:12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56</v>
      </c>
      <c r="B11" s="162" t="s">
        <v>49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50</v>
      </c>
    </row>
    <row r="13" spans="1:12">
      <c r="B13" s="150" t="s">
        <v>51</v>
      </c>
    </row>
    <row r="14" spans="1:12">
      <c r="B14" s="150" t="s">
        <v>52</v>
      </c>
    </row>
    <row r="15" spans="1:12">
      <c r="B15" s="150" t="s">
        <v>53</v>
      </c>
    </row>
    <row r="16" spans="1:12">
      <c r="B16" s="150" t="s">
        <v>54</v>
      </c>
    </row>
    <row r="17" spans="1:13">
      <c r="B17" s="150" t="s">
        <v>55</v>
      </c>
    </row>
    <row r="19" spans="1:13">
      <c r="A19" s="161" t="s">
        <v>57</v>
      </c>
      <c r="B19" s="159" t="s">
        <v>58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79</v>
      </c>
    </row>
    <row r="21" spans="1:13">
      <c r="B21" s="150" t="s">
        <v>59</v>
      </c>
    </row>
    <row r="22" spans="1:13">
      <c r="B22" s="150" t="s">
        <v>60</v>
      </c>
    </row>
    <row r="23" spans="1:13">
      <c r="B23" s="150" t="s">
        <v>62</v>
      </c>
    </row>
    <row r="24" spans="1:13">
      <c r="B24" s="150" t="s">
        <v>68</v>
      </c>
    </row>
    <row r="25" spans="1:13">
      <c r="B25" s="150" t="s">
        <v>64</v>
      </c>
    </row>
    <row r="26" spans="1:13">
      <c r="B26" s="150" t="s">
        <v>65</v>
      </c>
    </row>
    <row r="28" spans="1:13">
      <c r="A28" s="161" t="s">
        <v>66</v>
      </c>
      <c r="B28" s="159" t="s">
        <v>23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205" t="s">
        <v>80</v>
      </c>
      <c r="C29" s="205"/>
      <c r="D29" s="205"/>
      <c r="E29" s="205"/>
      <c r="F29" s="205"/>
      <c r="G29" s="205"/>
      <c r="H29" s="205"/>
      <c r="I29" s="205"/>
      <c r="J29" s="205"/>
      <c r="K29" s="205"/>
      <c r="M29" s="150"/>
    </row>
    <row r="30" spans="1:13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M30" s="150"/>
    </row>
    <row r="31" spans="1:13"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M31" s="150"/>
    </row>
    <row r="32" spans="1:13"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M32" s="150"/>
    </row>
    <row r="33" spans="1:22">
      <c r="B33" s="205"/>
      <c r="C33" s="205"/>
      <c r="D33" s="205"/>
      <c r="E33" s="205"/>
      <c r="F33" s="205"/>
      <c r="G33" s="205"/>
      <c r="H33" s="205"/>
      <c r="I33" s="205"/>
      <c r="J33" s="205"/>
      <c r="K33" s="205"/>
    </row>
    <row r="34" spans="1:22">
      <c r="B34" s="205"/>
      <c r="C34" s="205"/>
      <c r="D34" s="205"/>
      <c r="E34" s="205"/>
      <c r="F34" s="205"/>
      <c r="G34" s="205"/>
      <c r="H34" s="205"/>
      <c r="I34" s="205"/>
      <c r="J34" s="205"/>
      <c r="K34" s="205"/>
    </row>
    <row r="35" spans="1:22"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</row>
    <row r="36" spans="1:22">
      <c r="A36" s="161" t="s">
        <v>67</v>
      </c>
      <c r="B36" s="159" t="s">
        <v>112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82"/>
      <c r="M36" s="183"/>
      <c r="N36" s="181"/>
      <c r="O36" s="181"/>
      <c r="P36" s="181"/>
      <c r="Q36" s="181"/>
      <c r="R36" s="181"/>
      <c r="S36" s="181"/>
      <c r="T36" s="181"/>
      <c r="U36" s="181"/>
      <c r="V36" s="181"/>
    </row>
    <row r="37" spans="1:22" ht="15" customHeight="1">
      <c r="A37" s="201">
        <v>1</v>
      </c>
      <c r="B37" s="205" t="s">
        <v>77</v>
      </c>
      <c r="C37" s="205"/>
      <c r="D37" s="205"/>
      <c r="E37" s="205"/>
      <c r="F37" s="205"/>
      <c r="G37" s="205"/>
      <c r="H37" s="205"/>
      <c r="I37" s="205"/>
      <c r="J37" s="205"/>
      <c r="K37" s="205"/>
      <c r="L37" s="184"/>
      <c r="M37" s="206"/>
      <c r="N37" s="206"/>
      <c r="O37" s="206"/>
      <c r="P37" s="206"/>
      <c r="Q37" s="206"/>
      <c r="R37" s="206"/>
      <c r="S37" s="206"/>
      <c r="T37" s="206"/>
      <c r="U37" s="206"/>
      <c r="V37" s="206"/>
    </row>
    <row r="38" spans="1:22" ht="15" customHeight="1">
      <c r="A38" s="201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184"/>
      <c r="M38" s="206"/>
      <c r="N38" s="206"/>
      <c r="O38" s="206"/>
      <c r="P38" s="206"/>
      <c r="Q38" s="206"/>
      <c r="R38" s="206"/>
      <c r="S38" s="206"/>
      <c r="T38" s="206"/>
      <c r="U38" s="206"/>
      <c r="V38" s="206"/>
    </row>
    <row r="39" spans="1:22" ht="13.5" customHeight="1">
      <c r="A39" s="201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184"/>
      <c r="M39" s="206"/>
      <c r="N39" s="206"/>
      <c r="O39" s="206"/>
      <c r="P39" s="206"/>
      <c r="Q39" s="206"/>
      <c r="R39" s="206"/>
      <c r="S39" s="206"/>
      <c r="T39" s="206"/>
      <c r="U39" s="206"/>
      <c r="V39" s="206"/>
    </row>
    <row r="40" spans="1:22">
      <c r="A40" s="201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184"/>
      <c r="M40" s="206"/>
      <c r="N40" s="206"/>
      <c r="O40" s="206"/>
      <c r="P40" s="206"/>
      <c r="Q40" s="206"/>
      <c r="R40" s="206"/>
      <c r="S40" s="206"/>
      <c r="T40" s="206"/>
      <c r="U40" s="206"/>
      <c r="V40" s="206"/>
    </row>
    <row r="41" spans="1:22" ht="15" customHeight="1">
      <c r="A41" s="201">
        <v>2</v>
      </c>
      <c r="B41" s="205" t="s">
        <v>116</v>
      </c>
      <c r="C41" s="205"/>
      <c r="D41" s="205"/>
      <c r="E41" s="205"/>
      <c r="F41" s="205"/>
      <c r="G41" s="205"/>
      <c r="H41" s="205"/>
      <c r="I41" s="205"/>
      <c r="J41" s="205"/>
      <c r="K41" s="205"/>
      <c r="L41" s="184"/>
      <c r="M41" s="206"/>
      <c r="N41" s="206"/>
      <c r="O41" s="206"/>
      <c r="P41" s="206"/>
      <c r="Q41" s="206"/>
      <c r="R41" s="206"/>
      <c r="S41" s="206"/>
      <c r="T41" s="206"/>
      <c r="U41" s="206"/>
      <c r="V41" s="206"/>
    </row>
    <row r="42" spans="1:22" ht="15" customHeight="1">
      <c r="A42" s="201">
        <v>3</v>
      </c>
      <c r="B42" s="205" t="s">
        <v>113</v>
      </c>
      <c r="C42" s="205"/>
      <c r="D42" s="205"/>
      <c r="E42" s="205"/>
      <c r="F42" s="205"/>
      <c r="G42" s="205"/>
      <c r="H42" s="205"/>
      <c r="I42" s="205"/>
      <c r="J42" s="205"/>
      <c r="K42" s="205"/>
      <c r="L42" s="184"/>
      <c r="M42" s="206"/>
      <c r="N42" s="206"/>
      <c r="O42" s="206"/>
      <c r="P42" s="206"/>
      <c r="Q42" s="206"/>
      <c r="R42" s="206"/>
      <c r="S42" s="206"/>
      <c r="T42" s="206"/>
      <c r="U42" s="206"/>
      <c r="V42" s="206"/>
    </row>
    <row r="43" spans="1:22" ht="15" customHeight="1">
      <c r="A43" s="201">
        <v>4</v>
      </c>
      <c r="B43" s="207" t="s">
        <v>117</v>
      </c>
      <c r="C43" s="207"/>
      <c r="D43" s="207"/>
      <c r="E43" s="207"/>
      <c r="F43" s="207"/>
      <c r="G43" s="207"/>
      <c r="H43" s="207"/>
      <c r="I43" s="207"/>
      <c r="J43" s="207"/>
      <c r="K43" s="207"/>
      <c r="L43" s="184"/>
      <c r="M43" s="206"/>
      <c r="N43" s="206"/>
      <c r="O43" s="206"/>
      <c r="P43" s="206"/>
      <c r="Q43" s="206"/>
      <c r="R43" s="206"/>
      <c r="S43" s="206"/>
      <c r="T43" s="206"/>
      <c r="U43" s="206"/>
      <c r="V43" s="206"/>
    </row>
    <row r="44" spans="1:22" ht="15" customHeight="1">
      <c r="A44" s="201">
        <v>5</v>
      </c>
      <c r="B44" s="205" t="s">
        <v>118</v>
      </c>
      <c r="C44" s="205"/>
      <c r="D44" s="205"/>
      <c r="E44" s="205"/>
      <c r="F44" s="205"/>
      <c r="G44" s="205"/>
      <c r="H44" s="205"/>
      <c r="I44" s="205"/>
      <c r="J44" s="205"/>
      <c r="K44" s="205"/>
      <c r="L44" s="184"/>
      <c r="M44" s="206"/>
      <c r="N44" s="206"/>
      <c r="O44" s="206"/>
      <c r="P44" s="206"/>
      <c r="Q44" s="206"/>
      <c r="R44" s="206"/>
      <c r="S44" s="206"/>
      <c r="T44" s="206"/>
      <c r="U44" s="206"/>
      <c r="V44" s="206"/>
    </row>
    <row r="45" spans="1:22" ht="15" customHeight="1">
      <c r="A45" s="201"/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184"/>
      <c r="M45" s="185"/>
      <c r="N45" s="186"/>
      <c r="O45" s="186"/>
      <c r="P45" s="186"/>
      <c r="Q45" s="186"/>
      <c r="R45" s="186"/>
      <c r="S45" s="186"/>
      <c r="T45" s="186"/>
      <c r="U45" s="186"/>
      <c r="V45" s="186"/>
    </row>
    <row r="46" spans="1:22" ht="15" customHeight="1">
      <c r="A46" s="195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184"/>
      <c r="M46" s="186"/>
      <c r="N46" s="186"/>
      <c r="O46" s="186"/>
      <c r="P46" s="186"/>
      <c r="Q46" s="186"/>
      <c r="R46" s="186"/>
      <c r="S46" s="186"/>
      <c r="T46" s="186"/>
      <c r="U46" s="186"/>
      <c r="V46" s="186"/>
    </row>
    <row r="47" spans="1:22" ht="15" customHeight="1">
      <c r="A47" s="195"/>
      <c r="B47" s="196"/>
      <c r="C47" s="197"/>
      <c r="D47" s="197"/>
      <c r="E47" s="197"/>
      <c r="F47" s="197"/>
      <c r="G47" s="197"/>
      <c r="H47" s="197"/>
      <c r="I47" s="197"/>
      <c r="J47" s="197"/>
      <c r="K47" s="197"/>
      <c r="L47" s="184"/>
      <c r="M47" s="186"/>
      <c r="N47" s="186"/>
      <c r="O47" s="186"/>
      <c r="P47" s="186"/>
      <c r="Q47" s="186"/>
      <c r="R47" s="186"/>
      <c r="S47" s="186"/>
      <c r="T47" s="186"/>
      <c r="U47" s="186"/>
      <c r="V47" s="186"/>
    </row>
    <row r="48" spans="1:22">
      <c r="A48" s="195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184"/>
      <c r="M48" s="206"/>
      <c r="N48" s="206"/>
      <c r="O48" s="206"/>
      <c r="P48" s="206"/>
      <c r="Q48" s="206"/>
      <c r="R48" s="206"/>
      <c r="S48" s="206"/>
      <c r="T48" s="206"/>
      <c r="U48" s="206"/>
      <c r="V48" s="206"/>
    </row>
    <row r="49" spans="1:22" ht="15" customHeight="1">
      <c r="A49" s="195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184"/>
      <c r="M49" s="206"/>
      <c r="N49" s="206"/>
      <c r="O49" s="206"/>
      <c r="P49" s="206"/>
      <c r="Q49" s="206"/>
      <c r="R49" s="206"/>
      <c r="S49" s="206"/>
      <c r="T49" s="206"/>
      <c r="U49" s="206"/>
      <c r="V49" s="206"/>
    </row>
    <row r="50" spans="1:22" ht="15" customHeight="1">
      <c r="A50" s="195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181"/>
      <c r="M50" s="206"/>
      <c r="N50" s="206"/>
      <c r="O50" s="206"/>
      <c r="P50" s="206"/>
      <c r="Q50" s="206"/>
      <c r="R50" s="206"/>
      <c r="S50" s="206"/>
      <c r="T50" s="206"/>
      <c r="U50" s="206"/>
      <c r="V50" s="206"/>
    </row>
    <row r="51" spans="1:22" ht="15" customHeight="1">
      <c r="A51" s="195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181"/>
      <c r="M51" s="206"/>
      <c r="N51" s="206"/>
      <c r="O51" s="206"/>
      <c r="P51" s="206"/>
      <c r="Q51" s="206"/>
      <c r="R51" s="206"/>
      <c r="S51" s="206"/>
      <c r="T51" s="206"/>
      <c r="U51" s="206"/>
      <c r="V51" s="206"/>
    </row>
    <row r="52" spans="1:22" ht="15" customHeight="1">
      <c r="A52" s="195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181"/>
      <c r="M52" s="206"/>
      <c r="N52" s="206"/>
      <c r="O52" s="206"/>
      <c r="P52" s="206"/>
      <c r="Q52" s="206"/>
      <c r="R52" s="206"/>
      <c r="S52" s="206"/>
      <c r="T52" s="206"/>
      <c r="U52" s="206"/>
      <c r="V52" s="206"/>
    </row>
    <row r="53" spans="1:22"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1"/>
      <c r="M53" s="206"/>
      <c r="N53" s="206"/>
      <c r="O53" s="206"/>
      <c r="P53" s="206"/>
      <c r="Q53" s="206"/>
      <c r="R53" s="206"/>
      <c r="S53" s="206"/>
      <c r="T53" s="206"/>
      <c r="U53" s="206"/>
      <c r="V53" s="206"/>
    </row>
    <row r="54" spans="1:22">
      <c r="B54" s="180"/>
      <c r="C54" s="180"/>
      <c r="D54" s="180"/>
      <c r="E54" s="180"/>
      <c r="F54" s="180"/>
      <c r="G54" s="180"/>
      <c r="H54" s="180"/>
      <c r="I54" s="180"/>
      <c r="J54" s="180"/>
      <c r="K54" s="180"/>
    </row>
  </sheetData>
  <sheetProtection algorithmName="SHA-512" hashValue="xdNDQGUkLfsvO/X18DWLw4RwtYQfVN7CLnIppi53Sgmepu3/wWL65kw3XrT9VludftLZqU1NDhCZSCRnRd/AcA==" saltValue="Nduehzx8EfTsidFIdDHtQw==" spinCount="100000" sheet="1" objects="1" scenarios="1"/>
  <mergeCells count="13">
    <mergeCell ref="M52:V53"/>
    <mergeCell ref="M43:V44"/>
    <mergeCell ref="A5:K9"/>
    <mergeCell ref="B29:K34"/>
    <mergeCell ref="B37:K40"/>
    <mergeCell ref="M48:V49"/>
    <mergeCell ref="M50:V51"/>
    <mergeCell ref="M37:V40"/>
    <mergeCell ref="M41:V42"/>
    <mergeCell ref="B41:K41"/>
    <mergeCell ref="B42:K42"/>
    <mergeCell ref="B43:K43"/>
    <mergeCell ref="B44:K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zoomScale="90" zoomScaleNormal="90" zoomScaleSheetLayoutView="100" workbookViewId="0">
      <selection activeCell="H2" sqref="H2"/>
    </sheetView>
  </sheetViews>
  <sheetFormatPr defaultRowHeight="15.75" zeroHeight="1"/>
  <cols>
    <col min="1" max="1" width="5" style="97" customWidth="1"/>
    <col min="2" max="2" width="35.85546875" style="97" customWidth="1"/>
    <col min="3" max="3" width="14.85546875" style="97" customWidth="1"/>
    <col min="4" max="4" width="9.140625" style="98" customWidth="1"/>
    <col min="5" max="10" width="12.5703125" style="97" customWidth="1"/>
    <col min="11" max="12" width="11" style="97" hidden="1" customWidth="1"/>
    <col min="13" max="13" width="12.42578125" style="97" hidden="1" customWidth="1"/>
    <col min="14" max="14" width="11" style="97" hidden="1" customWidth="1"/>
    <col min="15" max="16" width="8.7109375" style="97" hidden="1" customWidth="1"/>
    <col min="17" max="18" width="15.7109375" style="97" hidden="1" customWidth="1"/>
    <col min="19" max="19" width="1.5703125" style="97" hidden="1" customWidth="1"/>
    <col min="20" max="28" width="2" style="97" hidden="1" customWidth="1"/>
    <col min="29" max="29" width="5.42578125" style="97" hidden="1" customWidth="1"/>
    <col min="30" max="30" width="14.7109375" style="98" bestFit="1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9.140625" style="97"/>
  </cols>
  <sheetData>
    <row r="1" spans="1:35" s="95" customFormat="1" ht="25.5" customHeight="1">
      <c r="A1" s="99"/>
      <c r="B1" s="100"/>
      <c r="C1" s="101" t="s">
        <v>0</v>
      </c>
      <c r="D1" s="102" t="s">
        <v>125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1</v>
      </c>
      <c r="D2" s="102" t="s">
        <v>126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2</v>
      </c>
      <c r="D3" s="102" t="s">
        <v>127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61</v>
      </c>
      <c r="D4" s="147">
        <v>43010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04"/>
      <c r="G5" s="104"/>
      <c r="H5" s="104"/>
      <c r="I5" s="104" t="s">
        <v>70</v>
      </c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35" s="96" customFormat="1" ht="20.100000000000001" customHeight="1">
      <c r="A6" s="106" t="s">
        <v>4</v>
      </c>
      <c r="B6" s="104"/>
      <c r="C6" s="107" t="s">
        <v>5</v>
      </c>
      <c r="D6" s="145" t="s">
        <v>177</v>
      </c>
      <c r="E6" s="104"/>
      <c r="F6" s="104"/>
      <c r="G6" s="104"/>
      <c r="H6" s="104"/>
      <c r="I6" s="179" t="s">
        <v>71</v>
      </c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5" s="96" customFormat="1" ht="20.100000000000001" customHeight="1">
      <c r="A7" s="204" t="s">
        <v>128</v>
      </c>
      <c r="B7" s="108"/>
      <c r="C7" s="107" t="s">
        <v>178</v>
      </c>
      <c r="D7" s="145" t="s">
        <v>182</v>
      </c>
      <c r="E7" s="104"/>
      <c r="F7" s="104"/>
      <c r="G7" s="104"/>
      <c r="H7" s="104"/>
      <c r="I7" s="179" t="s">
        <v>69</v>
      </c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35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 ht="15.75" customHeight="1">
      <c r="A9" s="216" t="s">
        <v>6</v>
      </c>
      <c r="B9" s="216" t="s">
        <v>7</v>
      </c>
      <c r="C9" s="217" t="s">
        <v>8</v>
      </c>
      <c r="D9" s="218" t="s">
        <v>9</v>
      </c>
      <c r="E9" s="210" t="s">
        <v>111</v>
      </c>
      <c r="F9" s="211"/>
      <c r="G9" s="211"/>
      <c r="H9" s="211"/>
      <c r="I9" s="211"/>
      <c r="J9" s="212"/>
      <c r="K9" s="199"/>
      <c r="L9" s="199"/>
      <c r="M9" s="199"/>
      <c r="N9" s="199"/>
      <c r="O9" s="172"/>
      <c r="P9" s="172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21" t="s">
        <v>10</v>
      </c>
    </row>
    <row r="10" spans="1:35" s="96" customFormat="1" ht="15.75" customHeight="1">
      <c r="A10" s="216"/>
      <c r="B10" s="216"/>
      <c r="C10" s="217"/>
      <c r="D10" s="219"/>
      <c r="E10" s="213"/>
      <c r="F10" s="214"/>
      <c r="G10" s="214"/>
      <c r="H10" s="214"/>
      <c r="I10" s="214"/>
      <c r="J10" s="215"/>
      <c r="K10" s="199"/>
      <c r="L10" s="199"/>
      <c r="M10" s="199"/>
      <c r="N10" s="199"/>
      <c r="O10" s="173"/>
      <c r="P10" s="17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22"/>
    </row>
    <row r="11" spans="1:35" ht="47.25">
      <c r="A11" s="216"/>
      <c r="B11" s="216"/>
      <c r="C11" s="217"/>
      <c r="D11" s="220"/>
      <c r="E11" s="203" t="s">
        <v>119</v>
      </c>
      <c r="F11" s="203" t="s">
        <v>120</v>
      </c>
      <c r="G11" s="203" t="s">
        <v>121</v>
      </c>
      <c r="H11" s="203" t="s">
        <v>122</v>
      </c>
      <c r="I11" s="203" t="s">
        <v>123</v>
      </c>
      <c r="J11" s="203" t="s">
        <v>124</v>
      </c>
      <c r="K11" s="190"/>
      <c r="L11" s="190"/>
      <c r="M11" s="190"/>
      <c r="N11" s="190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23"/>
    </row>
    <row r="12" spans="1:35" s="96" customFormat="1">
      <c r="A12" s="113">
        <v>1</v>
      </c>
      <c r="B12" s="114" t="s">
        <v>81</v>
      </c>
      <c r="C12" s="115">
        <v>40307162521</v>
      </c>
      <c r="D12" s="174" t="s">
        <v>12</v>
      </c>
      <c r="E12" s="113">
        <v>5</v>
      </c>
      <c r="F12" s="113">
        <v>4</v>
      </c>
      <c r="G12" s="113">
        <v>5</v>
      </c>
      <c r="H12" s="113">
        <v>4</v>
      </c>
      <c r="I12" s="113">
        <v>4</v>
      </c>
      <c r="J12" s="113">
        <v>4</v>
      </c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5</v>
      </c>
      <c r="AF12" s="122">
        <v>0</v>
      </c>
      <c r="AG12" s="122" t="s">
        <v>11</v>
      </c>
      <c r="AI12" s="164">
        <v>1</v>
      </c>
    </row>
    <row r="13" spans="1:35" s="96" customFormat="1">
      <c r="A13" s="113">
        <v>2</v>
      </c>
      <c r="B13" s="114" t="s">
        <v>82</v>
      </c>
      <c r="C13" s="115">
        <v>40206162355</v>
      </c>
      <c r="D13" s="113" t="s">
        <v>12</v>
      </c>
      <c r="E13" s="113">
        <v>5</v>
      </c>
      <c r="F13" s="113">
        <v>5</v>
      </c>
      <c r="G13" s="113">
        <v>3</v>
      </c>
      <c r="H13" s="113">
        <v>4</v>
      </c>
      <c r="I13" s="113">
        <v>4</v>
      </c>
      <c r="J13" s="113">
        <v>4</v>
      </c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5</v>
      </c>
      <c r="AF13" s="122">
        <v>1</v>
      </c>
      <c r="AG13" s="122" t="s">
        <v>12</v>
      </c>
    </row>
    <row r="14" spans="1:35" s="96" customFormat="1">
      <c r="A14" s="113">
        <v>3</v>
      </c>
      <c r="B14" s="114" t="s">
        <v>83</v>
      </c>
      <c r="C14" s="115">
        <v>41209022384</v>
      </c>
      <c r="D14" s="113" t="s">
        <v>11</v>
      </c>
      <c r="E14" s="113">
        <v>6</v>
      </c>
      <c r="F14" s="113">
        <v>4</v>
      </c>
      <c r="G14" s="113">
        <v>5</v>
      </c>
      <c r="H14" s="113">
        <v>4</v>
      </c>
      <c r="I14" s="113">
        <v>4</v>
      </c>
      <c r="J14" s="113">
        <v>4</v>
      </c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5</v>
      </c>
      <c r="AF14" s="122">
        <v>2</v>
      </c>
      <c r="AG14" s="122" t="s">
        <v>11</v>
      </c>
    </row>
    <row r="15" spans="1:35" s="96" customFormat="1">
      <c r="A15" s="113">
        <v>4</v>
      </c>
      <c r="B15" s="114" t="s">
        <v>84</v>
      </c>
      <c r="C15" s="115">
        <v>40709072361</v>
      </c>
      <c r="D15" s="113" t="s">
        <v>12</v>
      </c>
      <c r="E15" s="113">
        <v>6</v>
      </c>
      <c r="F15" s="113">
        <v>4</v>
      </c>
      <c r="G15" s="113">
        <v>5</v>
      </c>
      <c r="H15" s="113">
        <v>4</v>
      </c>
      <c r="I15" s="113">
        <v>4</v>
      </c>
      <c r="J15" s="113">
        <v>4</v>
      </c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5</v>
      </c>
      <c r="AF15" s="122">
        <v>3</v>
      </c>
      <c r="AG15" s="122" t="s">
        <v>12</v>
      </c>
    </row>
    <row r="16" spans="1:35" s="96" customFormat="1">
      <c r="A16" s="113">
        <v>5</v>
      </c>
      <c r="B16" s="114" t="s">
        <v>85</v>
      </c>
      <c r="C16" s="115">
        <v>41207162357</v>
      </c>
      <c r="D16" s="113" t="s">
        <v>12</v>
      </c>
      <c r="E16" s="113">
        <v>6</v>
      </c>
      <c r="F16" s="113">
        <v>3</v>
      </c>
      <c r="G16" s="113">
        <v>5</v>
      </c>
      <c r="H16" s="113">
        <v>4</v>
      </c>
      <c r="I16" s="113">
        <v>4</v>
      </c>
      <c r="J16" s="113">
        <v>4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11</v>
      </c>
    </row>
    <row r="17" spans="1:35" s="96" customFormat="1">
      <c r="A17" s="113">
        <v>6</v>
      </c>
      <c r="B17" s="114" t="s">
        <v>86</v>
      </c>
      <c r="C17" s="115">
        <v>41209166359</v>
      </c>
      <c r="D17" s="113" t="s">
        <v>12</v>
      </c>
      <c r="E17" s="113">
        <v>6</v>
      </c>
      <c r="F17" s="113">
        <v>6</v>
      </c>
      <c r="G17" s="113">
        <v>6</v>
      </c>
      <c r="H17" s="113">
        <v>4</v>
      </c>
      <c r="I17" s="113">
        <v>4</v>
      </c>
      <c r="J17" s="113">
        <v>4</v>
      </c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5</v>
      </c>
      <c r="AF17" s="122">
        <v>5</v>
      </c>
      <c r="AG17" s="122" t="s">
        <v>12</v>
      </c>
    </row>
    <row r="18" spans="1:35" s="96" customFormat="1">
      <c r="A18" s="113">
        <v>7</v>
      </c>
      <c r="B18" s="114" t="s">
        <v>87</v>
      </c>
      <c r="C18" s="115">
        <v>41208018957</v>
      </c>
      <c r="D18" s="113" t="s">
        <v>12</v>
      </c>
      <c r="E18" s="113">
        <v>6</v>
      </c>
      <c r="F18" s="113">
        <v>4</v>
      </c>
      <c r="G18" s="113">
        <v>4</v>
      </c>
      <c r="H18" s="113">
        <v>4</v>
      </c>
      <c r="I18" s="113">
        <v>4</v>
      </c>
      <c r="J18" s="113">
        <v>4</v>
      </c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5</v>
      </c>
      <c r="AF18" s="123">
        <v>6</v>
      </c>
      <c r="AG18" s="123" t="s">
        <v>11</v>
      </c>
    </row>
    <row r="19" spans="1:35" s="96" customFormat="1">
      <c r="A19" s="113">
        <v>8</v>
      </c>
      <c r="B19" s="114" t="s">
        <v>88</v>
      </c>
      <c r="C19" s="115">
        <v>41203018933</v>
      </c>
      <c r="D19" s="113" t="s">
        <v>12</v>
      </c>
      <c r="E19" s="113">
        <v>5</v>
      </c>
      <c r="F19" s="113">
        <v>5</v>
      </c>
      <c r="G19" s="113">
        <v>3</v>
      </c>
      <c r="H19" s="113">
        <v>4</v>
      </c>
      <c r="I19" s="113">
        <v>4</v>
      </c>
      <c r="J19" s="113">
        <v>4</v>
      </c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>
        <v>5</v>
      </c>
      <c r="AF19" s="122">
        <v>7</v>
      </c>
      <c r="AG19" s="122" t="s">
        <v>12</v>
      </c>
      <c r="AH19" s="126"/>
      <c r="AI19" s="126"/>
    </row>
    <row r="20" spans="1:35" s="96" customFormat="1">
      <c r="A20" s="113">
        <v>9</v>
      </c>
      <c r="B20" s="114" t="s">
        <v>89</v>
      </c>
      <c r="C20" s="115">
        <v>41208162564</v>
      </c>
      <c r="D20" s="113" t="s">
        <v>11</v>
      </c>
      <c r="E20" s="113">
        <v>6</v>
      </c>
      <c r="F20" s="113">
        <v>4</v>
      </c>
      <c r="G20" s="113">
        <v>5</v>
      </c>
      <c r="H20" s="113">
        <v>4</v>
      </c>
      <c r="I20" s="113">
        <v>4</v>
      </c>
      <c r="J20" s="113">
        <v>4</v>
      </c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>
        <v>5</v>
      </c>
      <c r="AF20" s="123">
        <v>8</v>
      </c>
      <c r="AG20" s="123" t="s">
        <v>11</v>
      </c>
      <c r="AH20" s="126"/>
      <c r="AI20" s="126"/>
    </row>
    <row r="21" spans="1:35" s="96" customFormat="1">
      <c r="A21" s="113">
        <v>10</v>
      </c>
      <c r="B21" s="114" t="s">
        <v>90</v>
      </c>
      <c r="C21" s="115">
        <v>41209169898</v>
      </c>
      <c r="D21" s="113" t="s">
        <v>11</v>
      </c>
      <c r="E21" s="113">
        <v>6</v>
      </c>
      <c r="F21" s="113">
        <v>4</v>
      </c>
      <c r="G21" s="113">
        <v>5</v>
      </c>
      <c r="H21" s="113">
        <v>4</v>
      </c>
      <c r="I21" s="113">
        <v>4</v>
      </c>
      <c r="J21" s="113">
        <v>4</v>
      </c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>
        <v>5</v>
      </c>
      <c r="AF21" s="122">
        <v>9</v>
      </c>
      <c r="AG21" s="122" t="s">
        <v>12</v>
      </c>
      <c r="AH21" s="126"/>
      <c r="AI21" s="126"/>
    </row>
    <row r="22" spans="1:35" s="96" customFormat="1">
      <c r="A22" s="113">
        <v>11</v>
      </c>
      <c r="B22" s="114" t="s">
        <v>91</v>
      </c>
      <c r="C22" s="115">
        <v>41216167867</v>
      </c>
      <c r="D22" s="113" t="s">
        <v>12</v>
      </c>
      <c r="E22" s="113">
        <v>6</v>
      </c>
      <c r="F22" s="113">
        <v>3</v>
      </c>
      <c r="G22" s="113">
        <v>5</v>
      </c>
      <c r="H22" s="113">
        <v>4</v>
      </c>
      <c r="I22" s="113">
        <v>4</v>
      </c>
      <c r="J22" s="113">
        <v>4</v>
      </c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>
        <v>5</v>
      </c>
      <c r="AF22" s="124"/>
      <c r="AG22" s="124"/>
      <c r="AH22" s="126"/>
      <c r="AI22" s="126"/>
    </row>
    <row r="23" spans="1:35" s="96" customFormat="1">
      <c r="A23" s="113">
        <v>12</v>
      </c>
      <c r="B23" s="114" t="s">
        <v>92</v>
      </c>
      <c r="C23" s="115">
        <v>41219169638</v>
      </c>
      <c r="D23" s="113" t="s">
        <v>11</v>
      </c>
      <c r="E23" s="113">
        <v>6</v>
      </c>
      <c r="F23" s="113">
        <v>6</v>
      </c>
      <c r="G23" s="113">
        <v>6</v>
      </c>
      <c r="H23" s="113">
        <v>4</v>
      </c>
      <c r="I23" s="113">
        <v>4</v>
      </c>
      <c r="J23" s="113">
        <v>4</v>
      </c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>
        <v>5</v>
      </c>
      <c r="AF23" s="124"/>
      <c r="AG23" s="124"/>
      <c r="AH23" s="126"/>
      <c r="AI23" s="126"/>
    </row>
    <row r="24" spans="1:35" s="96" customFormat="1">
      <c r="A24" s="113">
        <v>13</v>
      </c>
      <c r="B24" s="114" t="s">
        <v>93</v>
      </c>
      <c r="C24" s="115">
        <v>41229162398</v>
      </c>
      <c r="D24" s="113" t="s">
        <v>11</v>
      </c>
      <c r="E24" s="113">
        <v>6</v>
      </c>
      <c r="F24" s="113">
        <v>4</v>
      </c>
      <c r="G24" s="113">
        <v>4</v>
      </c>
      <c r="H24" s="113">
        <v>4</v>
      </c>
      <c r="I24" s="113">
        <v>4</v>
      </c>
      <c r="J24" s="113">
        <v>4</v>
      </c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>
        <v>5</v>
      </c>
      <c r="AF24" s="124"/>
      <c r="AG24" s="124"/>
    </row>
    <row r="25" spans="1:35" s="96" customFormat="1">
      <c r="A25" s="113">
        <v>14</v>
      </c>
      <c r="B25" s="114" t="s">
        <v>94</v>
      </c>
      <c r="C25" s="115">
        <v>41203168754</v>
      </c>
      <c r="D25" s="113" t="s">
        <v>11</v>
      </c>
      <c r="E25" s="113">
        <v>5</v>
      </c>
      <c r="F25" s="113">
        <v>5</v>
      </c>
      <c r="G25" s="113">
        <v>3</v>
      </c>
      <c r="H25" s="113">
        <v>4</v>
      </c>
      <c r="I25" s="113">
        <v>4</v>
      </c>
      <c r="J25" s="113">
        <v>4</v>
      </c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>
        <v>5</v>
      </c>
      <c r="AF25" s="124"/>
      <c r="AG25" s="124"/>
    </row>
    <row r="26" spans="1:35" s="96" customFormat="1">
      <c r="A26" s="113">
        <v>15</v>
      </c>
      <c r="B26" s="114" t="s">
        <v>95</v>
      </c>
      <c r="C26" s="115">
        <v>41206162335</v>
      </c>
      <c r="D26" s="113" t="s">
        <v>12</v>
      </c>
      <c r="E26" s="113">
        <v>6</v>
      </c>
      <c r="F26" s="113">
        <v>4</v>
      </c>
      <c r="G26" s="113">
        <v>5</v>
      </c>
      <c r="H26" s="113">
        <v>4</v>
      </c>
      <c r="I26" s="113">
        <v>4</v>
      </c>
      <c r="J26" s="113">
        <v>4</v>
      </c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>
        <v>5</v>
      </c>
      <c r="AF26" s="124"/>
      <c r="AG26" s="124"/>
    </row>
    <row r="27" spans="1:35" s="96" customFormat="1">
      <c r="A27" s="113">
        <v>16</v>
      </c>
      <c r="B27" s="114" t="s">
        <v>96</v>
      </c>
      <c r="C27" s="115">
        <v>41209166267</v>
      </c>
      <c r="D27" s="113" t="s">
        <v>12</v>
      </c>
      <c r="E27" s="113">
        <v>6</v>
      </c>
      <c r="F27" s="113">
        <v>4</v>
      </c>
      <c r="G27" s="113">
        <v>5</v>
      </c>
      <c r="H27" s="113">
        <v>4</v>
      </c>
      <c r="I27" s="113">
        <v>4</v>
      </c>
      <c r="J27" s="113">
        <v>4</v>
      </c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>
        <v>5</v>
      </c>
      <c r="AF27" s="124"/>
      <c r="AG27" s="124"/>
    </row>
    <row r="28" spans="1:35" s="96" customFormat="1">
      <c r="A28" s="113">
        <v>17</v>
      </c>
      <c r="B28" s="114" t="s">
        <v>97</v>
      </c>
      <c r="C28" s="115">
        <v>41211166993</v>
      </c>
      <c r="D28" s="113" t="s">
        <v>12</v>
      </c>
      <c r="E28" s="113">
        <v>6</v>
      </c>
      <c r="F28" s="113">
        <v>3</v>
      </c>
      <c r="G28" s="113">
        <v>5</v>
      </c>
      <c r="H28" s="113">
        <v>4</v>
      </c>
      <c r="I28" s="113">
        <v>4</v>
      </c>
      <c r="J28" s="113">
        <v>4</v>
      </c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>
        <v>5</v>
      </c>
      <c r="AF28" s="124"/>
      <c r="AG28" s="124"/>
    </row>
    <row r="29" spans="1:35" s="96" customFormat="1">
      <c r="A29" s="113">
        <v>18</v>
      </c>
      <c r="B29" s="114" t="s">
        <v>98</v>
      </c>
      <c r="C29" s="115">
        <v>41236161248</v>
      </c>
      <c r="D29" s="113" t="s">
        <v>11</v>
      </c>
      <c r="E29" s="113">
        <v>6</v>
      </c>
      <c r="F29" s="113">
        <v>6</v>
      </c>
      <c r="G29" s="113">
        <v>6</v>
      </c>
      <c r="H29" s="113">
        <v>4</v>
      </c>
      <c r="I29" s="113">
        <v>4</v>
      </c>
      <c r="J29" s="113">
        <v>4</v>
      </c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>
        <v>5</v>
      </c>
      <c r="AF29" s="124"/>
      <c r="AG29" s="124"/>
    </row>
    <row r="30" spans="1:35" s="96" customFormat="1">
      <c r="A30" s="113">
        <v>19</v>
      </c>
      <c r="B30" s="114" t="s">
        <v>99</v>
      </c>
      <c r="C30" s="115">
        <v>41223161353</v>
      </c>
      <c r="D30" s="113" t="s">
        <v>12</v>
      </c>
      <c r="E30" s="113">
        <v>6</v>
      </c>
      <c r="F30" s="113">
        <v>4</v>
      </c>
      <c r="G30" s="113">
        <v>4</v>
      </c>
      <c r="H30" s="113">
        <v>4</v>
      </c>
      <c r="I30" s="113">
        <v>4</v>
      </c>
      <c r="J30" s="113">
        <v>4</v>
      </c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>
        <v>5</v>
      </c>
      <c r="AF30" s="124"/>
      <c r="AG30" s="124"/>
    </row>
    <row r="31" spans="1:35" s="96" customFormat="1">
      <c r="A31" s="113">
        <v>20</v>
      </c>
      <c r="B31" s="114" t="s">
        <v>100</v>
      </c>
      <c r="C31" s="115">
        <v>41225169897</v>
      </c>
      <c r="D31" s="113" t="s">
        <v>12</v>
      </c>
      <c r="E31" s="113">
        <v>5</v>
      </c>
      <c r="F31" s="113">
        <v>5</v>
      </c>
      <c r="G31" s="113">
        <v>3</v>
      </c>
      <c r="H31" s="113">
        <v>4</v>
      </c>
      <c r="I31" s="113">
        <v>4</v>
      </c>
      <c r="J31" s="113">
        <v>4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>
        <v>5</v>
      </c>
      <c r="AF31" s="124"/>
      <c r="AG31" s="124"/>
    </row>
    <row r="32" spans="1:35" s="96" customFormat="1">
      <c r="A32" s="113">
        <v>21</v>
      </c>
      <c r="B32" s="114" t="s">
        <v>101</v>
      </c>
      <c r="C32" s="115">
        <v>41216163696</v>
      </c>
      <c r="D32" s="113" t="s">
        <v>11</v>
      </c>
      <c r="E32" s="113">
        <v>6</v>
      </c>
      <c r="F32" s="113">
        <v>4</v>
      </c>
      <c r="G32" s="113">
        <v>5</v>
      </c>
      <c r="H32" s="113">
        <v>4</v>
      </c>
      <c r="I32" s="113">
        <v>4</v>
      </c>
      <c r="J32" s="113">
        <v>4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>
        <v>5</v>
      </c>
      <c r="AF32" s="124"/>
      <c r="AG32" s="124"/>
    </row>
    <row r="33" spans="1:33" s="96" customFormat="1">
      <c r="A33" s="113">
        <v>22</v>
      </c>
      <c r="B33" s="114" t="s">
        <v>102</v>
      </c>
      <c r="C33" s="115">
        <v>41227163424</v>
      </c>
      <c r="D33" s="113" t="s">
        <v>11</v>
      </c>
      <c r="E33" s="113">
        <v>6</v>
      </c>
      <c r="F33" s="113">
        <v>4</v>
      </c>
      <c r="G33" s="113">
        <v>5</v>
      </c>
      <c r="H33" s="113">
        <v>4</v>
      </c>
      <c r="I33" s="113">
        <v>4</v>
      </c>
      <c r="J33" s="113">
        <v>4</v>
      </c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>
        <v>5</v>
      </c>
      <c r="AF33" s="124"/>
      <c r="AG33" s="124"/>
    </row>
    <row r="34" spans="1:33" s="96" customFormat="1">
      <c r="A34" s="113">
        <v>23</v>
      </c>
      <c r="B34" s="114" t="s">
        <v>103</v>
      </c>
      <c r="C34" s="115">
        <v>41228166363</v>
      </c>
      <c r="D34" s="113" t="s">
        <v>12</v>
      </c>
      <c r="E34" s="113">
        <v>6</v>
      </c>
      <c r="F34" s="113">
        <v>3</v>
      </c>
      <c r="G34" s="113">
        <v>5</v>
      </c>
      <c r="H34" s="113">
        <v>4</v>
      </c>
      <c r="I34" s="113">
        <v>4</v>
      </c>
      <c r="J34" s="113">
        <v>4</v>
      </c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>
        <v>5</v>
      </c>
      <c r="AF34" s="124"/>
      <c r="AG34" s="124"/>
    </row>
    <row r="35" spans="1:33" s="96" customFormat="1">
      <c r="A35" s="113">
        <v>24</v>
      </c>
      <c r="B35" s="114" t="s">
        <v>104</v>
      </c>
      <c r="C35" s="115">
        <v>41213169763</v>
      </c>
      <c r="D35" s="113" t="s">
        <v>12</v>
      </c>
      <c r="E35" s="113">
        <v>6</v>
      </c>
      <c r="F35" s="113">
        <v>6</v>
      </c>
      <c r="G35" s="113">
        <v>6</v>
      </c>
      <c r="H35" s="113">
        <v>4</v>
      </c>
      <c r="I35" s="113">
        <v>4</v>
      </c>
      <c r="J35" s="113">
        <v>4</v>
      </c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>
        <v>5</v>
      </c>
      <c r="AF35" s="124"/>
      <c r="AG35" s="124"/>
    </row>
    <row r="36" spans="1:33" s="96" customFormat="1">
      <c r="A36" s="113">
        <v>25</v>
      </c>
      <c r="B36" s="114" t="s">
        <v>105</v>
      </c>
      <c r="C36" s="115">
        <v>41223084543</v>
      </c>
      <c r="D36" s="113" t="s">
        <v>12</v>
      </c>
      <c r="E36" s="113">
        <v>6</v>
      </c>
      <c r="F36" s="113">
        <v>4</v>
      </c>
      <c r="G36" s="113">
        <v>4</v>
      </c>
      <c r="H36" s="113">
        <v>4</v>
      </c>
      <c r="I36" s="113">
        <v>4</v>
      </c>
      <c r="J36" s="113">
        <v>4</v>
      </c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>
        <v>5</v>
      </c>
      <c r="AF36" s="124"/>
      <c r="AG36" s="124"/>
    </row>
    <row r="37" spans="1:33" s="96" customFormat="1">
      <c r="A37" s="113">
        <v>26</v>
      </c>
      <c r="B37" s="146" t="s">
        <v>106</v>
      </c>
      <c r="C37" s="115">
        <v>41213162346</v>
      </c>
      <c r="D37" s="113" t="s">
        <v>11</v>
      </c>
      <c r="E37" s="113">
        <v>5</v>
      </c>
      <c r="F37" s="113">
        <v>5</v>
      </c>
      <c r="G37" s="113">
        <v>3</v>
      </c>
      <c r="H37" s="113">
        <v>4</v>
      </c>
      <c r="I37" s="113">
        <v>4</v>
      </c>
      <c r="J37" s="113">
        <v>4</v>
      </c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>
        <v>5</v>
      </c>
      <c r="AF37" s="124"/>
      <c r="AG37" s="124"/>
    </row>
    <row r="38" spans="1:33" s="96" customFormat="1">
      <c r="A38" s="113">
        <v>27</v>
      </c>
      <c r="B38" s="114" t="s">
        <v>107</v>
      </c>
      <c r="C38" s="115">
        <v>41224162457</v>
      </c>
      <c r="D38" s="113" t="s">
        <v>12</v>
      </c>
      <c r="E38" s="113">
        <v>6</v>
      </c>
      <c r="F38" s="113">
        <v>4</v>
      </c>
      <c r="G38" s="113">
        <v>5</v>
      </c>
      <c r="H38" s="113">
        <v>4</v>
      </c>
      <c r="I38" s="113">
        <v>4</v>
      </c>
      <c r="J38" s="113">
        <v>4</v>
      </c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>
        <v>5</v>
      </c>
      <c r="AF38" s="124"/>
      <c r="AG38" s="124"/>
    </row>
    <row r="39" spans="1:33" s="96" customFormat="1">
      <c r="A39" s="113">
        <v>28</v>
      </c>
      <c r="B39" s="114" t="s">
        <v>108</v>
      </c>
      <c r="C39" s="115">
        <v>41213032349</v>
      </c>
      <c r="D39" s="113" t="s">
        <v>12</v>
      </c>
      <c r="E39" s="113">
        <v>6</v>
      </c>
      <c r="F39" s="113">
        <v>4</v>
      </c>
      <c r="G39" s="113">
        <v>5</v>
      </c>
      <c r="H39" s="113">
        <v>4</v>
      </c>
      <c r="I39" s="113">
        <v>4</v>
      </c>
      <c r="J39" s="113">
        <v>4</v>
      </c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>
        <v>5</v>
      </c>
      <c r="AF39" s="124"/>
      <c r="AG39" s="124"/>
    </row>
    <row r="40" spans="1:33" s="96" customFormat="1">
      <c r="A40" s="113">
        <v>29</v>
      </c>
      <c r="B40" s="114" t="s">
        <v>109</v>
      </c>
      <c r="C40" s="115">
        <v>41223032398</v>
      </c>
      <c r="D40" s="113" t="s">
        <v>11</v>
      </c>
      <c r="E40" s="113">
        <v>6</v>
      </c>
      <c r="F40" s="113">
        <v>3</v>
      </c>
      <c r="G40" s="113">
        <v>5</v>
      </c>
      <c r="H40" s="113">
        <v>4</v>
      </c>
      <c r="I40" s="113">
        <v>4</v>
      </c>
      <c r="J40" s="113">
        <v>4</v>
      </c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>
        <v>5</v>
      </c>
      <c r="AF40" s="124"/>
      <c r="AG40" s="124"/>
    </row>
    <row r="41" spans="1:33" s="96" customFormat="1">
      <c r="A41" s="113">
        <v>30</v>
      </c>
      <c r="B41" s="114" t="s">
        <v>110</v>
      </c>
      <c r="C41" s="115">
        <v>41213125024</v>
      </c>
      <c r="D41" s="113" t="s">
        <v>11</v>
      </c>
      <c r="E41" s="113">
        <v>6</v>
      </c>
      <c r="F41" s="113">
        <v>6</v>
      </c>
      <c r="G41" s="113">
        <v>6</v>
      </c>
      <c r="H41" s="113">
        <v>4</v>
      </c>
      <c r="I41" s="113">
        <v>4</v>
      </c>
      <c r="J41" s="113">
        <v>4</v>
      </c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>
        <v>5</v>
      </c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 hidden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 hidden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 hidden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 hidden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 hidden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 hidden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 hidden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 hidden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 hidden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 hidden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 hidden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 hidden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 hidden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 hidden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13</v>
      </c>
      <c r="C69" s="131"/>
      <c r="D69" s="132"/>
      <c r="E69" s="131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114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35" t="s">
        <v>46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>SMK PRESINT 16(1)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0"/>
      <c r="B73" s="131"/>
      <c r="C73" s="131"/>
      <c r="D73" s="132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43"/>
      <c r="AF73" s="142"/>
      <c r="AG73" s="142"/>
    </row>
    <row r="74" spans="1:33">
      <c r="A74" s="130"/>
      <c r="B74" s="131"/>
      <c r="C74" s="131"/>
      <c r="D74" s="132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43"/>
      <c r="AF74" s="142"/>
      <c r="AG74" s="142"/>
    </row>
    <row r="75" spans="1:33">
      <c r="A75" s="130"/>
      <c r="B75" s="131"/>
      <c r="C75" s="131"/>
      <c r="D75" s="132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43"/>
      <c r="AF75" s="142"/>
      <c r="AG75" s="142"/>
    </row>
    <row r="76" spans="1:33">
      <c r="A76" s="130"/>
      <c r="B76" s="131"/>
      <c r="C76" s="131"/>
      <c r="D76" s="132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43"/>
      <c r="AF76" s="142"/>
      <c r="AG76" s="142"/>
    </row>
    <row r="77" spans="1:33">
      <c r="A77" s="138"/>
      <c r="B77" s="139"/>
      <c r="C77" s="139"/>
      <c r="D77" s="140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4"/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>
      <c r="AF101" s="142"/>
      <c r="AG101" s="142"/>
    </row>
    <row r="102" spans="32:33">
      <c r="AF102" s="142"/>
      <c r="AG102" s="142"/>
    </row>
    <row r="103" spans="32:33">
      <c r="AF103" s="142"/>
      <c r="AG103" s="142"/>
    </row>
    <row r="104" spans="32:33">
      <c r="AF104" s="142"/>
      <c r="AG104" s="142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algorithmName="SHA-512" hashValue="/HVSMuMOjkP/2o6LqP/xYLzC5uECCxejiiCC0E6BluNt6i/0Yd9KmGhaRTRx5bUv9w3x7YIlsh8pFB4V3YtTkg==" saltValue="b66L8DkOBRxm8/12o22v7Q==" spinCount="100000" sheet="1" objects="1" scenarios="1" formatRows="0"/>
  <mergeCells count="10">
    <mergeCell ref="A9:A11"/>
    <mergeCell ref="B9:B11"/>
    <mergeCell ref="C9:C11"/>
    <mergeCell ref="D9:D11"/>
    <mergeCell ref="AD9:AD11"/>
    <mergeCell ref="F66:S66"/>
    <mergeCell ref="F67:S67"/>
    <mergeCell ref="F68:S68"/>
    <mergeCell ref="F69:S69"/>
    <mergeCell ref="E9:J10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7</xdr:col>
                    <xdr:colOff>466725</xdr:colOff>
                    <xdr:row>5</xdr:row>
                    <xdr:rowOff>19050</xdr:rowOff>
                  </from>
                  <to>
                    <xdr:col>7</xdr:col>
                    <xdr:colOff>800100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466725</xdr:colOff>
                    <xdr:row>6</xdr:row>
                    <xdr:rowOff>19050</xdr:rowOff>
                  </from>
                  <to>
                    <xdr:col>7</xdr:col>
                    <xdr:colOff>790575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zoomScale="80" zoomScaleNormal="80" zoomScaleSheetLayoutView="100" workbookViewId="0">
      <selection activeCell="N9" sqref="N9"/>
    </sheetView>
  </sheetViews>
  <sheetFormatPr defaultRowHeight="16.5" zeroHeight="1"/>
  <cols>
    <col min="1" max="1" width="3.5703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12.5703125" style="51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30" t="str">
        <f>'REKOD PRESTASI MURID'!$D$1</f>
        <v>SMK PRESINT 16(1)</v>
      </c>
      <c r="C1" s="230"/>
      <c r="D1" s="230"/>
      <c r="E1" s="230"/>
      <c r="F1" s="230"/>
      <c r="G1" s="52"/>
      <c r="H1" s="51"/>
    </row>
    <row r="2" spans="1:11" s="47" customFormat="1" ht="21" customHeight="1">
      <c r="A2" s="52"/>
      <c r="B2" s="230" t="str">
        <f>'REKOD PRESTASI MURID'!$D$2</f>
        <v>NO 3, JALAN P16G, PRESINT 16</v>
      </c>
      <c r="C2" s="230"/>
      <c r="D2" s="230"/>
      <c r="E2" s="230"/>
      <c r="F2" s="230"/>
      <c r="G2" s="52"/>
      <c r="H2" s="51"/>
    </row>
    <row r="3" spans="1:11" s="47" customFormat="1" ht="21" customHeight="1">
      <c r="A3" s="52"/>
      <c r="B3" s="230" t="str">
        <f>'REKOD PRESTASI MURID'!$D$3</f>
        <v>62150 W.P. PUTRAJAYA</v>
      </c>
      <c r="C3" s="230"/>
      <c r="D3" s="230"/>
      <c r="E3" s="230"/>
      <c r="F3" s="230"/>
      <c r="G3" s="52"/>
      <c r="H3" s="51"/>
    </row>
    <row r="4" spans="1:11" s="47" customFormat="1" ht="21" customHeight="1">
      <c r="A4" s="53"/>
      <c r="B4" s="231">
        <f>'REKOD PRESTASI MURID'!$D$4</f>
        <v>43010</v>
      </c>
      <c r="C4" s="231"/>
      <c r="D4" s="231"/>
      <c r="E4" s="231"/>
      <c r="F4" s="231"/>
      <c r="G4" s="53"/>
      <c r="H4" s="232" t="s">
        <v>14</v>
      </c>
      <c r="I4" s="232"/>
      <c r="J4" s="232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PENDIDIKAN ISLAM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ADLI BIN ALI</v>
      </c>
      <c r="J7" s="56" t="str">
        <f t="shared" ref="J7:J24" si="0">IF(I7=0,"",H7&amp;"  "&amp;I7)</f>
        <v>1  AHMAD ADLI BIN ALI</v>
      </c>
      <c r="K7" s="1">
        <f>'REKOD PRESTASI MURID'!AI12</f>
        <v>1</v>
      </c>
    </row>
    <row r="8" spans="1:11">
      <c r="A8" s="7"/>
      <c r="B8" s="233" t="s">
        <v>15</v>
      </c>
      <c r="C8" s="234"/>
      <c r="D8" s="57" t="str">
        <f>VLOOKUP($I$6,H7:J69,2)</f>
        <v>AHMAD ADLI BIN ALI</v>
      </c>
      <c r="E8" s="58"/>
      <c r="F8" s="18"/>
      <c r="G8" s="7"/>
      <c r="H8" s="56">
        <v>2</v>
      </c>
      <c r="I8" s="56" t="str">
        <f>'REKOD PRESTASI MURID'!B13</f>
        <v>AHMAD ISWAZIR BIN KAMARUDDIN ALI</v>
      </c>
      <c r="J8" s="56" t="str">
        <f t="shared" si="0"/>
        <v>2  AHMAD ISWAZIR BIN KAMARUDDIN ALI</v>
      </c>
      <c r="K8" s="1" t="str">
        <f>'REKOD PRESTASI MURID'!I6</f>
        <v>Pentaksiran Pertengahan Tahun</v>
      </c>
    </row>
    <row r="9" spans="1:11">
      <c r="A9" s="7"/>
      <c r="B9" s="236" t="s">
        <v>16</v>
      </c>
      <c r="C9" s="237"/>
      <c r="D9" s="61">
        <f>VLOOKUP($I$6,'REKOD PRESTASI MURID'!$A$12:$D$65,3)</f>
        <v>40307162521</v>
      </c>
      <c r="E9" s="62"/>
      <c r="F9" s="18"/>
      <c r="G9" s="7"/>
      <c r="H9" s="56">
        <v>3</v>
      </c>
      <c r="I9" s="56" t="str">
        <f>'REKOD PRESTASI MURID'!B14</f>
        <v>ARINA ARISSA BINTI MUSA</v>
      </c>
      <c r="J9" s="56" t="str">
        <f t="shared" si="0"/>
        <v>3  ARINA ARISSA BINTI MUSA</v>
      </c>
      <c r="K9" s="1" t="str">
        <f>'REKOD PRESTASI MURID'!I7</f>
        <v>Pentaksiran Akhir tahun</v>
      </c>
    </row>
    <row r="10" spans="1:11">
      <c r="A10" s="7"/>
      <c r="B10" s="236" t="s">
        <v>17</v>
      </c>
      <c r="C10" s="237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AZALI BIN MOHD GHAZI</v>
      </c>
      <c r="J10" s="56" t="str">
        <f t="shared" si="0"/>
        <v>4  AZALI BIN MOHD GHAZI</v>
      </c>
    </row>
    <row r="11" spans="1:11">
      <c r="A11" s="7"/>
      <c r="B11" s="236" t="s">
        <v>180</v>
      </c>
      <c r="C11" s="237"/>
      <c r="D11" s="63" t="str">
        <f>'REKOD PRESTASI MURID'!D7</f>
        <v>3 IBNU SINA</v>
      </c>
      <c r="E11" s="64"/>
      <c r="F11" s="18"/>
      <c r="G11" s="7"/>
      <c r="H11" s="56">
        <v>5</v>
      </c>
      <c r="I11" s="56" t="str">
        <f>'REKOD PRESTASI MURID'!B16</f>
        <v>AZWAN BIN MUSAHAR</v>
      </c>
      <c r="J11" s="56" t="str">
        <f t="shared" si="0"/>
        <v>5  AZWAN BIN MUSAHAR</v>
      </c>
    </row>
    <row r="12" spans="1:11">
      <c r="A12" s="7"/>
      <c r="B12" s="59" t="s">
        <v>18</v>
      </c>
      <c r="C12" s="60"/>
      <c r="D12" s="63" t="str">
        <f>'REKOD PRESTASI MURID'!$D$6</f>
        <v>HASRUDDIN BIN HASSAN</v>
      </c>
      <c r="E12" s="64"/>
      <c r="F12" s="18"/>
      <c r="G12" s="7"/>
      <c r="H12" s="56">
        <v>6</v>
      </c>
      <c r="I12" s="56" t="str">
        <f>'REKOD PRESTASI MURID'!B17</f>
        <v>CHAN KOK MENG</v>
      </c>
      <c r="J12" s="56" t="str">
        <f t="shared" si="0"/>
        <v>6  CHAN KOK MENG</v>
      </c>
      <c r="K12" s="89"/>
    </row>
    <row r="13" spans="1:11">
      <c r="A13" s="7"/>
      <c r="B13" s="238" t="s">
        <v>19</v>
      </c>
      <c r="C13" s="239"/>
      <c r="D13" s="148">
        <f>B4</f>
        <v>43010</v>
      </c>
      <c r="E13" s="65"/>
      <c r="F13" s="18"/>
      <c r="G13" s="7"/>
      <c r="H13" s="56">
        <v>7</v>
      </c>
      <c r="I13" s="56" t="str">
        <f>'REKOD PRESTASI MURID'!B18</f>
        <v>CHONG WEY LOON</v>
      </c>
      <c r="J13" s="56" t="str">
        <f t="shared" si="0"/>
        <v>7  CHONG WEY LOON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 t="str">
        <f>'REKOD PRESTASI MURID'!B19</f>
        <v>DANIAL IRISH BIN DANIAL RUDIN</v>
      </c>
      <c r="J14" s="56" t="str">
        <f t="shared" si="0"/>
        <v>8  DANIAL IRISH BIN DANIAL RUDIN</v>
      </c>
    </row>
    <row r="15" spans="1:11" ht="22.5" customHeight="1">
      <c r="A15" s="7"/>
      <c r="B15" s="249" t="s">
        <v>20</v>
      </c>
      <c r="C15" s="249"/>
      <c r="D15" s="249"/>
      <c r="E15" s="242" t="str">
        <f>IF(K7=1,"",VLOOKUP($I$6,'REKOD PRESTASI MURID'!$A$12:$AD$65,30))</f>
        <v/>
      </c>
      <c r="F15" s="247" t="str">
        <f>UPPER(IF(K7=1,K8,K9))</f>
        <v>PENTAKSIRAN PERTENGAHAN TAHUN</v>
      </c>
      <c r="G15" s="7"/>
      <c r="H15" s="56">
        <v>9</v>
      </c>
      <c r="I15" s="56" t="str">
        <f>'REKOD PRESTASI MURID'!B20</f>
        <v>FARIDAH BINTI RAMLAN</v>
      </c>
      <c r="J15" s="56" t="str">
        <f t="shared" si="0"/>
        <v>9  FARIDAH BINTI RAMLAN</v>
      </c>
    </row>
    <row r="16" spans="1:11" ht="22.5" customHeight="1">
      <c r="A16" s="7"/>
      <c r="B16" s="250"/>
      <c r="C16" s="250"/>
      <c r="D16" s="250"/>
      <c r="E16" s="242"/>
      <c r="F16" s="248"/>
      <c r="G16" s="7"/>
      <c r="H16" s="56">
        <v>10</v>
      </c>
      <c r="I16" s="56" t="str">
        <f>'REKOD PRESTASI MURID'!B21</f>
        <v>HAFIZ BIN BAHAROM</v>
      </c>
      <c r="J16" s="56" t="str">
        <f t="shared" si="0"/>
        <v>10  HAFIZ BIN BAHAROM</v>
      </c>
    </row>
    <row r="17" spans="1:10" ht="99.75" customHeight="1">
      <c r="A17" s="7"/>
      <c r="B17" s="240" t="s">
        <v>21</v>
      </c>
      <c r="C17" s="240"/>
      <c r="D17" s="241"/>
      <c r="E17" s="243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244"/>
      <c r="G17" s="7"/>
      <c r="H17" s="56">
        <v>11</v>
      </c>
      <c r="I17" s="56" t="str">
        <f>'REKOD PRESTASI MURID'!B22</f>
        <v>HALIM BIN HARUN</v>
      </c>
      <c r="J17" s="56" t="str">
        <f t="shared" si="0"/>
        <v>11  HALIM BIN HARUN</v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 t="str">
        <f>'REKOD PRESTASI MURID'!B23</f>
        <v>HARLENI  BINTI  ARIF</v>
      </c>
      <c r="J18" s="56" t="str">
        <f t="shared" si="0"/>
        <v>12  HARLENI  BINTI  ARIF</v>
      </c>
    </row>
    <row r="19" spans="1:10" ht="40.5" customHeight="1">
      <c r="A19" s="7"/>
      <c r="B19" s="245" t="s">
        <v>4</v>
      </c>
      <c r="C19" s="245"/>
      <c r="D19" s="67" t="s">
        <v>22</v>
      </c>
      <c r="E19" s="68" t="s">
        <v>23</v>
      </c>
      <c r="F19" s="69" t="s">
        <v>24</v>
      </c>
      <c r="G19" s="7"/>
      <c r="H19" s="56">
        <v>13</v>
      </c>
      <c r="I19" s="56" t="str">
        <f>'REKOD PRESTASI MURID'!B24</f>
        <v>HARLINA BINTI SARIP</v>
      </c>
      <c r="J19" s="56" t="str">
        <f t="shared" si="0"/>
        <v>13  HARLINA BINTI SARIP</v>
      </c>
    </row>
    <row r="20" spans="1:10" ht="41.25" customHeight="1">
      <c r="A20" s="7"/>
      <c r="B20" s="224" t="str">
        <f>B6</f>
        <v>PENDIDIKAN ISLAM</v>
      </c>
      <c r="C20" s="225"/>
      <c r="D20" s="70" t="str">
        <f>'REKOD PRESTASI MURID'!$E$11</f>
        <v>AL-QURAN</v>
      </c>
      <c r="E20" s="71">
        <f>VLOOKUP($I$6,'REKOD PRESTASI MURID'!$A$12:$AD$65,5)</f>
        <v>5</v>
      </c>
      <c r="F20" s="72" t="str">
        <f>VLOOKUP(E20,'DATA PERNYATAAN TAHAP PGUASAAN '!A4:B9,2)</f>
        <v>Membaca dan menghafaz ayat al- Quran pilihan dengan betul, lancar, bertajwid dan boleh menilai perkara asas tentang ilmu al-Quran serta mengamalkannya secara beradab.</v>
      </c>
      <c r="G20" s="7"/>
      <c r="H20" s="56">
        <v>14</v>
      </c>
      <c r="I20" s="56" t="str">
        <f>'REKOD PRESTASI MURID'!B25</f>
        <v>HAYATI BINTI MUSA</v>
      </c>
      <c r="J20" s="56" t="str">
        <f t="shared" si="0"/>
        <v>14  HAYATI BINTI MUSA</v>
      </c>
    </row>
    <row r="21" spans="1:10" ht="41.25" customHeight="1">
      <c r="A21" s="7"/>
      <c r="B21" s="226"/>
      <c r="C21" s="227"/>
      <c r="D21" s="70" t="str">
        <f>'REKOD PRESTASI MURID'!$F$11</f>
        <v>HADIS</v>
      </c>
      <c r="E21" s="71">
        <f>VLOOKUP($I$6,'REKOD PRESTASI MURID'!$A$12:$AD$65,6)</f>
        <v>4</v>
      </c>
      <c r="F21" s="72" t="str">
        <f>VLOOKUP(E21,'DATA PERNYATAAN TAHAP PGUASAAN '!A12:B17,2)</f>
        <v>Menganalisis perkara asas tentang ilmu Hadis.</v>
      </c>
      <c r="G21" s="7"/>
      <c r="H21" s="56">
        <v>15</v>
      </c>
      <c r="I21" s="56" t="str">
        <f>'REKOD PRESTASI MURID'!B26</f>
        <v>IRWAN HASHIM BIN MOHD SUHAILY</v>
      </c>
      <c r="J21" s="56" t="str">
        <f t="shared" si="0"/>
        <v>15  IRWAN HASHIM BIN MOHD SUHAILY</v>
      </c>
    </row>
    <row r="22" spans="1:10" ht="41.25" customHeight="1">
      <c r="A22" s="7"/>
      <c r="B22" s="226"/>
      <c r="C22" s="227"/>
      <c r="D22" s="70" t="str">
        <f>'REKOD PRESTASI MURID'!$G$11</f>
        <v>AKIDAH</v>
      </c>
      <c r="E22" s="71">
        <f>VLOOKUP($I$6,'REKOD PRESTASI MURID'!$A$12:$AD$65,7)</f>
        <v>5</v>
      </c>
      <c r="F22" s="72" t="str">
        <f>VLOOKUP(E22,'DATA PERNYATAAN TAHAP PGUASAAN '!A20:B25,2)</f>
        <v>Menilai  tentang ilmu Akidah dan mengamalkannya secara beradab.</v>
      </c>
      <c r="G22" s="7"/>
      <c r="H22" s="56">
        <v>16</v>
      </c>
      <c r="I22" s="56" t="str">
        <f>'REKOD PRESTASI MURID'!B27</f>
        <v>ISMAIL ALIFF BIN AZIZ</v>
      </c>
      <c r="J22" s="56" t="str">
        <f t="shared" si="0"/>
        <v>16  ISMAIL ALIFF BIN AZIZ</v>
      </c>
    </row>
    <row r="23" spans="1:10" ht="41.25" customHeight="1">
      <c r="A23" s="7"/>
      <c r="B23" s="226"/>
      <c r="C23" s="227"/>
      <c r="D23" s="70" t="str">
        <f>'REKOD PRESTASI MURID'!$H$11</f>
        <v>FIQAH</v>
      </c>
      <c r="E23" s="71">
        <f>VLOOKUP($I$6,'REKOD PRESTASI MURID'!$A$12:$AD$65,8)</f>
        <v>4</v>
      </c>
      <c r="F23" s="72" t="str">
        <f>VLOOKUP(E23,'DATA PERNYATAAN TAHAP PGUASAAN '!A28:B33,2)</f>
        <v>Menganalisis tentang ilmu Fiqah</v>
      </c>
      <c r="G23" s="7"/>
      <c r="H23" s="56">
        <v>17</v>
      </c>
      <c r="I23" s="56" t="str">
        <f>'REKOD PRESTASI MURID'!B28</f>
        <v>JAMIL BIN JAMALUDIN</v>
      </c>
      <c r="J23" s="56" t="str">
        <f t="shared" si="0"/>
        <v>17  JAMIL BIN JAMALUDIN</v>
      </c>
    </row>
    <row r="24" spans="1:10" ht="41.25" customHeight="1">
      <c r="A24" s="7"/>
      <c r="B24" s="226"/>
      <c r="C24" s="227"/>
      <c r="D24" s="70" t="str">
        <f>'REKOD PRESTASI MURID'!$I$11</f>
        <v>SIRAH DAN TAMADUM ISLAM</v>
      </c>
      <c r="E24" s="71">
        <f>VLOOKUP($I$6,'REKOD PRESTASI MURID'!$A$12:$AD$65,9)</f>
        <v>4</v>
      </c>
      <c r="F24" s="72" t="str">
        <f>VLOOKUP(E24,'DATA PERNYATAAN TAHAP PGUASAAN '!A36:B41,2)</f>
        <v>Menganalisis  tentang ilmu   Sirah dan Tamadun Islam.</v>
      </c>
      <c r="G24" s="7"/>
      <c r="H24" s="56">
        <v>18</v>
      </c>
      <c r="I24" s="56" t="str">
        <f>'REKOD PRESTASI MURID'!B29</f>
        <v>KAMARIAH BINTI YASSIN</v>
      </c>
      <c r="J24" s="56" t="str">
        <f t="shared" si="0"/>
        <v>18  KAMARIAH BINTI YASSIN</v>
      </c>
    </row>
    <row r="25" spans="1:10" ht="41.25" customHeight="1">
      <c r="A25" s="7"/>
      <c r="B25" s="228"/>
      <c r="C25" s="229"/>
      <c r="D25" s="70" t="str">
        <f>'REKOD PRESTASI MURID'!$J$11</f>
        <v>AKHLAK ISLAMIAH</v>
      </c>
      <c r="E25" s="71">
        <f>VLOOKUP($I$6,'REKOD PRESTASI MURID'!$A$12:$AD$65,10)</f>
        <v>4</v>
      </c>
      <c r="F25" s="72" t="str">
        <f>VLOOKUP(E25,'DATA PERNYATAAN TAHAP PGUASAAN '!A44:B49,2)</f>
        <v>Menganalisis tentang ilmu Akhlak Islamiah.</v>
      </c>
      <c r="G25" s="7"/>
      <c r="H25" s="56">
        <v>19</v>
      </c>
      <c r="I25" s="56" t="str">
        <f>'REKOD PRESTASI MURID'!B30</f>
        <v>KARIM DANISH BIN ABU BAKAR</v>
      </c>
      <c r="J25" s="56" t="str">
        <f t="shared" ref="J25:J30" si="1">IF(I25=0,"",H25&amp;"  "&amp;I25)</f>
        <v>19  KARIM DANISH BIN ABU BAKAR</v>
      </c>
    </row>
    <row r="26" spans="1:10" ht="41.25" hidden="1" customHeight="1">
      <c r="A26" s="7"/>
      <c r="B26" s="170"/>
      <c r="C26" s="171"/>
      <c r="D26" s="70">
        <f>'REKOD PRESTASI MURID'!$K$11</f>
        <v>0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 t="str">
        <f>'REKOD PRESTASI MURID'!B31</f>
        <v>KHARIL YUSRI BIN TAHUR</v>
      </c>
      <c r="J26" s="56" t="str">
        <f t="shared" si="1"/>
        <v>20  KHARIL YUSRI BIN TAHUR</v>
      </c>
    </row>
    <row r="27" spans="1:10" ht="41.25" hidden="1" customHeight="1">
      <c r="A27" s="7"/>
      <c r="B27" s="170"/>
      <c r="C27" s="171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 t="str">
        <f>'REKOD PRESTASI MURID'!B32</f>
        <v xml:space="preserve">LAILATUL QARI BINTI KARIM </v>
      </c>
      <c r="J27" s="56" t="str">
        <f t="shared" si="1"/>
        <v xml:space="preserve">21  LAILATUL QARI BINTI KARIM </v>
      </c>
    </row>
    <row r="28" spans="1:10" ht="41.25" hidden="1" customHeight="1">
      <c r="A28" s="7"/>
      <c r="B28" s="170"/>
      <c r="C28" s="171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 t="str">
        <f>'REKOD PRESTASI MURID'!B33</f>
        <v>LIZA BINTI OTHMAN</v>
      </c>
      <c r="J28" s="56" t="str">
        <f t="shared" si="1"/>
        <v>22  LIZA BINTI OTHMAN</v>
      </c>
    </row>
    <row r="29" spans="1:10" ht="41.25" hidden="1" customHeight="1">
      <c r="A29" s="7"/>
      <c r="B29" s="168"/>
      <c r="C29" s="169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 t="str">
        <f>'REKOD PRESTASI MURID'!B34</f>
        <v>MOHD ESWARAN BIN EZWAN</v>
      </c>
      <c r="J29" s="56" t="str">
        <f t="shared" si="1"/>
        <v>23  MOHD ESWARAN BIN EZWAN</v>
      </c>
    </row>
    <row r="30" spans="1:10" hidden="1">
      <c r="A30" s="7"/>
      <c r="B30" s="170"/>
      <c r="C30" s="171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 t="str">
        <f>'REKOD PRESTASI MURID'!B35</f>
        <v>MOHD SHAZA BIN ABD. JALIL</v>
      </c>
      <c r="J30" s="56" t="str">
        <f t="shared" si="1"/>
        <v>24  MOHD SHAZA BIN ABD. JALIL</v>
      </c>
    </row>
    <row r="31" spans="1:10" hidden="1">
      <c r="A31" s="7"/>
      <c r="B31" s="168"/>
      <c r="C31" s="169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 t="str">
        <f>'REKOD PRESTASI MURID'!B36</f>
        <v>MUHD. NIZAM BIN KARIM JUNIOR</v>
      </c>
      <c r="J31" s="56" t="str">
        <f t="shared" ref="J31:J63" si="2">IF(I31=0,"",H31&amp;"  "&amp;I31)</f>
        <v>25  MUHD. NIZAM BIN KARIM JUNIOR</v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 t="str">
        <f>'REKOD PRESTASI MURID'!B37</f>
        <v>NADIA BINTI HASHIM</v>
      </c>
      <c r="J32" s="56" t="str">
        <f t="shared" si="2"/>
        <v>26  NADIA BINTI HASHIM</v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 t="str">
        <f>'REKOD PRESTASI MURID'!B38</f>
        <v>NAGENDRAN A/L MAGENDREN</v>
      </c>
      <c r="J33" s="56" t="str">
        <f t="shared" si="2"/>
        <v>27  NAGENDRAN A/L MAGENDREN</v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 t="str">
        <f>'REKOD PRESTASI MURID'!B39</f>
        <v>NAWI BIN RAZMAN</v>
      </c>
      <c r="J34" s="56" t="str">
        <f t="shared" si="2"/>
        <v>28  NAWI BIN RAZMAN</v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 t="str">
        <f>'REKOD PRESTASI MURID'!B40</f>
        <v>NINA QISTINA BINTI BAHAR</v>
      </c>
      <c r="J35" s="56" t="str">
        <f t="shared" si="2"/>
        <v>29  NINA QISTINA BINTI BAHAR</v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 t="str">
        <f>'REKOD PRESTASI MURID'!B41</f>
        <v>NUR QURSIAH BINTI HARIS</v>
      </c>
      <c r="J36" s="56" t="str">
        <f t="shared" si="2"/>
        <v>30  NUR QURSIAH BINTI HARIS</v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51" t="s">
        <v>115</v>
      </c>
      <c r="E47" s="246"/>
      <c r="F47" s="246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51"/>
      <c r="E48" s="235"/>
      <c r="F48" s="235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35"/>
      <c r="F49" s="235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25</v>
      </c>
      <c r="F55" s="88" t="s">
        <v>25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HASRUDDIN BIN HASSAN</v>
      </c>
      <c r="C56" s="89"/>
      <c r="D56" s="89"/>
      <c r="E56" s="89"/>
      <c r="F56" s="149" t="str">
        <f>'REKOD PRESTASI MURID'!B70</f>
        <v>PN. SALMIAH BT KAMARUDIN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26</v>
      </c>
      <c r="F57" s="88" t="str">
        <f>'REKOD PRESTASI MURID'!$B$71</f>
        <v>GURU BESAR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>SMK PRESINT 16(1)</v>
      </c>
      <c r="F58" s="88" t="str">
        <f>'REKOD PRESTASI MURID'!$B$72</f>
        <v>SMK PRESINT 16(1)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mC1rvGFZanPDH1tEGAI01qfstJR1RGTRsZk+g3VynUM5nxC56adEG3NmDfNpeOYqzf+CygzKHn+bIn8EjebuzQ==" saltValue="ikWwnjKro4O2AlWw6VYUmw==" spinCount="100000" sheet="1" scenarios="1"/>
  <mergeCells count="21"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  <mergeCell ref="B20:C25"/>
    <mergeCell ref="B1:F1"/>
    <mergeCell ref="B2:F2"/>
    <mergeCell ref="B3:F3"/>
    <mergeCell ref="B4: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zoomScale="80" zoomScaleNormal="80" zoomScaleSheetLayoutView="100" workbookViewId="0">
      <selection activeCell="B212" sqref="B212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27</v>
      </c>
      <c r="B1" s="34"/>
    </row>
    <row r="2" spans="1:9">
      <c r="A2" s="35"/>
      <c r="B2" s="36"/>
    </row>
    <row r="3" spans="1:9" ht="30">
      <c r="A3" s="37" t="s">
        <v>23</v>
      </c>
      <c r="B3" s="38" t="s">
        <v>129</v>
      </c>
    </row>
    <row r="4" spans="1:9" ht="31.5">
      <c r="A4" s="39">
        <v>1</v>
      </c>
      <c r="B4" s="187" t="s">
        <v>130</v>
      </c>
    </row>
    <row r="5" spans="1:9" ht="31.5">
      <c r="A5" s="39">
        <v>2</v>
      </c>
      <c r="B5" s="187" t="s">
        <v>131</v>
      </c>
    </row>
    <row r="6" spans="1:9" ht="31.5">
      <c r="A6" s="39">
        <v>3</v>
      </c>
      <c r="B6" s="187" t="s">
        <v>132</v>
      </c>
    </row>
    <row r="7" spans="1:9" ht="31.5">
      <c r="A7" s="39">
        <v>4</v>
      </c>
      <c r="B7" s="187" t="s">
        <v>133</v>
      </c>
    </row>
    <row r="8" spans="1:9" ht="31.5">
      <c r="A8" s="39">
        <v>5</v>
      </c>
      <c r="B8" s="187" t="s">
        <v>134</v>
      </c>
    </row>
    <row r="9" spans="1:9" ht="31.5">
      <c r="A9" s="39">
        <v>6</v>
      </c>
      <c r="B9" s="187" t="s">
        <v>135</v>
      </c>
    </row>
    <row r="10" spans="1:9">
      <c r="A10" s="35"/>
      <c r="B10" s="36"/>
    </row>
    <row r="11" spans="1:9" ht="30">
      <c r="A11" s="41" t="s">
        <v>23</v>
      </c>
      <c r="B11" s="38" t="s">
        <v>136</v>
      </c>
    </row>
    <row r="12" spans="1:9" ht="15.75">
      <c r="A12" s="39">
        <v>1</v>
      </c>
      <c r="B12" s="187" t="s">
        <v>137</v>
      </c>
    </row>
    <row r="13" spans="1:9" ht="15.75">
      <c r="A13" s="39">
        <v>2</v>
      </c>
      <c r="B13" s="187" t="s">
        <v>138</v>
      </c>
    </row>
    <row r="14" spans="1:9" ht="15.75">
      <c r="A14" s="39">
        <v>3</v>
      </c>
      <c r="B14" s="187" t="s">
        <v>139</v>
      </c>
    </row>
    <row r="15" spans="1:9" ht="15.75">
      <c r="A15" s="39">
        <v>4</v>
      </c>
      <c r="B15" s="187" t="s">
        <v>140</v>
      </c>
      <c r="I15" s="42"/>
    </row>
    <row r="16" spans="1:9" ht="18" customHeight="1">
      <c r="A16" s="39">
        <v>5</v>
      </c>
      <c r="B16" s="187" t="s">
        <v>141</v>
      </c>
    </row>
    <row r="17" spans="1:2" ht="15.75">
      <c r="A17" s="39">
        <v>6</v>
      </c>
      <c r="B17" s="187" t="s">
        <v>142</v>
      </c>
    </row>
    <row r="18" spans="1:2">
      <c r="A18" s="35"/>
      <c r="B18" s="36"/>
    </row>
    <row r="19" spans="1:2" ht="30">
      <c r="A19" s="41" t="s">
        <v>23</v>
      </c>
      <c r="B19" s="38" t="s">
        <v>143</v>
      </c>
    </row>
    <row r="20" spans="1:2" ht="15.75">
      <c r="A20" s="39">
        <v>1</v>
      </c>
      <c r="B20" s="187" t="s">
        <v>144</v>
      </c>
    </row>
    <row r="21" spans="1:2" ht="15.75">
      <c r="A21" s="39">
        <v>2</v>
      </c>
      <c r="B21" s="187" t="s">
        <v>145</v>
      </c>
    </row>
    <row r="22" spans="1:2" ht="15.75">
      <c r="A22" s="39">
        <v>3</v>
      </c>
      <c r="B22" s="187" t="s">
        <v>146</v>
      </c>
    </row>
    <row r="23" spans="1:2" ht="15.75">
      <c r="A23" s="39">
        <v>4</v>
      </c>
      <c r="B23" s="187" t="s">
        <v>147</v>
      </c>
    </row>
    <row r="24" spans="1:2" ht="15.75">
      <c r="A24" s="39">
        <v>5</v>
      </c>
      <c r="B24" s="187" t="s">
        <v>148</v>
      </c>
    </row>
    <row r="25" spans="1:2" ht="15.75">
      <c r="A25" s="39">
        <v>6</v>
      </c>
      <c r="B25" s="187" t="s">
        <v>149</v>
      </c>
    </row>
    <row r="26" spans="1:2"/>
    <row r="27" spans="1:2" ht="30">
      <c r="A27" s="41" t="s">
        <v>23</v>
      </c>
      <c r="B27" s="38" t="s">
        <v>150</v>
      </c>
    </row>
    <row r="28" spans="1:2" ht="15.75">
      <c r="A28" s="39">
        <v>1</v>
      </c>
      <c r="B28" s="187" t="s">
        <v>151</v>
      </c>
    </row>
    <row r="29" spans="1:2" ht="15.75">
      <c r="A29" s="39">
        <v>2</v>
      </c>
      <c r="B29" s="187" t="s">
        <v>152</v>
      </c>
    </row>
    <row r="30" spans="1:2" ht="15.75">
      <c r="A30" s="39">
        <v>3</v>
      </c>
      <c r="B30" s="187" t="s">
        <v>153</v>
      </c>
    </row>
    <row r="31" spans="1:2" ht="15.75">
      <c r="A31" s="39">
        <v>4</v>
      </c>
      <c r="B31" s="187" t="s">
        <v>154</v>
      </c>
    </row>
    <row r="32" spans="1:2" ht="15.75">
      <c r="A32" s="39">
        <v>5</v>
      </c>
      <c r="B32" s="187" t="s">
        <v>155</v>
      </c>
    </row>
    <row r="33" spans="1:2" ht="15.75">
      <c r="A33" s="39">
        <v>6</v>
      </c>
      <c r="B33" s="187" t="s">
        <v>156</v>
      </c>
    </row>
    <row r="34" spans="1:2"/>
    <row r="35" spans="1:2" ht="30">
      <c r="A35" s="41" t="s">
        <v>23</v>
      </c>
      <c r="B35" s="38" t="s">
        <v>157</v>
      </c>
    </row>
    <row r="36" spans="1:2" ht="15.75">
      <c r="A36" s="39">
        <v>1</v>
      </c>
      <c r="B36" s="187" t="s">
        <v>158</v>
      </c>
    </row>
    <row r="37" spans="1:2" ht="15.75">
      <c r="A37" s="39">
        <v>2</v>
      </c>
      <c r="B37" s="187" t="s">
        <v>159</v>
      </c>
    </row>
    <row r="38" spans="1:2" ht="15.75">
      <c r="A38" s="39">
        <v>3</v>
      </c>
      <c r="B38" s="187" t="s">
        <v>160</v>
      </c>
    </row>
    <row r="39" spans="1:2" ht="15.75">
      <c r="A39" s="39">
        <v>4</v>
      </c>
      <c r="B39" s="187" t="s">
        <v>161</v>
      </c>
    </row>
    <row r="40" spans="1:2" ht="15.75">
      <c r="A40" s="39">
        <v>5</v>
      </c>
      <c r="B40" s="187" t="s">
        <v>162</v>
      </c>
    </row>
    <row r="41" spans="1:2" ht="15.75">
      <c r="A41" s="39">
        <v>6</v>
      </c>
      <c r="B41" s="187" t="s">
        <v>163</v>
      </c>
    </row>
    <row r="42" spans="1:2"/>
    <row r="43" spans="1:2" ht="30">
      <c r="A43" s="41" t="s">
        <v>23</v>
      </c>
      <c r="B43" s="38" t="s">
        <v>164</v>
      </c>
    </row>
    <row r="44" spans="1:2" ht="15.75">
      <c r="A44" s="39">
        <v>1</v>
      </c>
      <c r="B44" s="187" t="s">
        <v>165</v>
      </c>
    </row>
    <row r="45" spans="1:2" ht="15.75">
      <c r="A45" s="39">
        <v>2</v>
      </c>
      <c r="B45" s="187" t="s">
        <v>166</v>
      </c>
    </row>
    <row r="46" spans="1:2" ht="15.75">
      <c r="A46" s="39">
        <v>3</v>
      </c>
      <c r="B46" s="187" t="s">
        <v>167</v>
      </c>
    </row>
    <row r="47" spans="1:2" ht="15.75">
      <c r="A47" s="39">
        <v>4</v>
      </c>
      <c r="B47" s="187" t="s">
        <v>168</v>
      </c>
    </row>
    <row r="48" spans="1:2" ht="15.75">
      <c r="A48" s="39">
        <v>5</v>
      </c>
      <c r="B48" s="187" t="s">
        <v>169</v>
      </c>
    </row>
    <row r="49" spans="1:2" ht="15.75">
      <c r="A49" s="194">
        <v>6</v>
      </c>
      <c r="B49" s="187" t="s">
        <v>170</v>
      </c>
    </row>
    <row r="50" spans="1:2">
      <c r="B50" s="191"/>
    </row>
    <row r="51" spans="1:2" ht="30" hidden="1">
      <c r="A51" s="192" t="s">
        <v>23</v>
      </c>
      <c r="B51" s="193">
        <v>7</v>
      </c>
    </row>
    <row r="52" spans="1:2" ht="15.75" hidden="1">
      <c r="A52" s="39">
        <v>1</v>
      </c>
      <c r="B52" s="187"/>
    </row>
    <row r="53" spans="1:2" ht="15.75" hidden="1">
      <c r="A53" s="39">
        <v>2</v>
      </c>
      <c r="B53" s="187"/>
    </row>
    <row r="54" spans="1:2" ht="15.75" hidden="1">
      <c r="A54" s="39">
        <v>3</v>
      </c>
      <c r="B54" s="187"/>
    </row>
    <row r="55" spans="1:2" ht="15.75" hidden="1">
      <c r="A55" s="39">
        <v>4</v>
      </c>
      <c r="B55" s="187"/>
    </row>
    <row r="56" spans="1:2" ht="15.75" hidden="1">
      <c r="A56" s="39">
        <v>5</v>
      </c>
      <c r="B56" s="187"/>
    </row>
    <row r="57" spans="1:2" ht="15.75" hidden="1">
      <c r="A57" s="39">
        <v>6</v>
      </c>
      <c r="B57" s="187"/>
    </row>
    <row r="58" spans="1:2" hidden="1"/>
    <row r="59" spans="1:2" ht="30" hidden="1">
      <c r="A59" s="41" t="s">
        <v>23</v>
      </c>
      <c r="B59" s="38">
        <v>8</v>
      </c>
    </row>
    <row r="60" spans="1:2" ht="15.75" hidden="1">
      <c r="A60" s="39">
        <v>1</v>
      </c>
      <c r="B60" s="187"/>
    </row>
    <row r="61" spans="1:2" ht="15.75" hidden="1">
      <c r="A61" s="39">
        <v>2</v>
      </c>
      <c r="B61" s="187"/>
    </row>
    <row r="62" spans="1:2" ht="15.75" hidden="1">
      <c r="A62" s="39">
        <v>3</v>
      </c>
      <c r="B62" s="187"/>
    </row>
    <row r="63" spans="1:2" ht="15.75" hidden="1">
      <c r="A63" s="39">
        <v>4</v>
      </c>
      <c r="B63" s="187"/>
    </row>
    <row r="64" spans="1:2" ht="15.75" hidden="1">
      <c r="A64" s="39">
        <v>5</v>
      </c>
      <c r="B64" s="187"/>
    </row>
    <row r="65" spans="1:2" ht="15.75" hidden="1">
      <c r="A65" s="39">
        <v>6</v>
      </c>
      <c r="B65" s="187"/>
    </row>
    <row r="66" spans="1:2" hidden="1"/>
    <row r="67" spans="1:2" ht="30" hidden="1">
      <c r="A67" s="41" t="s">
        <v>23</v>
      </c>
      <c r="B67" s="38">
        <v>9</v>
      </c>
    </row>
    <row r="68" spans="1:2" ht="15.75" hidden="1">
      <c r="A68" s="39">
        <v>1</v>
      </c>
      <c r="B68" s="187"/>
    </row>
    <row r="69" spans="1:2" ht="15.75" hidden="1">
      <c r="A69" s="39">
        <v>2</v>
      </c>
      <c r="B69" s="187"/>
    </row>
    <row r="70" spans="1:2" ht="15.75" hidden="1">
      <c r="A70" s="39">
        <v>3</v>
      </c>
      <c r="B70" s="187"/>
    </row>
    <row r="71" spans="1:2" ht="15.75" hidden="1">
      <c r="A71" s="39">
        <v>4</v>
      </c>
      <c r="B71" s="187"/>
    </row>
    <row r="72" spans="1:2" ht="15.75" hidden="1">
      <c r="A72" s="39">
        <v>5</v>
      </c>
      <c r="B72" s="187"/>
    </row>
    <row r="73" spans="1:2" ht="15.75" hidden="1">
      <c r="A73" s="39">
        <v>6</v>
      </c>
      <c r="B73" s="187"/>
    </row>
    <row r="74" spans="1:2" hidden="1">
      <c r="B74" s="43"/>
    </row>
    <row r="75" spans="1:2" ht="30" hidden="1">
      <c r="A75" s="41" t="s">
        <v>23</v>
      </c>
      <c r="B75" s="38">
        <v>10</v>
      </c>
    </row>
    <row r="76" spans="1:2" ht="15.75" hidden="1">
      <c r="A76" s="39">
        <v>1</v>
      </c>
      <c r="B76" s="188"/>
    </row>
    <row r="77" spans="1:2" ht="15.75" hidden="1">
      <c r="A77" s="39">
        <v>2</v>
      </c>
      <c r="B77" s="188"/>
    </row>
    <row r="78" spans="1:2" ht="15.75" hidden="1">
      <c r="A78" s="39">
        <v>3</v>
      </c>
      <c r="B78" s="188"/>
    </row>
    <row r="79" spans="1:2" ht="15.75" hidden="1">
      <c r="A79" s="39">
        <v>4</v>
      </c>
      <c r="B79" s="188"/>
    </row>
    <row r="80" spans="1:2" ht="15.75" hidden="1">
      <c r="A80" s="39">
        <v>5</v>
      </c>
      <c r="B80" s="188"/>
    </row>
    <row r="81" spans="1:2" ht="15.75" hidden="1">
      <c r="A81" s="39">
        <v>6</v>
      </c>
      <c r="B81" s="188"/>
    </row>
    <row r="82" spans="1:2" hidden="1"/>
    <row r="83" spans="1:2" ht="30" hidden="1">
      <c r="A83" s="41" t="s">
        <v>23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23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23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23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23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23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23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23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23</v>
      </c>
      <c r="B147" s="38"/>
    </row>
    <row r="148" spans="1:2" ht="15.75" hidden="1">
      <c r="A148" s="39">
        <v>1</v>
      </c>
      <c r="B148" s="187"/>
    </row>
    <row r="149" spans="1:2" ht="15.75" hidden="1">
      <c r="A149" s="39">
        <v>2</v>
      </c>
      <c r="B149" s="187"/>
    </row>
    <row r="150" spans="1:2" ht="15.75" hidden="1">
      <c r="A150" s="39">
        <v>3</v>
      </c>
      <c r="B150" s="187"/>
    </row>
    <row r="151" spans="1:2" ht="15.75" hidden="1">
      <c r="A151" s="39">
        <v>4</v>
      </c>
      <c r="B151" s="187"/>
    </row>
    <row r="152" spans="1:2" ht="15.75" hidden="1">
      <c r="A152" s="39">
        <v>5</v>
      </c>
      <c r="B152" s="187"/>
    </row>
    <row r="153" spans="1:2" ht="15.75" hidden="1">
      <c r="A153" s="39">
        <v>6</v>
      </c>
      <c r="B153" s="187"/>
    </row>
    <row r="154" spans="1:2" hidden="1">
      <c r="B154" s="43"/>
    </row>
    <row r="155" spans="1:2" ht="30" hidden="1">
      <c r="A155" s="41" t="s">
        <v>23</v>
      </c>
      <c r="B155" s="38"/>
    </row>
    <row r="156" spans="1:2" ht="15.75" hidden="1">
      <c r="A156" s="39">
        <v>1</v>
      </c>
      <c r="B156" s="188"/>
    </row>
    <row r="157" spans="1:2" ht="15.75" hidden="1">
      <c r="A157" s="39">
        <v>2</v>
      </c>
      <c r="B157" s="188"/>
    </row>
    <row r="158" spans="1:2" ht="15.75" hidden="1">
      <c r="A158" s="39">
        <v>3</v>
      </c>
      <c r="B158" s="188"/>
    </row>
    <row r="159" spans="1:2" ht="15.75" hidden="1">
      <c r="A159" s="39">
        <v>4</v>
      </c>
      <c r="B159" s="188"/>
    </row>
    <row r="160" spans="1:2" ht="15.75" hidden="1">
      <c r="A160" s="39">
        <v>5</v>
      </c>
      <c r="B160" s="188"/>
    </row>
    <row r="161" spans="1:2" ht="15.75" hidden="1">
      <c r="A161" s="39">
        <v>6</v>
      </c>
      <c r="B161" s="188"/>
    </row>
    <row r="162" spans="1:2" hidden="1">
      <c r="B162" s="43"/>
    </row>
    <row r="163" spans="1:2" ht="15" hidden="1">
      <c r="A163" s="46" t="s">
        <v>23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23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23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23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23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/>
    <row r="203" spans="1:2" ht="30">
      <c r="A203" s="41" t="s">
        <v>23</v>
      </c>
      <c r="B203" s="178" t="s">
        <v>45</v>
      </c>
    </row>
    <row r="204" spans="1:2" ht="31.5">
      <c r="A204" s="39">
        <v>1</v>
      </c>
      <c r="B204" s="189" t="s">
        <v>171</v>
      </c>
    </row>
    <row r="205" spans="1:2" ht="31.5">
      <c r="A205" s="39">
        <v>2</v>
      </c>
      <c r="B205" s="189" t="s">
        <v>172</v>
      </c>
    </row>
    <row r="206" spans="1:2" ht="15.75">
      <c r="A206" s="39">
        <v>3</v>
      </c>
      <c r="B206" s="189" t="s">
        <v>173</v>
      </c>
    </row>
    <row r="207" spans="1:2" ht="15.75">
      <c r="A207" s="39">
        <v>4</v>
      </c>
      <c r="B207" s="189" t="s">
        <v>174</v>
      </c>
    </row>
    <row r="208" spans="1:2" ht="31.5">
      <c r="A208" s="39">
        <v>5</v>
      </c>
      <c r="B208" s="189" t="s">
        <v>175</v>
      </c>
    </row>
    <row r="209" spans="1:2" ht="31.5">
      <c r="A209" s="39">
        <v>6</v>
      </c>
      <c r="B209" s="189" t="s">
        <v>176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sheetProtection algorithmName="SHA-512" hashValue="99XEYMZ+b0FLKc/XlLDZMNUCa7qVnxGoS2kvvfIqKg0fYSfoCBoNxvP0mM4wCEV7rkbYCAmJ+9QnBI/B5B+S8Q==" saltValue="uxVgWXGe/ezxIVASx+4Kzw==" spinCount="100000" sheet="1" objects="1" scenarios="1"/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topLeftCell="A25" zoomScale="80" zoomScaleNormal="80" zoomScaleSheetLayoutView="70" workbookViewId="0">
      <selection activeCell="F5" sqref="F5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52" t="str">
        <f>'REKOD PRESTASI MURID'!A7</f>
        <v>PENDIDIKAN ISLAM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23" ht="15.95" customHeigh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23" ht="15.95" customHeight="1">
      <c r="A3" s="175"/>
      <c r="B3" s="175"/>
      <c r="C3" s="175"/>
      <c r="D3" s="175"/>
      <c r="E3" s="175"/>
      <c r="F3" s="175"/>
      <c r="G3" s="177" t="s">
        <v>75</v>
      </c>
      <c r="H3" s="176" t="str">
        <f>'REKOD PRESTASI MURID'!D1</f>
        <v>SMK PRESINT 16(1)</v>
      </c>
      <c r="I3" s="176"/>
      <c r="J3" s="175"/>
      <c r="K3" s="175"/>
      <c r="L3" s="177" t="s">
        <v>76</v>
      </c>
      <c r="M3" s="176" t="str">
        <f>'REKOD PRESTASI MURID'!D6</f>
        <v>HASRUDDIN BIN HASSAN</v>
      </c>
      <c r="N3" s="175"/>
      <c r="O3" s="175"/>
      <c r="P3" s="175"/>
      <c r="Q3" s="175"/>
    </row>
    <row r="4" spans="1:23" ht="15.95" customHeight="1">
      <c r="A4" s="175"/>
      <c r="B4" s="175"/>
      <c r="C4" s="175"/>
      <c r="D4" s="175"/>
      <c r="E4" s="175"/>
      <c r="F4" s="175"/>
      <c r="G4" s="177" t="s">
        <v>179</v>
      </c>
      <c r="H4" s="176" t="str">
        <f>'REKOD PRESTASI MURID'!D7</f>
        <v>3 IBNU SINA</v>
      </c>
      <c r="I4" s="176"/>
      <c r="J4" s="175"/>
      <c r="K4" s="175"/>
      <c r="L4" s="175"/>
      <c r="M4" s="175"/>
      <c r="N4" s="175"/>
      <c r="O4" s="175"/>
      <c r="P4" s="175"/>
      <c r="Q4" s="175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AL-QURAN</v>
      </c>
      <c r="C6" s="6"/>
      <c r="D6" s="6"/>
      <c r="E6" s="6"/>
      <c r="F6" s="6"/>
      <c r="G6" s="6"/>
      <c r="H6" s="7"/>
      <c r="I6" s="4"/>
      <c r="J6" s="5" t="str">
        <f>'REKOD PRESTASI MURID'!F11</f>
        <v>HADIS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23</v>
      </c>
      <c r="C7" s="10" t="s">
        <v>28</v>
      </c>
      <c r="D7" s="10" t="s">
        <v>29</v>
      </c>
      <c r="E7" s="10" t="s">
        <v>30</v>
      </c>
      <c r="F7" s="10" t="s">
        <v>72</v>
      </c>
      <c r="G7" s="10" t="s">
        <v>73</v>
      </c>
      <c r="H7" s="10" t="s">
        <v>74</v>
      </c>
      <c r="I7" s="8"/>
      <c r="J7" s="9" t="s">
        <v>23</v>
      </c>
      <c r="K7" s="10" t="s">
        <v>28</v>
      </c>
      <c r="L7" s="10" t="s">
        <v>29</v>
      </c>
      <c r="M7" s="10" t="s">
        <v>30</v>
      </c>
      <c r="N7" s="10" t="s">
        <v>72</v>
      </c>
      <c r="O7" s="10" t="s">
        <v>73</v>
      </c>
      <c r="P7" s="10" t="s">
        <v>74</v>
      </c>
      <c r="Q7" s="8"/>
    </row>
    <row r="8" spans="1:23">
      <c r="A8" s="8"/>
      <c r="B8" s="11" t="s">
        <v>34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24</v>
      </c>
      <c r="I8" s="8"/>
      <c r="J8" s="11" t="s">
        <v>34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5</v>
      </c>
      <c r="N8" s="11">
        <f>COUNTIF('REKOD PRESTASI MURID'!$F$12:$F$65,4)</f>
        <v>15</v>
      </c>
      <c r="O8" s="11">
        <f>COUNTIF('REKOD PRESTASI MURID'!$F$12:$F$65,5)</f>
        <v>5</v>
      </c>
      <c r="P8" s="11">
        <f>COUNTIF('REKOD PRESTASI MURID'!$F$12:$F$65,6)</f>
        <v>5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35</v>
      </c>
      <c r="G21" s="16">
        <f>SUM(C8:H8)</f>
        <v>30</v>
      </c>
      <c r="H21" s="15" t="s">
        <v>36</v>
      </c>
      <c r="I21" s="8"/>
      <c r="J21" s="8"/>
      <c r="K21" s="8"/>
      <c r="L21" s="8"/>
      <c r="M21" s="8"/>
      <c r="N21" s="15" t="s">
        <v>35</v>
      </c>
      <c r="O21" s="16">
        <f>SUM(K8:P8)</f>
        <v>30</v>
      </c>
      <c r="P21" s="15" t="s">
        <v>36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5" t="str">
        <f>'REKOD PRESTASI MURID'!G11</f>
        <v>AKIDAH</v>
      </c>
      <c r="C24" s="18"/>
      <c r="D24" s="18"/>
      <c r="E24" s="18"/>
      <c r="F24" s="18"/>
      <c r="G24" s="18"/>
      <c r="H24" s="7"/>
      <c r="I24" s="4"/>
      <c r="J24" s="5" t="str">
        <f>'REKOD PRESTASI MURID'!H11</f>
        <v>FIQAH</v>
      </c>
      <c r="K24" s="18"/>
      <c r="L24" s="18"/>
      <c r="M24" s="18"/>
      <c r="N24" s="18"/>
      <c r="O24" s="18"/>
      <c r="P24" s="7"/>
      <c r="Q24" s="6"/>
    </row>
    <row r="25" spans="1:17">
      <c r="A25" s="8"/>
      <c r="B25" s="9" t="s">
        <v>23</v>
      </c>
      <c r="C25" s="10" t="s">
        <v>28</v>
      </c>
      <c r="D25" s="10" t="s">
        <v>29</v>
      </c>
      <c r="E25" s="10" t="s">
        <v>30</v>
      </c>
      <c r="F25" s="10" t="s">
        <v>72</v>
      </c>
      <c r="G25" s="10" t="s">
        <v>73</v>
      </c>
      <c r="H25" s="10" t="s">
        <v>74</v>
      </c>
      <c r="I25" s="8"/>
      <c r="J25" s="9" t="s">
        <v>23</v>
      </c>
      <c r="K25" s="10" t="s">
        <v>28</v>
      </c>
      <c r="L25" s="10" t="s">
        <v>29</v>
      </c>
      <c r="M25" s="10" t="s">
        <v>30</v>
      </c>
      <c r="N25" s="10" t="s">
        <v>72</v>
      </c>
      <c r="O25" s="10" t="s">
        <v>73</v>
      </c>
      <c r="P25" s="10" t="s">
        <v>74</v>
      </c>
      <c r="Q25" s="8"/>
    </row>
    <row r="26" spans="1:17">
      <c r="A26" s="8"/>
      <c r="B26" s="11" t="s">
        <v>34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5</v>
      </c>
      <c r="F26" s="11">
        <f>COUNTIF('REKOD PRESTASI MURID'!$G$12:$G$65,4)</f>
        <v>4</v>
      </c>
      <c r="G26" s="11">
        <f>COUNTIF('REKOD PRESTASI MURID'!$G$12:$G$65,5)</f>
        <v>16</v>
      </c>
      <c r="H26" s="11">
        <f>COUNTIF('REKOD PRESTASI MURID'!$G$12:$G$65,6)</f>
        <v>5</v>
      </c>
      <c r="I26" s="8"/>
      <c r="J26" s="11" t="s">
        <v>34</v>
      </c>
      <c r="K26" s="11">
        <f>COUNTIF('REKOD PRESTASI MURID'!$AD$12:$AD$65,1)</f>
        <v>0</v>
      </c>
      <c r="L26" s="11">
        <f>COUNTIF('REKOD PRESTASI MURID'!$AD$12:$AD$65,2)</f>
        <v>0</v>
      </c>
      <c r="M26" s="11">
        <f>COUNTIF('REKOD PRESTASI MURID'!$AD$12:$AD$65,3)</f>
        <v>0</v>
      </c>
      <c r="N26" s="11">
        <f>COUNTIF('REKOD PRESTASI MURID'!$AD$12:$AD$65,4)</f>
        <v>0</v>
      </c>
      <c r="O26" s="11">
        <f>COUNTIF('REKOD PRESTASI MURID'!$AD$12:$AD$65,5)</f>
        <v>30</v>
      </c>
      <c r="P26" s="11">
        <f>COUNTIF('REKOD PRESTASI MURID'!$AD$12:$AD$65,6)</f>
        <v>0</v>
      </c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66"/>
      <c r="K27" s="19"/>
      <c r="L27" s="19"/>
      <c r="M27" s="19"/>
      <c r="N27" s="19"/>
      <c r="O27" s="19"/>
      <c r="P27" s="167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customHeight="1">
      <c r="A39" s="8"/>
      <c r="B39" s="19"/>
      <c r="C39" s="19"/>
      <c r="D39" s="19"/>
      <c r="E39" s="19"/>
      <c r="F39" s="15" t="s">
        <v>35</v>
      </c>
      <c r="G39" s="16">
        <f>SUM(C26:H26)</f>
        <v>30</v>
      </c>
      <c r="H39" s="15" t="s">
        <v>36</v>
      </c>
      <c r="I39" s="14"/>
      <c r="J39" s="19"/>
      <c r="K39" s="19"/>
      <c r="L39" s="19"/>
      <c r="M39" s="19"/>
      <c r="N39" s="15" t="s">
        <v>35</v>
      </c>
      <c r="O39" s="16">
        <f>SUM(K26:P26)</f>
        <v>30</v>
      </c>
      <c r="P39" s="15" t="s">
        <v>36</v>
      </c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>
      <c r="A41" s="8"/>
      <c r="B41" s="5" t="str">
        <f>'REKOD PRESTASI MURID'!I11</f>
        <v>SIRAH DAN TAMADUM ISLAM</v>
      </c>
      <c r="C41" s="6"/>
      <c r="D41" s="6"/>
      <c r="E41" s="6"/>
      <c r="F41" s="6"/>
      <c r="G41" s="6"/>
      <c r="H41" s="7"/>
      <c r="I41" s="4"/>
      <c r="J41" s="5" t="str">
        <f>'REKOD PRESTASI MURID'!J11</f>
        <v>AKHLAK ISLAMIAH</v>
      </c>
      <c r="K41" s="6"/>
      <c r="L41" s="6"/>
      <c r="M41" s="6"/>
      <c r="N41" s="6"/>
      <c r="O41" s="6"/>
      <c r="P41" s="7"/>
      <c r="Q41" s="8"/>
    </row>
    <row r="42" spans="1:17">
      <c r="A42" s="8"/>
      <c r="B42" s="9" t="s">
        <v>23</v>
      </c>
      <c r="C42" s="10" t="s">
        <v>28</v>
      </c>
      <c r="D42" s="10" t="s">
        <v>29</v>
      </c>
      <c r="E42" s="10" t="s">
        <v>30</v>
      </c>
      <c r="F42" s="10" t="s">
        <v>72</v>
      </c>
      <c r="G42" s="10" t="s">
        <v>73</v>
      </c>
      <c r="H42" s="10" t="s">
        <v>74</v>
      </c>
      <c r="I42" s="8"/>
      <c r="J42" s="9" t="s">
        <v>23</v>
      </c>
      <c r="K42" s="10" t="s">
        <v>28</v>
      </c>
      <c r="L42" s="10" t="s">
        <v>29</v>
      </c>
      <c r="M42" s="10" t="s">
        <v>30</v>
      </c>
      <c r="N42" s="10" t="s">
        <v>72</v>
      </c>
      <c r="O42" s="10" t="s">
        <v>73</v>
      </c>
      <c r="P42" s="10" t="s">
        <v>74</v>
      </c>
      <c r="Q42" s="8"/>
    </row>
    <row r="43" spans="1:17">
      <c r="A43" s="8"/>
      <c r="B43" s="11" t="s">
        <v>34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30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34</v>
      </c>
      <c r="K43" s="11">
        <f>COUNTIF('REKOD PRESTASI MURID'!$H$12:$H$65,1)</f>
        <v>0</v>
      </c>
      <c r="L43" s="11">
        <f>COUNTIF('REKOD PRESTASI MURID'!$H$12:$H$65,2)</f>
        <v>0</v>
      </c>
      <c r="M43" s="11">
        <f>COUNTIF('REKOD PRESTASI MURID'!$H$12:$H$65,3)</f>
        <v>0</v>
      </c>
      <c r="N43" s="11">
        <f>COUNTIF('REKOD PRESTASI MURID'!$H$12:$H$65,4)</f>
        <v>30</v>
      </c>
      <c r="O43" s="11">
        <f>COUNTIF('REKOD PRESTASI MURID'!$H$12:$H$65,5)</f>
        <v>0</v>
      </c>
      <c r="P43" s="11">
        <f>COUNTIF('REKOD PRESTASI MURID'!$H$12:$H$65,6)</f>
        <v>0</v>
      </c>
      <c r="Q43" s="8"/>
    </row>
    <row r="44" spans="1:1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>
      <c r="A56" s="8"/>
      <c r="B56" s="12"/>
      <c r="C56" s="13"/>
      <c r="D56" s="14"/>
      <c r="E56" s="14"/>
      <c r="F56" s="15" t="s">
        <v>35</v>
      </c>
      <c r="G56" s="16">
        <f>SUM(C43:H43)</f>
        <v>30</v>
      </c>
      <c r="H56" s="15" t="s">
        <v>36</v>
      </c>
      <c r="I56" s="8"/>
      <c r="J56" s="8"/>
      <c r="K56" s="8"/>
      <c r="L56" s="8"/>
      <c r="M56" s="8"/>
      <c r="N56" s="15" t="s">
        <v>35</v>
      </c>
      <c r="O56" s="16">
        <f>SUM(K43:P43)</f>
        <v>30</v>
      </c>
      <c r="P56" s="15" t="s">
        <v>36</v>
      </c>
      <c r="Q56" s="8"/>
    </row>
    <row r="57" spans="1:17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0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23</v>
      </c>
      <c r="C60" s="10" t="s">
        <v>28</v>
      </c>
      <c r="D60" s="10" t="s">
        <v>29</v>
      </c>
      <c r="E60" s="10" t="s">
        <v>30</v>
      </c>
      <c r="F60" s="10" t="s">
        <v>31</v>
      </c>
      <c r="G60" s="10" t="s">
        <v>32</v>
      </c>
      <c r="H60" s="10" t="s">
        <v>33</v>
      </c>
      <c r="I60" s="8"/>
      <c r="J60" s="9" t="s">
        <v>23</v>
      </c>
      <c r="K60" s="10" t="s">
        <v>28</v>
      </c>
      <c r="L60" s="10" t="s">
        <v>29</v>
      </c>
      <c r="M60" s="10" t="s">
        <v>30</v>
      </c>
      <c r="N60" s="10" t="s">
        <v>31</v>
      </c>
      <c r="O60" s="10" t="s">
        <v>32</v>
      </c>
      <c r="P60" s="10" t="s">
        <v>33</v>
      </c>
      <c r="Q60" s="8"/>
    </row>
    <row r="61" spans="1:17" hidden="1">
      <c r="A61" s="8"/>
      <c r="B61" s="11" t="s">
        <v>34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35</v>
      </c>
      <c r="G74" s="16">
        <f>SUM(C61:H61)</f>
        <v>0</v>
      </c>
      <c r="H74" s="15" t="s">
        <v>36</v>
      </c>
      <c r="I74" s="14"/>
      <c r="J74" s="19"/>
      <c r="K74" s="19"/>
      <c r="L74" s="19"/>
      <c r="M74" s="19"/>
      <c r="N74" s="15" t="s">
        <v>35</v>
      </c>
      <c r="O74" s="16">
        <f>SUM(K61:P61)</f>
        <v>0</v>
      </c>
      <c r="P74" s="15" t="s">
        <v>36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23</v>
      </c>
      <c r="C77" s="10" t="s">
        <v>28</v>
      </c>
      <c r="D77" s="10" t="s">
        <v>29</v>
      </c>
      <c r="E77" s="10" t="s">
        <v>30</v>
      </c>
      <c r="F77" s="10" t="s">
        <v>31</v>
      </c>
      <c r="G77" s="10" t="s">
        <v>32</v>
      </c>
      <c r="H77" s="10" t="s">
        <v>33</v>
      </c>
      <c r="I77" s="8"/>
      <c r="J77" s="9" t="s">
        <v>23</v>
      </c>
      <c r="K77" s="10" t="s">
        <v>28</v>
      </c>
      <c r="L77" s="10" t="s">
        <v>29</v>
      </c>
      <c r="M77" s="10" t="s">
        <v>30</v>
      </c>
      <c r="N77" s="10" t="s">
        <v>31</v>
      </c>
      <c r="O77" s="10" t="s">
        <v>32</v>
      </c>
      <c r="P77" s="10" t="s">
        <v>33</v>
      </c>
      <c r="Q77" s="8"/>
    </row>
    <row r="78" spans="1:17" hidden="1">
      <c r="A78" s="8"/>
      <c r="B78" s="11" t="s">
        <v>34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34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35</v>
      </c>
      <c r="G91" s="16">
        <f>SUM(C78:H78)</f>
        <v>0</v>
      </c>
      <c r="H91" s="15" t="s">
        <v>36</v>
      </c>
      <c r="I91" s="8"/>
      <c r="J91" s="8"/>
      <c r="K91" s="8"/>
      <c r="L91" s="8"/>
      <c r="M91" s="8"/>
      <c r="N91" s="15" t="s">
        <v>35</v>
      </c>
      <c r="O91" s="16">
        <f>SUM(K78:P78)</f>
        <v>0</v>
      </c>
      <c r="P91" s="15" t="s">
        <v>36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23</v>
      </c>
      <c r="C95" s="10" t="s">
        <v>28</v>
      </c>
      <c r="D95" s="10" t="s">
        <v>29</v>
      </c>
      <c r="E95" s="10" t="s">
        <v>30</v>
      </c>
      <c r="F95" s="10" t="s">
        <v>31</v>
      </c>
      <c r="G95" s="10" t="s">
        <v>32</v>
      </c>
      <c r="H95" s="10" t="s">
        <v>33</v>
      </c>
      <c r="I95" s="8"/>
      <c r="J95" s="9" t="s">
        <v>23</v>
      </c>
      <c r="K95" s="10" t="s">
        <v>28</v>
      </c>
      <c r="L95" s="10" t="s">
        <v>29</v>
      </c>
      <c r="M95" s="10" t="s">
        <v>30</v>
      </c>
      <c r="N95" s="10" t="s">
        <v>31</v>
      </c>
      <c r="O95" s="10" t="s">
        <v>32</v>
      </c>
      <c r="P95" s="10" t="s">
        <v>33</v>
      </c>
      <c r="Q95" s="8"/>
    </row>
    <row r="96" spans="1:17" hidden="1">
      <c r="A96" s="8"/>
      <c r="B96" s="11" t="s">
        <v>34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34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35</v>
      </c>
      <c r="G109" s="16">
        <f>SUM(C96:H96)</f>
        <v>0</v>
      </c>
      <c r="H109" s="15" t="s">
        <v>36</v>
      </c>
      <c r="I109" s="14"/>
      <c r="J109" s="19"/>
      <c r="K109" s="19"/>
      <c r="L109" s="19"/>
      <c r="M109" s="19"/>
      <c r="N109" s="15" t="s">
        <v>35</v>
      </c>
      <c r="O109" s="16">
        <f>SUM(K96:P96)</f>
        <v>0</v>
      </c>
      <c r="P109" s="15" t="s">
        <v>36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23</v>
      </c>
      <c r="C112" s="10" t="s">
        <v>28</v>
      </c>
      <c r="D112" s="10" t="s">
        <v>29</v>
      </c>
      <c r="E112" s="10" t="s">
        <v>30</v>
      </c>
      <c r="F112" s="10" t="s">
        <v>31</v>
      </c>
      <c r="G112" s="10" t="s">
        <v>32</v>
      </c>
      <c r="H112" s="10" t="s">
        <v>33</v>
      </c>
      <c r="I112" s="8"/>
      <c r="J112" s="9" t="s">
        <v>23</v>
      </c>
      <c r="K112" s="10" t="s">
        <v>28</v>
      </c>
      <c r="L112" s="10" t="s">
        <v>29</v>
      </c>
      <c r="M112" s="10" t="s">
        <v>30</v>
      </c>
      <c r="N112" s="10" t="s">
        <v>31</v>
      </c>
      <c r="O112" s="10" t="s">
        <v>32</v>
      </c>
      <c r="P112" s="10" t="s">
        <v>33</v>
      </c>
      <c r="Q112" s="8"/>
    </row>
    <row r="113" spans="1:17" hidden="1">
      <c r="A113" s="8"/>
      <c r="B113" s="11" t="s">
        <v>34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35</v>
      </c>
      <c r="G126" s="16">
        <f>SUM(C113:H113)</f>
        <v>0</v>
      </c>
      <c r="H126" s="15" t="s">
        <v>36</v>
      </c>
      <c r="I126" s="8"/>
      <c r="J126" s="8"/>
      <c r="K126" s="8"/>
      <c r="L126" s="8"/>
      <c r="M126" s="8"/>
      <c r="N126" s="15" t="s">
        <v>35</v>
      </c>
      <c r="O126" s="16">
        <f>SUM(K113:P113)</f>
        <v>0</v>
      </c>
      <c r="P126" s="15" t="s">
        <v>36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23</v>
      </c>
      <c r="C130" s="10" t="s">
        <v>28</v>
      </c>
      <c r="D130" s="10" t="s">
        <v>29</v>
      </c>
      <c r="E130" s="10" t="s">
        <v>30</v>
      </c>
      <c r="F130" s="10" t="s">
        <v>31</v>
      </c>
      <c r="G130" s="10" t="s">
        <v>32</v>
      </c>
      <c r="H130" s="10" t="s">
        <v>33</v>
      </c>
      <c r="I130" s="8"/>
      <c r="J130" s="9" t="s">
        <v>23</v>
      </c>
      <c r="K130" s="10" t="s">
        <v>28</v>
      </c>
      <c r="L130" s="10" t="s">
        <v>29</v>
      </c>
      <c r="M130" s="10" t="s">
        <v>30</v>
      </c>
      <c r="N130" s="10" t="s">
        <v>31</v>
      </c>
      <c r="O130" s="10" t="s">
        <v>32</v>
      </c>
      <c r="P130" s="10" t="s">
        <v>33</v>
      </c>
      <c r="Q130" s="8"/>
    </row>
    <row r="131" spans="1:17" hidden="1">
      <c r="A131" s="8"/>
      <c r="B131" s="11" t="s">
        <v>34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35</v>
      </c>
      <c r="G144" s="16">
        <f>SUM(C131:H131)</f>
        <v>0</v>
      </c>
      <c r="H144" s="15" t="s">
        <v>36</v>
      </c>
      <c r="I144" s="14"/>
      <c r="J144" s="19"/>
      <c r="K144" s="19"/>
      <c r="L144" s="19"/>
      <c r="M144" s="19"/>
      <c r="N144" s="15" t="s">
        <v>35</v>
      </c>
      <c r="O144" s="16">
        <f>SUM(K131:P131)</f>
        <v>0</v>
      </c>
      <c r="P144" s="15" t="s">
        <v>36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39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23</v>
      </c>
      <c r="C148" s="10" t="s">
        <v>28</v>
      </c>
      <c r="D148" s="10" t="s">
        <v>29</v>
      </c>
      <c r="E148" s="10" t="s">
        <v>30</v>
      </c>
      <c r="F148" s="10" t="s">
        <v>31</v>
      </c>
      <c r="G148" s="10" t="s">
        <v>32</v>
      </c>
      <c r="H148" s="10" t="s">
        <v>33</v>
      </c>
      <c r="I148" s="8"/>
      <c r="J148" s="9" t="s">
        <v>23</v>
      </c>
      <c r="K148" s="10" t="s">
        <v>28</v>
      </c>
      <c r="L148" s="10" t="s">
        <v>29</v>
      </c>
      <c r="M148" s="10" t="s">
        <v>30</v>
      </c>
      <c r="N148" s="10" t="s">
        <v>31</v>
      </c>
      <c r="O148" s="10" t="s">
        <v>32</v>
      </c>
      <c r="P148" s="10" t="s">
        <v>33</v>
      </c>
      <c r="Q148" s="8"/>
    </row>
    <row r="149" spans="1:17" hidden="1">
      <c r="A149" s="8"/>
      <c r="B149" s="11" t="s">
        <v>34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35</v>
      </c>
      <c r="G162" s="16">
        <f>SUM(C149:H149)</f>
        <v>0</v>
      </c>
      <c r="H162" s="15" t="s">
        <v>36</v>
      </c>
      <c r="I162" s="8"/>
      <c r="J162" s="8"/>
      <c r="K162" s="8"/>
      <c r="L162" s="8"/>
      <c r="M162" s="8"/>
      <c r="N162" s="15" t="s">
        <v>35</v>
      </c>
      <c r="O162" s="16">
        <f>SUM(K149:P149)</f>
        <v>0</v>
      </c>
      <c r="P162" s="15" t="s">
        <v>36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23</v>
      </c>
      <c r="C166" s="10" t="s">
        <v>28</v>
      </c>
      <c r="D166" s="10" t="s">
        <v>29</v>
      </c>
      <c r="E166" s="10" t="s">
        <v>30</v>
      </c>
      <c r="F166" s="10" t="s">
        <v>31</v>
      </c>
      <c r="G166" s="10" t="s">
        <v>32</v>
      </c>
      <c r="H166" s="10" t="s">
        <v>33</v>
      </c>
      <c r="I166" s="8"/>
      <c r="J166" s="9" t="s">
        <v>23</v>
      </c>
      <c r="K166" s="10" t="s">
        <v>28</v>
      </c>
      <c r="L166" s="10" t="s">
        <v>29</v>
      </c>
      <c r="M166" s="10" t="s">
        <v>30</v>
      </c>
      <c r="N166" s="10" t="s">
        <v>31</v>
      </c>
      <c r="O166" s="10" t="s">
        <v>32</v>
      </c>
      <c r="P166" s="10" t="s">
        <v>33</v>
      </c>
      <c r="Q166" s="8"/>
    </row>
    <row r="167" spans="1:17" hidden="1">
      <c r="A167" s="8"/>
      <c r="B167" s="11" t="s">
        <v>34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35</v>
      </c>
      <c r="G180" s="16">
        <f>SUM(C167:H167)</f>
        <v>0</v>
      </c>
      <c r="H180" s="15" t="s">
        <v>36</v>
      </c>
      <c r="I180" s="14"/>
      <c r="J180" s="19"/>
      <c r="K180" s="19"/>
      <c r="L180" s="19"/>
      <c r="M180" s="19"/>
      <c r="N180" s="15" t="s">
        <v>35</v>
      </c>
      <c r="O180" s="16">
        <f>SUM(K167:P167)</f>
        <v>0</v>
      </c>
      <c r="P180" s="15" t="s">
        <v>36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23</v>
      </c>
      <c r="C184" s="10" t="s">
        <v>28</v>
      </c>
      <c r="D184" s="10" t="s">
        <v>29</v>
      </c>
      <c r="E184" s="10" t="s">
        <v>30</v>
      </c>
      <c r="F184" s="10" t="s">
        <v>31</v>
      </c>
      <c r="G184" s="10" t="s">
        <v>32</v>
      </c>
      <c r="H184" s="10" t="s">
        <v>33</v>
      </c>
      <c r="I184" s="8"/>
      <c r="J184" s="9" t="s">
        <v>23</v>
      </c>
      <c r="K184" s="10" t="s">
        <v>28</v>
      </c>
      <c r="L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
      </c>
      <c r="Q184" s="8"/>
    </row>
    <row r="185" spans="1:17" hidden="1">
      <c r="A185" s="8"/>
      <c r="B185" s="11" t="s">
        <v>34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35</v>
      </c>
      <c r="G198" s="16">
        <f>SUM(C185:H185)</f>
        <v>0</v>
      </c>
      <c r="H198" s="15" t="s">
        <v>36</v>
      </c>
      <c r="I198" s="14"/>
      <c r="J198" s="19"/>
      <c r="K198" s="19"/>
      <c r="L198" s="19"/>
      <c r="M198" s="19"/>
      <c r="N198" s="15" t="s">
        <v>35</v>
      </c>
      <c r="O198" s="16">
        <f>SUM(K185:P185)</f>
        <v>0</v>
      </c>
      <c r="P198" s="15" t="s">
        <v>36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5"/>
      <c r="I199" s="14"/>
      <c r="J199" s="8"/>
      <c r="K199" s="8"/>
      <c r="L199" s="8"/>
      <c r="M199" s="8"/>
      <c r="N199" s="8"/>
      <c r="O199" s="14"/>
      <c r="P199" s="165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>
      <c r="A201" s="8"/>
      <c r="B201" s="28" t="s">
        <v>10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8"/>
      <c r="B202" s="9" t="s">
        <v>23</v>
      </c>
      <c r="C202" s="10" t="s">
        <v>28</v>
      </c>
      <c r="D202" s="10" t="s">
        <v>29</v>
      </c>
      <c r="E202" s="10" t="s">
        <v>30</v>
      </c>
      <c r="F202" s="10" t="s">
        <v>31</v>
      </c>
      <c r="G202" s="10" t="s">
        <v>32</v>
      </c>
      <c r="H202" s="10" t="s">
        <v>33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8"/>
      <c r="B203" s="11" t="s">
        <v>34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30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>
      <c r="A216" s="8"/>
      <c r="B216" s="8"/>
      <c r="C216" s="8"/>
      <c r="D216" s="8"/>
      <c r="E216" s="8"/>
      <c r="F216" s="15" t="s">
        <v>35</v>
      </c>
      <c r="G216" s="16">
        <f>SUM(C203:H203)</f>
        <v>30</v>
      </c>
      <c r="H216" s="15" t="s">
        <v>36</v>
      </c>
      <c r="I216" s="8"/>
      <c r="J216" s="8"/>
      <c r="K216" s="8"/>
      <c r="L216" s="8"/>
      <c r="M216" s="8"/>
      <c r="N216" s="8"/>
      <c r="O216" s="8"/>
      <c r="P216" s="8"/>
      <c r="Q216" s="8"/>
    </row>
  </sheetData>
  <sheetProtection algorithmName="SHA-512" hashValue="khs7NoznKt0ReFVo9U8Q9ANuBDTPvtrkPiiFVZ+7tuAACMT7KSkb0BacMcLLTP+VYmEEVzG0NyPFgepMSlacmw==" saltValue="0M8kRvUG5fCm9e3J+LDIEA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2018-12-07T04:12:08Z</cp:lastPrinted>
  <dcterms:created xsi:type="dcterms:W3CDTF">2016-04-25T12:26:07Z</dcterms:created>
  <dcterms:modified xsi:type="dcterms:W3CDTF">2018-12-07T04:14:07Z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