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andra.logijin\Documents\2018\TEMPLETE PELAPORAN\"/>
    </mc:Choice>
  </mc:AlternateContent>
  <bookViews>
    <workbookView xWindow="0" yWindow="0" windowWidth="24000" windowHeight="9600" tabRatio="791"/>
  </bookViews>
  <sheets>
    <sheet name="PANDUAN" sheetId="5" r:id="rId1"/>
    <sheet name="REKOD PRESTASI MURID" sheetId="1" r:id="rId2"/>
    <sheet name="LAPORAN MURID (INDIVIDU)" sheetId="2" r:id="rId3"/>
    <sheet name="DATA PERNYATAAN TAHAP PGUASAAN " sheetId="3" r:id="rId4"/>
    <sheet name="GRAF PELAPORAN" sheetId="4" r:id="rId5"/>
    <sheet name="Sheet1" sheetId="6" r:id="rId6"/>
  </sheets>
  <definedNames>
    <definedName name="_xlnm.Print_Area" localSheetId="3">'DATA PERNYATAAN TAHAP PGUASAAN '!$A$1:$B$210</definedName>
    <definedName name="_xlnm.Print_Area" localSheetId="4">'GRAF PELAPORAN'!$A$1:$Q$326</definedName>
    <definedName name="_xlnm.Print_Area" localSheetId="2">'LAPORAN MURID (INDIVIDU)'!$A$1:$G$59</definedName>
    <definedName name="_xlnm.Print_Area" localSheetId="1">'REKOD PRESTASI MURID'!$A$1:$AD$78</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J24" i="4" l="1"/>
  <c r="K26" i="4"/>
  <c r="L26" i="4"/>
  <c r="M26" i="4"/>
  <c r="N26" i="4"/>
  <c r="O26" i="4"/>
  <c r="P26" i="4"/>
  <c r="K9" i="2" l="1"/>
  <c r="K8" i="2"/>
  <c r="K7" i="2"/>
  <c r="E15" i="2" s="1"/>
  <c r="E17" i="2" s="1"/>
  <c r="F15" i="2" l="1"/>
  <c r="D11" i="2"/>
  <c r="A1" i="4"/>
  <c r="B6" i="4"/>
  <c r="J6" i="4"/>
  <c r="C8" i="4"/>
  <c r="D8" i="4"/>
  <c r="E8" i="4"/>
  <c r="F8" i="4"/>
  <c r="G21" i="4" s="1"/>
  <c r="G8" i="4"/>
  <c r="H8" i="4"/>
  <c r="K8" i="4"/>
  <c r="L8" i="4"/>
  <c r="M8" i="4"/>
  <c r="N8" i="4"/>
  <c r="O8" i="4"/>
  <c r="P8" i="4"/>
  <c r="O21" i="4" s="1"/>
  <c r="B24" i="4"/>
  <c r="C26" i="4"/>
  <c r="D26" i="4"/>
  <c r="E26" i="4"/>
  <c r="F26" i="4"/>
  <c r="G26" i="4"/>
  <c r="H26" i="4"/>
  <c r="B41" i="4"/>
  <c r="J41" i="4"/>
  <c r="C43" i="4"/>
  <c r="D43" i="4"/>
  <c r="E43" i="4"/>
  <c r="F43" i="4"/>
  <c r="G43" i="4"/>
  <c r="H43" i="4"/>
  <c r="K43" i="4"/>
  <c r="L43" i="4"/>
  <c r="M43" i="4"/>
  <c r="N43" i="4"/>
  <c r="O43" i="4"/>
  <c r="P43" i="4"/>
  <c r="B59" i="4"/>
  <c r="J59" i="4"/>
  <c r="C61" i="4"/>
  <c r="D61" i="4"/>
  <c r="E61" i="4"/>
  <c r="F61" i="4"/>
  <c r="G61" i="4"/>
  <c r="H61" i="4"/>
  <c r="K61" i="4"/>
  <c r="L61" i="4"/>
  <c r="M61" i="4"/>
  <c r="O74" i="4" s="1"/>
  <c r="N61" i="4"/>
  <c r="O61" i="4"/>
  <c r="P61" i="4"/>
  <c r="B76" i="4"/>
  <c r="J76" i="4"/>
  <c r="C78" i="4"/>
  <c r="D78" i="4"/>
  <c r="E78" i="4"/>
  <c r="G91" i="4" s="1"/>
  <c r="F78" i="4"/>
  <c r="G78" i="4"/>
  <c r="H78" i="4"/>
  <c r="K78" i="4"/>
  <c r="L78" i="4"/>
  <c r="M78" i="4"/>
  <c r="N78" i="4"/>
  <c r="O78" i="4"/>
  <c r="O91" i="4" s="1"/>
  <c r="P78" i="4"/>
  <c r="B94" i="4"/>
  <c r="J94" i="4"/>
  <c r="C96" i="4"/>
  <c r="D96" i="4"/>
  <c r="E96" i="4"/>
  <c r="F96" i="4"/>
  <c r="G96" i="4"/>
  <c r="H96" i="4"/>
  <c r="K96" i="4"/>
  <c r="L96" i="4"/>
  <c r="M96" i="4"/>
  <c r="N96" i="4"/>
  <c r="O96" i="4"/>
  <c r="P96"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O144" i="4" s="1"/>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B201" i="4"/>
  <c r="J201" i="4"/>
  <c r="C203" i="4"/>
  <c r="D203" i="4"/>
  <c r="E203" i="4"/>
  <c r="F203" i="4"/>
  <c r="G203" i="4"/>
  <c r="H203" i="4"/>
  <c r="K203" i="4"/>
  <c r="L203" i="4"/>
  <c r="M203" i="4"/>
  <c r="N203" i="4"/>
  <c r="O203" i="4"/>
  <c r="P203" i="4"/>
  <c r="B219" i="4"/>
  <c r="J219" i="4"/>
  <c r="C221" i="4"/>
  <c r="D221" i="4"/>
  <c r="E221" i="4"/>
  <c r="F221" i="4"/>
  <c r="G221" i="4"/>
  <c r="H221" i="4"/>
  <c r="K221" i="4"/>
  <c r="L221" i="4"/>
  <c r="M221" i="4"/>
  <c r="N221" i="4"/>
  <c r="O221" i="4"/>
  <c r="P221" i="4"/>
  <c r="B237" i="4"/>
  <c r="J237" i="4"/>
  <c r="C239" i="4"/>
  <c r="G252" i="4" s="1"/>
  <c r="D239" i="4"/>
  <c r="E239" i="4"/>
  <c r="F239" i="4"/>
  <c r="G239" i="4"/>
  <c r="H239" i="4"/>
  <c r="K239" i="4"/>
  <c r="O252" i="4" s="1"/>
  <c r="L239" i="4"/>
  <c r="M239" i="4"/>
  <c r="N239" i="4"/>
  <c r="O239" i="4"/>
  <c r="P239" i="4"/>
  <c r="B255" i="4"/>
  <c r="C257" i="4"/>
  <c r="G270" i="4" s="1"/>
  <c r="D257" i="4"/>
  <c r="E257" i="4"/>
  <c r="F257" i="4"/>
  <c r="G257" i="4"/>
  <c r="H257" i="4"/>
  <c r="B273" i="4"/>
  <c r="J273" i="4"/>
  <c r="C275" i="4"/>
  <c r="D275" i="4"/>
  <c r="E275" i="4"/>
  <c r="F275" i="4"/>
  <c r="G275" i="4"/>
  <c r="H275" i="4"/>
  <c r="K275" i="4"/>
  <c r="L275" i="4"/>
  <c r="M275" i="4"/>
  <c r="N275" i="4"/>
  <c r="O275" i="4"/>
  <c r="P275" i="4"/>
  <c r="B291" i="4"/>
  <c r="J291" i="4"/>
  <c r="C293" i="4"/>
  <c r="D293" i="4"/>
  <c r="E293" i="4"/>
  <c r="F293" i="4"/>
  <c r="G293" i="4"/>
  <c r="H293" i="4"/>
  <c r="O306" i="4"/>
  <c r="C311" i="4"/>
  <c r="D311" i="4"/>
  <c r="E311" i="4"/>
  <c r="F311" i="4"/>
  <c r="G311" i="4"/>
  <c r="H311" i="4"/>
  <c r="J327" i="4"/>
  <c r="K329" i="4"/>
  <c r="L329" i="4"/>
  <c r="M329" i="4"/>
  <c r="N329" i="4"/>
  <c r="O329" i="4"/>
  <c r="P329" i="4"/>
  <c r="B1" i="2"/>
  <c r="B2" i="2"/>
  <c r="B3" i="2"/>
  <c r="B4" i="2"/>
  <c r="D13" i="2" s="1"/>
  <c r="B6" i="2"/>
  <c r="B16" i="2" s="1"/>
  <c r="B20" i="2" s="1"/>
  <c r="I7" i="2"/>
  <c r="J7" i="2" s="1"/>
  <c r="I8" i="2"/>
  <c r="J8" i="2" s="1"/>
  <c r="D9" i="2"/>
  <c r="I9" i="2"/>
  <c r="J9" i="2" s="1"/>
  <c r="I10" i="2"/>
  <c r="J10" i="2" s="1"/>
  <c r="I11" i="2"/>
  <c r="J11" i="2" s="1"/>
  <c r="D12" i="2"/>
  <c r="I12" i="2"/>
  <c r="J12" i="2" s="1"/>
  <c r="I13" i="2"/>
  <c r="J13" i="2"/>
  <c r="I14" i="2"/>
  <c r="J14" i="2" s="1"/>
  <c r="I15" i="2"/>
  <c r="J15" i="2" s="1"/>
  <c r="I16" i="2"/>
  <c r="J16" i="2"/>
  <c r="I17" i="2"/>
  <c r="J17" i="2" s="1"/>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s="1"/>
  <c r="D32" i="2"/>
  <c r="E32" i="2"/>
  <c r="F32" i="2" s="1"/>
  <c r="I32" i="2"/>
  <c r="J32" i="2" s="1"/>
  <c r="D33" i="2"/>
  <c r="E33" i="2"/>
  <c r="F33"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s="1"/>
  <c r="I61" i="2"/>
  <c r="J61" i="2" s="1"/>
  <c r="I62" i="2"/>
  <c r="J62" i="2"/>
  <c r="I63" i="2"/>
  <c r="J63" i="2" s="1"/>
  <c r="B72" i="1"/>
  <c r="F58" i="2" s="1"/>
  <c r="O109" i="4"/>
  <c r="G39" i="4"/>
  <c r="D10" i="2"/>
  <c r="D8" i="2"/>
  <c r="O342" i="4" l="1"/>
  <c r="G216" i="4"/>
  <c r="O198" i="4"/>
  <c r="G144" i="4"/>
  <c r="O126" i="4"/>
  <c r="G74" i="4"/>
  <c r="B58" i="2"/>
  <c r="G56" i="4"/>
  <c r="O39" i="4"/>
  <c r="O56" i="4"/>
  <c r="G288" i="4"/>
  <c r="O234" i="4"/>
  <c r="G234" i="4"/>
  <c r="O216" i="4"/>
  <c r="G198" i="4"/>
  <c r="O180" i="4"/>
  <c r="G180" i="4"/>
  <c r="O162" i="4"/>
  <c r="G162" i="4"/>
  <c r="G126" i="4"/>
  <c r="G324" i="4"/>
  <c r="G306" i="4"/>
  <c r="O288" i="4"/>
  <c r="G109"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<sst xmlns="http://schemas.openxmlformats.org/spreadsheetml/2006/main" count="523" uniqueCount="142">
  <si>
    <t>ALAMAT :</t>
  </si>
  <si>
    <t>:</t>
  </si>
  <si>
    <t xml:space="preserve"> </t>
  </si>
  <si>
    <t>KELAS:</t>
  </si>
  <si>
    <t>BIL.</t>
  </si>
  <si>
    <t>NO. MY KID / NO. KAD PENGENALAN</t>
  </si>
  <si>
    <t>JANTINA</t>
  </si>
  <si>
    <t>TAHAP PENGUASAAN KESELURUHAN</t>
  </si>
  <si>
    <t>P</t>
  </si>
  <si>
    <t>L</t>
  </si>
  <si>
    <t>…………………………………………………</t>
  </si>
  <si>
    <t>NOTA : JANGAN PADAM DATA INI!</t>
  </si>
  <si>
    <t>No. MY KID</t>
  </si>
  <si>
    <t>Jantina</t>
  </si>
  <si>
    <t>Kelas</t>
  </si>
  <si>
    <t>TAHAP PENGUASAAN</t>
  </si>
  <si>
    <t>…………………………………………………………………………</t>
  </si>
  <si>
    <t>TP 1</t>
  </si>
  <si>
    <t>TP 2</t>
  </si>
  <si>
    <t xml:space="preserve"> TP 3</t>
  </si>
  <si>
    <t>TP 4</t>
  </si>
  <si>
    <t>TP  5</t>
  </si>
  <si>
    <t>TP 6</t>
  </si>
  <si>
    <t>BIL. MURID</t>
  </si>
  <si>
    <t>JUMLAH</t>
  </si>
  <si>
    <t>MURID</t>
  </si>
  <si>
    <t>S</t>
  </si>
  <si>
    <t>T</t>
  </si>
  <si>
    <t>U</t>
  </si>
  <si>
    <t>V</t>
  </si>
  <si>
    <t>W</t>
  </si>
  <si>
    <t>X</t>
  </si>
  <si>
    <t>Y</t>
  </si>
  <si>
    <t>Z</t>
  </si>
  <si>
    <t>AA</t>
  </si>
  <si>
    <t>ab</t>
  </si>
  <si>
    <t>AC</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</si>
  <si>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</si>
  <si>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</si>
  <si>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</si>
  <si>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</si>
  <si>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</si>
  <si>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</si>
  <si>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</si>
  <si>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</si>
  <si>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</si>
  <si>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</si>
  <si>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</si>
  <si>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</si>
  <si>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</si>
  <si>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</si>
  <si>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2. Nama Guru dan Nama Kelas</t>
  </si>
  <si>
    <t>PANDUAN PENGGUNAAN TEMPLAT</t>
  </si>
  <si>
    <t>4. Nama Pentadbir</t>
  </si>
  <si>
    <t>5. Jawatan Pentadbir (Guru Besar/ Pengetua)</t>
  </si>
  <si>
    <t>C</t>
  </si>
  <si>
    <r>
      <t xml:space="preserve">Guru hendaklah melengkapkan maklumat asas pada templat ini pada halaman </t>
    </r>
    <r>
      <rPr>
        <b/>
        <i/>
        <sz val="11"/>
        <color indexed="8"/>
        <rFont val="Calibri"/>
        <family val="2"/>
      </rPr>
      <t>REKOD PRESTASI MURID</t>
    </r>
    <r>
      <rPr>
        <sz val="11"/>
        <color indexed="8"/>
        <rFont val="Calibri"/>
        <family val="2"/>
      </rPr>
      <t>.</t>
    </r>
  </si>
  <si>
    <t>D</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</si>
  <si>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dilaksanaan secara formatif dan sumatif dengan pelbagai pendekatan dan kaedah bagi mengenalpasti perkembangan pembelajaran murid secara keseluruhan.</t>
  </si>
  <si>
    <t xml:space="preserve">3. Senarai Nama Murid, Nombor Kad Pengenalan dan Jantina </t>
  </si>
  <si>
    <r>
      <t xml:space="preserve">Tahap Penguasan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</si>
  <si>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Pentaksiran Akhir tahun</t>
  </si>
  <si>
    <t>Sila tentukan peringkat pentaksiran</t>
  </si>
  <si>
    <t>Pentaksiran Pertengahan Tahun</t>
  </si>
  <si>
    <t>CERNGAI RU BELWAL</t>
  </si>
  <si>
    <t>MENACAK</t>
  </si>
  <si>
    <t>MENULES</t>
  </si>
  <si>
    <t>BAHASA SEMAI</t>
  </si>
  <si>
    <t>TAHAP BERENGKEP</t>
  </si>
  <si>
    <t>CENEMPET CERNGAI RU BELWAL</t>
  </si>
  <si>
    <t xml:space="preserve">Kipanei ru buleh kiingat maklumat asas. Buleh kiog respons de had terhad nu maklumat de kikep secare lisan ataupen gerak berog.
</t>
  </si>
  <si>
    <t xml:space="preserve">Kipanei ru buleh kipaham maklumat. Buleh kiog respons de terhad ru sesuei serte beadat  nu maklumat de kikep secare lisan ataupen gerak berog.
</t>
  </si>
  <si>
    <t xml:space="preserve">Kipanei ru kipaham maklumat. Buleh kigunak maklumat ajeh kateh bebegei situasi. Buleh kiog respons de tepat ru beadat nu maklumat de kikep secare lisan ataupen gerak berog.
</t>
  </si>
  <si>
    <t xml:space="preserve">Kipanei ru kipaham maklumat. Buleh kianalisis maklumat. Buleh kiog respons de tepat, bor ru beadat.Genunak tatamengwal ru kosa engrok de hamper tepat ru sembot, intonasi ru nada de tik betol.
</t>
  </si>
  <si>
    <t xml:space="preserve">Kipanei, kipaham ru buleh kinilei maklumat. Buleh kiog respons de tepat, beradat ru betatasusila serte kiternyul peniker de aras suwig. Nenyampei (perenlei) respons de paseh, jelos ru bemakne. Genunak tatamengwal ru kosa engrok de tepat ru sembot, intonasi ru nada de betol.
</t>
  </si>
  <si>
    <t>Kipanei, kipaham ru buleh kisusut nej maklumat ha kibbeh nunanek. Buleh ki og respons de tepat, beadat ru betatasusila  serte kiternyul peniker de aras suwig. Nenyampei (perenlei) respons de paseh, jelos ru bemakne. Genunak tatamengwal ru kosa engrok de tepat secare lekat (konsisten) ru sembot , intonasi ru nada de betol serte buleh kijadik teladan.</t>
  </si>
  <si>
    <t xml:space="preserve">TAHAP BERENGKEP </t>
  </si>
  <si>
    <t>CENEMPET MENACAK</t>
  </si>
  <si>
    <t>Kiternyul penanei menacak secare asas. Kipanei maklumat asas nupetek. Buleh kiog respons de had terhad nu maklumat de kibacak.</t>
  </si>
  <si>
    <t>Buleh kibacak ru jelos. Kipanei ru kipaham maklumat de kibacak. Buleh kiog respons de terhad nu maklumat de kibacak.</t>
  </si>
  <si>
    <t>Buleh kibacak ru jelos ru kijoi intonasi. Kipanei ru kipaham maklumat kateh nepetek. Buleh kiog respons de bor nu maklumat de kibacak.</t>
  </si>
  <si>
    <t>Buleh kibacak ru jelos ru kijoi intonasi. Kipanei ru kipaham maklumat keteh nepetek. Buleh kiog respons de bor nu maklumat de kibacak. Buleh kigunak maklumat de kikep ju nepetek.</t>
  </si>
  <si>
    <t>Buleh kibacak ru jelos ru kijoi intonasi. Kipanei ru kipaham maklumat kateh nepetek. Buleh kinilei  ru kiog respons de bor nu maklmat de kibacak. Buleh kigunak ru kiterang maklumat de kikep ju nepetek.</t>
  </si>
  <si>
    <t>Buleh kibacak ru jelos ru kijoi intonasi. Kipanei maklumat kateh nepetek. Buleh kinilei ru kiog respons de bor nu maklumat de kibacak. Buleh kiterang maklumat de kikep ju nepetek. Buleh kigunak maklumat de kikep kateh situasi de pai serte buleh kijadik teladan.</t>
  </si>
  <si>
    <t>CENEMPAT MENULES</t>
  </si>
  <si>
    <t>Buleh kitules asas menules secare mekanis. Buleh kiije ru kitules nekate, prasa ru ayat  senang ru kigunak kosa engrok de had terhad.</t>
  </si>
  <si>
    <t xml:space="preserve">Buleh kitules ru kemas. Buleh kitules nekate, prasa ru ayat senang ru neeja  de betol ru kigunak bebegei kosa engrok ru benantu bahan neransang.
</t>
  </si>
  <si>
    <t>Buleh kitules ru kemas. Buleh kitules nekate ru kibeh menules kateh perengan ru neeja de betol serte kigunak bebegei ayat ru kosa engrok ru benantu bahan nerangsang.</t>
  </si>
  <si>
    <t>Buleh kitules ru kemas. Buleh kitules nekate ru kibbeh menules kateh perengan ru neeja ru tandak bacak de betol serte kigunak bebegei ayat, kosa engrok de sesuei ru benantu bahan nerangsang.</t>
  </si>
  <si>
    <t>Buleh kitules ru kemas. Buleh kitules nekate ru kibbeh kenarang gunak bebegei jenis ayat ru neeja, kosa engrok ru tandak bacak de betol ru benantu bahan neransang serte buleh kiternyul genunak tatamengwal de bor kateh menules.</t>
  </si>
  <si>
    <t>Buleh kitules ru kemas. Buleh kitules nekate ru kibeh kenarang gunak bebegei ayat, kosa engrok, tandak bacak ru tatamengwal de bor ru neeja de betol ru benantu bahan neransang serte kiternyul neoleh idie lilei kateh menules kenarang loi buleh kijadik teladan.</t>
  </si>
  <si>
    <t>TENENRANG</t>
  </si>
  <si>
    <t>Mampu kipaham ru senang ma de kicerngai ru kibacak ru kicerita nej kigunak nekate lilei.
Mampu kigunak maklumat ju belwal tu tenules.Mampu ki ekspres dirik ilei secare spuntan, lancar ru tepat kigunak nekate lilei.</t>
  </si>
  <si>
    <t>MATE PELAJARAN</t>
  </si>
  <si>
    <t>TARIKH NELAPOR :</t>
  </si>
  <si>
    <t>MUH CIKGU MATE PELAJARAN:</t>
  </si>
  <si>
    <t>EN. QABUL TUAH ISA</t>
  </si>
  <si>
    <t>Buleh kigunak neungkap de senang prasa de had asas de betenuju ha penerlu lilei.
Kep kipekenal dirik lilei ru mai kilek ru buleh kitanyak ru kijawab senual tentang maklumat peribadi kigunak ayat de senang.</t>
  </si>
  <si>
    <t>Kep kipaham ayat-ayat ru neungkap de senalo bigunak de bekanaet ru bidang relevan paleng de rek ( cuntoh maklumat peribadi ru peringak de had asas, belik-belah, geograpi tenempat ru kerenjak).
Buleh kibengwal ru care de senang tentang perkare-perkare biase ru rutin.Kep kiterang ru bahase de senang aspek latar belakang,kerileng,ru perkare-perkare ku tempat ru perkare-perkare kateh bebegei bidang.</t>
  </si>
  <si>
    <t>Kep kipaham makne utama de senalo kikenjip kateh kerenjak, sekulah, parik, ru kilek-kilek nej. Buleh kihadapi bebegei situasi de mungken kihol mase kateh was ku belok bahase ajeh bigunak.
Kep kihasel teks besambong senang tentang topik-topik de na biase atau penenteng peribadi.
Kep kigambar kenenjip ru peristiwe, neimpi,neharap ru cita-cita ru secare rengkas kiog nealas ru jenenlas ha serenghik ru nerancang.</t>
  </si>
  <si>
    <t>Mampu kipaham bebegei teks de lebeh cereg ru kikeal makne tesirat. Mampu kiekspres dirik ilei secare  spuntan.Mampu kigunak laras bahase de bebegei ha tenuju susiel ru ekademik ru propesenel.
Mampu kihasel tenules de bor, ru kigunak bebegei laras bahase.Buleh kibacar ru kiolah nej bebegei bahan tenules secare kritis ru buleh kiog komen de besipat tekal ru holistik.Mampu kitulug kawat ru kiternyul teladan de bor serte kipetinkat teladan de bor serte neupaye dirik elei ru dirik kawat.</t>
  </si>
  <si>
    <t>DATA NENYATE STANDARD PRESTASI</t>
  </si>
  <si>
    <t xml:space="preserve">Mampu kipaham ru senang ma de kicerngai ru kibacak ru kicerita nej kigunak nekate lilei.
Mampu kigunak maklumat ju belwal tu tenules.
Mampu ki ekspres dirik ilei secare spuntan, lancar ru tepat kigunak nekate lilei.
</t>
  </si>
  <si>
    <t>RIMDIJ</t>
  </si>
  <si>
    <t>Berikut mongloh nenyata bagi 
Tahap Berengkep Umom</t>
  </si>
  <si>
    <t>Tahap Berengkep Umom</t>
  </si>
  <si>
    <t>TENAPSER</t>
  </si>
  <si>
    <t>CENEMPET</t>
  </si>
  <si>
    <t>CIKGU  MATE  PELAJARAN</t>
  </si>
  <si>
    <t>Muh Murib</t>
  </si>
  <si>
    <t>Muh Cikgu</t>
  </si>
  <si>
    <t>NEULAS CIKGU :</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</si>
  <si>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</si>
  <si>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t>Guru hendaklah memilih option di sebelah kanan bahagian atas halaman Rekod Prestasi Murid untuk  membuat pelaporan di dalam templat ini.</t>
  </si>
  <si>
    <r>
      <t xml:space="preserve">Guru hendaklah memilih option di sebelah kanan bahagian atas halaman </t>
    </r>
    <r>
      <rPr>
        <b/>
        <sz val="11"/>
        <color indexed="8"/>
        <rFont val="Calibri"/>
        <family val="2"/>
      </rPr>
      <t>Rekod Prestasi Murid</t>
    </r>
    <r>
      <rPr>
        <sz val="11"/>
        <color indexed="8"/>
        <rFont val="Calibri"/>
        <family val="2"/>
      </rPr>
      <t xml:space="preserve"> untuk  membuat pelaporan di dalam templat ini.</t>
    </r>
  </si>
  <si>
    <r>
      <t>Templat pelaporan ini terdiri daripada  3</t>
    </r>
    <r>
      <rPr>
        <sz val="11"/>
        <color indexed="8"/>
        <rFont val="Calibri"/>
        <family val="2"/>
      </rPr>
      <t xml:space="preserve"> kemahiran</t>
    </r>
    <r>
      <rPr>
        <sz val="11"/>
        <color rgb="FFFF0000"/>
        <rFont val="Calibri"/>
        <family val="2"/>
      </rPr>
      <t>.</t>
    </r>
  </si>
  <si>
    <r>
      <t xml:space="preserve">Tahap Penguasaan diberikan berdasarkan setiap rubrik mengikut  kemahiran  seperti di halaman </t>
    </r>
    <r>
      <rPr>
        <b/>
        <sz val="11"/>
        <color indexed="8"/>
        <rFont val="Calibri"/>
        <family val="2"/>
      </rPr>
      <t>Data Peryataan Tahap Penguasaan.</t>
    </r>
  </si>
  <si>
    <r>
      <t>Templat pelaporan ini terdiri daripada  3</t>
    </r>
    <r>
      <rPr>
        <sz val="11"/>
        <color rgb="FFFF0000"/>
        <rFont val="Calibri"/>
        <family val="2"/>
      </rPr>
      <t xml:space="preserve"> </t>
    </r>
    <r>
      <rPr>
        <sz val="11"/>
        <color indexed="8"/>
        <rFont val="Calibri"/>
        <family val="2"/>
      </rPr>
      <t>lajur yang dibina berdasarkan konstruk kemahiran.</t>
    </r>
  </si>
  <si>
    <t>Pelaporan bagi  kemahiran akan dilakukan pada pertengahan tahun dan akhir tahun.</t>
  </si>
  <si>
    <r>
      <t xml:space="preserve">Tahap Penguasaan diberikan berdasarkan setiap rubrik mengikut konstruk  kemahiran seperti di halaman </t>
    </r>
    <r>
      <rPr>
        <b/>
        <sz val="11"/>
        <color indexed="8"/>
        <rFont val="Calibri"/>
        <family val="2"/>
      </rPr>
      <t>Data Peryataan Tahap Penguasaan.</t>
    </r>
  </si>
  <si>
    <t xml:space="preserve">PENENTUAN TAHAP PENGUASAAN </t>
  </si>
  <si>
    <r>
      <t>Pelaporan bag</t>
    </r>
    <r>
      <rPr>
        <sz val="11"/>
        <rFont val="Calibri"/>
        <family val="2"/>
      </rPr>
      <t xml:space="preserve">i  kemahiran </t>
    </r>
    <r>
      <rPr>
        <sz val="11"/>
        <color indexed="8"/>
        <rFont val="Calibri"/>
        <family val="2"/>
      </rPr>
      <t>akan dilakukan pada pertengahan tahun dan akhir tahun.</t>
    </r>
  </si>
  <si>
    <t xml:space="preserve"> MUH MUREB</t>
  </si>
  <si>
    <t>SEKULAH :</t>
  </si>
  <si>
    <t xml:space="preserve">TAHAP BERENGKEP JIJOI JAP BIDANG </t>
  </si>
  <si>
    <t>Tarikh Nelapor</t>
  </si>
  <si>
    <t>ENCIK BAH ZURI A/L BAH NAN</t>
  </si>
  <si>
    <t>TENINGKAT 3  PANEI</t>
  </si>
  <si>
    <t>CAMELIA A/P ALUIJ</t>
  </si>
  <si>
    <t>PENGETUA</t>
  </si>
  <si>
    <t>BAH ADAM A/L JOSEPH</t>
  </si>
  <si>
    <t>NATSYA ALIN BINTI AINN</t>
  </si>
  <si>
    <t>HASLINDA AZURA A/P HARITH</t>
  </si>
  <si>
    <t>AZAM QAIL A/L YUSOF</t>
  </si>
  <si>
    <t>FERRA TORESS A/L JAMAL</t>
  </si>
  <si>
    <t xml:space="preserve">BIL. MUREB </t>
  </si>
  <si>
    <t>BIL. MUREB</t>
  </si>
  <si>
    <t>MUREB</t>
  </si>
  <si>
    <t>PAHANG</t>
  </si>
  <si>
    <t>CAMERON HIGHLANDS</t>
  </si>
  <si>
    <t>SMK BUNGAK PALEI</t>
  </si>
  <si>
    <t>PUAN LOUSIANA A/P JIM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</si>
</sst>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8">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2"/>
      <name val="Arial Narrow"/>
      <family val="2"/>
    </font>
    <font>
      <b/>
      <sz val="11"/>
      <color indexed="9"/>
      <name val="Arial"/>
      <family val="2"/>
    </font>
    <font>
      <sz val="11"/>
      <color indexed="8"/>
      <name val="Arial"/>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1"/>
      <color rgb="FFFF0000"/>
      <name val="Calibri"/>
      <family val="2"/>
    </font>
    <font>
      <b/>
      <sz val="11"/>
      <name val="Calibri"/>
      <family val="2"/>
    </font>
    <font>
      <sz val="11"/>
      <name val="Calibri"/>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33">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 fillId="6" borderId="0" xfId="0" applyFont="1" applyFill="1" applyAlignment="1">
      <alignment horizontal="center"/>
    </xf>
    <xf numFmtId="0" fontId="1" fillId="6" borderId="0" xfId="0" applyFont="1" applyFill="1" applyAlignment="1"/>
    <xf numFmtId="0" fontId="6" fillId="2" borderId="2" xfId="0" applyFont="1" applyFill="1" applyBorder="1" applyAlignment="1">
      <alignment wrapText="1"/>
    </xf>
    <xf numFmtId="0" fontId="12" fillId="2" borderId="0" xfId="0" applyFont="1" applyFill="1" applyBorder="1" applyAlignment="1"/>
    <xf numFmtId="0" fontId="10" fillId="2" borderId="0" xfId="0" applyFont="1" applyFill="1" applyBorder="1" applyAlignment="1"/>
    <xf numFmtId="0" fontId="8" fillId="2" borderId="0" xfId="0" applyFont="1" applyFill="1" applyBorder="1" applyAlignment="1">
      <alignment horizontal="center"/>
    </xf>
    <xf numFmtId="0" fontId="7" fillId="2" borderId="0" xfId="0" applyFont="1" applyFill="1" applyBorder="1" applyAlignment="1">
      <alignment horizontal="center"/>
    </xf>
    <xf numFmtId="0" fontId="8" fillId="2" borderId="0" xfId="0" applyFont="1" applyFill="1" applyBorder="1" applyAlignment="1">
      <alignment horizontal="center" vertical="center"/>
    </xf>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 fillId="2" borderId="0" xfId="0" applyFont="1" applyFill="1" applyBorder="1" applyAlignment="1">
      <alignment horizontal="center"/>
    </xf>
    <xf numFmtId="0" fontId="11" fillId="2" borderId="0" xfId="0" applyFont="1" applyFill="1" applyBorder="1" applyAlignment="1">
      <alignment horizontal="center"/>
    </xf>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center" vertical="center" wrapTex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vertical="top"/>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9"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7" fillId="2" borderId="0" xfId="0" applyFont="1" applyFill="1" applyBorder="1" applyAlignment="1">
      <alignment vertical="top"/>
    </xf>
    <xf numFmtId="0" fontId="8" fillId="2" borderId="0" xfId="0" applyFont="1" applyFill="1" applyBorder="1" applyAlignment="1">
      <alignment vertical="center"/>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10"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 fillId="4" borderId="0" xfId="0" applyFont="1" applyFill="1" applyBorder="1" applyAlignment="1"/>
    <xf numFmtId="0" fontId="1" fillId="9" borderId="0" xfId="0" applyFont="1" applyFill="1" applyAlignment="1"/>
    <xf numFmtId="0" fontId="1" fillId="9"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27" fillId="2" borderId="13" xfId="0" applyFont="1" applyFill="1" applyBorder="1" applyAlignment="1">
      <alignment vertical="center"/>
    </xf>
    <xf numFmtId="0" fontId="7" fillId="2" borderId="2" xfId="0" applyFont="1" applyFill="1" applyBorder="1" applyAlignment="1">
      <alignment vertical="center"/>
    </xf>
    <xf numFmtId="0" fontId="7" fillId="10" borderId="14" xfId="0" applyFont="1" applyFill="1" applyBorder="1" applyAlignment="1">
      <alignment horizontal="center" vertical="center" wrapText="1"/>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7" fillId="2" borderId="8" xfId="0" applyFont="1" applyFill="1" applyBorder="1" applyAlignment="1">
      <alignment vertical="center"/>
    </xf>
    <xf numFmtId="0" fontId="7" fillId="2" borderId="12" xfId="0" applyFont="1" applyFill="1" applyBorder="1" applyAlignment="1">
      <alignment vertical="center"/>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7" fillId="2" borderId="10" xfId="0" applyFont="1" applyFill="1" applyBorder="1" applyAlignment="1">
      <alignment vertical="center"/>
    </xf>
    <xf numFmtId="0" fontId="7" fillId="10"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6" fillId="12" borderId="0" xfId="0" applyFont="1" applyFill="1" applyBorder="1" applyAlignment="1">
      <alignment horizontal="left"/>
    </xf>
    <xf numFmtId="0" fontId="8" fillId="12" borderId="0" xfId="0" applyFont="1" applyFill="1" applyBorder="1" applyAlignment="1"/>
    <xf numFmtId="0" fontId="5" fillId="12" borderId="0" xfId="0" applyFont="1" applyFill="1" applyBorder="1" applyAlignment="1">
      <alignment horizontal="center"/>
    </xf>
    <xf numFmtId="0" fontId="31" fillId="0" borderId="1" xfId="0" applyFont="1" applyBorder="1" applyAlignment="1">
      <alignment horizontal="left" vertical="center" wrapText="1" indent="1"/>
    </xf>
    <xf numFmtId="0" fontId="7" fillId="2" borderId="0" xfId="0" applyFont="1" applyFill="1" applyAlignment="1" applyProtection="1">
      <alignment vertical="center"/>
      <protection locked="0"/>
    </xf>
    <xf numFmtId="11" fontId="24" fillId="0" borderId="1" xfId="0" applyNumberFormat="1" applyFont="1" applyBorder="1" applyAlignment="1" applyProtection="1">
      <alignment vertical="center"/>
      <protection locked="0"/>
    </xf>
    <xf numFmtId="166" fontId="22" fillId="5" borderId="0" xfId="0" applyNumberFormat="1" applyFont="1" applyFill="1" applyBorder="1" applyAlignment="1" applyProtection="1">
      <alignment horizontal="left" vertical="center"/>
      <protection locked="0"/>
    </xf>
    <xf numFmtId="165" fontId="8" fillId="4" borderId="4" xfId="0" applyNumberFormat="1" applyFont="1" applyFill="1" applyBorder="1" applyAlignment="1">
      <alignment horizontal="left"/>
    </xf>
    <xf numFmtId="0" fontId="32" fillId="0" borderId="0" xfId="0" applyFont="1" applyBorder="1" applyAlignment="1" applyProtection="1">
      <alignment horizontal="center"/>
      <protection locked="0"/>
    </xf>
    <xf numFmtId="0" fontId="34" fillId="0" borderId="0" xfId="0" applyFont="1" applyAlignment="1"/>
    <xf numFmtId="0" fontId="35" fillId="0" borderId="0" xfId="0" applyFont="1" applyAlignment="1"/>
    <xf numFmtId="0" fontId="0" fillId="13" borderId="0" xfId="0" applyFill="1" applyAlignment="1"/>
    <xf numFmtId="0" fontId="36" fillId="14" borderId="0" xfId="0" applyFont="1" applyFill="1" applyAlignment="1"/>
    <xf numFmtId="0" fontId="33" fillId="14" borderId="0" xfId="0" applyFont="1" applyFill="1" applyAlignment="1"/>
    <xf numFmtId="0" fontId="38" fillId="15" borderId="0" xfId="0" applyFont="1" applyFill="1" applyAlignment="1"/>
    <xf numFmtId="0" fontId="37" fillId="15" borderId="0" xfId="0" applyFont="1" applyFill="1" applyAlignment="1">
      <alignment vertical="center"/>
    </xf>
    <xf numFmtId="0" fontId="0" fillId="0" borderId="0" xfId="0" applyFill="1" applyBorder="1" applyAlignment="1"/>
    <xf numFmtId="0" fontId="0" fillId="0" borderId="0" xfId="0" applyBorder="1" applyAlignment="1"/>
    <xf numFmtId="0" fontId="35" fillId="13" borderId="0" xfId="0" applyFont="1" applyFill="1" applyAlignment="1"/>
    <xf numFmtId="0" fontId="0" fillId="13" borderId="0" xfId="0" applyFill="1" applyBorder="1" applyAlignment="1"/>
    <xf numFmtId="0" fontId="35" fillId="13" borderId="0" xfId="0" applyFont="1" applyFill="1" applyAlignment="1">
      <alignment horizontal="center"/>
    </xf>
    <xf numFmtId="0" fontId="35" fillId="13" borderId="0" xfId="0" applyFont="1" applyFill="1" applyBorder="1" applyAlignment="1"/>
    <xf numFmtId="0" fontId="24" fillId="4" borderId="0" xfId="0" applyFont="1" applyFill="1" applyBorder="1" applyAlignment="1" applyProtection="1"/>
    <xf numFmtId="0" fontId="24" fillId="0" borderId="0" xfId="0" applyFont="1" applyAlignment="1" applyProtection="1">
      <alignment vertical="center"/>
      <protection locked="0"/>
    </xf>
    <xf numFmtId="0" fontId="41" fillId="2" borderId="0" xfId="0" applyFont="1" applyFill="1" applyAlignment="1">
      <alignment horizontal="left" vertical="center"/>
    </xf>
    <xf numFmtId="0" fontId="5" fillId="2" borderId="0" xfId="0" applyFont="1" applyFill="1" applyAlignment="1">
      <alignment horizontal="right" vertical="center"/>
    </xf>
    <xf numFmtId="0" fontId="24" fillId="2" borderId="0" xfId="0" applyFont="1" applyFill="1" applyAlignment="1">
      <alignment horizontal="left" vertical="center" indent="1"/>
    </xf>
    <xf numFmtId="0" fontId="30" fillId="8" borderId="1" xfId="0" applyFont="1" applyFill="1" applyBorder="1" applyAlignment="1">
      <alignment horizontal="center" vertical="center" wrapText="1"/>
    </xf>
    <xf numFmtId="0" fontId="46" fillId="14" borderId="0" xfId="0" applyFont="1" applyFill="1" applyAlignment="1">
      <alignment horizontal="right" vertical="center"/>
    </xf>
    <xf numFmtId="0" fontId="34" fillId="0" borderId="0" xfId="0" applyFont="1" applyAlignment="1">
      <alignment horizontal="left" vertical="center" indent="5"/>
    </xf>
    <xf numFmtId="0" fontId="34" fillId="0" borderId="0" xfId="0" applyFont="1" applyBorder="1" applyAlignment="1"/>
    <xf numFmtId="0" fontId="35" fillId="13" borderId="0" xfId="0" applyFont="1" applyFill="1" applyBorder="1" applyAlignment="1">
      <alignment horizontal="center"/>
    </xf>
    <xf numFmtId="0" fontId="0" fillId="0" borderId="0" xfId="0" applyBorder="1" applyAlignment="1">
      <alignment vertical="top"/>
    </xf>
    <xf numFmtId="0" fontId="34" fillId="0" borderId="0" xfId="0" applyFont="1" applyBorder="1" applyAlignment="1">
      <alignment horizontal="justify" vertical="justify" wrapText="1"/>
    </xf>
    <xf numFmtId="0" fontId="34" fillId="0" borderId="0" xfId="0" applyFont="1" applyAlignment="1">
      <alignment horizontal="justify" vertical="justify" wrapText="1"/>
    </xf>
    <xf numFmtId="0" fontId="12" fillId="11" borderId="3"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4" fillId="4" borderId="13" xfId="0" applyFont="1" applyFill="1" applyBorder="1" applyAlignment="1">
      <alignment horizontal="center"/>
    </xf>
    <xf numFmtId="0" fontId="24" fillId="4" borderId="0" xfId="0" applyFont="1" applyFill="1" applyBorder="1" applyAlignment="1" applyProtection="1">
      <alignment horizontal="center"/>
      <protection locked="0"/>
    </xf>
    <xf numFmtId="0" fontId="27" fillId="11" borderId="1" xfId="0" applyFont="1" applyFill="1" applyBorder="1" applyAlignment="1">
      <alignment horizontal="center" vertical="center"/>
    </xf>
    <xf numFmtId="0" fontId="27" fillId="11" borderId="1" xfId="0" applyFont="1" applyFill="1" applyBorder="1" applyAlignment="1">
      <alignment horizontal="center" vertical="center" wrapText="1"/>
    </xf>
    <xf numFmtId="0" fontId="27" fillId="11" borderId="4" xfId="0" applyFont="1" applyFill="1" applyBorder="1" applyAlignment="1">
      <alignment horizontal="center" vertical="center"/>
    </xf>
    <xf numFmtId="0" fontId="8" fillId="5" borderId="7" xfId="0" applyFont="1" applyFill="1" applyBorder="1" applyAlignment="1">
      <alignment horizontal="left"/>
    </xf>
    <xf numFmtId="0" fontId="8" fillId="5" borderId="13" xfId="0" applyFont="1" applyFill="1" applyBorder="1" applyAlignment="1">
      <alignment horizontal="left"/>
    </xf>
    <xf numFmtId="0" fontId="25" fillId="0" borderId="9" xfId="0" applyFont="1" applyFill="1" applyBorder="1" applyAlignment="1" applyProtection="1">
      <alignment horizontal="center" vertical="center"/>
      <protection locked="0"/>
    </xf>
    <xf numFmtId="0" fontId="8" fillId="5" borderId="6" xfId="0" applyFont="1" applyFill="1" applyBorder="1" applyAlignment="1">
      <alignment horizontal="left"/>
    </xf>
    <xf numFmtId="0" fontId="8" fillId="5" borderId="0" xfId="0" applyFont="1" applyFill="1" applyBorder="1" applyAlignment="1">
      <alignment horizontal="left"/>
    </xf>
    <xf numFmtId="0" fontId="8" fillId="5" borderId="11" xfId="0" applyFont="1" applyFill="1" applyBorder="1" applyAlignment="1">
      <alignment horizontal="left"/>
    </xf>
    <xf numFmtId="0" fontId="8" fillId="5" borderId="2" xfId="0" applyFont="1" applyFill="1" applyBorder="1" applyAlignment="1">
      <alignment horizontal="left"/>
    </xf>
    <xf numFmtId="0" fontId="7" fillId="2" borderId="0" xfId="0" applyFont="1" applyFill="1" applyBorder="1" applyAlignment="1">
      <alignment horizontal="left" wrapText="1"/>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25" fillId="0" borderId="2" xfId="0" applyFont="1" applyFill="1" applyBorder="1" applyAlignment="1" applyProtection="1">
      <alignment horizontal="left" vertical="center"/>
      <protection locked="0"/>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6" fillId="2" borderId="0" xfId="0" applyFont="1" applyFill="1" applyBorder="1" applyAlignment="1">
      <alignment horizontal="right" vertical="center"/>
    </xf>
    <xf numFmtId="0" fontId="6" fillId="2" borderId="2" xfId="0" applyFont="1" applyFill="1" applyBorder="1" applyAlignment="1">
      <alignment horizontal="right" vertical="center"/>
    </xf>
    <xf numFmtId="0" fontId="6"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20" fillId="9" borderId="0" xfId="0" applyFont="1" applyFill="1" applyAlignment="1">
      <alignment horizontal="center" vertical="center"/>
    </xf>
    <xf numFmtId="0" fontId="2" fillId="5" borderId="0" xfId="0" applyFont="1" applyFill="1" applyAlignment="1">
      <alignment horizontal="center" vertical="center"/>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2"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MUREB</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PELAPORAN'!$K$8:$P$8</c:f>
              <c:numCache>
                <c:formatCode>General</c:formatCode>
                <c:ptCount val="6"/>
                <c:pt idx="0">
                  <c:v>0</c:v>
                </c:pt>
                <c:pt idx="1">
                  <c:v>2</c:v>
                </c:pt>
                <c:pt idx="2">
                  <c:v>2</c:v>
                </c:pt>
                <c:pt idx="3">
                  <c:v>0</c:v>
                </c:pt>
                <c:pt idx="4">
                  <c:v>1</c:v>
                </c:pt>
                <c:pt idx="5">
                  <c:v>1</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858554336"/>
        <c:axId val="1858547808"/>
      </c:barChart>
      <c:catAx>
        <c:axId val="185855433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47808"/>
        <c:crosses val="autoZero"/>
        <c:auto val="1"/>
        <c:lblAlgn val="ctr"/>
        <c:lblOffset val="100"/>
        <c:tickLblSkip val="1"/>
        <c:tickMarkSkip val="1"/>
        <c:noMultiLvlLbl val="0"/>
      </c:catAx>
      <c:valAx>
        <c:axId val="18585478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43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MUREB </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PELAPORAN'!$C$8:$H$8</c:f>
              <c:numCache>
                <c:formatCode>General</c:formatCode>
                <c:ptCount val="6"/>
                <c:pt idx="0">
                  <c:v>1</c:v>
                </c:pt>
                <c:pt idx="1">
                  <c:v>1</c:v>
                </c:pt>
                <c:pt idx="2">
                  <c:v>1</c:v>
                </c:pt>
                <c:pt idx="3">
                  <c:v>2</c:v>
                </c:pt>
                <c:pt idx="4">
                  <c:v>1</c:v>
                </c:pt>
                <c:pt idx="5">
                  <c:v>0</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858556512"/>
        <c:axId val="1858547264"/>
      </c:barChart>
      <c:catAx>
        <c:axId val="18585565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47264"/>
        <c:crosses val="autoZero"/>
        <c:auto val="1"/>
        <c:lblAlgn val="ctr"/>
        <c:lblOffset val="100"/>
        <c:tickLblSkip val="1"/>
        <c:tickMarkSkip val="1"/>
        <c:noMultiLvlLbl val="0"/>
      </c:catAx>
      <c:valAx>
        <c:axId val="185854726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65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PELAPORAN'!$B$311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PELAPORAN'!$C$311:$H$311</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858558144"/>
        <c:axId val="1858549440"/>
      </c:barChart>
      <c:catAx>
        <c:axId val="185855814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49440"/>
        <c:crosses val="autoZero"/>
        <c:auto val="1"/>
        <c:lblAlgn val="ctr"/>
        <c:lblOffset val="100"/>
        <c:tickMarkSkip val="1"/>
        <c:noMultiLvlLbl val="0"/>
      </c:catAx>
      <c:valAx>
        <c:axId val="185854944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8144"/>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PELAPORAN'!$K$43:$P$43</c:f>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858549984"/>
        <c:axId val="1858551616"/>
      </c:barChart>
      <c:catAx>
        <c:axId val="1858549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1616"/>
        <c:crosses val="autoZero"/>
        <c:auto val="1"/>
        <c:lblAlgn val="ctr"/>
        <c:lblOffset val="100"/>
        <c:tickLblSkip val="1"/>
        <c:tickMarkSkip val="1"/>
        <c:noMultiLvlLbl val="0"/>
      </c:catAx>
      <c:valAx>
        <c:axId val="185855161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49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858552160"/>
        <c:axId val="1858558688"/>
      </c:barChart>
      <c:catAx>
        <c:axId val="185855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8688"/>
        <c:crosses val="autoZero"/>
        <c:auto val="1"/>
        <c:lblAlgn val="ctr"/>
        <c:lblOffset val="100"/>
        <c:tickLblSkip val="1"/>
        <c:tickMarkSkip val="1"/>
        <c:noMultiLvlLbl val="0"/>
      </c:catAx>
      <c:valAx>
        <c:axId val="185855868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797719472"/>
        <c:axId val="1797717840"/>
      </c:barChart>
      <c:catAx>
        <c:axId val="179771947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7717840"/>
        <c:crosses val="autoZero"/>
        <c:auto val="1"/>
        <c:lblAlgn val="ctr"/>
        <c:lblOffset val="100"/>
        <c:tickLblSkip val="1"/>
        <c:tickMarkSkip val="1"/>
        <c:noMultiLvlLbl val="0"/>
      </c:catAx>
      <c:valAx>
        <c:axId val="17977178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771947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PELAPORAN'!$J$329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PELAPORAN'!$K$329:$P$329</c:f>
            </c:numRef>
          </c:val>
          <c:extLst>
            <c:ext xmlns:c16="http://schemas.microsoft.com/office/drawing/2014/chart" uri="{C3380CC4-5D6E-409C-BE32-E72D297353CC}">
              <c16:uniqueId val="{00000000-16A1-442F-98FF-6875413ED34D}"/>
            </c:ext>
          </c:extLst>
        </c:ser>
        <c:dLbls>
          <c:showLegendKey val="0"/>
          <c:showVal val="0"/>
          <c:showCatName val="0"/>
          <c:showSerName val="0"/>
          <c:showPercent val="0"/>
          <c:showBubbleSize val="0"/>
        </c:dLbls>
        <c:gapWidth val="150"/>
        <c:axId val="1797714032"/>
        <c:axId val="1797720016"/>
      </c:barChart>
      <c:catAx>
        <c:axId val="179771403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7720016"/>
        <c:crosses val="autoZero"/>
        <c:auto val="1"/>
        <c:lblAlgn val="ctr"/>
        <c:lblOffset val="100"/>
        <c:tickMarkSkip val="1"/>
        <c:noMultiLvlLbl val="0"/>
      </c:catAx>
      <c:valAx>
        <c:axId val="179772001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771403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797718928"/>
        <c:axId val="1797714576"/>
      </c:barChart>
      <c:catAx>
        <c:axId val="179771892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7714576"/>
        <c:crosses val="autoZero"/>
        <c:auto val="1"/>
        <c:lblAlgn val="ctr"/>
        <c:lblOffset val="100"/>
        <c:tickLblSkip val="1"/>
        <c:tickMarkSkip val="1"/>
        <c:noMultiLvlLbl val="0"/>
      </c:catAx>
      <c:valAx>
        <c:axId val="17977145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771892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TP 4</c:v>
                </c:pt>
                <c:pt idx="4">
                  <c:v>TP  5</c:v>
                </c:pt>
                <c:pt idx="5">
                  <c:v>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797720560"/>
        <c:axId val="1797715120"/>
      </c:barChart>
      <c:catAx>
        <c:axId val="17977205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7715120"/>
        <c:crosses val="autoZero"/>
        <c:auto val="1"/>
        <c:lblAlgn val="ctr"/>
        <c:lblOffset val="100"/>
        <c:tickLblSkip val="1"/>
        <c:tickMarkSkip val="1"/>
        <c:noMultiLvlLbl val="0"/>
      </c:catAx>
      <c:valAx>
        <c:axId val="1797715120"/>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7720560"/>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797715664"/>
        <c:axId val="1797716208"/>
      </c:barChart>
      <c:catAx>
        <c:axId val="179771566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7716208"/>
        <c:crosses val="autoZero"/>
        <c:auto val="1"/>
        <c:lblAlgn val="ctr"/>
        <c:lblOffset val="100"/>
        <c:tickLblSkip val="1"/>
        <c:tickMarkSkip val="1"/>
        <c:noMultiLvlLbl val="0"/>
      </c:catAx>
      <c:valAx>
        <c:axId val="17977162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7715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797716752"/>
        <c:axId val="1519949648"/>
      </c:barChart>
      <c:catAx>
        <c:axId val="179771675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949648"/>
        <c:crosses val="autoZero"/>
        <c:auto val="1"/>
        <c:lblAlgn val="ctr"/>
        <c:lblOffset val="100"/>
        <c:tickLblSkip val="1"/>
        <c:tickMarkSkip val="1"/>
        <c:noMultiLvlLbl val="0"/>
      </c:catAx>
      <c:valAx>
        <c:axId val="151994964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771675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858555968"/>
        <c:axId val="1858552704"/>
      </c:barChart>
      <c:catAx>
        <c:axId val="185855596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2704"/>
        <c:crosses val="autoZero"/>
        <c:auto val="1"/>
        <c:lblAlgn val="ctr"/>
        <c:lblOffset val="100"/>
        <c:tickLblSkip val="1"/>
        <c:tickMarkSkip val="1"/>
        <c:noMultiLvlLbl val="0"/>
      </c:catAx>
      <c:valAx>
        <c:axId val="18585527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596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519950192"/>
        <c:axId val="1519953456"/>
      </c:barChart>
      <c:catAx>
        <c:axId val="151995019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953456"/>
        <c:crosses val="autoZero"/>
        <c:auto val="1"/>
        <c:lblAlgn val="ctr"/>
        <c:lblOffset val="100"/>
        <c:tickLblSkip val="1"/>
        <c:tickMarkSkip val="1"/>
        <c:noMultiLvlLbl val="0"/>
      </c:catAx>
      <c:valAx>
        <c:axId val="15199534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95019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519954000"/>
        <c:axId val="1519944208"/>
      </c:barChart>
      <c:catAx>
        <c:axId val="151995400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944208"/>
        <c:crosses val="autoZero"/>
        <c:auto val="1"/>
        <c:lblAlgn val="ctr"/>
        <c:lblOffset val="100"/>
        <c:tickLblSkip val="1"/>
        <c:tickMarkSkip val="1"/>
        <c:noMultiLvlLbl val="0"/>
      </c:catAx>
      <c:valAx>
        <c:axId val="15199442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95400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519943120"/>
        <c:axId val="1519954544"/>
      </c:barChart>
      <c:catAx>
        <c:axId val="151994312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954544"/>
        <c:crosses val="autoZero"/>
        <c:auto val="1"/>
        <c:lblAlgn val="ctr"/>
        <c:lblOffset val="100"/>
        <c:tickLblSkip val="1"/>
        <c:tickMarkSkip val="1"/>
        <c:noMultiLvlLbl val="0"/>
      </c:catAx>
      <c:valAx>
        <c:axId val="151995454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94312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MUREB</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PELAPORAN'!$K$26:$P$26</c:f>
              <c:numCache>
                <c:formatCode>General</c:formatCode>
                <c:ptCount val="6"/>
                <c:pt idx="0">
                  <c:v>0</c:v>
                </c:pt>
                <c:pt idx="1">
                  <c:v>0</c:v>
                </c:pt>
                <c:pt idx="2">
                  <c:v>4</c:v>
                </c:pt>
                <c:pt idx="3">
                  <c:v>2</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519955088"/>
        <c:axId val="1519939856"/>
      </c:barChart>
      <c:catAx>
        <c:axId val="151995508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939856"/>
        <c:crosses val="autoZero"/>
        <c:auto val="1"/>
        <c:lblAlgn val="ctr"/>
        <c:lblOffset val="100"/>
        <c:tickLblSkip val="1"/>
        <c:tickMarkSkip val="1"/>
        <c:noMultiLvlLbl val="0"/>
      </c:catAx>
      <c:valAx>
        <c:axId val="15199398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9550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733634320"/>
        <c:axId val="1733638672"/>
      </c:barChart>
      <c:catAx>
        <c:axId val="173363432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33638672"/>
        <c:crosses val="autoZero"/>
        <c:auto val="1"/>
        <c:lblAlgn val="ctr"/>
        <c:lblOffset val="100"/>
        <c:tickLblSkip val="1"/>
        <c:tickMarkSkip val="1"/>
        <c:noMultiLvlLbl val="0"/>
      </c:catAx>
      <c:valAx>
        <c:axId val="1733638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3363432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PELAPORAN'!$K$42:$P$42</c15:sqref>
                        </c15:formulaRef>
                      </c:ext>
                    </c:extLst>
                  </c:multiLvl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733633232"/>
        <c:axId val="1733639216"/>
      </c:barChart>
      <c:catAx>
        <c:axId val="17336332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33639216"/>
        <c:crosses val="autoZero"/>
        <c:auto val="1"/>
        <c:lblAlgn val="ctr"/>
        <c:lblOffset val="100"/>
        <c:tickLblSkip val="1"/>
        <c:tickMarkSkip val="1"/>
        <c:noMultiLvlLbl val="0"/>
      </c:catAx>
      <c:valAx>
        <c:axId val="173363921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336332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733639760"/>
        <c:axId val="1733640304"/>
      </c:barChart>
      <c:catAx>
        <c:axId val="17336397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33640304"/>
        <c:crosses val="autoZero"/>
        <c:auto val="1"/>
        <c:lblAlgn val="ctr"/>
        <c:lblOffset val="100"/>
        <c:tickLblSkip val="1"/>
        <c:tickMarkSkip val="1"/>
        <c:noMultiLvlLbl val="0"/>
      </c:catAx>
      <c:valAx>
        <c:axId val="17336403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336397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733640848"/>
        <c:axId val="1733628336"/>
      </c:barChart>
      <c:catAx>
        <c:axId val="173364084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33628336"/>
        <c:crosses val="autoZero"/>
        <c:auto val="1"/>
        <c:lblAlgn val="ctr"/>
        <c:lblOffset val="100"/>
        <c:tickLblSkip val="1"/>
        <c:tickMarkSkip val="1"/>
        <c:noMultiLvlLbl val="0"/>
      </c:catAx>
      <c:valAx>
        <c:axId val="173362833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3364084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519619072"/>
        <c:axId val="1519613088"/>
      </c:barChart>
      <c:catAx>
        <c:axId val="151961907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613088"/>
        <c:crosses val="autoZero"/>
        <c:auto val="1"/>
        <c:lblAlgn val="ctr"/>
        <c:lblOffset val="100"/>
        <c:tickLblSkip val="1"/>
        <c:tickMarkSkip val="1"/>
        <c:noMultiLvlLbl val="0"/>
      </c:catAx>
      <c:valAx>
        <c:axId val="151961308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61907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519613632"/>
        <c:axId val="1519614176"/>
      </c:barChart>
      <c:catAx>
        <c:axId val="1519613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614176"/>
        <c:crosses val="autoZero"/>
        <c:auto val="1"/>
        <c:lblAlgn val="ctr"/>
        <c:lblOffset val="100"/>
        <c:tickLblSkip val="1"/>
        <c:tickMarkSkip val="1"/>
        <c:noMultiLvlLbl val="0"/>
      </c:catAx>
      <c:valAx>
        <c:axId val="15196141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613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PELAPORAN'!$B$239</c:f>
              <c:strCache>
                <c:ptCount val="1"/>
                <c:pt idx="0">
                  <c:v>BIL. MURID</c:v>
                </c:pt>
              </c:strCache>
            </c:strRef>
          </c:tx>
          <c:spPr>
            <a:solidFill>
              <a:srgbClr val="4F81BD"/>
            </a:solidFill>
            <a:ln w="25400">
              <a:noFill/>
            </a:ln>
          </c:spPr>
          <c:invertIfNegative val="0"/>
          <c:val>
            <c:numRef>
              <c:f>'GRAF PELAPORAN'!$C$239:$H$239</c:f>
            </c:numRef>
          </c:val>
          <c:extLst>
            <c:ext xmlns:c16="http://schemas.microsoft.com/office/drawing/2014/chart" uri="{C3380CC4-5D6E-409C-BE32-E72D297353CC}">
              <c16:uniqueId val="{00000000-BA37-4710-8FA1-64087149FF27}"/>
            </c:ext>
          </c:extLst>
        </c:ser>
        <c:dLbls>
          <c:showLegendKey val="0"/>
          <c:showVal val="0"/>
          <c:showCatName val="0"/>
          <c:showSerName val="0"/>
          <c:showPercent val="0"/>
          <c:showBubbleSize val="0"/>
        </c:dLbls>
        <c:gapWidth val="150"/>
        <c:axId val="1858548352"/>
        <c:axId val="1858560320"/>
      </c:barChart>
      <c:catAx>
        <c:axId val="1858548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60320"/>
        <c:crosses val="autoZero"/>
        <c:auto val="1"/>
        <c:lblAlgn val="ctr"/>
        <c:lblOffset val="100"/>
        <c:tickMarkSkip val="1"/>
        <c:noMultiLvlLbl val="0"/>
      </c:catAx>
      <c:valAx>
        <c:axId val="1858560320"/>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4835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792749312"/>
        <c:axId val="1792749856"/>
      </c:barChart>
      <c:catAx>
        <c:axId val="1792749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2749856"/>
        <c:crosses val="autoZero"/>
        <c:auto val="1"/>
        <c:lblAlgn val="ctr"/>
        <c:lblOffset val="100"/>
        <c:tickLblSkip val="1"/>
        <c:tickMarkSkip val="1"/>
        <c:noMultiLvlLbl val="0"/>
      </c:catAx>
      <c:valAx>
        <c:axId val="17927498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2749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MUREB</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PELAPORAN'!$C$26:$H$26</c:f>
              <c:numCache>
                <c:formatCode>General</c:formatCode>
                <c:ptCount val="6"/>
                <c:pt idx="0">
                  <c:v>0</c:v>
                </c:pt>
                <c:pt idx="1">
                  <c:v>2</c:v>
                </c:pt>
                <c:pt idx="2">
                  <c:v>3</c:v>
                </c:pt>
                <c:pt idx="3">
                  <c:v>0</c:v>
                </c:pt>
                <c:pt idx="4">
                  <c:v>1</c:v>
                </c:pt>
                <c:pt idx="5">
                  <c:v>0</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792748768"/>
        <c:axId val="1792738976"/>
      </c:barChart>
      <c:catAx>
        <c:axId val="179274876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2738976"/>
        <c:crosses val="autoZero"/>
        <c:auto val="1"/>
        <c:lblAlgn val="ctr"/>
        <c:lblOffset val="100"/>
        <c:tickLblSkip val="1"/>
        <c:tickMarkSkip val="1"/>
        <c:noMultiLvlLbl val="0"/>
      </c:catAx>
      <c:valAx>
        <c:axId val="17927389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274876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PELAPORAN'!$J$239</c:f>
              <c:strCache>
                <c:ptCount val="1"/>
                <c:pt idx="0">
                  <c:v>BIL. MURID</c:v>
                </c:pt>
              </c:strCache>
            </c:strRef>
          </c:tx>
          <c:spPr>
            <a:solidFill>
              <a:srgbClr val="4F81BD"/>
            </a:solidFill>
            <a:ln w="25400">
              <a:noFill/>
            </a:ln>
          </c:spPr>
          <c:invertIfNegative val="0"/>
          <c:val>
            <c:numRef>
              <c:f>'GRAF PELAPORAN'!$K$239:$P$239</c:f>
            </c:numRef>
          </c:val>
          <c:extLst>
            <c:ext xmlns:c16="http://schemas.microsoft.com/office/drawing/2014/chart" uri="{C3380CC4-5D6E-409C-BE32-E72D297353CC}">
              <c16:uniqueId val="{00000000-716E-453A-8890-EA58A6A38659}"/>
            </c:ext>
          </c:extLst>
        </c:ser>
        <c:dLbls>
          <c:showLegendKey val="0"/>
          <c:showVal val="0"/>
          <c:showCatName val="0"/>
          <c:showSerName val="0"/>
          <c:showPercent val="0"/>
          <c:showBubbleSize val="0"/>
        </c:dLbls>
        <c:gapWidth val="150"/>
        <c:axId val="1858561408"/>
        <c:axId val="1858550528"/>
      </c:barChart>
      <c:catAx>
        <c:axId val="1858561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0528"/>
        <c:crosses val="autoZero"/>
        <c:auto val="1"/>
        <c:lblAlgn val="ctr"/>
        <c:lblOffset val="100"/>
        <c:tickMarkSkip val="1"/>
        <c:noMultiLvlLbl val="0"/>
      </c:catAx>
      <c:valAx>
        <c:axId val="1858550528"/>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61408"/>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PELAPORAN'!$B$257</c:f>
              <c:strCache>
                <c:ptCount val="1"/>
                <c:pt idx="0">
                  <c:v>BIL. MURID</c:v>
                </c:pt>
              </c:strCache>
            </c:strRef>
          </c:tx>
          <c:spPr>
            <a:solidFill>
              <a:srgbClr val="4F81BD"/>
            </a:solidFill>
            <a:ln w="25400">
              <a:noFill/>
            </a:ln>
          </c:spPr>
          <c:invertIfNegative val="0"/>
          <c:val>
            <c:numRef>
              <c:f>'GRAF PELAPORAN'!$C$257:$H$257</c:f>
            </c:numRef>
          </c:val>
          <c:extLst>
            <c:ext xmlns:c16="http://schemas.microsoft.com/office/drawing/2014/chart" uri="{C3380CC4-5D6E-409C-BE32-E72D297353CC}">
              <c16:uniqueId val="{00000000-0C17-471B-9BD6-0AD7247E9B83}"/>
            </c:ext>
          </c:extLst>
        </c:ser>
        <c:dLbls>
          <c:showLegendKey val="0"/>
          <c:showVal val="0"/>
          <c:showCatName val="0"/>
          <c:showSerName val="0"/>
          <c:showPercent val="0"/>
          <c:showBubbleSize val="0"/>
        </c:dLbls>
        <c:gapWidth val="150"/>
        <c:axId val="1858560864"/>
        <c:axId val="1858548896"/>
      </c:barChart>
      <c:catAx>
        <c:axId val="1858560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48896"/>
        <c:crosses val="autoZero"/>
        <c:auto val="1"/>
        <c:lblAlgn val="ctr"/>
        <c:lblOffset val="100"/>
        <c:tickMarkSkip val="1"/>
        <c:noMultiLvlLbl val="0"/>
      </c:catAx>
      <c:valAx>
        <c:axId val="1858548896"/>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60864"/>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PELAPORAN'!$B$275</c:f>
              <c:strCache>
                <c:ptCount val="1"/>
                <c:pt idx="0">
                  <c:v>BIL. MURID</c:v>
                </c:pt>
              </c:strCache>
            </c:strRef>
          </c:tx>
          <c:spPr>
            <a:solidFill>
              <a:srgbClr val="4F81BD"/>
            </a:solidFill>
            <a:ln w="25400">
              <a:noFill/>
            </a:ln>
          </c:spPr>
          <c:invertIfNegative val="0"/>
          <c:val>
            <c:numRef>
              <c:f>'GRAF PELAPORAN'!$C$275:$H$275</c:f>
            </c:numRef>
          </c:val>
          <c:extLst>
            <c:ext xmlns:c16="http://schemas.microsoft.com/office/drawing/2014/chart" uri="{C3380CC4-5D6E-409C-BE32-E72D297353CC}">
              <c16:uniqueId val="{00000000-3E0D-4351-A266-8E8F0E6F0722}"/>
            </c:ext>
          </c:extLst>
        </c:ser>
        <c:dLbls>
          <c:showLegendKey val="0"/>
          <c:showVal val="0"/>
          <c:showCatName val="0"/>
          <c:showSerName val="0"/>
          <c:showPercent val="0"/>
          <c:showBubbleSize val="0"/>
        </c:dLbls>
        <c:gapWidth val="150"/>
        <c:axId val="1858553792"/>
        <c:axId val="1858555424"/>
      </c:barChart>
      <c:catAx>
        <c:axId val="1858553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5424"/>
        <c:crosses val="autoZero"/>
        <c:auto val="1"/>
        <c:lblAlgn val="ctr"/>
        <c:lblOffset val="100"/>
        <c:tickMarkSkip val="1"/>
        <c:noMultiLvlLbl val="0"/>
      </c:catAx>
      <c:valAx>
        <c:axId val="1858555424"/>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379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PELAPORAN'!$J$275</c:f>
              <c:strCache>
                <c:ptCount val="1"/>
                <c:pt idx="0">
                  <c:v>BIL. MURID</c:v>
                </c:pt>
              </c:strCache>
            </c:strRef>
          </c:tx>
          <c:spPr>
            <a:solidFill>
              <a:srgbClr val="4F81BD"/>
            </a:solidFill>
            <a:ln w="25400">
              <a:noFill/>
            </a:ln>
          </c:spPr>
          <c:invertIfNegative val="0"/>
          <c:val>
            <c:numRef>
              <c:f>'GRAF PELAPORAN'!$K$275:$P$275</c:f>
            </c:numRef>
          </c:val>
          <c:extLst>
            <c:ext xmlns:c16="http://schemas.microsoft.com/office/drawing/2014/chart" uri="{C3380CC4-5D6E-409C-BE32-E72D297353CC}">
              <c16:uniqueId val="{00000000-FA32-44CA-8C60-E8053741BCAB}"/>
            </c:ext>
          </c:extLst>
        </c:ser>
        <c:dLbls>
          <c:showLegendKey val="0"/>
          <c:showVal val="0"/>
          <c:showCatName val="0"/>
          <c:showSerName val="0"/>
          <c:showPercent val="0"/>
          <c:showBubbleSize val="0"/>
        </c:dLbls>
        <c:gapWidth val="150"/>
        <c:axId val="1858561952"/>
        <c:axId val="1858562496"/>
      </c:barChart>
      <c:catAx>
        <c:axId val="1858561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62496"/>
        <c:crosses val="autoZero"/>
        <c:auto val="1"/>
        <c:lblAlgn val="ctr"/>
        <c:lblOffset val="100"/>
        <c:tickMarkSkip val="1"/>
        <c:noMultiLvlLbl val="0"/>
      </c:catAx>
      <c:valAx>
        <c:axId val="1858562496"/>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6195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PELAPORAN'!$B$293</c:f>
              <c:strCache>
                <c:ptCount val="1"/>
                <c:pt idx="0">
                  <c:v>BIL. MURID</c:v>
                </c:pt>
              </c:strCache>
            </c:strRef>
          </c:tx>
          <c:spPr>
            <a:solidFill>
              <a:srgbClr val="4F81BD"/>
            </a:solidFill>
            <a:ln w="25400">
              <a:noFill/>
            </a:ln>
          </c:spPr>
          <c:invertIfNegative val="0"/>
          <c:val>
            <c:numRef>
              <c:f>'GRAF PELAPORAN'!$C$293:$H$293</c:f>
            </c:numRef>
          </c:val>
          <c:extLst>
            <c:ext xmlns:c16="http://schemas.microsoft.com/office/drawing/2014/chart" uri="{C3380CC4-5D6E-409C-BE32-E72D297353CC}">
              <c16:uniqueId val="{00000000-3DA7-4F38-85A6-268C7F88A8BF}"/>
            </c:ext>
          </c:extLst>
        </c:ser>
        <c:dLbls>
          <c:showLegendKey val="0"/>
          <c:showVal val="0"/>
          <c:showCatName val="0"/>
          <c:showSerName val="0"/>
          <c:showPercent val="0"/>
          <c:showBubbleSize val="0"/>
        </c:dLbls>
        <c:gapWidth val="150"/>
        <c:axId val="1858551072"/>
        <c:axId val="1858557056"/>
      </c:barChart>
      <c:catAx>
        <c:axId val="1858551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7056"/>
        <c:crosses val="autoZero"/>
        <c:auto val="1"/>
        <c:lblAlgn val="ctr"/>
        <c:lblOffset val="100"/>
        <c:tickMarkSkip val="1"/>
        <c:noMultiLvlLbl val="0"/>
      </c:catAx>
      <c:valAx>
        <c:axId val="1858557056"/>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107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PELAPORAN'!$J$293</c:f>
              <c:strCache>
                <c:ptCount val="1"/>
                <c:pt idx="0">
                  <c:v>BIL. MURID</c:v>
                </c:pt>
              </c:strCache>
            </c:strRef>
          </c:tx>
          <c:spPr>
            <a:solidFill>
              <a:srgbClr val="4F81BD"/>
            </a:solidFill>
            <a:ln w="25400">
              <a:noFill/>
            </a:ln>
          </c:spPr>
          <c:invertIfNegative val="0"/>
          <c:val>
            <c:numRef>
              <c:f>'GRAF PELAPORAN'!$K$293:$P$293</c:f>
            </c:numRef>
          </c:val>
          <c:extLst>
            <c:ext xmlns:c16="http://schemas.microsoft.com/office/drawing/2014/chart" uri="{C3380CC4-5D6E-409C-BE32-E72D297353CC}">
              <c16:uniqueId val="{00000000-F769-484A-9049-BE0CAA9F4CA7}"/>
            </c:ext>
          </c:extLst>
        </c:ser>
        <c:dLbls>
          <c:showLegendKey val="0"/>
          <c:showVal val="0"/>
          <c:showCatName val="0"/>
          <c:showSerName val="0"/>
          <c:showPercent val="0"/>
          <c:showBubbleSize val="0"/>
        </c:dLbls>
        <c:gapWidth val="150"/>
        <c:axId val="1858554880"/>
        <c:axId val="1858557600"/>
      </c:barChart>
      <c:catAx>
        <c:axId val="18585548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7600"/>
        <c:crosses val="autoZero"/>
        <c:auto val="1"/>
        <c:lblAlgn val="ctr"/>
        <c:lblOffset val="100"/>
        <c:tickMarkSkip val="1"/>
        <c:noMultiLvlLbl val="0"/>
      </c:catAx>
      <c:valAx>
        <c:axId val="1858557600"/>
        <c:scaling>
          <c:orientation val="minMax"/>
          <c:max val="6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4880"/>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checked="Checked" firstButton="1" fmlaLink="$AI$1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1123950</xdr:colOff>
          <xdr:row>4</xdr:row>
          <xdr:rowOff>200025</xdr:rowOff>
        </xdr:from>
        <xdr:to>
          <xdr:col>6</xdr:col>
          <xdr:colOff>85725</xdr:colOff>
          <xdr:row>5</xdr:row>
          <xdr:rowOff>209550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1123950</xdr:colOff>
          <xdr:row>6</xdr:row>
          <xdr:rowOff>0</xdr:rowOff>
        </xdr:from>
        <xdr:to>
          <xdr:col>6</xdr:col>
          <xdr:colOff>76200</xdr:colOff>
          <xdr:row>6</xdr:row>
          <xdr:rowOff>219075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1545166</xdr:colOff>
      <xdr:row>1</xdr:row>
      <xdr:rowOff>199848</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1883833" cy="485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190499</xdr:colOff>
      <xdr:row>0</xdr:row>
      <xdr:rowOff>23813</xdr:rowOff>
    </xdr:from>
    <xdr:to>
      <xdr:col>3</xdr:col>
      <xdr:colOff>728926</xdr:colOff>
      <xdr:row>1</xdr:row>
      <xdr:rowOff>247472</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190499" y="23813"/>
          <a:ext cx="1883833" cy="4855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190500</xdr:colOff>
      <xdr:row>240</xdr:row>
      <xdr:rowOff>9525</xdr:rowOff>
    </xdr:from>
    <xdr:to>
      <xdr:col>7</xdr:col>
      <xdr:colOff>561975</xdr:colOff>
      <xdr:row>250</xdr:row>
      <xdr:rowOff>200025</xdr:rowOff>
    </xdr:to>
    <xdr:graphicFrame macro="">
      <xdr:nvGraphicFramePr>
        <xdr:cNvPr id="4136"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19050</xdr:colOff>
      <xdr:row>240</xdr:row>
      <xdr:rowOff>19050</xdr:rowOff>
    </xdr:from>
    <xdr:to>
      <xdr:col>15</xdr:col>
      <xdr:colOff>647700</xdr:colOff>
      <xdr:row>250</xdr:row>
      <xdr:rowOff>209550</xdr:rowOff>
    </xdr:to>
    <xdr:graphicFrame macro="">
      <xdr:nvGraphicFramePr>
        <xdr:cNvPr id="4137"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258</xdr:row>
      <xdr:rowOff>9525</xdr:rowOff>
    </xdr:from>
    <xdr:to>
      <xdr:col>7</xdr:col>
      <xdr:colOff>581025</xdr:colOff>
      <xdr:row>268</xdr:row>
      <xdr:rowOff>200025</xdr:rowOff>
    </xdr:to>
    <xdr:graphicFrame macro="">
      <xdr:nvGraphicFramePr>
        <xdr:cNvPr id="4138"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19050</xdr:colOff>
      <xdr:row>275</xdr:row>
      <xdr:rowOff>228600</xdr:rowOff>
    </xdr:from>
    <xdr:to>
      <xdr:col>7</xdr:col>
      <xdr:colOff>600075</xdr:colOff>
      <xdr:row>286</xdr:row>
      <xdr:rowOff>200025</xdr:rowOff>
    </xdr:to>
    <xdr:graphicFrame macro="">
      <xdr:nvGraphicFramePr>
        <xdr:cNvPr id="413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276</xdr:row>
      <xdr:rowOff>19050</xdr:rowOff>
    </xdr:from>
    <xdr:to>
      <xdr:col>15</xdr:col>
      <xdr:colOff>647700</xdr:colOff>
      <xdr:row>286</xdr:row>
      <xdr:rowOff>209550</xdr:rowOff>
    </xdr:to>
    <xdr:graphicFrame macro="">
      <xdr:nvGraphicFramePr>
        <xdr:cNvPr id="414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28575</xdr:colOff>
      <xdr:row>293</xdr:row>
      <xdr:rowOff>171450</xdr:rowOff>
    </xdr:from>
    <xdr:to>
      <xdr:col>7</xdr:col>
      <xdr:colOff>600075</xdr:colOff>
      <xdr:row>304</xdr:row>
      <xdr:rowOff>200025</xdr:rowOff>
    </xdr:to>
    <xdr:graphicFrame macro="">
      <xdr:nvGraphicFramePr>
        <xdr:cNvPr id="4141"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600075</xdr:colOff>
      <xdr:row>293</xdr:row>
      <xdr:rowOff>152400</xdr:rowOff>
    </xdr:from>
    <xdr:to>
      <xdr:col>15</xdr:col>
      <xdr:colOff>600075</xdr:colOff>
      <xdr:row>304</xdr:row>
      <xdr:rowOff>219075</xdr:rowOff>
    </xdr:to>
    <xdr:graphicFrame macro="">
      <xdr:nvGraphicFramePr>
        <xdr:cNvPr id="4142"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190500</xdr:colOff>
      <xdr:row>311</xdr:row>
      <xdr:rowOff>152400</xdr:rowOff>
    </xdr:from>
    <xdr:to>
      <xdr:col>7</xdr:col>
      <xdr:colOff>600075</xdr:colOff>
      <xdr:row>322</xdr:row>
      <xdr:rowOff>219075</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19050</xdr:colOff>
      <xdr:row>330</xdr:row>
      <xdr:rowOff>38100</xdr:rowOff>
    </xdr:from>
    <xdr:to>
      <xdr:col>15</xdr:col>
      <xdr:colOff>581025</xdr:colOff>
      <xdr:row>340</xdr:row>
      <xdr:rowOff>190500</xdr:rowOff>
    </xdr:to>
    <xdr:graphicFrame macro="">
      <xdr:nvGraphicFramePr>
        <xdr:cNvPr id="4150"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54"/>
  <sheetViews>
    <sheetView showGridLines="0" showRowColHeaders="0" tabSelected="1" workbookViewId="0">
      <pane ySplit="2" topLeftCell="A3" activePane="bottomLeft" state="frozen"/>
      <selection pane="bottomLeft" activeCell="K51" sqref="K51"/>
    </sheetView>
  </sheetViews>
  <sheetFormatPr defaultRowHeight="15"/>
  <cols>
    <col min="1" max="1" width="3.85546875" customWidth="1"/>
    <col min="2" max="12" width="9.140625" customWidth="1"/>
  </cols>
  <sheetData>
    <row r="1" spans="1:12" ht="24" customHeight="1">
      <c r="A1" s="169" t="s">
        <v>52</v>
      </c>
      <c r="B1" s="168"/>
      <c r="C1" s="168"/>
      <c r="D1" s="168"/>
      <c r="E1" s="168"/>
      <c r="F1" s="168"/>
      <c r="G1" s="168"/>
      <c r="H1" s="168"/>
      <c r="I1" s="168"/>
      <c r="J1" s="168"/>
      <c r="K1" s="168"/>
    </row>
    <row r="2" spans="1:12" ht="21">
      <c r="A2" s="166" t="s">
        <v>37</v>
      </c>
      <c r="B2" s="167"/>
      <c r="C2" s="167"/>
      <c r="D2" s="167"/>
      <c r="E2" s="167"/>
      <c r="F2" s="167"/>
      <c r="G2" s="167"/>
      <c r="H2" s="167"/>
      <c r="I2" s="167"/>
      <c r="J2" s="167"/>
      <c r="K2" s="182" t="s">
        <v>67</v>
      </c>
    </row>
    <row r="4" spans="1:12">
      <c r="A4" s="164" t="s">
        <v>38</v>
      </c>
    </row>
    <row r="5" spans="1:12" ht="15" customHeight="1">
      <c r="A5" s="188" t="s">
        <v>58</v>
      </c>
      <c r="B5" s="188"/>
      <c r="C5" s="188"/>
      <c r="D5" s="188"/>
      <c r="E5" s="188"/>
      <c r="F5" s="188"/>
      <c r="G5" s="188"/>
      <c r="H5" s="188"/>
      <c r="I5" s="188"/>
      <c r="J5" s="188"/>
      <c r="K5" s="188"/>
    </row>
    <row r="6" spans="1:12">
      <c r="A6" s="188"/>
      <c r="B6" s="188"/>
      <c r="C6" s="188"/>
      <c r="D6" s="188"/>
      <c r="E6" s="188"/>
      <c r="F6" s="188"/>
      <c r="G6" s="188"/>
      <c r="H6" s="188"/>
      <c r="I6" s="188"/>
      <c r="J6" s="188"/>
      <c r="K6" s="188"/>
    </row>
    <row r="7" spans="1:12">
      <c r="A7" s="188"/>
      <c r="B7" s="188"/>
      <c r="C7" s="188"/>
      <c r="D7" s="188"/>
      <c r="E7" s="188"/>
      <c r="F7" s="188"/>
      <c r="G7" s="188"/>
      <c r="H7" s="188"/>
      <c r="I7" s="188"/>
      <c r="J7" s="188"/>
      <c r="K7" s="188"/>
    </row>
    <row r="8" spans="1:12">
      <c r="A8" s="188"/>
      <c r="B8" s="188"/>
      <c r="C8" s="188"/>
      <c r="D8" s="188"/>
      <c r="E8" s="188"/>
      <c r="F8" s="188"/>
      <c r="G8" s="188"/>
      <c r="H8" s="188"/>
      <c r="I8" s="188"/>
      <c r="J8" s="188"/>
      <c r="K8" s="188"/>
    </row>
    <row r="9" spans="1:12">
      <c r="A9" s="188"/>
      <c r="B9" s="188"/>
      <c r="C9" s="188"/>
      <c r="D9" s="188"/>
      <c r="E9" s="188"/>
      <c r="F9" s="188"/>
      <c r="G9" s="188"/>
      <c r="H9" s="188"/>
      <c r="I9" s="188"/>
      <c r="J9" s="188"/>
      <c r="K9" s="188"/>
    </row>
    <row r="10" spans="1:12">
      <c r="B10" s="170"/>
      <c r="C10" s="170"/>
      <c r="D10" s="171"/>
      <c r="E10" s="171"/>
      <c r="F10" s="171"/>
      <c r="G10" s="171"/>
      <c r="H10" s="171"/>
      <c r="I10" s="171"/>
      <c r="J10" s="171"/>
      <c r="K10" s="171"/>
    </row>
    <row r="11" spans="1:12">
      <c r="A11" s="174" t="s">
        <v>46</v>
      </c>
      <c r="B11" s="175" t="s">
        <v>39</v>
      </c>
      <c r="C11" s="173"/>
      <c r="D11" s="173"/>
      <c r="E11" s="173"/>
      <c r="F11" s="173"/>
      <c r="G11" s="173"/>
      <c r="H11" s="173"/>
      <c r="I11" s="173"/>
      <c r="J11" s="173"/>
      <c r="K11" s="173"/>
      <c r="L11" s="171"/>
    </row>
    <row r="12" spans="1:12">
      <c r="B12" s="163" t="s">
        <v>40</v>
      </c>
    </row>
    <row r="13" spans="1:12">
      <c r="B13" s="163" t="s">
        <v>41</v>
      </c>
    </row>
    <row r="14" spans="1:12">
      <c r="B14" s="163" t="s">
        <v>42</v>
      </c>
    </row>
    <row r="15" spans="1:12">
      <c r="B15" s="163" t="s">
        <v>43</v>
      </c>
    </row>
    <row r="16" spans="1:12">
      <c r="B16" s="163" t="s">
        <v>44</v>
      </c>
    </row>
    <row r="17" spans="1:15">
      <c r="B17" s="163" t="s">
        <v>45</v>
      </c>
    </row>
    <row r="19" spans="1:15">
      <c r="A19" s="174" t="s">
        <v>47</v>
      </c>
      <c r="B19" s="172" t="s">
        <v>48</v>
      </c>
      <c r="C19" s="165"/>
      <c r="D19" s="165"/>
      <c r="E19" s="165"/>
      <c r="F19" s="165"/>
      <c r="G19" s="165"/>
      <c r="H19" s="165"/>
      <c r="I19" s="165"/>
      <c r="J19" s="165"/>
      <c r="K19" s="165"/>
    </row>
    <row r="20" spans="1:15">
      <c r="B20" s="163" t="s">
        <v>56</v>
      </c>
    </row>
    <row r="21" spans="1:15">
      <c r="B21" s="163" t="s">
        <v>49</v>
      </c>
    </row>
    <row r="22" spans="1:15">
      <c r="B22" s="163" t="s">
        <v>50</v>
      </c>
    </row>
    <row r="23" spans="1:15">
      <c r="B23" s="163" t="s">
        <v>51</v>
      </c>
    </row>
    <row r="24" spans="1:15">
      <c r="B24" s="163" t="s">
        <v>59</v>
      </c>
    </row>
    <row r="25" spans="1:15">
      <c r="B25" s="163" t="s">
        <v>53</v>
      </c>
    </row>
    <row r="26" spans="1:15">
      <c r="B26" s="163" t="s">
        <v>54</v>
      </c>
    </row>
    <row r="28" spans="1:15">
      <c r="A28" s="174" t="s">
        <v>55</v>
      </c>
      <c r="B28" s="172" t="s">
        <v>15</v>
      </c>
      <c r="C28" s="165"/>
      <c r="D28" s="165"/>
      <c r="E28" s="165"/>
      <c r="F28" s="165"/>
      <c r="G28" s="165"/>
      <c r="H28" s="165"/>
      <c r="I28" s="165"/>
      <c r="J28" s="165"/>
      <c r="K28" s="165"/>
    </row>
    <row r="29" spans="1:15" ht="15" customHeight="1">
      <c r="A29" s="171"/>
      <c r="B29" s="187" t="s">
        <v>60</v>
      </c>
      <c r="C29" s="187"/>
      <c r="D29" s="187"/>
      <c r="E29" s="187"/>
      <c r="F29" s="187"/>
      <c r="G29" s="187"/>
      <c r="H29" s="187"/>
      <c r="I29" s="187"/>
      <c r="J29" s="187"/>
      <c r="K29" s="187"/>
      <c r="L29" s="171"/>
      <c r="M29" s="184"/>
      <c r="N29" s="171"/>
      <c r="O29" s="171"/>
    </row>
    <row r="30" spans="1:15">
      <c r="A30" s="171"/>
      <c r="B30" s="187"/>
      <c r="C30" s="187"/>
      <c r="D30" s="187"/>
      <c r="E30" s="187"/>
      <c r="F30" s="187"/>
      <c r="G30" s="187"/>
      <c r="H30" s="187"/>
      <c r="I30" s="187"/>
      <c r="J30" s="187"/>
      <c r="K30" s="187"/>
      <c r="L30" s="171"/>
      <c r="M30" s="184"/>
      <c r="N30" s="171"/>
      <c r="O30" s="171"/>
    </row>
    <row r="31" spans="1:15">
      <c r="A31" s="171"/>
      <c r="B31" s="187"/>
      <c r="C31" s="187"/>
      <c r="D31" s="187"/>
      <c r="E31" s="187"/>
      <c r="F31" s="187"/>
      <c r="G31" s="187"/>
      <c r="H31" s="187"/>
      <c r="I31" s="187"/>
      <c r="J31" s="187"/>
      <c r="K31" s="187"/>
      <c r="L31" s="171"/>
      <c r="M31" s="184"/>
      <c r="N31" s="171"/>
      <c r="O31" s="171"/>
    </row>
    <row r="32" spans="1:15">
      <c r="A32" s="171"/>
      <c r="B32" s="187"/>
      <c r="C32" s="187"/>
      <c r="D32" s="187"/>
      <c r="E32" s="187"/>
      <c r="F32" s="187"/>
      <c r="G32" s="187"/>
      <c r="H32" s="187"/>
      <c r="I32" s="187"/>
      <c r="J32" s="187"/>
      <c r="K32" s="187"/>
      <c r="L32" s="171"/>
      <c r="M32" s="184"/>
      <c r="N32" s="171"/>
      <c r="O32" s="171"/>
    </row>
    <row r="33" spans="1:15">
      <c r="A33" s="171"/>
      <c r="B33" s="187"/>
      <c r="C33" s="187"/>
      <c r="D33" s="187"/>
      <c r="E33" s="187"/>
      <c r="F33" s="187"/>
      <c r="G33" s="187"/>
      <c r="H33" s="187"/>
      <c r="I33" s="187"/>
      <c r="J33" s="187"/>
      <c r="K33" s="187"/>
      <c r="L33" s="171"/>
      <c r="M33" s="171"/>
      <c r="N33" s="171"/>
      <c r="O33" s="171"/>
    </row>
    <row r="34" spans="1:15">
      <c r="A34" s="171"/>
      <c r="B34" s="187"/>
      <c r="C34" s="187"/>
      <c r="D34" s="187"/>
      <c r="E34" s="187"/>
      <c r="F34" s="187"/>
      <c r="G34" s="187"/>
      <c r="H34" s="187"/>
      <c r="I34" s="187"/>
      <c r="J34" s="187"/>
      <c r="K34" s="187"/>
      <c r="L34" s="171"/>
      <c r="M34" s="171"/>
      <c r="N34" s="171"/>
      <c r="O34" s="171"/>
    </row>
    <row r="35" spans="1:15">
      <c r="A35" s="171"/>
      <c r="B35" s="171"/>
      <c r="C35" s="171"/>
      <c r="D35" s="171"/>
      <c r="E35" s="171"/>
      <c r="F35" s="171"/>
      <c r="G35" s="171"/>
      <c r="H35" s="171"/>
      <c r="I35" s="171"/>
      <c r="J35" s="171"/>
      <c r="K35" s="171"/>
      <c r="L35" s="171"/>
      <c r="M35" s="171"/>
      <c r="N35" s="171"/>
      <c r="O35" s="171"/>
    </row>
    <row r="36" spans="1:15">
      <c r="A36" s="185" t="s">
        <v>57</v>
      </c>
      <c r="B36" s="175" t="s">
        <v>120</v>
      </c>
      <c r="C36" s="173"/>
      <c r="D36" s="173"/>
      <c r="E36" s="173"/>
      <c r="F36" s="173"/>
      <c r="G36" s="173"/>
      <c r="H36" s="173"/>
      <c r="I36" s="173"/>
      <c r="J36" s="173"/>
      <c r="K36" s="173"/>
      <c r="L36" s="171"/>
      <c r="M36" s="171"/>
      <c r="N36" s="171"/>
      <c r="O36" s="171"/>
    </row>
    <row r="37" spans="1:15">
      <c r="A37" s="186">
        <v>1</v>
      </c>
      <c r="B37" s="187" t="s">
        <v>112</v>
      </c>
      <c r="C37" s="187"/>
      <c r="D37" s="187"/>
      <c r="E37" s="187"/>
      <c r="F37" s="187"/>
      <c r="G37" s="187"/>
      <c r="H37" s="187"/>
      <c r="I37" s="187"/>
      <c r="J37" s="187"/>
      <c r="K37" s="187"/>
      <c r="L37" s="171"/>
      <c r="M37" s="171"/>
      <c r="N37" s="171"/>
      <c r="O37" s="171"/>
    </row>
    <row r="38" spans="1:15">
      <c r="A38" s="186"/>
      <c r="B38" s="187"/>
      <c r="C38" s="187"/>
      <c r="D38" s="187"/>
      <c r="E38" s="187"/>
      <c r="F38" s="187"/>
      <c r="G38" s="187"/>
      <c r="H38" s="187"/>
      <c r="I38" s="187"/>
      <c r="J38" s="187"/>
      <c r="K38" s="187"/>
      <c r="L38" s="171"/>
      <c r="M38" s="171"/>
      <c r="N38" s="171"/>
      <c r="O38" s="171"/>
    </row>
    <row r="39" spans="1:15">
      <c r="A39" s="186"/>
      <c r="B39" s="187"/>
      <c r="C39" s="187"/>
      <c r="D39" s="187"/>
      <c r="E39" s="187"/>
      <c r="F39" s="187"/>
      <c r="G39" s="187"/>
      <c r="H39" s="187"/>
      <c r="I39" s="187"/>
      <c r="J39" s="187"/>
      <c r="K39" s="187"/>
      <c r="L39" s="171"/>
      <c r="M39" s="171"/>
      <c r="N39" s="171"/>
      <c r="O39" s="171"/>
    </row>
    <row r="40" spans="1:15">
      <c r="A40" s="186"/>
      <c r="B40" s="187"/>
      <c r="C40" s="187"/>
      <c r="D40" s="187"/>
      <c r="E40" s="187"/>
      <c r="F40" s="187"/>
      <c r="G40" s="187"/>
      <c r="H40" s="187"/>
      <c r="I40" s="187"/>
      <c r="J40" s="187"/>
      <c r="K40" s="187"/>
      <c r="L40" s="171"/>
      <c r="M40" s="171"/>
      <c r="N40" s="171"/>
      <c r="O40" s="171"/>
    </row>
    <row r="41" spans="1:15">
      <c r="A41" s="186">
        <v>2</v>
      </c>
      <c r="B41" s="187" t="s">
        <v>117</v>
      </c>
      <c r="C41" s="187"/>
      <c r="D41" s="187"/>
      <c r="E41" s="187"/>
      <c r="F41" s="187"/>
      <c r="G41" s="187"/>
      <c r="H41" s="187"/>
      <c r="I41" s="187"/>
      <c r="J41" s="187"/>
      <c r="K41" s="187"/>
      <c r="L41" s="171"/>
      <c r="M41" s="171"/>
      <c r="N41" s="171"/>
      <c r="O41" s="171"/>
    </row>
    <row r="42" spans="1:15">
      <c r="A42" s="186">
        <v>3</v>
      </c>
      <c r="B42" s="187" t="s">
        <v>113</v>
      </c>
      <c r="C42" s="187"/>
      <c r="D42" s="187"/>
      <c r="E42" s="187"/>
      <c r="F42" s="187"/>
      <c r="G42" s="187"/>
      <c r="H42" s="187"/>
      <c r="I42" s="187"/>
      <c r="J42" s="187"/>
      <c r="K42" s="187"/>
      <c r="L42" s="171"/>
      <c r="M42" s="171"/>
      <c r="N42" s="171"/>
      <c r="O42" s="171"/>
    </row>
    <row r="43" spans="1:15">
      <c r="A43" s="186"/>
      <c r="B43" s="187"/>
      <c r="C43" s="187"/>
      <c r="D43" s="187"/>
      <c r="E43" s="187"/>
      <c r="F43" s="187"/>
      <c r="G43" s="187"/>
      <c r="H43" s="187"/>
      <c r="I43" s="187"/>
      <c r="J43" s="187"/>
      <c r="K43" s="187"/>
      <c r="L43" s="171"/>
      <c r="M43" s="171"/>
      <c r="N43" s="171"/>
      <c r="O43" s="171"/>
    </row>
    <row r="44" spans="1:15" ht="15" customHeight="1">
      <c r="A44" s="186">
        <v>4</v>
      </c>
      <c r="B44" s="187" t="s">
        <v>118</v>
      </c>
      <c r="C44" s="187"/>
      <c r="D44" s="187"/>
      <c r="E44" s="187"/>
      <c r="F44" s="187"/>
      <c r="G44" s="187"/>
      <c r="H44" s="187"/>
      <c r="I44" s="187"/>
      <c r="J44" s="187"/>
      <c r="K44" s="187"/>
      <c r="L44" s="171"/>
      <c r="M44" s="171"/>
      <c r="N44" s="171"/>
      <c r="O44" s="171"/>
    </row>
    <row r="45" spans="1:15">
      <c r="A45" s="186">
        <v>5</v>
      </c>
      <c r="B45" s="187" t="s">
        <v>119</v>
      </c>
      <c r="C45" s="187"/>
      <c r="D45" s="187"/>
      <c r="E45" s="187"/>
      <c r="F45" s="187"/>
      <c r="G45" s="187"/>
      <c r="H45" s="187"/>
      <c r="I45" s="187"/>
      <c r="J45" s="187"/>
      <c r="K45" s="187"/>
      <c r="L45" s="171"/>
      <c r="M45" s="171"/>
      <c r="N45" s="171"/>
      <c r="O45" s="171"/>
    </row>
    <row r="46" spans="1:15">
      <c r="A46" s="186"/>
      <c r="B46" s="187"/>
      <c r="C46" s="187"/>
      <c r="D46" s="187"/>
      <c r="E46" s="187"/>
      <c r="F46" s="187"/>
      <c r="G46" s="187"/>
      <c r="H46" s="187"/>
      <c r="I46" s="187"/>
      <c r="J46" s="187"/>
      <c r="K46" s="187"/>
      <c r="L46" s="171"/>
      <c r="M46" s="171"/>
      <c r="N46" s="171"/>
      <c r="O46" s="171"/>
    </row>
    <row r="47" spans="1:15">
      <c r="A47" s="171"/>
      <c r="B47" s="187"/>
      <c r="C47" s="187"/>
      <c r="D47" s="187"/>
      <c r="E47" s="187"/>
      <c r="F47" s="187"/>
      <c r="G47" s="187"/>
      <c r="H47" s="187"/>
      <c r="I47" s="187"/>
      <c r="J47" s="187"/>
      <c r="K47" s="187"/>
      <c r="L47" s="171"/>
      <c r="M47" s="171"/>
      <c r="N47" s="171"/>
      <c r="O47" s="171"/>
    </row>
    <row r="48" spans="1:15">
      <c r="A48" s="171"/>
      <c r="B48" s="187"/>
      <c r="C48" s="187"/>
      <c r="D48" s="187"/>
      <c r="E48" s="187"/>
      <c r="F48" s="187"/>
      <c r="G48" s="187"/>
      <c r="H48" s="187"/>
      <c r="I48" s="187"/>
      <c r="J48" s="187"/>
      <c r="K48" s="187"/>
      <c r="L48" s="171"/>
      <c r="M48" s="171"/>
      <c r="N48" s="171"/>
      <c r="O48" s="171"/>
    </row>
    <row r="49" spans="1:15">
      <c r="A49" s="171"/>
      <c r="B49" s="171"/>
      <c r="C49" s="171"/>
      <c r="D49" s="171"/>
      <c r="E49" s="171"/>
      <c r="F49" s="171"/>
      <c r="G49" s="171"/>
      <c r="H49" s="171"/>
      <c r="I49" s="171"/>
      <c r="J49" s="171"/>
      <c r="K49" s="171"/>
      <c r="L49" s="171"/>
      <c r="M49" s="171"/>
      <c r="N49" s="171"/>
      <c r="O49" s="171"/>
    </row>
    <row r="50" spans="1:15">
      <c r="A50" s="171"/>
      <c r="B50" s="171"/>
      <c r="C50" s="171"/>
      <c r="D50" s="171"/>
      <c r="E50" s="171"/>
      <c r="F50" s="171"/>
      <c r="G50" s="171"/>
      <c r="H50" s="171"/>
      <c r="I50" s="171"/>
      <c r="J50" s="171"/>
      <c r="K50" s="171"/>
      <c r="L50" s="171"/>
      <c r="M50" s="171"/>
      <c r="N50" s="171"/>
      <c r="O50" s="171"/>
    </row>
    <row r="51" spans="1:15">
      <c r="A51" s="171"/>
      <c r="B51" s="171"/>
      <c r="C51" s="171"/>
      <c r="D51" s="171"/>
      <c r="E51" s="171"/>
      <c r="F51" s="171"/>
      <c r="G51" s="171"/>
      <c r="H51" s="171"/>
      <c r="I51" s="171"/>
      <c r="J51" s="171"/>
      <c r="K51" s="171"/>
      <c r="L51" s="171"/>
      <c r="M51" s="171"/>
      <c r="N51" s="171"/>
      <c r="O51" s="171"/>
    </row>
    <row r="52" spans="1:15">
      <c r="A52" s="171"/>
      <c r="B52" s="171"/>
      <c r="C52" s="171"/>
      <c r="D52" s="171"/>
      <c r="E52" s="171"/>
      <c r="F52" s="171"/>
      <c r="G52" s="171"/>
      <c r="H52" s="171"/>
      <c r="I52" s="171"/>
      <c r="J52" s="171"/>
      <c r="K52" s="171"/>
      <c r="L52" s="171"/>
      <c r="M52" s="171"/>
      <c r="N52" s="171"/>
      <c r="O52" s="171"/>
    </row>
    <row r="53" spans="1:15">
      <c r="A53" s="171"/>
      <c r="B53" s="171"/>
      <c r="C53" s="171"/>
      <c r="D53" s="171"/>
      <c r="E53" s="171"/>
      <c r="F53" s="171"/>
      <c r="G53" s="171"/>
      <c r="H53" s="171"/>
      <c r="I53" s="171"/>
      <c r="J53" s="171"/>
      <c r="K53" s="171"/>
      <c r="L53" s="171"/>
      <c r="M53" s="171"/>
      <c r="N53" s="171"/>
      <c r="O53" s="171"/>
    </row>
    <row r="54" spans="1:15">
      <c r="A54" s="171"/>
      <c r="B54" s="171"/>
      <c r="C54" s="171"/>
      <c r="D54" s="171"/>
      <c r="E54" s="171"/>
      <c r="F54" s="171"/>
      <c r="G54" s="171"/>
      <c r="H54" s="171"/>
      <c r="I54" s="171"/>
      <c r="J54" s="171"/>
      <c r="K54" s="171"/>
      <c r="L54" s="171"/>
      <c r="M54" s="171"/>
      <c r="N54" s="171"/>
      <c r="O54" s="171"/>
    </row>
  </sheetData>
  <mergeCells count="8">
    <mergeCell ref="B44:K44"/>
    <mergeCell ref="B45:K46"/>
    <mergeCell ref="B47:K48"/>
    <mergeCell ref="A5:K9"/>
    <mergeCell ref="B29:K34"/>
    <mergeCell ref="B37:K40"/>
    <mergeCell ref="B41:K41"/>
    <mergeCell ref="B42:K43"/>
  </mergeCells>
  <printOptions horizontalCentered="1"/>
  <pageMargins left="0.23622047244094491" right="0.23622047244094491"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zoomScale="90" zoomScaleNormal="90" zoomScaleSheetLayoutView="100" workbookViewId="0">
      <selection activeCell="C75" sqref="C75"/>
    </sheetView>
  </sheetViews>
  <sheetFormatPr defaultRowHeight="15.75" zeroHeight="1"/>
  <cols>
    <col min="1" max="1" width="5" style="104" customWidth="1"/>
    <col min="2" max="2" width="42.140625" style="104" customWidth="1"/>
    <col min="3" max="3" width="19.140625" style="104" customWidth="1"/>
    <col min="4" max="4" width="11.85546875" style="105" customWidth="1"/>
    <col min="5" max="6" width="20.5703125" style="104" customWidth="1"/>
    <col min="7" max="7" width="31.140625" style="104" bestFit="1" customWidth="1"/>
    <col min="8" max="8" width="13.140625" style="104" hidden="1" customWidth="1"/>
    <col min="9" max="9" width="11" style="104" hidden="1" customWidth="1"/>
    <col min="10" max="10" width="9.42578125" style="104" hidden="1" customWidth="1"/>
    <col min="11" max="18" width="10.28515625" style="104" hidden="1" customWidth="1"/>
    <col min="19" max="19" width="1.5703125" style="104" hidden="1" customWidth="1"/>
    <col min="20" max="29" width="10.28515625" style="104" hidden="1" customWidth="1"/>
    <col min="30" max="30" width="18" style="105" customWidth="1"/>
    <col min="31" max="31" width="5.42578125" style="104" customWidth="1"/>
    <col min="32" max="32" width="2" style="104" hidden="1" customWidth="1"/>
    <col min="33" max="33" width="2.42578125" style="104" hidden="1" customWidth="1"/>
    <col min="34" max="34" width="9.140625" style="104" hidden="1" customWidth="1"/>
    <col min="35" max="35" width="2" style="104" hidden="1" customWidth="1"/>
    <col min="36" max="37" width="0" style="104" hidden="1" customWidth="1"/>
    <col min="38" max="16384" width="9.140625" style="104"/>
  </cols>
  <sheetData>
    <row r="1" spans="1:35" s="102" customFormat="1" ht="25.5" customHeight="1">
      <c r="A1" s="106"/>
      <c r="B1" s="107"/>
      <c r="C1" s="108" t="s">
        <v>123</v>
      </c>
      <c r="D1" s="109" t="s">
        <v>140</v>
      </c>
      <c r="E1" s="109"/>
      <c r="F1" s="109"/>
      <c r="G1" s="109"/>
      <c r="H1" s="109"/>
      <c r="I1" s="109"/>
      <c r="J1" s="109"/>
      <c r="K1" s="109"/>
      <c r="L1" s="109"/>
      <c r="M1" s="109"/>
      <c r="N1" s="109"/>
      <c r="O1" s="109"/>
      <c r="P1" s="109"/>
      <c r="Q1" s="109"/>
      <c r="R1" s="109"/>
      <c r="S1" s="109"/>
      <c r="T1" s="107"/>
      <c r="U1" s="107"/>
      <c r="V1" s="106"/>
      <c r="W1" s="107"/>
      <c r="X1" s="107"/>
      <c r="Y1" s="107"/>
      <c r="Z1" s="107"/>
      <c r="AA1" s="107"/>
      <c r="AB1" s="107"/>
      <c r="AC1" s="107"/>
      <c r="AD1" s="127"/>
    </row>
    <row r="2" spans="1:35" s="102" customFormat="1" ht="25.5" customHeight="1">
      <c r="A2" s="106"/>
      <c r="B2" s="107"/>
      <c r="C2" s="108" t="s">
        <v>0</v>
      </c>
      <c r="D2" s="109" t="s">
        <v>139</v>
      </c>
      <c r="E2" s="109"/>
      <c r="F2" s="109"/>
      <c r="G2" s="109"/>
      <c r="H2" s="109"/>
      <c r="I2" s="109"/>
      <c r="J2" s="109"/>
      <c r="K2" s="109"/>
      <c r="L2" s="109"/>
      <c r="M2" s="109"/>
      <c r="N2" s="109"/>
      <c r="O2" s="109"/>
      <c r="P2" s="109"/>
      <c r="Q2" s="109"/>
      <c r="R2" s="109"/>
      <c r="S2" s="109"/>
      <c r="T2" s="107"/>
      <c r="U2" s="107"/>
      <c r="V2" s="106"/>
      <c r="W2" s="107"/>
      <c r="X2" s="107"/>
      <c r="Y2" s="107"/>
      <c r="Z2" s="107"/>
      <c r="AA2" s="107"/>
      <c r="AB2" s="107"/>
      <c r="AC2" s="107"/>
      <c r="AD2" s="127"/>
    </row>
    <row r="3" spans="1:35" s="102" customFormat="1" ht="25.5" customHeight="1">
      <c r="A3" s="106"/>
      <c r="B3" s="110"/>
      <c r="C3" s="108" t="s">
        <v>1</v>
      </c>
      <c r="D3" s="109" t="s">
        <v>138</v>
      </c>
      <c r="E3" s="109"/>
      <c r="F3" s="109"/>
      <c r="G3" s="109"/>
      <c r="H3" s="109"/>
      <c r="I3" s="109"/>
      <c r="J3" s="109"/>
      <c r="K3" s="109"/>
      <c r="L3" s="109"/>
      <c r="M3" s="109"/>
      <c r="N3" s="109"/>
      <c r="O3" s="109"/>
      <c r="P3" s="109"/>
      <c r="Q3" s="109"/>
      <c r="R3" s="109"/>
      <c r="S3" s="109"/>
      <c r="T3" s="110"/>
      <c r="U3" s="110"/>
      <c r="V3" s="106"/>
      <c r="W3" s="110"/>
      <c r="X3" s="110"/>
      <c r="Y3" s="110"/>
      <c r="Z3" s="110"/>
      <c r="AA3" s="110"/>
      <c r="AB3" s="110"/>
      <c r="AC3" s="110"/>
      <c r="AD3" s="128"/>
    </row>
    <row r="4" spans="1:35" s="102" customFormat="1" ht="25.5" customHeight="1">
      <c r="A4" s="106"/>
      <c r="B4" s="107"/>
      <c r="C4" s="108" t="s">
        <v>94</v>
      </c>
      <c r="D4" s="160">
        <v>43467</v>
      </c>
      <c r="E4" s="109"/>
      <c r="F4" s="109"/>
      <c r="G4" s="109"/>
      <c r="H4" s="109"/>
      <c r="I4" s="109"/>
      <c r="J4" s="109"/>
      <c r="K4" s="109"/>
      <c r="L4" s="109"/>
      <c r="M4" s="109"/>
      <c r="N4" s="109"/>
      <c r="O4" s="109"/>
      <c r="P4" s="109"/>
      <c r="Q4" s="109"/>
      <c r="R4" s="109"/>
      <c r="S4" s="109" t="s">
        <v>2</v>
      </c>
      <c r="T4" s="107"/>
      <c r="U4" s="107"/>
      <c r="V4" s="106"/>
      <c r="W4" s="107"/>
      <c r="X4" s="107"/>
      <c r="Y4" s="107"/>
      <c r="Z4" s="107"/>
      <c r="AA4" s="107"/>
      <c r="AB4" s="107"/>
      <c r="AC4" s="107"/>
      <c r="AD4" s="127"/>
    </row>
    <row r="5" spans="1:35" ht="15.95" customHeight="1">
      <c r="A5" s="111"/>
      <c r="B5" s="111"/>
      <c r="C5" s="111"/>
      <c r="D5" s="112"/>
      <c r="E5" s="111"/>
      <c r="F5" s="111"/>
      <c r="G5" s="111" t="s">
        <v>62</v>
      </c>
      <c r="H5" s="111"/>
      <c r="I5" s="111"/>
      <c r="J5" s="111"/>
      <c r="K5" s="111"/>
      <c r="L5" s="111"/>
      <c r="M5" s="111"/>
      <c r="N5" s="111"/>
      <c r="O5" s="111"/>
      <c r="P5" s="111"/>
      <c r="Q5" s="111"/>
      <c r="R5" s="111"/>
      <c r="S5" s="111"/>
      <c r="T5" s="111"/>
      <c r="U5" s="111"/>
      <c r="V5" s="111"/>
      <c r="W5" s="111"/>
      <c r="X5" s="111"/>
      <c r="Y5" s="111"/>
      <c r="Z5" s="111"/>
      <c r="AA5" s="111"/>
      <c r="AB5" s="111"/>
      <c r="AC5" s="111"/>
      <c r="AD5" s="112"/>
    </row>
    <row r="6" spans="1:35" s="103" customFormat="1" ht="20.100000000000001" customHeight="1">
      <c r="A6" s="113" t="s">
        <v>93</v>
      </c>
      <c r="B6" s="111"/>
      <c r="C6" s="114" t="s">
        <v>95</v>
      </c>
      <c r="D6" s="158" t="s">
        <v>126</v>
      </c>
      <c r="E6" s="111"/>
      <c r="F6" s="111"/>
      <c r="G6" s="115" t="s">
        <v>63</v>
      </c>
      <c r="H6" s="115"/>
      <c r="I6" s="115"/>
      <c r="J6" s="115"/>
      <c r="K6" s="115"/>
      <c r="L6" s="115"/>
      <c r="M6" s="115"/>
      <c r="N6" s="115"/>
      <c r="O6" s="115"/>
      <c r="P6" s="115"/>
      <c r="Q6" s="115"/>
      <c r="R6" s="115"/>
      <c r="S6" s="115"/>
      <c r="T6" s="115"/>
      <c r="U6" s="115"/>
      <c r="V6" s="115"/>
      <c r="W6" s="115"/>
      <c r="X6" s="115"/>
      <c r="Y6" s="115"/>
      <c r="Z6" s="116"/>
      <c r="AA6" s="116"/>
      <c r="AB6" s="116"/>
      <c r="AC6" s="116"/>
      <c r="AD6" s="117"/>
    </row>
    <row r="7" spans="1:35" s="103" customFormat="1" ht="20.100000000000001" customHeight="1">
      <c r="A7" s="180" t="s">
        <v>67</v>
      </c>
      <c r="B7" s="115"/>
      <c r="C7" s="114" t="s">
        <v>3</v>
      </c>
      <c r="D7" s="158" t="s">
        <v>127</v>
      </c>
      <c r="E7" s="111"/>
      <c r="F7" s="111"/>
      <c r="G7" s="115" t="s">
        <v>61</v>
      </c>
      <c r="H7" s="115"/>
      <c r="I7" s="115"/>
      <c r="J7" s="115"/>
      <c r="K7" s="115"/>
      <c r="L7" s="115"/>
      <c r="M7" s="115"/>
      <c r="N7" s="115"/>
      <c r="O7" s="115"/>
      <c r="P7" s="115"/>
      <c r="Q7" s="115"/>
      <c r="R7" s="115"/>
      <c r="S7" s="115"/>
      <c r="T7" s="115"/>
      <c r="U7" s="115"/>
      <c r="V7" s="115"/>
      <c r="W7" s="115"/>
      <c r="X7" s="115"/>
      <c r="Y7" s="115"/>
      <c r="Z7" s="116"/>
      <c r="AA7" s="116"/>
      <c r="AB7" s="116"/>
      <c r="AC7" s="116"/>
      <c r="AD7" s="117"/>
    </row>
    <row r="8" spans="1:35" s="103" customFormat="1" ht="20.100000000000001" customHeight="1">
      <c r="A8" s="116"/>
      <c r="B8" s="115"/>
      <c r="C8" s="116"/>
      <c r="D8" s="115"/>
      <c r="E8" s="117"/>
      <c r="F8" s="118"/>
      <c r="G8" s="117"/>
      <c r="H8" s="118"/>
      <c r="I8" s="117"/>
      <c r="J8" s="118"/>
      <c r="K8" s="117"/>
      <c r="L8" s="118"/>
      <c r="M8" s="117"/>
      <c r="N8" s="118"/>
      <c r="O8" s="117"/>
      <c r="P8" s="118"/>
      <c r="Q8" s="117"/>
      <c r="R8" s="118"/>
      <c r="S8" s="117"/>
      <c r="T8" s="118"/>
      <c r="U8" s="117"/>
      <c r="V8" s="118"/>
      <c r="W8" s="117"/>
      <c r="X8" s="118"/>
      <c r="Y8" s="117"/>
      <c r="Z8" s="118"/>
      <c r="AA8" s="117"/>
      <c r="AB8" s="118"/>
      <c r="AC8" s="117"/>
      <c r="AD8" s="118"/>
    </row>
    <row r="9" spans="1:35" s="103" customFormat="1">
      <c r="A9" s="198" t="s">
        <v>4</v>
      </c>
      <c r="B9" s="198" t="s">
        <v>122</v>
      </c>
      <c r="C9" s="199" t="s">
        <v>5</v>
      </c>
      <c r="D9" s="200" t="s">
        <v>6</v>
      </c>
      <c r="E9" s="192" t="s">
        <v>124</v>
      </c>
      <c r="F9" s="193"/>
      <c r="G9" s="193"/>
      <c r="H9" s="121"/>
      <c r="I9" s="121"/>
      <c r="J9" s="121"/>
      <c r="K9" s="119"/>
      <c r="L9" s="119"/>
      <c r="M9" s="119"/>
      <c r="N9" s="119"/>
      <c r="O9" s="125"/>
      <c r="P9" s="125"/>
      <c r="Q9" s="125"/>
      <c r="R9" s="125"/>
      <c r="S9" s="125"/>
      <c r="T9" s="125"/>
      <c r="U9" s="125"/>
      <c r="V9" s="125"/>
      <c r="W9" s="125"/>
      <c r="X9" s="125"/>
      <c r="Y9" s="125"/>
      <c r="Z9" s="125"/>
      <c r="AA9" s="125"/>
      <c r="AB9" s="125"/>
      <c r="AC9" s="125"/>
      <c r="AD9" s="189" t="s">
        <v>103</v>
      </c>
    </row>
    <row r="10" spans="1:35" s="103" customFormat="1">
      <c r="A10" s="198"/>
      <c r="B10" s="198"/>
      <c r="C10" s="199"/>
      <c r="D10" s="200"/>
      <c r="E10" s="194"/>
      <c r="F10" s="195"/>
      <c r="G10" s="195"/>
      <c r="H10" s="121"/>
      <c r="I10" s="121"/>
      <c r="J10" s="121"/>
      <c r="K10" s="120"/>
      <c r="L10" s="120"/>
      <c r="M10" s="120"/>
      <c r="N10" s="120"/>
      <c r="O10" s="126"/>
      <c r="P10" s="126"/>
      <c r="Q10" s="126"/>
      <c r="R10" s="126"/>
      <c r="S10" s="126"/>
      <c r="T10" s="126"/>
      <c r="U10" s="126"/>
      <c r="V10" s="126"/>
      <c r="W10" s="126"/>
      <c r="X10" s="126"/>
      <c r="Y10" s="126"/>
      <c r="Z10" s="126"/>
      <c r="AA10" s="126"/>
      <c r="AB10" s="129"/>
      <c r="AC10" s="129"/>
      <c r="AD10" s="190"/>
    </row>
    <row r="11" spans="1:35" ht="56.25" customHeight="1">
      <c r="A11" s="198"/>
      <c r="B11" s="198"/>
      <c r="C11" s="199"/>
      <c r="D11" s="198"/>
      <c r="E11" s="121" t="s">
        <v>64</v>
      </c>
      <c r="F11" s="121" t="s">
        <v>65</v>
      </c>
      <c r="G11" s="121" t="s">
        <v>66</v>
      </c>
      <c r="H11" s="121"/>
      <c r="I11" s="121"/>
      <c r="J11" s="121"/>
      <c r="K11" s="121"/>
      <c r="L11" s="121"/>
      <c r="M11" s="121"/>
      <c r="N11" s="121"/>
      <c r="O11" s="121"/>
      <c r="P11" s="121"/>
      <c r="Q11" s="121"/>
      <c r="R11" s="121"/>
      <c r="S11" s="121"/>
      <c r="T11" s="121"/>
      <c r="U11" s="121"/>
      <c r="V11" s="121"/>
      <c r="W11" s="121"/>
      <c r="X11" s="121"/>
      <c r="Y11" s="121"/>
      <c r="Z11" s="121"/>
      <c r="AA11" s="121"/>
      <c r="AB11" s="130"/>
      <c r="AC11" s="130"/>
      <c r="AD11" s="191"/>
    </row>
    <row r="12" spans="1:35" s="103" customFormat="1" ht="24.95" customHeight="1">
      <c r="A12" s="122">
        <v>1</v>
      </c>
      <c r="B12" s="123" t="s">
        <v>128</v>
      </c>
      <c r="C12" s="124">
        <v>123356789413</v>
      </c>
      <c r="D12" s="122" t="s">
        <v>8</v>
      </c>
      <c r="E12" s="122">
        <v>2</v>
      </c>
      <c r="F12" s="122">
        <v>2</v>
      </c>
      <c r="G12" s="122">
        <v>3</v>
      </c>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v>4</v>
      </c>
      <c r="AF12" s="131">
        <v>0</v>
      </c>
      <c r="AG12" s="131" t="s">
        <v>8</v>
      </c>
      <c r="AI12" s="177">
        <v>1</v>
      </c>
    </row>
    <row r="13" spans="1:35" s="103" customFormat="1" ht="24.95" customHeight="1">
      <c r="A13" s="122">
        <v>2</v>
      </c>
      <c r="B13" s="123" t="s">
        <v>130</v>
      </c>
      <c r="C13" s="124">
        <v>133456789412</v>
      </c>
      <c r="D13" s="122" t="s">
        <v>9</v>
      </c>
      <c r="E13" s="122">
        <v>1</v>
      </c>
      <c r="F13" s="122">
        <v>2</v>
      </c>
      <c r="G13" s="122">
        <v>2</v>
      </c>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v>4</v>
      </c>
      <c r="AF13" s="131">
        <v>1</v>
      </c>
      <c r="AG13" s="131" t="s">
        <v>9</v>
      </c>
    </row>
    <row r="14" spans="1:35" s="103" customFormat="1" ht="24.95" customHeight="1">
      <c r="A14" s="122">
        <v>3</v>
      </c>
      <c r="B14" s="123" t="s">
        <v>131</v>
      </c>
      <c r="C14" s="124">
        <v>120001789413</v>
      </c>
      <c r="D14" s="122" t="s">
        <v>8</v>
      </c>
      <c r="E14" s="122">
        <v>4</v>
      </c>
      <c r="F14" s="122">
        <v>3</v>
      </c>
      <c r="G14" s="122">
        <v>3</v>
      </c>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v>3</v>
      </c>
      <c r="AF14" s="131">
        <v>2</v>
      </c>
      <c r="AG14" s="131" t="s">
        <v>8</v>
      </c>
    </row>
    <row r="15" spans="1:35" s="103" customFormat="1" ht="24.95" customHeight="1">
      <c r="A15" s="122">
        <v>4</v>
      </c>
      <c r="B15" s="123" t="s">
        <v>132</v>
      </c>
      <c r="C15" s="124">
        <v>123876789416</v>
      </c>
      <c r="D15" s="122" t="s">
        <v>8</v>
      </c>
      <c r="E15" s="122">
        <v>5</v>
      </c>
      <c r="F15" s="122">
        <v>5</v>
      </c>
      <c r="G15" s="122">
        <v>3</v>
      </c>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v>3</v>
      </c>
      <c r="AF15" s="131">
        <v>3</v>
      </c>
      <c r="AG15" s="131" t="s">
        <v>9</v>
      </c>
    </row>
    <row r="16" spans="1:35" s="103" customFormat="1" ht="24.95" customHeight="1">
      <c r="A16" s="122">
        <v>5</v>
      </c>
      <c r="B16" s="123" t="s">
        <v>133</v>
      </c>
      <c r="C16" s="124">
        <v>126100089417</v>
      </c>
      <c r="D16" s="122" t="s">
        <v>9</v>
      </c>
      <c r="E16" s="122">
        <v>3</v>
      </c>
      <c r="F16" s="122">
        <v>3</v>
      </c>
      <c r="G16" s="122">
        <v>2</v>
      </c>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v>3</v>
      </c>
      <c r="AF16" s="131">
        <v>4</v>
      </c>
      <c r="AG16" s="131" t="s">
        <v>8</v>
      </c>
    </row>
    <row r="17" spans="1:35" s="103" customFormat="1" ht="24.95" customHeight="1">
      <c r="A17" s="122">
        <v>6</v>
      </c>
      <c r="B17" s="123" t="s">
        <v>134</v>
      </c>
      <c r="C17" s="124">
        <v>149990009413</v>
      </c>
      <c r="D17" s="122" t="s">
        <v>9</v>
      </c>
      <c r="E17" s="122">
        <v>4</v>
      </c>
      <c r="F17" s="122">
        <v>6</v>
      </c>
      <c r="G17" s="122">
        <v>5</v>
      </c>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v>3</v>
      </c>
      <c r="AF17" s="131">
        <v>5</v>
      </c>
      <c r="AG17" s="131" t="s">
        <v>9</v>
      </c>
    </row>
    <row r="18" spans="1:35" s="103" customFormat="1" ht="24.95" customHeight="1">
      <c r="A18" s="122">
        <v>7</v>
      </c>
      <c r="B18" s="123"/>
      <c r="C18" s="124"/>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F18" s="132">
        <v>6</v>
      </c>
      <c r="AG18" s="132" t="s">
        <v>8</v>
      </c>
    </row>
    <row r="19" spans="1:35" s="103" customFormat="1" ht="24.95" customHeight="1">
      <c r="A19" s="122">
        <v>8</v>
      </c>
      <c r="B19" s="123"/>
      <c r="C19" s="124"/>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F19" s="131">
        <v>7</v>
      </c>
      <c r="AG19" s="131" t="s">
        <v>9</v>
      </c>
      <c r="AH19" s="135"/>
      <c r="AI19" s="135"/>
    </row>
    <row r="20" spans="1:35" s="103" customFormat="1" ht="24.95" customHeight="1">
      <c r="A20" s="122">
        <v>9</v>
      </c>
      <c r="B20" s="123"/>
      <c r="C20" s="124"/>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F20" s="132">
        <v>8</v>
      </c>
      <c r="AG20" s="132" t="s">
        <v>8</v>
      </c>
      <c r="AH20" s="135"/>
      <c r="AI20" s="135"/>
    </row>
    <row r="21" spans="1:35" s="103" customFormat="1" ht="24.95" customHeight="1">
      <c r="A21" s="122">
        <v>10</v>
      </c>
      <c r="B21" s="123"/>
      <c r="C21" s="124"/>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F21" s="131">
        <v>9</v>
      </c>
      <c r="AG21" s="131" t="s">
        <v>9</v>
      </c>
      <c r="AH21" s="135"/>
      <c r="AI21" s="135"/>
    </row>
    <row r="22" spans="1:35" s="103" customFormat="1" ht="24.95" customHeight="1">
      <c r="A22" s="122">
        <v>11</v>
      </c>
      <c r="B22" s="123"/>
      <c r="C22" s="124"/>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F22" s="133"/>
      <c r="AG22" s="133"/>
      <c r="AH22" s="135"/>
      <c r="AI22" s="135"/>
    </row>
    <row r="23" spans="1:35" s="103" customFormat="1" ht="24.95" customHeight="1">
      <c r="A23" s="122">
        <v>12</v>
      </c>
      <c r="B23" s="123"/>
      <c r="C23" s="124"/>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F23" s="133"/>
      <c r="AG23" s="133"/>
      <c r="AH23" s="135"/>
      <c r="AI23" s="135"/>
    </row>
    <row r="24" spans="1:35" s="103" customFormat="1" ht="24.95" customHeight="1">
      <c r="A24" s="122">
        <v>13</v>
      </c>
      <c r="B24" s="123"/>
      <c r="C24" s="124"/>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F24" s="133"/>
      <c r="AG24" s="133"/>
    </row>
    <row r="25" spans="1:35" s="103" customFormat="1" ht="24.95" customHeight="1">
      <c r="A25" s="122">
        <v>14</v>
      </c>
      <c r="B25" s="123"/>
      <c r="C25" s="124"/>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F25" s="133"/>
      <c r="AG25" s="133"/>
    </row>
    <row r="26" spans="1:35" s="103" customFormat="1" ht="24.95" customHeight="1">
      <c r="A26" s="122">
        <v>15</v>
      </c>
      <c r="B26" s="123"/>
      <c r="C26" s="124"/>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F26" s="133"/>
      <c r="AG26" s="133"/>
    </row>
    <row r="27" spans="1:35" s="103" customFormat="1" ht="24.95" customHeight="1">
      <c r="A27" s="122">
        <v>16</v>
      </c>
      <c r="B27" s="123"/>
      <c r="C27" s="124"/>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F27" s="133"/>
      <c r="AG27" s="133"/>
    </row>
    <row r="28" spans="1:35" s="103" customFormat="1" ht="24.95" customHeight="1">
      <c r="A28" s="122">
        <v>17</v>
      </c>
      <c r="B28" s="123"/>
      <c r="C28" s="124"/>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F28" s="133"/>
      <c r="AG28" s="133"/>
    </row>
    <row r="29" spans="1:35" s="103" customFormat="1" ht="24.95" customHeight="1">
      <c r="A29" s="122">
        <v>18</v>
      </c>
      <c r="B29" s="123"/>
      <c r="C29" s="124"/>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F29" s="133"/>
      <c r="AG29" s="133"/>
    </row>
    <row r="30" spans="1:35" s="103" customFormat="1" ht="24.95" customHeight="1">
      <c r="A30" s="122">
        <v>19</v>
      </c>
      <c r="B30" s="123"/>
      <c r="C30" s="124"/>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F30" s="133"/>
      <c r="AG30" s="133"/>
    </row>
    <row r="31" spans="1:35" s="103" customFormat="1" ht="22.5" customHeight="1">
      <c r="A31" s="122">
        <v>20</v>
      </c>
      <c r="B31" s="123"/>
      <c r="C31" s="124"/>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F31" s="133"/>
      <c r="AG31" s="133"/>
    </row>
    <row r="32" spans="1:35" s="103" customFormat="1" ht="22.5" customHeight="1">
      <c r="A32" s="122">
        <v>21</v>
      </c>
      <c r="B32" s="123"/>
      <c r="C32" s="124"/>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F32" s="133"/>
      <c r="AG32" s="133"/>
    </row>
    <row r="33" spans="1:33" s="103" customFormat="1" ht="22.5" customHeight="1">
      <c r="A33" s="122">
        <v>22</v>
      </c>
      <c r="B33" s="123"/>
      <c r="C33" s="124"/>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F33" s="133"/>
      <c r="AG33" s="133"/>
    </row>
    <row r="34" spans="1:33" s="103" customFormat="1" ht="22.5" customHeight="1">
      <c r="A34" s="122">
        <v>23</v>
      </c>
      <c r="B34" s="123"/>
      <c r="C34" s="124"/>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F34" s="133"/>
      <c r="AG34" s="133"/>
    </row>
    <row r="35" spans="1:33" s="103" customFormat="1" ht="22.5" customHeight="1">
      <c r="A35" s="122">
        <v>24</v>
      </c>
      <c r="B35" s="123"/>
      <c r="C35" s="124"/>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F35" s="133"/>
      <c r="AG35" s="133"/>
    </row>
    <row r="36" spans="1:33" s="103" customFormat="1" ht="22.5" customHeight="1">
      <c r="A36" s="122">
        <v>25</v>
      </c>
      <c r="B36" s="123"/>
      <c r="C36" s="124"/>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F36" s="133"/>
      <c r="AG36" s="133"/>
    </row>
    <row r="37" spans="1:33" s="103" customFormat="1" ht="22.5" customHeight="1">
      <c r="A37" s="122">
        <v>26</v>
      </c>
      <c r="B37" s="159"/>
      <c r="C37" s="124"/>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F37" s="133"/>
      <c r="AG37" s="133"/>
    </row>
    <row r="38" spans="1:33" s="103" customFormat="1" ht="22.5" customHeight="1">
      <c r="A38" s="122">
        <v>27</v>
      </c>
      <c r="B38" s="123"/>
      <c r="C38" s="124"/>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F38" s="133"/>
      <c r="AG38" s="133"/>
    </row>
    <row r="39" spans="1:33" s="103" customFormat="1" ht="22.5" customHeight="1">
      <c r="A39" s="122">
        <v>28</v>
      </c>
      <c r="B39" s="123"/>
      <c r="C39" s="124"/>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F39" s="133"/>
      <c r="AG39" s="133"/>
    </row>
    <row r="40" spans="1:33" s="103" customFormat="1" ht="22.5" customHeight="1">
      <c r="A40" s="122">
        <v>29</v>
      </c>
      <c r="B40" s="123"/>
      <c r="C40" s="124"/>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F40" s="133"/>
      <c r="AG40" s="133"/>
    </row>
    <row r="41" spans="1:33" s="103" customFormat="1" ht="22.5" customHeight="1">
      <c r="A41" s="122">
        <v>30</v>
      </c>
      <c r="B41" s="123"/>
      <c r="C41" s="124"/>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F41" s="133"/>
      <c r="AG41" s="133"/>
    </row>
    <row r="42" spans="1:33" s="103" customFormat="1" hidden="1">
      <c r="A42" s="122">
        <v>31</v>
      </c>
      <c r="B42" s="123"/>
      <c r="C42" s="124"/>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F42" s="133"/>
      <c r="AG42" s="133"/>
    </row>
    <row r="43" spans="1:33" s="103" customFormat="1" hidden="1">
      <c r="A43" s="122">
        <v>32</v>
      </c>
      <c r="B43" s="123"/>
      <c r="C43" s="124"/>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F43" s="133"/>
      <c r="AG43" s="133"/>
    </row>
    <row r="44" spans="1:33" s="103" customFormat="1" hidden="1">
      <c r="A44" s="122">
        <v>33</v>
      </c>
      <c r="B44" s="123"/>
      <c r="C44" s="124"/>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F44" s="133"/>
      <c r="AG44" s="133"/>
    </row>
    <row r="45" spans="1:33" s="103" customFormat="1" hidden="1">
      <c r="A45" s="122">
        <v>34</v>
      </c>
      <c r="B45" s="123"/>
      <c r="C45" s="124"/>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F45" s="133"/>
      <c r="AG45" s="133"/>
    </row>
    <row r="46" spans="1:33" s="103" customFormat="1" hidden="1">
      <c r="A46" s="122">
        <v>35</v>
      </c>
      <c r="B46" s="123"/>
      <c r="C46" s="124"/>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F46" s="133"/>
      <c r="AG46" s="133"/>
    </row>
    <row r="47" spans="1:33" s="103" customFormat="1" hidden="1">
      <c r="A47" s="122">
        <v>36</v>
      </c>
      <c r="B47" s="123"/>
      <c r="C47" s="124"/>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F47" s="133"/>
      <c r="AG47" s="133"/>
    </row>
    <row r="48" spans="1:33" s="103" customFormat="1" hidden="1">
      <c r="A48" s="122">
        <v>37</v>
      </c>
      <c r="B48" s="123"/>
      <c r="C48" s="124"/>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F48" s="133"/>
      <c r="AG48" s="133"/>
    </row>
    <row r="49" spans="1:33" s="103" customFormat="1" hidden="1">
      <c r="A49" s="122">
        <v>38</v>
      </c>
      <c r="B49" s="123"/>
      <c r="C49" s="124"/>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F49" s="133"/>
      <c r="AG49" s="133"/>
    </row>
    <row r="50" spans="1:33" s="103" customFormat="1" hidden="1">
      <c r="A50" s="122">
        <v>39</v>
      </c>
      <c r="B50" s="123"/>
      <c r="C50" s="124"/>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F50" s="133"/>
      <c r="AG50" s="133"/>
    </row>
    <row r="51" spans="1:33" s="103" customFormat="1" hidden="1">
      <c r="A51" s="122">
        <v>40</v>
      </c>
      <c r="B51" s="123"/>
      <c r="C51" s="124"/>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F51" s="133"/>
      <c r="AG51" s="133"/>
    </row>
    <row r="52" spans="1:33" s="103" customFormat="1" hidden="1">
      <c r="A52" s="122">
        <v>41</v>
      </c>
      <c r="B52" s="123"/>
      <c r="C52" s="124"/>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F52" s="133"/>
      <c r="AG52" s="133"/>
    </row>
    <row r="53" spans="1:33" s="103" customFormat="1" hidden="1">
      <c r="A53" s="122">
        <v>42</v>
      </c>
      <c r="B53" s="123"/>
      <c r="C53" s="124"/>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F53" s="133"/>
      <c r="AG53" s="133"/>
    </row>
    <row r="54" spans="1:33" s="103" customFormat="1" hidden="1">
      <c r="A54" s="122">
        <v>43</v>
      </c>
      <c r="B54" s="123"/>
      <c r="C54" s="124"/>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F54" s="133"/>
      <c r="AG54" s="133"/>
    </row>
    <row r="55" spans="1:33" s="103" customFormat="1" hidden="1">
      <c r="A55" s="122">
        <v>44</v>
      </c>
      <c r="B55" s="123"/>
      <c r="C55" s="124"/>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F55" s="133"/>
      <c r="AG55" s="133"/>
    </row>
    <row r="56" spans="1:33" s="103" customFormat="1" hidden="1">
      <c r="A56" s="122">
        <v>45</v>
      </c>
      <c r="B56" s="123"/>
      <c r="C56" s="124"/>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F56" s="133"/>
      <c r="AG56" s="133"/>
    </row>
    <row r="57" spans="1:33" s="103" customFormat="1" hidden="1">
      <c r="A57" s="122">
        <v>46</v>
      </c>
      <c r="B57" s="123"/>
      <c r="C57" s="124"/>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F57" s="133"/>
      <c r="AG57" s="133"/>
    </row>
    <row r="58" spans="1:33" s="103" customFormat="1" hidden="1">
      <c r="A58" s="122">
        <v>47</v>
      </c>
      <c r="B58" s="123"/>
      <c r="C58" s="124"/>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F58" s="133"/>
      <c r="AG58" s="133"/>
    </row>
    <row r="59" spans="1:33" s="103" customFormat="1" hidden="1">
      <c r="A59" s="122">
        <v>48</v>
      </c>
      <c r="B59" s="123"/>
      <c r="C59" s="124"/>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F59" s="133"/>
      <c r="AG59" s="133"/>
    </row>
    <row r="60" spans="1:33" s="103" customFormat="1" hidden="1">
      <c r="A60" s="122">
        <v>49</v>
      </c>
      <c r="B60" s="123"/>
      <c r="C60" s="124"/>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34"/>
      <c r="AF60" s="135"/>
      <c r="AG60" s="135"/>
    </row>
    <row r="61" spans="1:33" s="103" customFormat="1" hidden="1">
      <c r="A61" s="122">
        <v>50</v>
      </c>
      <c r="B61" s="123"/>
      <c r="C61" s="124"/>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F61" s="135"/>
      <c r="AG61" s="135"/>
    </row>
    <row r="62" spans="1:33" s="103" customFormat="1" hidden="1">
      <c r="A62" s="122">
        <v>51</v>
      </c>
      <c r="B62" s="123"/>
      <c r="C62" s="124"/>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F62" s="135"/>
      <c r="AG62" s="135"/>
    </row>
    <row r="63" spans="1:33" s="103" customFormat="1" hidden="1">
      <c r="A63" s="122">
        <v>52</v>
      </c>
      <c r="B63" s="123"/>
      <c r="C63" s="124"/>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F63" s="135"/>
      <c r="AG63" s="135"/>
    </row>
    <row r="64" spans="1:33" s="103" customFormat="1" hidden="1">
      <c r="A64" s="122">
        <v>53</v>
      </c>
      <c r="B64" s="123"/>
      <c r="C64" s="124"/>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F64" s="135"/>
      <c r="AG64" s="135"/>
    </row>
    <row r="65" spans="1:33" s="103" customFormat="1" hidden="1">
      <c r="A65" s="122">
        <v>54</v>
      </c>
      <c r="B65" s="123"/>
      <c r="C65" s="124"/>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F65" s="135"/>
      <c r="AG65" s="135"/>
    </row>
    <row r="66" spans="1:33">
      <c r="A66" s="136"/>
      <c r="B66" s="137"/>
      <c r="C66" s="137"/>
      <c r="D66" s="138"/>
      <c r="E66" s="137"/>
      <c r="F66" s="196"/>
      <c r="G66" s="196"/>
      <c r="H66" s="196"/>
      <c r="I66" s="196"/>
      <c r="J66" s="196"/>
      <c r="K66" s="196"/>
      <c r="L66" s="196"/>
      <c r="M66" s="196"/>
      <c r="N66" s="196"/>
      <c r="O66" s="196"/>
      <c r="P66" s="196"/>
      <c r="Q66" s="196"/>
      <c r="R66" s="196"/>
      <c r="S66" s="196"/>
      <c r="T66" s="137"/>
      <c r="U66" s="137"/>
      <c r="V66" s="137"/>
      <c r="W66" s="137"/>
      <c r="X66" s="137"/>
      <c r="Y66" s="137"/>
      <c r="Z66" s="137"/>
      <c r="AA66" s="137"/>
      <c r="AB66" s="137"/>
      <c r="AC66" s="137"/>
      <c r="AD66" s="150"/>
      <c r="AF66" s="151"/>
      <c r="AG66" s="151"/>
    </row>
    <row r="67" spans="1:33" ht="15.95" customHeight="1">
      <c r="A67" s="139"/>
      <c r="B67" s="140"/>
      <c r="C67" s="140"/>
      <c r="D67" s="141"/>
      <c r="E67" s="140"/>
      <c r="F67" s="197"/>
      <c r="G67" s="197"/>
      <c r="H67" s="197"/>
      <c r="I67" s="197"/>
      <c r="J67" s="197"/>
      <c r="K67" s="197"/>
      <c r="L67" s="197"/>
      <c r="M67" s="197"/>
      <c r="N67" s="197"/>
      <c r="O67" s="197"/>
      <c r="P67" s="197"/>
      <c r="Q67" s="197"/>
      <c r="R67" s="197"/>
      <c r="S67" s="197"/>
      <c r="T67" s="140"/>
      <c r="U67" s="140"/>
      <c r="V67" s="140"/>
      <c r="W67" s="140"/>
      <c r="X67" s="140"/>
      <c r="Y67" s="140"/>
      <c r="Z67" s="140"/>
      <c r="AA67" s="140"/>
      <c r="AB67" s="140"/>
      <c r="AC67" s="140"/>
      <c r="AD67" s="152"/>
      <c r="AF67" s="151"/>
      <c r="AG67" s="151"/>
    </row>
    <row r="68" spans="1:33" ht="15.95" customHeight="1">
      <c r="A68" s="139"/>
      <c r="B68" s="140"/>
      <c r="C68" s="140"/>
      <c r="D68" s="141"/>
      <c r="E68" s="140"/>
      <c r="F68" s="197"/>
      <c r="G68" s="197"/>
      <c r="H68" s="197"/>
      <c r="I68" s="197"/>
      <c r="J68" s="197"/>
      <c r="K68" s="197"/>
      <c r="L68" s="197"/>
      <c r="M68" s="197"/>
      <c r="N68" s="197"/>
      <c r="O68" s="197"/>
      <c r="P68" s="197"/>
      <c r="Q68" s="197"/>
      <c r="R68" s="197"/>
      <c r="S68" s="197"/>
      <c r="T68" s="140"/>
      <c r="U68" s="140"/>
      <c r="V68" s="140"/>
      <c r="W68" s="140"/>
      <c r="X68" s="140"/>
      <c r="Y68" s="140"/>
      <c r="Z68" s="140"/>
      <c r="AA68" s="140"/>
      <c r="AB68" s="140"/>
      <c r="AC68" s="140"/>
      <c r="AD68" s="152"/>
      <c r="AF68" s="151"/>
      <c r="AG68" s="151"/>
    </row>
    <row r="69" spans="1:33" ht="15.95" customHeight="1">
      <c r="A69" s="143"/>
      <c r="B69" s="140" t="s">
        <v>10</v>
      </c>
      <c r="C69" s="140"/>
      <c r="D69" s="141"/>
      <c r="E69" s="140"/>
      <c r="F69" s="197"/>
      <c r="G69" s="197"/>
      <c r="H69" s="197"/>
      <c r="I69" s="197"/>
      <c r="J69" s="197"/>
      <c r="K69" s="197"/>
      <c r="L69" s="197"/>
      <c r="M69" s="197"/>
      <c r="N69" s="197"/>
      <c r="O69" s="197"/>
      <c r="P69" s="197"/>
      <c r="Q69" s="197"/>
      <c r="R69" s="197"/>
      <c r="S69" s="197"/>
      <c r="T69" s="140"/>
      <c r="U69" s="140"/>
      <c r="V69" s="140"/>
      <c r="W69" s="140"/>
      <c r="X69" s="140"/>
      <c r="Y69" s="140"/>
      <c r="Z69" s="140"/>
      <c r="AA69" s="140"/>
      <c r="AB69" s="140"/>
      <c r="AC69" s="140"/>
      <c r="AD69" s="152"/>
      <c r="AF69" s="151"/>
      <c r="AG69" s="151"/>
    </row>
    <row r="70" spans="1:33">
      <c r="A70" s="143"/>
      <c r="B70" s="144" t="s">
        <v>141</v>
      </c>
      <c r="C70" s="144"/>
      <c r="D70" s="145"/>
      <c r="E70" s="144"/>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52"/>
      <c r="AF70" s="151"/>
      <c r="AG70" s="151"/>
    </row>
    <row r="71" spans="1:33">
      <c r="A71" s="143"/>
      <c r="B71" s="144" t="s">
        <v>129</v>
      </c>
      <c r="C71" s="144"/>
      <c r="D71" s="145"/>
      <c r="E71" s="144"/>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52"/>
      <c r="AF71" s="151"/>
      <c r="AG71" s="151"/>
    </row>
    <row r="72" spans="1:33">
      <c r="A72" s="143"/>
      <c r="B72" s="176" t="str">
        <f>$D$1</f>
        <v>SMK BUNGAK PALEI</v>
      </c>
      <c r="C72" s="146"/>
      <c r="D72" s="142"/>
      <c r="E72" s="146"/>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52"/>
      <c r="AF72" s="151"/>
      <c r="AG72" s="151"/>
    </row>
    <row r="73" spans="1:33">
      <c r="A73" s="139"/>
      <c r="B73" s="140"/>
      <c r="C73" s="140"/>
      <c r="D73" s="141"/>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52"/>
      <c r="AF73" s="151"/>
      <c r="AG73" s="151"/>
    </row>
    <row r="74" spans="1:33">
      <c r="A74" s="139"/>
      <c r="B74" s="140"/>
      <c r="C74" s="140"/>
      <c r="D74" s="141"/>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52"/>
      <c r="AF74" s="151"/>
      <c r="AG74" s="151"/>
    </row>
    <row r="75" spans="1:33">
      <c r="A75" s="139"/>
      <c r="B75" s="140"/>
      <c r="C75" s="140"/>
      <c r="D75" s="141"/>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52"/>
      <c r="AF75" s="151"/>
      <c r="AG75" s="151"/>
    </row>
    <row r="76" spans="1:33">
      <c r="A76" s="139"/>
      <c r="B76" s="140"/>
      <c r="C76" s="140"/>
      <c r="D76" s="141"/>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52"/>
      <c r="AF76" s="151"/>
      <c r="AG76" s="151"/>
    </row>
    <row r="77" spans="1:33">
      <c r="A77" s="147"/>
      <c r="B77" s="148"/>
      <c r="C77" s="148"/>
      <c r="D77" s="149"/>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53"/>
      <c r="AF77" s="151"/>
      <c r="AG77" s="151"/>
    </row>
    <row r="78" spans="1:33">
      <c r="AF78" s="151"/>
      <c r="AG78" s="151"/>
    </row>
    <row r="79" spans="1:33">
      <c r="AF79" s="151"/>
      <c r="AG79" s="151"/>
    </row>
    <row r="80" spans="1:33">
      <c r="AF80" s="151"/>
      <c r="AG80" s="151"/>
    </row>
    <row r="81" spans="32:33">
      <c r="AF81" s="151"/>
      <c r="AG81" s="151"/>
    </row>
    <row r="82" spans="32:33">
      <c r="AF82" s="151"/>
      <c r="AG82" s="151"/>
    </row>
    <row r="83" spans="32:33">
      <c r="AF83" s="151"/>
      <c r="AG83" s="151"/>
    </row>
    <row r="84" spans="32:33">
      <c r="AF84" s="151"/>
      <c r="AG84" s="151"/>
    </row>
    <row r="85" spans="32:33">
      <c r="AF85" s="151"/>
      <c r="AG85" s="151"/>
    </row>
    <row r="86" spans="32:33">
      <c r="AF86" s="151"/>
      <c r="AG86" s="151"/>
    </row>
    <row r="87" spans="32:33">
      <c r="AF87" s="151"/>
      <c r="AG87" s="151"/>
    </row>
    <row r="88" spans="32:33">
      <c r="AF88" s="151"/>
      <c r="AG88" s="151"/>
    </row>
    <row r="89" spans="32:33">
      <c r="AF89" s="151"/>
      <c r="AG89" s="151"/>
    </row>
    <row r="90" spans="32:33">
      <c r="AF90" s="151"/>
      <c r="AG90" s="151"/>
    </row>
    <row r="91" spans="32:33">
      <c r="AF91" s="151"/>
      <c r="AG91" s="151"/>
    </row>
    <row r="92" spans="32:33">
      <c r="AF92" s="151"/>
      <c r="AG92" s="151"/>
    </row>
    <row r="93" spans="32:33">
      <c r="AF93" s="151"/>
      <c r="AG93" s="151"/>
    </row>
    <row r="94" spans="32:33">
      <c r="AF94" s="151"/>
      <c r="AG94" s="151"/>
    </row>
    <row r="95" spans="32:33">
      <c r="AF95" s="151"/>
      <c r="AG95" s="151"/>
    </row>
    <row r="96" spans="32:33">
      <c r="AF96" s="151"/>
      <c r="AG96" s="151"/>
    </row>
    <row r="97" spans="32:33">
      <c r="AF97" s="151"/>
      <c r="AG97" s="151"/>
    </row>
    <row r="98" spans="32:33">
      <c r="AF98" s="151"/>
      <c r="AG98" s="151"/>
    </row>
    <row r="99" spans="32:33">
      <c r="AF99" s="151"/>
      <c r="AG99" s="151"/>
    </row>
    <row r="100" spans="32:33">
      <c r="AF100" s="151"/>
      <c r="AG100" s="151"/>
    </row>
    <row r="101" spans="32:33">
      <c r="AF101" s="151"/>
      <c r="AG101" s="151"/>
    </row>
    <row r="102" spans="32:33">
      <c r="AF102" s="151"/>
      <c r="AG102" s="151"/>
    </row>
    <row r="103" spans="32:33">
      <c r="AF103" s="151"/>
      <c r="AG103" s="151"/>
    </row>
    <row r="104" spans="32:33">
      <c r="AF104" s="151"/>
      <c r="AG104" s="151"/>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mergeCells count="10">
    <mergeCell ref="F69:S69"/>
    <mergeCell ref="A9:A11"/>
    <mergeCell ref="B9:B11"/>
    <mergeCell ref="C9:C11"/>
    <mergeCell ref="D9:D11"/>
    <mergeCell ref="AD9:AD11"/>
    <mergeCell ref="E9:G10"/>
    <mergeCell ref="F66:S66"/>
    <mergeCell ref="F67:S67"/>
    <mergeCell ref="F68:S68"/>
  </mergeCells>
  <dataValidations count="1">
    <dataValidation type="whole" allowBlank="1" showErrorMessage="1" errorTitle="TAHAP PENGUASAAN" error="SILA ISIKAN TAHAP PENGUASAAN YANG BETUL!" sqref="AD12:AD65 E12:Z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8"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5</xdr:col>
                    <xdr:colOff>1123950</xdr:colOff>
                    <xdr:row>4</xdr:row>
                    <xdr:rowOff>200025</xdr:rowOff>
                  </from>
                  <to>
                    <xdr:col>6</xdr:col>
                    <xdr:colOff>85725</xdr:colOff>
                    <xdr:row>5</xdr:row>
                    <xdr:rowOff>209550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5</xdr:col>
                    <xdr:colOff>1123950</xdr:colOff>
                    <xdr:row>6</xdr:row>
                    <xdr:rowOff>0</xdr:rowOff>
                  </from>
                  <to>
                    <xdr:col>6</xdr:col>
                    <xdr:colOff>76200</xdr:colOff>
                    <xdr:row>6</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zoomScale="80" zoomScaleNormal="80" zoomScaleSheetLayoutView="100" workbookViewId="0">
      <selection activeCell="L17" sqref="L17"/>
    </sheetView>
  </sheetViews>
  <sheetFormatPr defaultRowHeight="16.5" zeroHeight="1"/>
  <cols>
    <col min="1" max="1" width="3.7109375" style="1" customWidth="1"/>
    <col min="2" max="3" width="8.28515625" style="53" customWidth="1"/>
    <col min="4" max="4" width="20.28515625" style="53" customWidth="1"/>
    <col min="5" max="5" width="13.7109375" style="53" customWidth="1"/>
    <col min="6" max="6" width="94.7109375" style="53" customWidth="1"/>
    <col min="7" max="7" width="12.5703125" style="55" customWidth="1"/>
    <col min="8" max="8" width="12.5703125" style="56"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52" customFormat="1" ht="21" customHeight="1">
      <c r="A1" s="57"/>
      <c r="B1" s="224" t="str">
        <f>'REKOD PRESTASI MURID'!$D$1</f>
        <v>SMK BUNGAK PALEI</v>
      </c>
      <c r="C1" s="224"/>
      <c r="D1" s="224"/>
      <c r="E1" s="224"/>
      <c r="F1" s="224"/>
      <c r="G1" s="57"/>
      <c r="H1" s="56"/>
    </row>
    <row r="2" spans="1:11" s="52" customFormat="1" ht="21" customHeight="1">
      <c r="A2" s="57"/>
      <c r="B2" s="224" t="str">
        <f>'REKOD PRESTASI MURID'!$D$2</f>
        <v>CAMERON HIGHLANDS</v>
      </c>
      <c r="C2" s="224"/>
      <c r="D2" s="224"/>
      <c r="E2" s="224"/>
      <c r="F2" s="224"/>
      <c r="G2" s="57"/>
      <c r="H2" s="56"/>
    </row>
    <row r="3" spans="1:11" s="52" customFormat="1" ht="21" customHeight="1">
      <c r="A3" s="57"/>
      <c r="B3" s="224" t="str">
        <f>'REKOD PRESTASI MURID'!$D$3</f>
        <v>PAHANG</v>
      </c>
      <c r="C3" s="224"/>
      <c r="D3" s="224"/>
      <c r="E3" s="224"/>
      <c r="F3" s="224"/>
      <c r="G3" s="57"/>
      <c r="H3" s="56"/>
    </row>
    <row r="4" spans="1:11" s="52" customFormat="1" ht="21" customHeight="1">
      <c r="A4" s="58"/>
      <c r="B4" s="225">
        <f>'REKOD PRESTASI MURID'!$D$4</f>
        <v>43467</v>
      </c>
      <c r="C4" s="225"/>
      <c r="D4" s="225"/>
      <c r="E4" s="225"/>
      <c r="F4" s="225"/>
      <c r="G4" s="58"/>
      <c r="H4" s="226" t="s">
        <v>11</v>
      </c>
      <c r="I4" s="226"/>
      <c r="J4" s="226"/>
    </row>
    <row r="5" spans="1:11">
      <c r="A5" s="7"/>
      <c r="B5" s="7"/>
      <c r="C5" s="7"/>
      <c r="D5" s="7"/>
      <c r="E5" s="7"/>
      <c r="F5" s="7"/>
      <c r="G5" s="7"/>
      <c r="H5" s="59"/>
      <c r="I5" s="98"/>
      <c r="J5" s="98"/>
    </row>
    <row r="6" spans="1:11" ht="18.75">
      <c r="A6" s="7"/>
      <c r="B6" s="60" t="str">
        <f>'REKOD PRESTASI MURID'!$A$7</f>
        <v>BAHASA SEMAI</v>
      </c>
      <c r="C6" s="7"/>
      <c r="D6" s="7"/>
      <c r="E6" s="7"/>
      <c r="F6" s="7"/>
      <c r="G6" s="7"/>
      <c r="H6" s="59"/>
      <c r="I6" s="99">
        <v>1</v>
      </c>
      <c r="J6" s="98"/>
    </row>
    <row r="7" spans="1:11">
      <c r="A7" s="7"/>
      <c r="B7" s="7"/>
      <c r="C7" s="7"/>
      <c r="D7" s="7"/>
      <c r="E7" s="7"/>
      <c r="F7" s="7"/>
      <c r="G7" s="7"/>
      <c r="H7" s="61">
        <v>1</v>
      </c>
      <c r="I7" s="61" t="str">
        <f>'REKOD PRESTASI MURID'!B12</f>
        <v>CAMELIA A/P ALUIJ</v>
      </c>
      <c r="J7" s="61" t="str">
        <f t="shared" ref="J7:J24" si="0">IF(I7=0,"",H7&amp;"  "&amp;I7)</f>
        <v>1  CAMELIA A/P ALUIJ</v>
      </c>
      <c r="K7" s="1">
        <f>'REKOD PRESTASI MURID'!AI12</f>
        <v>1</v>
      </c>
    </row>
    <row r="8" spans="1:11">
      <c r="A8" s="7"/>
      <c r="B8" s="201" t="s">
        <v>109</v>
      </c>
      <c r="C8" s="202"/>
      <c r="D8" s="62" t="str">
        <f>VLOOKUP($I$6,H7:J69,2)</f>
        <v>CAMELIA A/P ALUIJ</v>
      </c>
      <c r="E8" s="63"/>
      <c r="F8" s="18"/>
      <c r="G8" s="7"/>
      <c r="H8" s="61">
        <v>2</v>
      </c>
      <c r="I8" s="61" t="str">
        <f>'REKOD PRESTASI MURID'!B13</f>
        <v>BAH ADAM A/L JOSEPH</v>
      </c>
      <c r="J8" s="61" t="str">
        <f t="shared" si="0"/>
        <v>2  BAH ADAM A/L JOSEPH</v>
      </c>
      <c r="K8" s="1" t="str">
        <f>'REKOD PRESTASI MURID'!G6</f>
        <v>Pentaksiran Pertengahan Tahun</v>
      </c>
    </row>
    <row r="9" spans="1:11">
      <c r="A9" s="7"/>
      <c r="B9" s="204" t="s">
        <v>12</v>
      </c>
      <c r="C9" s="205"/>
      <c r="D9" s="66">
        <f>VLOOKUP($I$6,'REKOD PRESTASI MURID'!$A$12:$D$65,3)</f>
        <v>123356789413</v>
      </c>
      <c r="E9" s="67"/>
      <c r="F9" s="18"/>
      <c r="G9" s="7"/>
      <c r="H9" s="61">
        <v>3</v>
      </c>
      <c r="I9" s="61" t="str">
        <f>'REKOD PRESTASI MURID'!B14</f>
        <v>NATSYA ALIN BINTI AINN</v>
      </c>
      <c r="J9" s="61" t="str">
        <f t="shared" si="0"/>
        <v>3  NATSYA ALIN BINTI AINN</v>
      </c>
      <c r="K9" s="1" t="str">
        <f>'REKOD PRESTASI MURID'!G7</f>
        <v>Pentaksiran Akhir tahun</v>
      </c>
    </row>
    <row r="10" spans="1:11">
      <c r="A10" s="7"/>
      <c r="B10" s="204" t="s">
        <v>13</v>
      </c>
      <c r="C10" s="205"/>
      <c r="D10" s="68" t="str">
        <f>VLOOKUP($I$6,'REKOD PRESTASI MURID'!$A$12:$D$65,4)</f>
        <v>P</v>
      </c>
      <c r="E10" s="69"/>
      <c r="F10" s="18"/>
      <c r="G10" s="7"/>
      <c r="H10" s="61">
        <v>4</v>
      </c>
      <c r="I10" s="61" t="str">
        <f>'REKOD PRESTASI MURID'!B15</f>
        <v>HASLINDA AZURA A/P HARITH</v>
      </c>
      <c r="J10" s="61" t="str">
        <f t="shared" si="0"/>
        <v>4  HASLINDA AZURA A/P HARITH</v>
      </c>
    </row>
    <row r="11" spans="1:11">
      <c r="A11" s="7"/>
      <c r="B11" s="204" t="s">
        <v>14</v>
      </c>
      <c r="C11" s="205"/>
      <c r="D11" s="68" t="str">
        <f>'REKOD PRESTASI MURID'!D7</f>
        <v>TENINGKAT 3  PANEI</v>
      </c>
      <c r="E11" s="69"/>
      <c r="F11" s="18"/>
      <c r="G11" s="7"/>
      <c r="H11" s="61">
        <v>5</v>
      </c>
      <c r="I11" s="61" t="str">
        <f>'REKOD PRESTASI MURID'!B16</f>
        <v>AZAM QAIL A/L YUSOF</v>
      </c>
      <c r="J11" s="61" t="str">
        <f t="shared" si="0"/>
        <v>5  AZAM QAIL A/L YUSOF</v>
      </c>
    </row>
    <row r="12" spans="1:11">
      <c r="A12" s="7"/>
      <c r="B12" s="64" t="s">
        <v>110</v>
      </c>
      <c r="C12" s="65"/>
      <c r="D12" s="68" t="str">
        <f>'REKOD PRESTASI MURID'!$D$6</f>
        <v>ENCIK BAH ZURI A/L BAH NAN</v>
      </c>
      <c r="E12" s="69"/>
      <c r="F12" s="18"/>
      <c r="G12" s="7"/>
      <c r="H12" s="61">
        <v>6</v>
      </c>
      <c r="I12" s="61" t="str">
        <f>'REKOD PRESTASI MURID'!B17</f>
        <v>FERRA TORESS A/L JAMAL</v>
      </c>
      <c r="J12" s="61" t="str">
        <f t="shared" si="0"/>
        <v>6  FERRA TORESS A/L JAMAL</v>
      </c>
      <c r="K12" s="96"/>
    </row>
    <row r="13" spans="1:11">
      <c r="A13" s="7"/>
      <c r="B13" s="206" t="s">
        <v>125</v>
      </c>
      <c r="C13" s="207"/>
      <c r="D13" s="161">
        <f>B4</f>
        <v>43467</v>
      </c>
      <c r="E13" s="70"/>
      <c r="F13" s="18"/>
      <c r="G13" s="7"/>
      <c r="H13" s="61">
        <v>7</v>
      </c>
      <c r="I13" s="61">
        <f>'REKOD PRESTASI MURID'!B18</f>
        <v>0</v>
      </c>
      <c r="J13" s="61" t="str">
        <f t="shared" si="0"/>
        <v/>
      </c>
    </row>
    <row r="14" spans="1:11">
      <c r="A14" s="7"/>
      <c r="B14" s="18"/>
      <c r="C14" s="18"/>
      <c r="D14" s="18"/>
      <c r="E14" s="71"/>
      <c r="F14" s="18"/>
      <c r="G14" s="7"/>
      <c r="H14" s="61">
        <v>8</v>
      </c>
      <c r="I14" s="61">
        <f>'REKOD PRESTASI MURID'!B19</f>
        <v>0</v>
      </c>
      <c r="J14" s="61" t="str">
        <f t="shared" si="0"/>
        <v/>
      </c>
    </row>
    <row r="15" spans="1:11" ht="22.5" customHeight="1">
      <c r="A15" s="7"/>
      <c r="B15" s="208" t="s">
        <v>105</v>
      </c>
      <c r="C15" s="208"/>
      <c r="D15" s="208"/>
      <c r="E15" s="211" t="str">
        <f>IF(K7=1,"",VLOOKUP($I$6,'REKOD PRESTASI MURID'!$A$12:$AD$65,30))</f>
        <v/>
      </c>
      <c r="F15" s="222" t="str">
        <f>UPPER(IF(K7=1,K8,K9))</f>
        <v>PENTAKSIRAN PERTENGAHAN TAHUN</v>
      </c>
      <c r="G15" s="7"/>
      <c r="H15" s="61">
        <v>9</v>
      </c>
      <c r="I15" s="61">
        <f>'REKOD PRESTASI MURID'!B20</f>
        <v>0</v>
      </c>
      <c r="J15" s="61" t="str">
        <f t="shared" si="0"/>
        <v/>
      </c>
    </row>
    <row r="16" spans="1:11" ht="22.5" customHeight="1">
      <c r="A16" s="7"/>
      <c r="B16" s="72" t="str">
        <f>B6</f>
        <v>BAHASA SEMAI</v>
      </c>
      <c r="C16" s="73"/>
      <c r="D16" s="73"/>
      <c r="E16" s="211"/>
      <c r="F16" s="223"/>
      <c r="G16" s="7"/>
      <c r="H16" s="61">
        <v>10</v>
      </c>
      <c r="I16" s="61">
        <f>'REKOD PRESTASI MURID'!B21</f>
        <v>0</v>
      </c>
      <c r="J16" s="61" t="str">
        <f t="shared" si="0"/>
        <v/>
      </c>
    </row>
    <row r="17" spans="1:10" ht="84" customHeight="1">
      <c r="A17" s="7"/>
      <c r="B17" s="209" t="s">
        <v>104</v>
      </c>
      <c r="C17" s="209"/>
      <c r="D17" s="210"/>
      <c r="E17" s="212" t="str">
        <f>IF(E15="","Tahap Penguasaan Keseluruhan hanya dilaporkan pada pentaksiran akhir tahun sahaja",VLOOKUP(E15,'DATA PERNYATAAN TAHAP PGUASAAN '!A204:B209,2))</f>
        <v>Tahap Penguasaan Keseluruhan hanya dilaporkan pada pentaksiran akhir tahun sahaja</v>
      </c>
      <c r="F17" s="213"/>
      <c r="G17" s="7"/>
      <c r="H17" s="61">
        <v>11</v>
      </c>
      <c r="I17" s="61">
        <f>'REKOD PRESTASI MURID'!B22</f>
        <v>0</v>
      </c>
      <c r="J17" s="61" t="str">
        <f t="shared" si="0"/>
        <v/>
      </c>
    </row>
    <row r="18" spans="1:10">
      <c r="A18" s="7"/>
      <c r="B18" s="6"/>
      <c r="C18" s="6"/>
      <c r="D18" s="6"/>
      <c r="E18" s="6"/>
      <c r="F18" s="6"/>
      <c r="G18" s="7"/>
      <c r="H18" s="61">
        <v>12</v>
      </c>
      <c r="I18" s="61">
        <f>'REKOD PRESTASI MURID'!B23</f>
        <v>0</v>
      </c>
      <c r="J18" s="61" t="str">
        <f t="shared" si="0"/>
        <v/>
      </c>
    </row>
    <row r="19" spans="1:10" ht="81" customHeight="1">
      <c r="A19" s="7"/>
      <c r="B19" s="214" t="s">
        <v>93</v>
      </c>
      <c r="C19" s="214"/>
      <c r="D19" s="74" t="s">
        <v>107</v>
      </c>
      <c r="E19" s="75" t="s">
        <v>68</v>
      </c>
      <c r="F19" s="76" t="s">
        <v>106</v>
      </c>
      <c r="G19" s="7"/>
      <c r="H19" s="61">
        <v>13</v>
      </c>
      <c r="I19" s="61">
        <f>'REKOD PRESTASI MURID'!B24</f>
        <v>0</v>
      </c>
      <c r="J19" s="61" t="str">
        <f t="shared" si="0"/>
        <v/>
      </c>
    </row>
    <row r="20" spans="1:10" ht="93.75" customHeight="1">
      <c r="A20" s="7"/>
      <c r="B20" s="216" t="str">
        <f>B16</f>
        <v>BAHASA SEMAI</v>
      </c>
      <c r="C20" s="217"/>
      <c r="D20" s="77" t="str">
        <f>'REKOD PRESTASI MURID'!$E$11</f>
        <v>CERNGAI RU BELWAL</v>
      </c>
      <c r="E20" s="78">
        <f>VLOOKUP($I$6,'REKOD PRESTASI MURID'!$A$12:$AD$65,5)</f>
        <v>2</v>
      </c>
      <c r="F20" s="79" t="str">
        <f>VLOOKUP(E20,'DATA PERNYATAAN TAHAP PGUASAAN '!A4:B9,2)</f>
        <v xml:space="preserve">Kipanei ru buleh kipaham maklumat. Buleh kiog respons de terhad ru sesuei serte beadat  nu maklumat de kikep secare lisan ataupen gerak berog.
</v>
      </c>
      <c r="G20" s="7"/>
      <c r="H20" s="61">
        <v>14</v>
      </c>
      <c r="I20" s="61">
        <f>'REKOD PRESTASI MURID'!B25</f>
        <v>0</v>
      </c>
      <c r="J20" s="61" t="str">
        <f t="shared" si="0"/>
        <v/>
      </c>
    </row>
    <row r="21" spans="1:10" ht="93.75" customHeight="1">
      <c r="A21" s="7"/>
      <c r="B21" s="218"/>
      <c r="C21" s="219"/>
      <c r="D21" s="77" t="str">
        <f>'REKOD PRESTASI MURID'!$F$11</f>
        <v>MENACAK</v>
      </c>
      <c r="E21" s="78">
        <f>VLOOKUP($I$6,'REKOD PRESTASI MURID'!$A$12:$AD$65,6)</f>
        <v>2</v>
      </c>
      <c r="F21" s="79" t="str">
        <f>VLOOKUP(E21,'DATA PERNYATAAN TAHAP PGUASAAN '!A12:B17,2)</f>
        <v>Buleh kibacak ru jelos. Kipanei ru kipaham maklumat de kibacak. Buleh kiog respons de terhad nu maklumat de kibacak.</v>
      </c>
      <c r="G21" s="7"/>
      <c r="H21" s="61">
        <v>15</v>
      </c>
      <c r="I21" s="61">
        <f>'REKOD PRESTASI MURID'!B26</f>
        <v>0</v>
      </c>
      <c r="J21" s="61" t="str">
        <f t="shared" si="0"/>
        <v/>
      </c>
    </row>
    <row r="22" spans="1:10" ht="93.75" customHeight="1">
      <c r="A22" s="7"/>
      <c r="B22" s="220"/>
      <c r="C22" s="221"/>
      <c r="D22" s="77" t="str">
        <f>'REKOD PRESTASI MURID'!$G$11</f>
        <v>MENULES</v>
      </c>
      <c r="E22" s="78">
        <f>VLOOKUP($I$6,'REKOD PRESTASI MURID'!$A$12:$AD$65,7)</f>
        <v>3</v>
      </c>
      <c r="F22" s="79" t="str">
        <f>VLOOKUP(E22,'DATA PERNYATAAN TAHAP PGUASAAN '!A20:B25,2)</f>
        <v>Buleh kitules ru kemas. Buleh kitules nekate ru kibeh menules kateh perengan ru neeja de betol serte kigunak bebegei ayat ru kosa engrok ru benantu bahan nerangsang.</v>
      </c>
      <c r="G22" s="7"/>
      <c r="H22" s="61">
        <v>16</v>
      </c>
      <c r="I22" s="61">
        <f>'REKOD PRESTASI MURID'!B27</f>
        <v>0</v>
      </c>
      <c r="J22" s="61" t="str">
        <f t="shared" si="0"/>
        <v/>
      </c>
    </row>
    <row r="23" spans="1:10" ht="45" hidden="1" customHeight="1">
      <c r="A23" s="7"/>
      <c r="B23" s="80"/>
      <c r="C23" s="81"/>
      <c r="D23" s="77">
        <f>'REKOD PRESTASI MURID'!$H$11</f>
        <v>0</v>
      </c>
      <c r="E23" s="78">
        <f>VLOOKUP($I$6,'REKOD PRESTASI MURID'!$A$12:$AD$65,8)</f>
        <v>0</v>
      </c>
      <c r="F23" s="79" t="e">
        <f>VLOOKUP(E23,'DATA PERNYATAAN TAHAP PGUASAAN '!A28:B33,2)</f>
        <v>#N/A</v>
      </c>
      <c r="G23" s="7"/>
      <c r="H23" s="61">
        <v>17</v>
      </c>
      <c r="I23" s="61">
        <f>'REKOD PRESTASI MURID'!B28</f>
        <v>0</v>
      </c>
      <c r="J23" s="61" t="str">
        <f t="shared" si="0"/>
        <v/>
      </c>
    </row>
    <row r="24" spans="1:10" ht="45" hidden="1" customHeight="1">
      <c r="A24" s="7"/>
      <c r="B24" s="80"/>
      <c r="C24" s="81"/>
      <c r="D24" s="77">
        <f>'REKOD PRESTASI MURID'!$I$11</f>
        <v>0</v>
      </c>
      <c r="E24" s="78">
        <f>VLOOKUP($I$6,'REKOD PRESTASI MURID'!$A$12:$AD$65,9)</f>
        <v>0</v>
      </c>
      <c r="F24" s="79" t="e">
        <f>VLOOKUP(E24,'DATA PERNYATAAN TAHAP PGUASAAN '!A36:B41,2)</f>
        <v>#N/A</v>
      </c>
      <c r="G24" s="7"/>
      <c r="H24" s="61">
        <v>18</v>
      </c>
      <c r="I24" s="61">
        <f>'REKOD PRESTASI MURID'!B29</f>
        <v>0</v>
      </c>
      <c r="J24" s="61" t="str">
        <f t="shared" si="0"/>
        <v/>
      </c>
    </row>
    <row r="25" spans="1:10" ht="45" hidden="1" customHeight="1">
      <c r="A25" s="7"/>
      <c r="B25" s="80"/>
      <c r="C25" s="81"/>
      <c r="D25" s="77">
        <f>'REKOD PRESTASI MURID'!$J$11</f>
        <v>0</v>
      </c>
      <c r="E25" s="78">
        <f>VLOOKUP($I$6,'REKOD PRESTASI MURID'!$A$12:$AD$65,10)</f>
        <v>0</v>
      </c>
      <c r="F25" s="79" t="e">
        <f>VLOOKUP(E25,'DATA PERNYATAAN TAHAP PGUASAAN '!A44:B49,2)</f>
        <v>#N/A</v>
      </c>
      <c r="G25" s="7"/>
      <c r="H25" s="61">
        <v>19</v>
      </c>
      <c r="I25" s="61">
        <f>'REKOD PRESTASI MURID'!B30</f>
        <v>0</v>
      </c>
      <c r="J25" s="61" t="str">
        <f t="shared" ref="J25:J30" si="1">IF(I25=0,"",H25&amp;"  "&amp;I25)</f>
        <v/>
      </c>
    </row>
    <row r="26" spans="1:10" ht="45" hidden="1" customHeight="1">
      <c r="A26" s="7"/>
      <c r="B26" s="80"/>
      <c r="C26" s="81"/>
      <c r="D26" s="77">
        <f>'REKOD PRESTASI MURID'!$K$11</f>
        <v>0</v>
      </c>
      <c r="E26" s="78">
        <f>VLOOKUP($I$6,'REKOD PRESTASI MURID'!$A$12:$AD$65,11)</f>
        <v>0</v>
      </c>
      <c r="F26" s="79" t="e">
        <f>VLOOKUP(E26,'DATA PERNYATAAN TAHAP PGUASAAN '!A52:B57,2)</f>
        <v>#N/A</v>
      </c>
      <c r="G26" s="7"/>
      <c r="H26" s="61">
        <v>20</v>
      </c>
      <c r="I26" s="61">
        <f>'REKOD PRESTASI MURID'!B31</f>
        <v>0</v>
      </c>
      <c r="J26" s="61" t="str">
        <f t="shared" si="1"/>
        <v/>
      </c>
    </row>
    <row r="27" spans="1:10" ht="45" hidden="1" customHeight="1">
      <c r="A27" s="7"/>
      <c r="B27" s="80"/>
      <c r="C27" s="81"/>
      <c r="D27" s="77">
        <f>'REKOD PRESTASI MURID'!$L$11</f>
        <v>0</v>
      </c>
      <c r="E27" s="78">
        <f>VLOOKUP($I$6,'REKOD PRESTASI MURID'!$A$12:$AD$65,12)</f>
        <v>0</v>
      </c>
      <c r="F27" s="79" t="e">
        <f>VLOOKUP(E27,'DATA PERNYATAAN TAHAP PGUASAAN '!A60:B65,2)</f>
        <v>#N/A</v>
      </c>
      <c r="G27" s="7"/>
      <c r="H27" s="61">
        <v>21</v>
      </c>
      <c r="I27" s="61">
        <f>'REKOD PRESTASI MURID'!B32</f>
        <v>0</v>
      </c>
      <c r="J27" s="61" t="str">
        <f t="shared" si="1"/>
        <v/>
      </c>
    </row>
    <row r="28" spans="1:10" ht="45" hidden="1" customHeight="1">
      <c r="A28" s="7"/>
      <c r="B28" s="80"/>
      <c r="C28" s="81"/>
      <c r="D28" s="77">
        <f>'REKOD PRESTASI MURID'!$M$11</f>
        <v>0</v>
      </c>
      <c r="E28" s="78">
        <f>VLOOKUP($I$6,'REKOD PRESTASI MURID'!$A$12:$AD$65,13)</f>
        <v>0</v>
      </c>
      <c r="F28" s="79" t="e">
        <f>VLOOKUP(E28,'DATA PERNYATAAN TAHAP PGUASAAN '!A68:B73,2)</f>
        <v>#N/A</v>
      </c>
      <c r="G28" s="7"/>
      <c r="H28" s="61">
        <v>22</v>
      </c>
      <c r="I28" s="61">
        <f>'REKOD PRESTASI MURID'!B33</f>
        <v>0</v>
      </c>
      <c r="J28" s="61" t="str">
        <f t="shared" si="1"/>
        <v/>
      </c>
    </row>
    <row r="29" spans="1:10" ht="45" hidden="1" customHeight="1">
      <c r="A29" s="7"/>
      <c r="B29" s="80"/>
      <c r="C29" s="81"/>
      <c r="D29" s="77">
        <f>'REKOD PRESTASI MURID'!$N$11</f>
        <v>0</v>
      </c>
      <c r="E29" s="78">
        <f>VLOOKUP($I$6,'REKOD PRESTASI MURID'!$A$12:$AD$65,14)</f>
        <v>0</v>
      </c>
      <c r="F29" s="79" t="e">
        <f>VLOOKUP(E29,'DATA PERNYATAAN TAHAP PGUASAAN '!A76:B81,2)</f>
        <v>#N/A</v>
      </c>
      <c r="G29" s="7"/>
      <c r="H29" s="61">
        <v>23</v>
      </c>
      <c r="I29" s="61">
        <f>'REKOD PRESTASI MURID'!B34</f>
        <v>0</v>
      </c>
      <c r="J29" s="61" t="str">
        <f t="shared" si="1"/>
        <v/>
      </c>
    </row>
    <row r="30" spans="1:10" ht="45" hidden="1" customHeight="1">
      <c r="A30" s="7"/>
      <c r="B30" s="80"/>
      <c r="C30" s="81"/>
      <c r="D30" s="77">
        <f>'REKOD PRESTASI MURID'!$O$11</f>
        <v>0</v>
      </c>
      <c r="E30" s="78">
        <f>VLOOKUP($I$6,'REKOD PRESTASI MURID'!$A$12:$AD$65,15)</f>
        <v>0</v>
      </c>
      <c r="F30" s="79" t="e">
        <f>VLOOKUP(E30,'DATA PERNYATAAN TAHAP PGUASAAN '!A84:B89,2)</f>
        <v>#N/A</v>
      </c>
      <c r="G30" s="7"/>
      <c r="H30" s="61">
        <v>24</v>
      </c>
      <c r="I30" s="61">
        <f>'REKOD PRESTASI MURID'!B35</f>
        <v>0</v>
      </c>
      <c r="J30" s="61" t="str">
        <f t="shared" si="1"/>
        <v/>
      </c>
    </row>
    <row r="31" spans="1:10" ht="45" hidden="1" customHeight="1">
      <c r="A31" s="7"/>
      <c r="B31" s="80"/>
      <c r="C31" s="81"/>
      <c r="D31" s="77">
        <f>'REKOD PRESTASI MURID'!$P$11</f>
        <v>0</v>
      </c>
      <c r="E31" s="78">
        <f>VLOOKUP($I$6,'REKOD PRESTASI MURID'!$A$12:$AD$65,16)</f>
        <v>0</v>
      </c>
      <c r="F31" s="79" t="e">
        <f>VLOOKUP(E31,'DATA PERNYATAAN TAHAP PGUASAAN '!A92:B97,2)</f>
        <v>#N/A</v>
      </c>
      <c r="G31" s="7"/>
      <c r="H31" s="61">
        <v>25</v>
      </c>
      <c r="I31" s="61">
        <f>'REKOD PRESTASI MURID'!B36</f>
        <v>0</v>
      </c>
      <c r="J31" s="61" t="str">
        <f t="shared" ref="J31:J63" si="2">IF(I31=0,"",H31&amp;"  "&amp;I31)</f>
        <v/>
      </c>
    </row>
    <row r="32" spans="1:10" ht="45" hidden="1" customHeight="1">
      <c r="A32" s="7"/>
      <c r="B32" s="80"/>
      <c r="C32" s="81"/>
      <c r="D32" s="77">
        <f>'REKOD PRESTASI MURID'!Q$11</f>
        <v>0</v>
      </c>
      <c r="E32" s="78">
        <f>VLOOKUP($I$6,'REKOD PRESTASI MURID'!$A$12:$AD$65,17)</f>
        <v>0</v>
      </c>
      <c r="F32" s="79" t="e">
        <f>VLOOKUP(E32,'DATA PERNYATAAN TAHAP PGUASAAN '!A100:B105,2)</f>
        <v>#N/A</v>
      </c>
      <c r="G32" s="7"/>
      <c r="H32" s="61">
        <v>26</v>
      </c>
      <c r="I32" s="61">
        <f>'REKOD PRESTASI MURID'!B37</f>
        <v>0</v>
      </c>
      <c r="J32" s="61" t="str">
        <f t="shared" si="2"/>
        <v/>
      </c>
    </row>
    <row r="33" spans="1:10" ht="45" hidden="1" customHeight="1">
      <c r="A33" s="7"/>
      <c r="B33" s="80"/>
      <c r="C33" s="81"/>
      <c r="D33" s="77">
        <f>'REKOD PRESTASI MURID'!$R$11</f>
        <v>0</v>
      </c>
      <c r="E33" s="78">
        <f>VLOOKUP($I$6,'REKOD PRESTASI MURID'!$A$12:$AD$65,18)</f>
        <v>0</v>
      </c>
      <c r="F33" s="79" t="e">
        <f>VLOOKUP(E33,'DATA PERNYATAAN TAHAP PGUASAAN '!A108:B113,2)</f>
        <v>#N/A</v>
      </c>
      <c r="G33" s="7"/>
      <c r="H33" s="61">
        <v>27</v>
      </c>
      <c r="I33" s="61">
        <f>'REKOD PRESTASI MURID'!B38</f>
        <v>0</v>
      </c>
      <c r="J33" s="61" t="str">
        <f t="shared" si="2"/>
        <v/>
      </c>
    </row>
    <row r="34" spans="1:10" ht="45" hidden="1" customHeight="1">
      <c r="A34" s="7"/>
      <c r="B34" s="80"/>
      <c r="C34" s="81"/>
      <c r="D34" s="77">
        <f>'REKOD PRESTASI MURID'!$S$11</f>
        <v>0</v>
      </c>
      <c r="E34" s="78">
        <f>VLOOKUP($I$6,'REKOD PRESTASI MURID'!$A$12:$AD$65,19)</f>
        <v>0</v>
      </c>
      <c r="F34" s="79" t="e">
        <f>VLOOKUP(E34,'DATA PERNYATAAN TAHAP PGUASAAN '!A116:B121,2)</f>
        <v>#N/A</v>
      </c>
      <c r="G34" s="7"/>
      <c r="H34" s="61">
        <v>28</v>
      </c>
      <c r="I34" s="61">
        <f>'REKOD PRESTASI MURID'!B39</f>
        <v>0</v>
      </c>
      <c r="J34" s="61" t="str">
        <f t="shared" si="2"/>
        <v/>
      </c>
    </row>
    <row r="35" spans="1:10" ht="45" hidden="1" customHeight="1">
      <c r="A35" s="7"/>
      <c r="B35" s="80"/>
      <c r="C35" s="81"/>
      <c r="D35" s="77">
        <f>'REKOD PRESTASI MURID'!$T$11</f>
        <v>0</v>
      </c>
      <c r="E35" s="78">
        <f>VLOOKUP($I$6,'REKOD PRESTASI MURID'!$A$12:$AD$65,20)</f>
        <v>0</v>
      </c>
      <c r="F35" s="79" t="e">
        <f>VLOOKUP(E35,'DATA PERNYATAAN TAHAP PGUASAAN '!A124:B129,2)</f>
        <v>#N/A</v>
      </c>
      <c r="G35" s="7"/>
      <c r="H35" s="61">
        <v>29</v>
      </c>
      <c r="I35" s="61">
        <f>'REKOD PRESTASI MURID'!B40</f>
        <v>0</v>
      </c>
      <c r="J35" s="61" t="str">
        <f t="shared" si="2"/>
        <v/>
      </c>
    </row>
    <row r="36" spans="1:10" ht="45" hidden="1" customHeight="1">
      <c r="A36" s="7"/>
      <c r="B36" s="80"/>
      <c r="C36" s="81"/>
      <c r="D36" s="77">
        <f>'REKOD PRESTASI MURID'!$U$11</f>
        <v>0</v>
      </c>
      <c r="E36" s="78">
        <f>VLOOKUP($I$6,'REKOD PRESTASI MURID'!$A$12:$AD$65,21)</f>
        <v>0</v>
      </c>
      <c r="F36" s="79" t="e">
        <f>VLOOKUP(E36,'DATA PERNYATAAN TAHAP PGUASAAN '!A132:B137,2)</f>
        <v>#N/A</v>
      </c>
      <c r="G36" s="7"/>
      <c r="H36" s="61">
        <v>30</v>
      </c>
      <c r="I36" s="61">
        <f>'REKOD PRESTASI MURID'!B41</f>
        <v>0</v>
      </c>
      <c r="J36" s="61" t="str">
        <f t="shared" si="2"/>
        <v/>
      </c>
    </row>
    <row r="37" spans="1:10" ht="45" hidden="1" customHeight="1">
      <c r="A37" s="7"/>
      <c r="B37" s="80"/>
      <c r="C37" s="81"/>
      <c r="D37" s="77">
        <f>'REKOD PRESTASI MURID'!$V$11</f>
        <v>0</v>
      </c>
      <c r="E37" s="78">
        <f>VLOOKUP($I$6,'REKOD PRESTASI MURID'!$A$12:$AD$65,22)</f>
        <v>0</v>
      </c>
      <c r="F37" s="79" t="e">
        <f>VLOOKUP(E37,'DATA PERNYATAAN TAHAP PGUASAAN '!A140:B145,2)</f>
        <v>#N/A</v>
      </c>
      <c r="G37" s="7"/>
      <c r="H37" s="61">
        <v>31</v>
      </c>
      <c r="I37" s="61">
        <f>'REKOD PRESTASI MURID'!B42</f>
        <v>0</v>
      </c>
      <c r="J37" s="61" t="str">
        <f t="shared" si="2"/>
        <v/>
      </c>
    </row>
    <row r="38" spans="1:10" ht="45" hidden="1" customHeight="1">
      <c r="A38" s="7"/>
      <c r="B38" s="80"/>
      <c r="C38" s="81"/>
      <c r="D38" s="77">
        <f>'REKOD PRESTASI MURID'!$W$11</f>
        <v>0</v>
      </c>
      <c r="E38" s="78">
        <f>VLOOKUP($I$6,'REKOD PRESTASI MURID'!$A$12:$AD$65,23)</f>
        <v>0</v>
      </c>
      <c r="F38" s="79" t="e">
        <f>VLOOKUP(E38,'DATA PERNYATAAN TAHAP PGUASAAN '!A148:B153,2)</f>
        <v>#N/A</v>
      </c>
      <c r="G38" s="7"/>
      <c r="H38" s="61">
        <v>32</v>
      </c>
      <c r="I38" s="61">
        <f>'REKOD PRESTASI MURID'!B43</f>
        <v>0</v>
      </c>
      <c r="J38" s="61" t="str">
        <f t="shared" si="2"/>
        <v/>
      </c>
    </row>
    <row r="39" spans="1:10" ht="45" hidden="1" customHeight="1">
      <c r="A39" s="7"/>
      <c r="B39" s="80"/>
      <c r="C39" s="81"/>
      <c r="D39" s="77">
        <f>'REKOD PRESTASI MURID'!$X$11</f>
        <v>0</v>
      </c>
      <c r="E39" s="78">
        <f>VLOOKUP($I$6,'REKOD PRESTASI MURID'!$A$12:$AD$65,24)</f>
        <v>0</v>
      </c>
      <c r="F39" s="79" t="e">
        <f>VLOOKUP(E39,'DATA PERNYATAAN TAHAP PGUASAAN '!A156:B161,2)</f>
        <v>#N/A</v>
      </c>
      <c r="G39" s="7"/>
      <c r="H39" s="61">
        <v>33</v>
      </c>
      <c r="I39" s="61">
        <f>'REKOD PRESTASI MURID'!B44</f>
        <v>0</v>
      </c>
      <c r="J39" s="61" t="str">
        <f t="shared" si="2"/>
        <v/>
      </c>
    </row>
    <row r="40" spans="1:10" ht="45" hidden="1" customHeight="1">
      <c r="A40" s="7"/>
      <c r="B40" s="80"/>
      <c r="C40" s="81"/>
      <c r="D40" s="77">
        <f>'REKOD PRESTASI MURID'!$Y$11</f>
        <v>0</v>
      </c>
      <c r="E40" s="78">
        <f>VLOOKUP($I$6,'REKOD PRESTASI MURID'!$A$12:$AD$65,25)</f>
        <v>0</v>
      </c>
      <c r="F40" s="79" t="e">
        <f>VLOOKUP(E40,'DATA PERNYATAAN TAHAP PGUASAAN '!A164:B169,2)</f>
        <v>#N/A</v>
      </c>
      <c r="G40" s="7"/>
      <c r="H40" s="61">
        <v>34</v>
      </c>
      <c r="I40" s="61">
        <f>'REKOD PRESTASI MURID'!B45</f>
        <v>0</v>
      </c>
      <c r="J40" s="61" t="str">
        <f t="shared" si="2"/>
        <v/>
      </c>
    </row>
    <row r="41" spans="1:10" ht="45" hidden="1" customHeight="1">
      <c r="A41" s="7"/>
      <c r="B41" s="80"/>
      <c r="C41" s="81"/>
      <c r="D41" s="77">
        <f>'REKOD PRESTASI MURID'!$Z$11</f>
        <v>0</v>
      </c>
      <c r="E41" s="78">
        <f>VLOOKUP($I$6,'REKOD PRESTASI MURID'!$A$12:$AD$65,26)</f>
        <v>0</v>
      </c>
      <c r="F41" s="79" t="e">
        <f>VLOOKUP(E41,'DATA PERNYATAAN TAHAP PGUASAAN '!A172:B177,2)</f>
        <v>#N/A</v>
      </c>
      <c r="G41" s="7"/>
      <c r="H41" s="61">
        <v>35</v>
      </c>
      <c r="I41" s="61">
        <f>'REKOD PRESTASI MURID'!B46</f>
        <v>0</v>
      </c>
      <c r="J41" s="61" t="str">
        <f t="shared" si="2"/>
        <v/>
      </c>
    </row>
    <row r="42" spans="1:10" ht="45" hidden="1" customHeight="1">
      <c r="A42" s="7"/>
      <c r="B42" s="80"/>
      <c r="C42" s="81"/>
      <c r="D42" s="77">
        <f>'REKOD PRESTASI MURID'!$AA$11</f>
        <v>0</v>
      </c>
      <c r="E42" s="78">
        <f>VLOOKUP($I$6,'REKOD PRESTASI MURID'!$A$12:$AD$65,27)</f>
        <v>0</v>
      </c>
      <c r="F42" s="79" t="e">
        <f>VLOOKUP(E42,'DATA PERNYATAAN TAHAP PGUASAAN '!A180:B185,2)</f>
        <v>#N/A</v>
      </c>
      <c r="G42" s="7"/>
      <c r="H42" s="61">
        <v>36</v>
      </c>
      <c r="I42" s="61">
        <f>'REKOD PRESTASI MURID'!B47</f>
        <v>0</v>
      </c>
      <c r="J42" s="61" t="str">
        <f t="shared" si="2"/>
        <v/>
      </c>
    </row>
    <row r="43" spans="1:10" ht="45" hidden="1" customHeight="1">
      <c r="A43" s="7"/>
      <c r="B43" s="80"/>
      <c r="C43" s="81"/>
      <c r="D43" s="77">
        <f>'REKOD PRESTASI MURID'!$AB$11</f>
        <v>0</v>
      </c>
      <c r="E43" s="78">
        <f>VLOOKUP($I$6,'REKOD PRESTASI MURID'!$A$12:$AD$65,28)</f>
        <v>0</v>
      </c>
      <c r="F43" s="79" t="e">
        <f>VLOOKUP(E43,'DATA PERNYATAAN TAHAP PGUASAAN '!A188:B193,2)</f>
        <v>#N/A</v>
      </c>
      <c r="G43" s="7"/>
      <c r="H43" s="61">
        <v>37</v>
      </c>
      <c r="I43" s="61">
        <f>'REKOD PRESTASI MURID'!B48</f>
        <v>0</v>
      </c>
      <c r="J43" s="61" t="str">
        <f t="shared" si="2"/>
        <v/>
      </c>
    </row>
    <row r="44" spans="1:10" ht="45" hidden="1" customHeight="1">
      <c r="A44" s="7"/>
      <c r="B44" s="82"/>
      <c r="C44" s="83"/>
      <c r="D44" s="77">
        <f>'REKOD PRESTASI MURID'!$AC$11</f>
        <v>0</v>
      </c>
      <c r="E44" s="78">
        <f>VLOOKUP($I$6,'REKOD PRESTASI MURID'!$A$12:$AD$65,29)</f>
        <v>0</v>
      </c>
      <c r="F44" s="79" t="e">
        <f>VLOOKUP(E44,'DATA PERNYATAAN TAHAP PGUASAAN '!A196:B201,2)</f>
        <v>#N/A</v>
      </c>
      <c r="G44" s="7"/>
      <c r="H44" s="61">
        <v>38</v>
      </c>
      <c r="I44" s="61">
        <f>'REKOD PRESTASI MURID'!B49</f>
        <v>0</v>
      </c>
      <c r="J44" s="61" t="str">
        <f t="shared" si="2"/>
        <v/>
      </c>
    </row>
    <row r="45" spans="1:10" s="53" customFormat="1" ht="18">
      <c r="A45" s="7"/>
      <c r="B45" s="84"/>
      <c r="C45" s="84"/>
      <c r="D45" s="85"/>
      <c r="E45" s="86"/>
      <c r="F45" s="87"/>
      <c r="G45" s="7"/>
      <c r="H45" s="61">
        <v>39</v>
      </c>
      <c r="I45" s="61">
        <f>'REKOD PRESTASI MURID'!B50</f>
        <v>0</v>
      </c>
      <c r="J45" s="61" t="str">
        <f t="shared" si="2"/>
        <v/>
      </c>
    </row>
    <row r="46" spans="1:10" s="53" customFormat="1" ht="21.75" customHeight="1">
      <c r="A46" s="88"/>
      <c r="B46" s="89"/>
      <c r="C46" s="89"/>
      <c r="D46" s="90"/>
      <c r="E46" s="91"/>
      <c r="F46" s="92"/>
      <c r="G46" s="88"/>
      <c r="H46" s="61">
        <v>40</v>
      </c>
      <c r="I46" s="61">
        <f>'REKOD PRESTASI MURID'!B51</f>
        <v>0</v>
      </c>
      <c r="J46" s="61" t="str">
        <f t="shared" si="2"/>
        <v/>
      </c>
    </row>
    <row r="47" spans="1:10" s="53" customFormat="1" ht="21.75" customHeight="1">
      <c r="A47" s="88"/>
      <c r="B47" s="89"/>
      <c r="C47" s="89"/>
      <c r="D47" s="93" t="s">
        <v>111</v>
      </c>
      <c r="E47" s="215"/>
      <c r="F47" s="215"/>
      <c r="G47" s="88"/>
      <c r="H47" s="61">
        <v>41</v>
      </c>
      <c r="I47" s="61">
        <f>'REKOD PRESTASI MURID'!B52</f>
        <v>0</v>
      </c>
      <c r="J47" s="61" t="str">
        <f t="shared" si="2"/>
        <v/>
      </c>
    </row>
    <row r="48" spans="1:10" s="54" customFormat="1" ht="22.5" customHeight="1">
      <c r="A48" s="88"/>
      <c r="B48" s="94"/>
      <c r="C48" s="94"/>
      <c r="E48" s="203"/>
      <c r="F48" s="203"/>
      <c r="G48" s="88"/>
      <c r="H48" s="61">
        <v>42</v>
      </c>
      <c r="I48" s="61">
        <f>'REKOD PRESTASI MURID'!B53</f>
        <v>0</v>
      </c>
      <c r="J48" s="61" t="str">
        <f t="shared" si="2"/>
        <v/>
      </c>
    </row>
    <row r="49" spans="1:10" s="54" customFormat="1" ht="21" customHeight="1">
      <c r="A49" s="88"/>
      <c r="B49" s="94"/>
      <c r="C49" s="94"/>
      <c r="D49" s="93"/>
      <c r="E49" s="203"/>
      <c r="F49" s="203"/>
      <c r="G49" s="88"/>
      <c r="H49" s="61">
        <v>43</v>
      </c>
      <c r="I49" s="61">
        <f>'REKOD PRESTASI MURID'!B54</f>
        <v>0</v>
      </c>
      <c r="J49" s="61" t="str">
        <f t="shared" si="2"/>
        <v/>
      </c>
    </row>
    <row r="50" spans="1:10" s="54" customFormat="1">
      <c r="A50" s="88"/>
      <c r="B50" s="88"/>
      <c r="C50" s="88"/>
      <c r="D50" s="88"/>
      <c r="E50" s="88"/>
      <c r="F50" s="88"/>
      <c r="G50" s="88"/>
      <c r="H50" s="61">
        <v>44</v>
      </c>
      <c r="I50" s="61">
        <f>'REKOD PRESTASI MURID'!B55</f>
        <v>0</v>
      </c>
      <c r="J50" s="61" t="str">
        <f t="shared" si="2"/>
        <v/>
      </c>
    </row>
    <row r="51" spans="1:10">
      <c r="H51" s="61">
        <v>45</v>
      </c>
      <c r="I51" s="61">
        <f>'REKOD PRESTASI MURID'!B56</f>
        <v>0</v>
      </c>
      <c r="J51" s="61" t="str">
        <f t="shared" si="2"/>
        <v/>
      </c>
    </row>
    <row r="52" spans="1:10">
      <c r="H52" s="61">
        <v>46</v>
      </c>
      <c r="I52" s="61">
        <f>'REKOD PRESTASI MURID'!B57</f>
        <v>0</v>
      </c>
      <c r="J52" s="61" t="str">
        <f t="shared" si="2"/>
        <v/>
      </c>
    </row>
    <row r="53" spans="1:10">
      <c r="H53" s="61">
        <v>47</v>
      </c>
      <c r="I53" s="61">
        <f>'REKOD PRESTASI MURID'!B58</f>
        <v>0</v>
      </c>
      <c r="J53" s="61" t="str">
        <f t="shared" si="2"/>
        <v/>
      </c>
    </row>
    <row r="54" spans="1:10">
      <c r="H54" s="61">
        <v>48</v>
      </c>
      <c r="I54" s="61">
        <f>'REKOD PRESTASI MURID'!B59</f>
        <v>0</v>
      </c>
      <c r="J54" s="61" t="str">
        <f t="shared" si="2"/>
        <v/>
      </c>
    </row>
    <row r="55" spans="1:10">
      <c r="B55" s="53" t="s">
        <v>16</v>
      </c>
      <c r="F55" s="95" t="s">
        <v>16</v>
      </c>
      <c r="H55" s="61">
        <v>49</v>
      </c>
      <c r="I55" s="61">
        <f>'REKOD PRESTASI MURID'!B60</f>
        <v>0</v>
      </c>
      <c r="J55" s="61" t="str">
        <f t="shared" si="2"/>
        <v/>
      </c>
    </row>
    <row r="56" spans="1:10">
      <c r="B56" s="96" t="str">
        <f>'REKOD PRESTASI MURID'!$D$6</f>
        <v>ENCIK BAH ZURI A/L BAH NAN</v>
      </c>
      <c r="C56" s="96"/>
      <c r="D56" s="96"/>
      <c r="E56" s="96"/>
      <c r="F56" s="162" t="s">
        <v>96</v>
      </c>
      <c r="H56" s="61">
        <v>50</v>
      </c>
      <c r="I56" s="61">
        <f>'REKOD PRESTASI MURID'!B61</f>
        <v>0</v>
      </c>
      <c r="J56" s="61" t="str">
        <f t="shared" si="2"/>
        <v/>
      </c>
    </row>
    <row r="57" spans="1:10">
      <c r="B57" s="53" t="s">
        <v>108</v>
      </c>
      <c r="F57" s="95" t="str">
        <f>'REKOD PRESTASI MURID'!$B$71</f>
        <v>PENGETUA</v>
      </c>
      <c r="H57" s="61">
        <v>51</v>
      </c>
      <c r="I57" s="61">
        <f>'REKOD PRESTASI MURID'!B62</f>
        <v>0</v>
      </c>
      <c r="J57" s="61" t="str">
        <f t="shared" si="2"/>
        <v/>
      </c>
    </row>
    <row r="58" spans="1:10">
      <c r="B58" s="53" t="str">
        <f>'REKOD PRESTASI MURID'!$B$72</f>
        <v>SMK BUNGAK PALEI</v>
      </c>
      <c r="F58" s="95" t="str">
        <f>'REKOD PRESTASI MURID'!$B$72</f>
        <v>SMK BUNGAK PALEI</v>
      </c>
      <c r="H58" s="61">
        <v>52</v>
      </c>
      <c r="I58" s="61">
        <f>'REKOD PRESTASI MURID'!B63</f>
        <v>0</v>
      </c>
      <c r="J58" s="61" t="str">
        <f t="shared" si="2"/>
        <v/>
      </c>
    </row>
    <row r="59" spans="1:10">
      <c r="B59" s="95"/>
      <c r="C59" s="95"/>
      <c r="D59" s="95"/>
      <c r="E59" s="95"/>
      <c r="H59" s="61">
        <v>53</v>
      </c>
      <c r="I59" s="61">
        <f>'REKOD PRESTASI MURID'!B64</f>
        <v>0</v>
      </c>
      <c r="J59" s="61" t="str">
        <f t="shared" si="2"/>
        <v/>
      </c>
    </row>
    <row r="60" spans="1:10">
      <c r="H60" s="61">
        <v>54</v>
      </c>
      <c r="I60" s="61">
        <f>'REKOD PRESTASI MURID'!B65</f>
        <v>0</v>
      </c>
      <c r="J60" s="61" t="str">
        <f t="shared" si="2"/>
        <v/>
      </c>
    </row>
    <row r="61" spans="1:10" s="53" customFormat="1">
      <c r="G61" s="97"/>
      <c r="H61" s="61">
        <v>55</v>
      </c>
      <c r="I61" s="61">
        <f>'REKOD PRESTASI MURID'!B66</f>
        <v>0</v>
      </c>
      <c r="J61" s="61" t="str">
        <f t="shared" si="2"/>
        <v/>
      </c>
    </row>
    <row r="62" spans="1:10" s="53" customFormat="1">
      <c r="G62" s="97"/>
      <c r="H62" s="61">
        <v>56</v>
      </c>
      <c r="I62" s="61">
        <f>'REKOD PRESTASI MURID'!B67</f>
        <v>0</v>
      </c>
      <c r="J62" s="61" t="str">
        <f t="shared" si="2"/>
        <v/>
      </c>
    </row>
    <row r="63" spans="1:10" s="53" customFormat="1">
      <c r="G63" s="97"/>
      <c r="H63" s="61">
        <v>57</v>
      </c>
      <c r="I63" s="61">
        <f>'REKOD PRESTASI MURID'!B68</f>
        <v>0</v>
      </c>
      <c r="J63" s="61" t="str">
        <f t="shared" si="2"/>
        <v/>
      </c>
    </row>
    <row r="64" spans="1:10" s="53" customFormat="1">
      <c r="G64" s="97"/>
      <c r="H64" s="61">
        <v>58</v>
      </c>
      <c r="I64" s="61"/>
      <c r="J64" s="61"/>
    </row>
    <row r="65" spans="4:10" s="53" customFormat="1">
      <c r="G65" s="97"/>
      <c r="H65" s="61">
        <v>59</v>
      </c>
      <c r="I65" s="61"/>
      <c r="J65" s="61"/>
    </row>
    <row r="66" spans="4:10" s="53" customFormat="1">
      <c r="D66" s="96"/>
      <c r="E66" s="96"/>
      <c r="G66" s="97"/>
      <c r="H66" s="61">
        <v>60</v>
      </c>
      <c r="I66" s="61"/>
      <c r="J66" s="61"/>
    </row>
    <row r="67" spans="4:10" s="53" customFormat="1">
      <c r="G67" s="97"/>
      <c r="H67" s="61">
        <v>61</v>
      </c>
      <c r="I67" s="61"/>
      <c r="J67" s="61"/>
    </row>
    <row r="68" spans="4:10" s="53" customFormat="1">
      <c r="G68" s="97"/>
      <c r="H68" s="61">
        <v>62</v>
      </c>
      <c r="I68" s="61"/>
      <c r="J68" s="61"/>
    </row>
    <row r="69" spans="4:10" s="53" customFormat="1">
      <c r="G69" s="97"/>
      <c r="H69" s="61">
        <v>63</v>
      </c>
      <c r="I69" s="61"/>
      <c r="J69" s="61"/>
    </row>
    <row r="70" spans="4:10" s="53" customFormat="1">
      <c r="G70" s="97"/>
      <c r="H70" s="61">
        <v>64</v>
      </c>
      <c r="I70" s="61"/>
      <c r="J70" s="61"/>
    </row>
    <row r="71" spans="4:10" s="53" customFormat="1">
      <c r="G71" s="97"/>
      <c r="H71" s="61">
        <v>65</v>
      </c>
      <c r="I71" s="61"/>
      <c r="J71" s="61"/>
    </row>
    <row r="72" spans="4:10" s="53" customFormat="1">
      <c r="G72" s="97"/>
      <c r="H72" s="61">
        <v>66</v>
      </c>
      <c r="I72" s="61"/>
      <c r="J72" s="61"/>
    </row>
    <row r="73" spans="4:10">
      <c r="H73" s="61">
        <v>67</v>
      </c>
      <c r="I73" s="61"/>
      <c r="J73" s="61"/>
    </row>
    <row r="74" spans="4:10">
      <c r="H74" s="61">
        <v>68</v>
      </c>
      <c r="I74" s="61"/>
      <c r="J74" s="61"/>
    </row>
    <row r="75" spans="4:10">
      <c r="H75" s="61">
        <v>69</v>
      </c>
      <c r="I75" s="61"/>
      <c r="J75" s="61"/>
    </row>
    <row r="76" spans="4:10">
      <c r="H76" s="100"/>
      <c r="I76" s="101"/>
      <c r="J76" s="53"/>
    </row>
    <row r="77" spans="4:10">
      <c r="H77" s="100"/>
      <c r="I77" s="101"/>
      <c r="J77" s="53"/>
    </row>
    <row r="78" spans="4:10">
      <c r="H78" s="100"/>
      <c r="I78" s="101"/>
      <c r="J78" s="53"/>
    </row>
    <row r="79" spans="4:10">
      <c r="H79" s="100"/>
      <c r="I79" s="101"/>
      <c r="J79" s="53"/>
    </row>
    <row r="80" spans="4:10">
      <c r="H80" s="100"/>
      <c r="I80" s="101"/>
      <c r="J80" s="53"/>
    </row>
    <row r="81" spans="8:10">
      <c r="H81" s="100"/>
      <c r="I81" s="101"/>
      <c r="J81" s="53"/>
    </row>
    <row r="82" spans="8:10">
      <c r="H82" s="100"/>
      <c r="I82" s="101"/>
      <c r="J82" s="53"/>
    </row>
    <row r="83" spans="8:10">
      <c r="H83" s="100"/>
      <c r="I83" s="101"/>
      <c r="J83" s="53"/>
    </row>
    <row r="84" spans="8:10">
      <c r="H84" s="100"/>
      <c r="I84" s="101"/>
      <c r="J84" s="53"/>
    </row>
    <row r="85" spans="8:10">
      <c r="H85" s="100"/>
      <c r="I85" s="101"/>
      <c r="J85" s="53"/>
    </row>
    <row r="86" spans="8:10">
      <c r="H86" s="100"/>
      <c r="I86" s="53"/>
      <c r="J86" s="53"/>
    </row>
    <row r="87" spans="8:10">
      <c r="H87" s="100"/>
      <c r="I87" s="53"/>
      <c r="J87" s="53"/>
    </row>
  </sheetData>
  <mergeCells count="20">
    <mergeCell ref="B1:F1"/>
    <mergeCell ref="B2:F2"/>
    <mergeCell ref="B3:F3"/>
    <mergeCell ref="B4:F4"/>
    <mergeCell ref="H4:J4"/>
    <mergeCell ref="B8:C8"/>
    <mergeCell ref="E49:F49"/>
    <mergeCell ref="B9:C9"/>
    <mergeCell ref="B10:C10"/>
    <mergeCell ref="B11:C11"/>
    <mergeCell ref="B13:C13"/>
    <mergeCell ref="B15:D15"/>
    <mergeCell ref="B17:D17"/>
    <mergeCell ref="E15:E16"/>
    <mergeCell ref="E17:F17"/>
    <mergeCell ref="B19:C19"/>
    <mergeCell ref="E47:F47"/>
    <mergeCell ref="E48:F48"/>
    <mergeCell ref="B20:C22"/>
    <mergeCell ref="F15:F16"/>
  </mergeCells>
  <printOptions horizontalCentered="1"/>
  <pageMargins left="0.2361111111111111" right="0.2361111111111111" top="0.74791666666666667" bottom="0.74791666666666667" header="0.31458333333333333" footer="0.31458333333333333"/>
  <pageSetup paperSize="9" scale="61" fitToHeight="0" orientation="portrait" blackAndWhite="1"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zoomScale="90" zoomScaleNormal="90" zoomScaleSheetLayoutView="100" workbookViewId="0">
      <selection activeCell="G18" sqref="G18"/>
    </sheetView>
  </sheetViews>
  <sheetFormatPr defaultRowHeight="14.25" zeroHeight="1"/>
  <cols>
    <col min="1" max="1" width="20.85546875" style="36" customWidth="1"/>
    <col min="2" max="2" width="104.7109375" style="37" customWidth="1"/>
    <col min="3" max="4" width="9.140625" style="36" customWidth="1"/>
    <col min="5" max="5" width="9.140625" style="36" bestFit="1"/>
    <col min="6" max="16384" width="9.140625" style="36"/>
  </cols>
  <sheetData>
    <row r="1" spans="1:9" ht="39.75" customHeight="1">
      <c r="A1" s="38" t="s">
        <v>101</v>
      </c>
      <c r="B1" s="39"/>
    </row>
    <row r="2" spans="1:9">
      <c r="A2" s="40"/>
      <c r="B2" s="41"/>
    </row>
    <row r="3" spans="1:9" ht="30">
      <c r="A3" s="42" t="s">
        <v>68</v>
      </c>
      <c r="B3" s="42" t="s">
        <v>69</v>
      </c>
    </row>
    <row r="4" spans="1:9" ht="53.25" customHeight="1">
      <c r="A4" s="44">
        <v>1</v>
      </c>
      <c r="B4" s="157" t="s">
        <v>70</v>
      </c>
    </row>
    <row r="5" spans="1:9" ht="53.25" customHeight="1">
      <c r="A5" s="44">
        <v>2</v>
      </c>
      <c r="B5" s="157" t="s">
        <v>71</v>
      </c>
    </row>
    <row r="6" spans="1:9" ht="53.25" customHeight="1">
      <c r="A6" s="44">
        <v>3</v>
      </c>
      <c r="B6" s="45" t="s">
        <v>72</v>
      </c>
    </row>
    <row r="7" spans="1:9" ht="53.25" customHeight="1">
      <c r="A7" s="44">
        <v>4</v>
      </c>
      <c r="B7" s="45" t="s">
        <v>73</v>
      </c>
    </row>
    <row r="8" spans="1:9" ht="53.25" customHeight="1">
      <c r="A8" s="44">
        <v>5</v>
      </c>
      <c r="B8" s="157" t="s">
        <v>74</v>
      </c>
    </row>
    <row r="9" spans="1:9" ht="53.25" customHeight="1">
      <c r="A9" s="44">
        <v>6</v>
      </c>
      <c r="B9" s="157" t="s">
        <v>75</v>
      </c>
    </row>
    <row r="10" spans="1:9">
      <c r="A10" s="40"/>
      <c r="B10" s="41"/>
    </row>
    <row r="11" spans="1:9" ht="30">
      <c r="A11" s="46" t="s">
        <v>76</v>
      </c>
      <c r="B11" s="42" t="s">
        <v>77</v>
      </c>
    </row>
    <row r="12" spans="1:9" ht="54" customHeight="1">
      <c r="A12" s="44">
        <v>1</v>
      </c>
      <c r="B12" s="157" t="s">
        <v>78</v>
      </c>
    </row>
    <row r="13" spans="1:9" ht="54" customHeight="1">
      <c r="A13" s="44">
        <v>2</v>
      </c>
      <c r="B13" s="157" t="s">
        <v>79</v>
      </c>
    </row>
    <row r="14" spans="1:9" ht="54" customHeight="1">
      <c r="A14" s="44">
        <v>3</v>
      </c>
      <c r="B14" s="45" t="s">
        <v>80</v>
      </c>
    </row>
    <row r="15" spans="1:9" ht="54" customHeight="1">
      <c r="A15" s="44">
        <v>4</v>
      </c>
      <c r="B15" s="157" t="s">
        <v>81</v>
      </c>
      <c r="I15" s="47"/>
    </row>
    <row r="16" spans="1:9" ht="54" customHeight="1">
      <c r="A16" s="44">
        <v>5</v>
      </c>
      <c r="B16" s="45" t="s">
        <v>82</v>
      </c>
    </row>
    <row r="17" spans="1:2" ht="54" customHeight="1">
      <c r="A17" s="44">
        <v>6</v>
      </c>
      <c r="B17" s="45" t="s">
        <v>83</v>
      </c>
    </row>
    <row r="18" spans="1:2">
      <c r="A18" s="40"/>
      <c r="B18" s="41"/>
    </row>
    <row r="19" spans="1:2" ht="30">
      <c r="A19" s="46" t="s">
        <v>68</v>
      </c>
      <c r="B19" s="42" t="s">
        <v>84</v>
      </c>
    </row>
    <row r="20" spans="1:2" ht="56.25" customHeight="1">
      <c r="A20" s="44">
        <v>1</v>
      </c>
      <c r="B20" s="157" t="s">
        <v>85</v>
      </c>
    </row>
    <row r="21" spans="1:2" ht="56.25" customHeight="1">
      <c r="A21" s="44">
        <v>2</v>
      </c>
      <c r="B21" s="157" t="s">
        <v>86</v>
      </c>
    </row>
    <row r="22" spans="1:2" ht="56.25" customHeight="1">
      <c r="A22" s="44">
        <v>3</v>
      </c>
      <c r="B22" s="45" t="s">
        <v>87</v>
      </c>
    </row>
    <row r="23" spans="1:2" ht="56.25" customHeight="1">
      <c r="A23" s="44">
        <v>4</v>
      </c>
      <c r="B23" s="157" t="s">
        <v>88</v>
      </c>
    </row>
    <row r="24" spans="1:2" ht="56.25" customHeight="1">
      <c r="A24" s="44">
        <v>5</v>
      </c>
      <c r="B24" s="157" t="s">
        <v>89</v>
      </c>
    </row>
    <row r="25" spans="1:2" ht="56.25" customHeight="1">
      <c r="A25" s="44">
        <v>6</v>
      </c>
      <c r="B25" s="157" t="s">
        <v>90</v>
      </c>
    </row>
    <row r="26" spans="1:2"/>
    <row r="27" spans="1:2" ht="30" hidden="1">
      <c r="A27" s="46" t="s">
        <v>15</v>
      </c>
      <c r="B27" s="43"/>
    </row>
    <row r="28" spans="1:2" hidden="1">
      <c r="A28" s="44">
        <v>1</v>
      </c>
      <c r="B28" s="45"/>
    </row>
    <row r="29" spans="1:2" hidden="1">
      <c r="A29" s="44">
        <v>2</v>
      </c>
      <c r="B29" s="45"/>
    </row>
    <row r="30" spans="1:2" hidden="1">
      <c r="A30" s="44">
        <v>3</v>
      </c>
      <c r="B30" s="45"/>
    </row>
    <row r="31" spans="1:2" hidden="1">
      <c r="A31" s="44">
        <v>4</v>
      </c>
      <c r="B31" s="45"/>
    </row>
    <row r="32" spans="1:2" hidden="1">
      <c r="A32" s="44">
        <v>5</v>
      </c>
      <c r="B32" s="45"/>
    </row>
    <row r="33" spans="1:2" hidden="1">
      <c r="A33" s="44">
        <v>6</v>
      </c>
      <c r="B33" s="45"/>
    </row>
    <row r="34" spans="1:2" hidden="1"/>
    <row r="35" spans="1:2" ht="30" hidden="1">
      <c r="A35" s="46" t="s">
        <v>15</v>
      </c>
      <c r="B35" s="43"/>
    </row>
    <row r="36" spans="1:2" hidden="1">
      <c r="A36" s="44">
        <v>1</v>
      </c>
      <c r="B36" s="45"/>
    </row>
    <row r="37" spans="1:2" hidden="1">
      <c r="A37" s="44">
        <v>2</v>
      </c>
      <c r="B37" s="45"/>
    </row>
    <row r="38" spans="1:2" hidden="1">
      <c r="A38" s="44">
        <v>3</v>
      </c>
      <c r="B38" s="45"/>
    </row>
    <row r="39" spans="1:2" hidden="1">
      <c r="A39" s="44">
        <v>4</v>
      </c>
      <c r="B39" s="45"/>
    </row>
    <row r="40" spans="1:2" hidden="1">
      <c r="A40" s="44">
        <v>5</v>
      </c>
      <c r="B40" s="45"/>
    </row>
    <row r="41" spans="1:2" hidden="1">
      <c r="A41" s="44">
        <v>6</v>
      </c>
      <c r="B41" s="45"/>
    </row>
    <row r="42" spans="1:2" hidden="1"/>
    <row r="43" spans="1:2" ht="30" hidden="1">
      <c r="A43" s="46" t="s">
        <v>15</v>
      </c>
      <c r="B43" s="43"/>
    </row>
    <row r="44" spans="1:2" hidden="1">
      <c r="A44" s="44">
        <v>1</v>
      </c>
      <c r="B44" s="45"/>
    </row>
    <row r="45" spans="1:2" hidden="1">
      <c r="A45" s="44">
        <v>2</v>
      </c>
      <c r="B45" s="45"/>
    </row>
    <row r="46" spans="1:2" hidden="1">
      <c r="A46" s="44">
        <v>3</v>
      </c>
      <c r="B46" s="45"/>
    </row>
    <row r="47" spans="1:2" hidden="1">
      <c r="A47" s="44">
        <v>4</v>
      </c>
      <c r="B47" s="45"/>
    </row>
    <row r="48" spans="1:2" hidden="1">
      <c r="A48" s="44">
        <v>5</v>
      </c>
      <c r="B48" s="45"/>
    </row>
    <row r="49" spans="1:2" hidden="1">
      <c r="A49" s="44">
        <v>6</v>
      </c>
      <c r="B49" s="45"/>
    </row>
    <row r="50" spans="1:2" hidden="1"/>
    <row r="51" spans="1:2" ht="30" hidden="1">
      <c r="A51" s="46" t="s">
        <v>15</v>
      </c>
      <c r="B51" s="43"/>
    </row>
    <row r="52" spans="1:2" hidden="1">
      <c r="A52" s="44">
        <v>1</v>
      </c>
      <c r="B52" s="45"/>
    </row>
    <row r="53" spans="1:2" hidden="1">
      <c r="A53" s="44">
        <v>2</v>
      </c>
      <c r="B53" s="45"/>
    </row>
    <row r="54" spans="1:2" hidden="1">
      <c r="A54" s="44">
        <v>3</v>
      </c>
      <c r="B54" s="45"/>
    </row>
    <row r="55" spans="1:2" hidden="1">
      <c r="A55" s="44">
        <v>4</v>
      </c>
      <c r="B55" s="45"/>
    </row>
    <row r="56" spans="1:2" hidden="1">
      <c r="A56" s="44">
        <v>5</v>
      </c>
      <c r="B56" s="45"/>
    </row>
    <row r="57" spans="1:2" hidden="1">
      <c r="A57" s="44">
        <v>6</v>
      </c>
      <c r="B57" s="45"/>
    </row>
    <row r="58" spans="1:2" hidden="1"/>
    <row r="59" spans="1:2" ht="30" hidden="1">
      <c r="A59" s="46" t="s">
        <v>15</v>
      </c>
      <c r="B59" s="43"/>
    </row>
    <row r="60" spans="1:2" hidden="1">
      <c r="A60" s="44">
        <v>1</v>
      </c>
      <c r="B60" s="45"/>
    </row>
    <row r="61" spans="1:2" hidden="1">
      <c r="A61" s="44">
        <v>2</v>
      </c>
      <c r="B61" s="45"/>
    </row>
    <row r="62" spans="1:2" hidden="1">
      <c r="A62" s="44">
        <v>3</v>
      </c>
      <c r="B62" s="45"/>
    </row>
    <row r="63" spans="1:2" hidden="1">
      <c r="A63" s="44">
        <v>4</v>
      </c>
      <c r="B63" s="45"/>
    </row>
    <row r="64" spans="1:2" ht="21.75" hidden="1" customHeight="1">
      <c r="A64" s="44">
        <v>5</v>
      </c>
      <c r="B64" s="45"/>
    </row>
    <row r="65" spans="1:2" hidden="1">
      <c r="A65" s="44">
        <v>6</v>
      </c>
      <c r="B65" s="45"/>
    </row>
    <row r="66" spans="1:2" hidden="1"/>
    <row r="67" spans="1:2" ht="30" hidden="1">
      <c r="A67" s="46" t="s">
        <v>15</v>
      </c>
      <c r="B67" s="43"/>
    </row>
    <row r="68" spans="1:2" hidden="1">
      <c r="A68" s="44">
        <v>1</v>
      </c>
      <c r="B68" s="45"/>
    </row>
    <row r="69" spans="1:2" hidden="1">
      <c r="A69" s="44">
        <v>2</v>
      </c>
      <c r="B69" s="45"/>
    </row>
    <row r="70" spans="1:2" hidden="1">
      <c r="A70" s="44">
        <v>3</v>
      </c>
      <c r="B70" s="45"/>
    </row>
    <row r="71" spans="1:2" hidden="1">
      <c r="A71" s="44">
        <v>4</v>
      </c>
      <c r="B71" s="45"/>
    </row>
    <row r="72" spans="1:2" hidden="1">
      <c r="A72" s="44">
        <v>5</v>
      </c>
      <c r="B72" s="45"/>
    </row>
    <row r="73" spans="1:2" hidden="1">
      <c r="A73" s="44">
        <v>6</v>
      </c>
      <c r="B73" s="45"/>
    </row>
    <row r="74" spans="1:2" hidden="1"/>
    <row r="75" spans="1:2" ht="30" hidden="1">
      <c r="A75" s="46" t="s">
        <v>15</v>
      </c>
      <c r="B75" s="43"/>
    </row>
    <row r="76" spans="1:2" hidden="1">
      <c r="A76" s="44">
        <v>1</v>
      </c>
      <c r="B76" s="45"/>
    </row>
    <row r="77" spans="1:2" hidden="1">
      <c r="A77" s="44">
        <v>2</v>
      </c>
      <c r="B77" s="45"/>
    </row>
    <row r="78" spans="1:2" hidden="1">
      <c r="A78" s="44">
        <v>3</v>
      </c>
      <c r="B78" s="45"/>
    </row>
    <row r="79" spans="1:2" hidden="1">
      <c r="A79" s="44">
        <v>4</v>
      </c>
      <c r="B79" s="45"/>
    </row>
    <row r="80" spans="1:2" hidden="1">
      <c r="A80" s="44">
        <v>5</v>
      </c>
      <c r="B80" s="45"/>
    </row>
    <row r="81" spans="1:2" hidden="1">
      <c r="A81" s="44">
        <v>6</v>
      </c>
      <c r="B81" s="45"/>
    </row>
    <row r="82" spans="1:2" hidden="1"/>
    <row r="83" spans="1:2" ht="30" hidden="1">
      <c r="A83" s="46" t="s">
        <v>15</v>
      </c>
      <c r="B83" s="43"/>
    </row>
    <row r="84" spans="1:2" hidden="1">
      <c r="A84" s="44">
        <v>1</v>
      </c>
      <c r="B84" s="45"/>
    </row>
    <row r="85" spans="1:2" hidden="1">
      <c r="A85" s="44">
        <v>2</v>
      </c>
      <c r="B85" s="45"/>
    </row>
    <row r="86" spans="1:2" hidden="1">
      <c r="A86" s="44">
        <v>3</v>
      </c>
      <c r="B86" s="45"/>
    </row>
    <row r="87" spans="1:2" hidden="1">
      <c r="A87" s="44">
        <v>4</v>
      </c>
      <c r="B87" s="45"/>
    </row>
    <row r="88" spans="1:2" hidden="1">
      <c r="A88" s="44">
        <v>5</v>
      </c>
      <c r="B88" s="45"/>
    </row>
    <row r="89" spans="1:2" hidden="1">
      <c r="A89" s="44">
        <v>6</v>
      </c>
      <c r="B89" s="45"/>
    </row>
    <row r="90" spans="1:2" hidden="1"/>
    <row r="91" spans="1:2" ht="30" hidden="1">
      <c r="A91" s="46" t="s">
        <v>15</v>
      </c>
      <c r="B91" s="43"/>
    </row>
    <row r="92" spans="1:2" hidden="1">
      <c r="A92" s="44">
        <v>1</v>
      </c>
      <c r="B92" s="45"/>
    </row>
    <row r="93" spans="1:2" hidden="1">
      <c r="A93" s="44">
        <v>2</v>
      </c>
      <c r="B93" s="45"/>
    </row>
    <row r="94" spans="1:2" hidden="1">
      <c r="A94" s="44">
        <v>3</v>
      </c>
      <c r="B94" s="45"/>
    </row>
    <row r="95" spans="1:2" hidden="1">
      <c r="A95" s="44">
        <v>4</v>
      </c>
      <c r="B95" s="45"/>
    </row>
    <row r="96" spans="1:2" hidden="1">
      <c r="A96" s="44">
        <v>5</v>
      </c>
      <c r="B96" s="45"/>
    </row>
    <row r="97" spans="1:2" hidden="1">
      <c r="A97" s="44">
        <v>6</v>
      </c>
      <c r="B97" s="45"/>
    </row>
    <row r="98" spans="1:2" hidden="1">
      <c r="B98" s="48"/>
    </row>
    <row r="99" spans="1:2" ht="30" hidden="1">
      <c r="A99" s="46" t="s">
        <v>15</v>
      </c>
      <c r="B99" s="49"/>
    </row>
    <row r="100" spans="1:2" hidden="1">
      <c r="A100" s="44">
        <v>1</v>
      </c>
      <c r="B100" s="50"/>
    </row>
    <row r="101" spans="1:2" hidden="1">
      <c r="A101" s="44">
        <v>2</v>
      </c>
      <c r="B101" s="50"/>
    </row>
    <row r="102" spans="1:2" hidden="1">
      <c r="A102" s="44">
        <v>3</v>
      </c>
      <c r="B102" s="50"/>
    </row>
    <row r="103" spans="1:2" hidden="1">
      <c r="A103" s="44">
        <v>4</v>
      </c>
      <c r="B103" s="50"/>
    </row>
    <row r="104" spans="1:2" hidden="1">
      <c r="A104" s="44">
        <v>5</v>
      </c>
      <c r="B104" s="50"/>
    </row>
    <row r="105" spans="1:2" hidden="1">
      <c r="A105" s="44">
        <v>6</v>
      </c>
      <c r="B105" s="50"/>
    </row>
    <row r="106" spans="1:2" hidden="1">
      <c r="B106" s="48"/>
    </row>
    <row r="107" spans="1:2" ht="30" hidden="1">
      <c r="A107" s="46" t="s">
        <v>15</v>
      </c>
      <c r="B107" s="49"/>
    </row>
    <row r="108" spans="1:2" hidden="1">
      <c r="A108" s="44">
        <v>1</v>
      </c>
      <c r="B108" s="50"/>
    </row>
    <row r="109" spans="1:2" hidden="1">
      <c r="A109" s="44">
        <v>2</v>
      </c>
      <c r="B109" s="50"/>
    </row>
    <row r="110" spans="1:2" hidden="1">
      <c r="A110" s="44">
        <v>3</v>
      </c>
      <c r="B110" s="50"/>
    </row>
    <row r="111" spans="1:2" hidden="1">
      <c r="A111" s="44">
        <v>4</v>
      </c>
      <c r="B111" s="50"/>
    </row>
    <row r="112" spans="1:2" hidden="1">
      <c r="A112" s="44">
        <v>5</v>
      </c>
      <c r="B112" s="50"/>
    </row>
    <row r="113" spans="1:2" hidden="1">
      <c r="A113" s="44">
        <v>6</v>
      </c>
      <c r="B113" s="50"/>
    </row>
    <row r="114" spans="1:2" hidden="1">
      <c r="B114" s="48"/>
    </row>
    <row r="115" spans="1:2" ht="30" hidden="1">
      <c r="A115" s="46" t="s">
        <v>15</v>
      </c>
      <c r="B115" s="49"/>
    </row>
    <row r="116" spans="1:2" hidden="1">
      <c r="A116" s="44">
        <v>1</v>
      </c>
      <c r="B116" s="50"/>
    </row>
    <row r="117" spans="1:2" hidden="1">
      <c r="A117" s="44">
        <v>2</v>
      </c>
      <c r="B117" s="50"/>
    </row>
    <row r="118" spans="1:2" hidden="1">
      <c r="A118" s="44">
        <v>3</v>
      </c>
      <c r="B118" s="50"/>
    </row>
    <row r="119" spans="1:2" hidden="1">
      <c r="A119" s="44">
        <v>4</v>
      </c>
      <c r="B119" s="50"/>
    </row>
    <row r="120" spans="1:2" hidden="1">
      <c r="A120" s="44">
        <v>5</v>
      </c>
      <c r="B120" s="50"/>
    </row>
    <row r="121" spans="1:2" hidden="1">
      <c r="A121" s="44">
        <v>6</v>
      </c>
      <c r="B121" s="50"/>
    </row>
    <row r="122" spans="1:2" hidden="1">
      <c r="B122" s="48"/>
    </row>
    <row r="123" spans="1:2" ht="30" hidden="1">
      <c r="A123" s="46" t="s">
        <v>15</v>
      </c>
      <c r="B123" s="49"/>
    </row>
    <row r="124" spans="1:2" hidden="1">
      <c r="A124" s="44">
        <v>1</v>
      </c>
      <c r="B124" s="50"/>
    </row>
    <row r="125" spans="1:2" hidden="1">
      <c r="A125" s="44">
        <v>2</v>
      </c>
      <c r="B125" s="50"/>
    </row>
    <row r="126" spans="1:2" hidden="1">
      <c r="A126" s="44">
        <v>3</v>
      </c>
      <c r="B126" s="50"/>
    </row>
    <row r="127" spans="1:2" hidden="1">
      <c r="A127" s="44">
        <v>4</v>
      </c>
      <c r="B127" s="50"/>
    </row>
    <row r="128" spans="1:2" hidden="1">
      <c r="A128" s="44">
        <v>5</v>
      </c>
      <c r="B128" s="50"/>
    </row>
    <row r="129" spans="1:2" hidden="1">
      <c r="A129" s="44">
        <v>6</v>
      </c>
      <c r="B129" s="50"/>
    </row>
    <row r="130" spans="1:2" hidden="1">
      <c r="B130" s="48"/>
    </row>
    <row r="131" spans="1:2" ht="30" hidden="1">
      <c r="A131" s="46" t="s">
        <v>15</v>
      </c>
      <c r="B131" s="49"/>
    </row>
    <row r="132" spans="1:2" hidden="1">
      <c r="A132" s="44">
        <v>1</v>
      </c>
      <c r="B132" s="50"/>
    </row>
    <row r="133" spans="1:2" hidden="1">
      <c r="A133" s="44">
        <v>2</v>
      </c>
      <c r="B133" s="50"/>
    </row>
    <row r="134" spans="1:2" hidden="1">
      <c r="A134" s="44">
        <v>3</v>
      </c>
      <c r="B134" s="50"/>
    </row>
    <row r="135" spans="1:2" hidden="1">
      <c r="A135" s="44">
        <v>4</v>
      </c>
      <c r="B135" s="50"/>
    </row>
    <row r="136" spans="1:2" hidden="1">
      <c r="A136" s="44">
        <v>5</v>
      </c>
      <c r="B136" s="50"/>
    </row>
    <row r="137" spans="1:2" hidden="1">
      <c r="A137" s="44">
        <v>6</v>
      </c>
      <c r="B137" s="50"/>
    </row>
    <row r="138" spans="1:2" hidden="1">
      <c r="B138" s="48"/>
    </row>
    <row r="139" spans="1:2" ht="30" hidden="1">
      <c r="A139" s="46" t="s">
        <v>15</v>
      </c>
      <c r="B139" s="49"/>
    </row>
    <row r="140" spans="1:2" hidden="1">
      <c r="A140" s="44">
        <v>1</v>
      </c>
      <c r="B140" s="50"/>
    </row>
    <row r="141" spans="1:2" hidden="1">
      <c r="A141" s="44">
        <v>2</v>
      </c>
      <c r="B141" s="50"/>
    </row>
    <row r="142" spans="1:2" hidden="1">
      <c r="A142" s="44">
        <v>3</v>
      </c>
      <c r="B142" s="50"/>
    </row>
    <row r="143" spans="1:2" hidden="1">
      <c r="A143" s="44">
        <v>4</v>
      </c>
      <c r="B143" s="50"/>
    </row>
    <row r="144" spans="1:2" hidden="1">
      <c r="A144" s="44">
        <v>5</v>
      </c>
      <c r="B144" s="50"/>
    </row>
    <row r="145" spans="1:2" hidden="1">
      <c r="A145" s="44">
        <v>6</v>
      </c>
      <c r="B145" s="50"/>
    </row>
    <row r="146" spans="1:2" hidden="1">
      <c r="B146" s="48"/>
    </row>
    <row r="147" spans="1:2" ht="30" hidden="1">
      <c r="A147" s="46" t="s">
        <v>15</v>
      </c>
      <c r="B147" s="49"/>
    </row>
    <row r="148" spans="1:2" hidden="1">
      <c r="A148" s="44">
        <v>1</v>
      </c>
      <c r="B148" s="50"/>
    </row>
    <row r="149" spans="1:2" hidden="1">
      <c r="A149" s="44">
        <v>2</v>
      </c>
      <c r="B149" s="50"/>
    </row>
    <row r="150" spans="1:2" hidden="1">
      <c r="A150" s="44">
        <v>3</v>
      </c>
      <c r="B150" s="50"/>
    </row>
    <row r="151" spans="1:2" hidden="1">
      <c r="A151" s="44">
        <v>4</v>
      </c>
      <c r="B151" s="50"/>
    </row>
    <row r="152" spans="1:2" hidden="1">
      <c r="A152" s="44">
        <v>5</v>
      </c>
      <c r="B152" s="50"/>
    </row>
    <row r="153" spans="1:2" hidden="1">
      <c r="A153" s="44">
        <v>6</v>
      </c>
      <c r="B153" s="50"/>
    </row>
    <row r="154" spans="1:2" hidden="1">
      <c r="B154" s="48"/>
    </row>
    <row r="155" spans="1:2" ht="30" hidden="1">
      <c r="A155" s="46" t="s">
        <v>15</v>
      </c>
      <c r="B155" s="49"/>
    </row>
    <row r="156" spans="1:2" hidden="1">
      <c r="A156" s="44">
        <v>1</v>
      </c>
      <c r="B156" s="50"/>
    </row>
    <row r="157" spans="1:2" hidden="1">
      <c r="A157" s="44">
        <v>2</v>
      </c>
      <c r="B157" s="50"/>
    </row>
    <row r="158" spans="1:2" hidden="1">
      <c r="A158" s="44">
        <v>3</v>
      </c>
      <c r="B158" s="50"/>
    </row>
    <row r="159" spans="1:2" hidden="1">
      <c r="A159" s="44">
        <v>4</v>
      </c>
      <c r="B159" s="50"/>
    </row>
    <row r="160" spans="1:2" hidden="1">
      <c r="A160" s="44">
        <v>5</v>
      </c>
      <c r="B160" s="50"/>
    </row>
    <row r="161" spans="1:2" hidden="1">
      <c r="A161" s="44">
        <v>6</v>
      </c>
      <c r="B161" s="50"/>
    </row>
    <row r="162" spans="1:2" hidden="1">
      <c r="B162" s="48"/>
    </row>
    <row r="163" spans="1:2" ht="15" hidden="1">
      <c r="A163" s="51" t="s">
        <v>15</v>
      </c>
      <c r="B163" s="49"/>
    </row>
    <row r="164" spans="1:2" hidden="1">
      <c r="A164" s="44">
        <v>1</v>
      </c>
      <c r="B164" s="50"/>
    </row>
    <row r="165" spans="1:2" hidden="1">
      <c r="A165" s="44">
        <v>2</v>
      </c>
      <c r="B165" s="50"/>
    </row>
    <row r="166" spans="1:2" hidden="1">
      <c r="A166" s="44">
        <v>3</v>
      </c>
      <c r="B166" s="50"/>
    </row>
    <row r="167" spans="1:2" hidden="1">
      <c r="A167" s="44">
        <v>4</v>
      </c>
      <c r="B167" s="50"/>
    </row>
    <row r="168" spans="1:2" hidden="1">
      <c r="A168" s="44">
        <v>5</v>
      </c>
      <c r="B168" s="50"/>
    </row>
    <row r="169" spans="1:2" hidden="1">
      <c r="A169" s="44">
        <v>6</v>
      </c>
      <c r="B169" s="50"/>
    </row>
    <row r="170" spans="1:2" hidden="1">
      <c r="B170" s="48"/>
    </row>
    <row r="171" spans="1:2" ht="15" hidden="1">
      <c r="A171" s="51" t="s">
        <v>15</v>
      </c>
      <c r="B171" s="49"/>
    </row>
    <row r="172" spans="1:2" hidden="1">
      <c r="A172" s="44">
        <v>1</v>
      </c>
      <c r="B172" s="50"/>
    </row>
    <row r="173" spans="1:2" hidden="1">
      <c r="A173" s="44">
        <v>2</v>
      </c>
      <c r="B173" s="50"/>
    </row>
    <row r="174" spans="1:2" hidden="1">
      <c r="A174" s="44">
        <v>3</v>
      </c>
      <c r="B174" s="50"/>
    </row>
    <row r="175" spans="1:2" hidden="1">
      <c r="A175" s="44">
        <v>4</v>
      </c>
      <c r="B175" s="50"/>
    </row>
    <row r="176" spans="1:2" hidden="1">
      <c r="A176" s="44">
        <v>5</v>
      </c>
      <c r="B176" s="50"/>
    </row>
    <row r="177" spans="1:2" hidden="1">
      <c r="A177" s="44">
        <v>6</v>
      </c>
      <c r="B177" s="50"/>
    </row>
    <row r="178" spans="1:2" hidden="1">
      <c r="B178" s="48"/>
    </row>
    <row r="179" spans="1:2" ht="15" hidden="1">
      <c r="A179" s="51" t="s">
        <v>15</v>
      </c>
      <c r="B179" s="49"/>
    </row>
    <row r="180" spans="1:2" hidden="1">
      <c r="A180" s="44">
        <v>1</v>
      </c>
      <c r="B180" s="50"/>
    </row>
    <row r="181" spans="1:2" hidden="1">
      <c r="A181" s="44">
        <v>2</v>
      </c>
      <c r="B181" s="50"/>
    </row>
    <row r="182" spans="1:2" hidden="1">
      <c r="A182" s="44">
        <v>3</v>
      </c>
      <c r="B182" s="50"/>
    </row>
    <row r="183" spans="1:2" hidden="1">
      <c r="A183" s="44">
        <v>4</v>
      </c>
      <c r="B183" s="50"/>
    </row>
    <row r="184" spans="1:2" hidden="1">
      <c r="A184" s="44">
        <v>5</v>
      </c>
      <c r="B184" s="50"/>
    </row>
    <row r="185" spans="1:2" hidden="1">
      <c r="A185" s="44">
        <v>6</v>
      </c>
      <c r="B185" s="50"/>
    </row>
    <row r="186" spans="1:2" hidden="1">
      <c r="B186" s="48"/>
    </row>
    <row r="187" spans="1:2" ht="15" hidden="1">
      <c r="A187" s="51" t="s">
        <v>15</v>
      </c>
      <c r="B187" s="49"/>
    </row>
    <row r="188" spans="1:2" hidden="1">
      <c r="A188" s="44">
        <v>1</v>
      </c>
      <c r="B188" s="50"/>
    </row>
    <row r="189" spans="1:2" hidden="1">
      <c r="A189" s="44">
        <v>2</v>
      </c>
      <c r="B189" s="50"/>
    </row>
    <row r="190" spans="1:2" hidden="1">
      <c r="A190" s="44">
        <v>3</v>
      </c>
      <c r="B190" s="50"/>
    </row>
    <row r="191" spans="1:2" hidden="1">
      <c r="A191" s="44">
        <v>4</v>
      </c>
      <c r="B191" s="50"/>
    </row>
    <row r="192" spans="1:2" hidden="1">
      <c r="A192" s="44">
        <v>5</v>
      </c>
      <c r="B192" s="50"/>
    </row>
    <row r="193" spans="1:2" hidden="1">
      <c r="A193" s="44">
        <v>6</v>
      </c>
      <c r="B193" s="50"/>
    </row>
    <row r="194" spans="1:2" hidden="1"/>
    <row r="195" spans="1:2" ht="15" hidden="1">
      <c r="A195" s="51" t="s">
        <v>15</v>
      </c>
      <c r="B195" s="49"/>
    </row>
    <row r="196" spans="1:2" hidden="1">
      <c r="A196" s="44">
        <v>1</v>
      </c>
      <c r="B196" s="50"/>
    </row>
    <row r="197" spans="1:2" hidden="1">
      <c r="A197" s="44">
        <v>2</v>
      </c>
      <c r="B197" s="50"/>
    </row>
    <row r="198" spans="1:2" hidden="1">
      <c r="A198" s="44">
        <v>3</v>
      </c>
      <c r="B198" s="50"/>
    </row>
    <row r="199" spans="1:2" hidden="1">
      <c r="A199" s="44">
        <v>4</v>
      </c>
      <c r="B199" s="50"/>
    </row>
    <row r="200" spans="1:2" hidden="1">
      <c r="A200" s="44">
        <v>5</v>
      </c>
      <c r="B200" s="50"/>
    </row>
    <row r="201" spans="1:2" hidden="1">
      <c r="A201" s="44">
        <v>6</v>
      </c>
      <c r="B201" s="50"/>
    </row>
    <row r="202" spans="1:2" hidden="1"/>
    <row r="203" spans="1:2" ht="30">
      <c r="A203" s="46" t="s">
        <v>68</v>
      </c>
      <c r="B203" s="181" t="s">
        <v>91</v>
      </c>
    </row>
    <row r="204" spans="1:2" ht="42.75">
      <c r="A204" s="44">
        <v>1</v>
      </c>
      <c r="B204" s="45" t="s">
        <v>97</v>
      </c>
    </row>
    <row r="205" spans="1:2" ht="48" customHeight="1">
      <c r="A205" s="44">
        <v>2</v>
      </c>
      <c r="B205" s="45" t="s">
        <v>92</v>
      </c>
    </row>
    <row r="206" spans="1:2" ht="62.25" customHeight="1">
      <c r="A206" s="44">
        <v>3</v>
      </c>
      <c r="B206" s="45" t="s">
        <v>102</v>
      </c>
    </row>
    <row r="207" spans="1:2" ht="71.25">
      <c r="A207" s="44">
        <v>4</v>
      </c>
      <c r="B207" s="45" t="s">
        <v>98</v>
      </c>
    </row>
    <row r="208" spans="1:2" ht="71.25">
      <c r="A208" s="44">
        <v>5</v>
      </c>
      <c r="B208" s="45" t="s">
        <v>99</v>
      </c>
    </row>
    <row r="209" spans="1:2" ht="71.25">
      <c r="A209" s="44">
        <v>6</v>
      </c>
      <c r="B209" s="45" t="s">
        <v>100</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74803149606299213" bottom="0.74803149606299213" header="0.31496062992125984" footer="0.31496062992125984"/>
  <pageSetup paperSize="9" scale="79" fitToHeight="0" orientation="portrait" horizontalDpi="360" verticalDpi="36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356"/>
  <sheetViews>
    <sheetView showGridLines="0" showRowColHeaders="0" zoomScale="80" zoomScaleSheetLayoutView="100" workbookViewId="0">
      <selection activeCell="H21" sqref="H21"/>
    </sheetView>
  </sheetViews>
  <sheetFormatPr defaultColWidth="0"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7" width="8.85546875" style="1" customWidth="1"/>
    <col min="18" max="16384" width="8.85546875" style="1" hidden="1"/>
  </cols>
  <sheetData>
    <row r="1" spans="1:23" ht="15.95" customHeight="1">
      <c r="A1" s="227" t="str">
        <f>'REKOD PRESTASI MURID'!A7</f>
        <v>BAHASA SEMAI</v>
      </c>
      <c r="B1" s="227"/>
      <c r="C1" s="227"/>
      <c r="D1" s="227"/>
      <c r="E1" s="227"/>
      <c r="F1" s="227"/>
      <c r="G1" s="227"/>
      <c r="H1" s="227"/>
      <c r="I1" s="227"/>
      <c r="J1" s="227"/>
      <c r="K1" s="227"/>
      <c r="L1" s="227"/>
      <c r="M1" s="227"/>
      <c r="N1" s="227"/>
      <c r="O1" s="227"/>
      <c r="P1" s="227"/>
      <c r="Q1" s="227"/>
    </row>
    <row r="2" spans="1:23" ht="15.95" customHeight="1">
      <c r="A2" s="227"/>
      <c r="B2" s="227"/>
      <c r="C2" s="227"/>
      <c r="D2" s="227"/>
      <c r="E2" s="227"/>
      <c r="F2" s="227"/>
      <c r="G2" s="227"/>
      <c r="H2" s="227"/>
      <c r="I2" s="227"/>
      <c r="J2" s="227"/>
      <c r="K2" s="227"/>
      <c r="L2" s="227"/>
      <c r="M2" s="227"/>
      <c r="N2" s="227"/>
      <c r="O2" s="227"/>
      <c r="P2" s="227"/>
      <c r="Q2" s="227"/>
    </row>
    <row r="3" spans="1:23" ht="15.95" customHeight="1">
      <c r="A3" s="227"/>
      <c r="B3" s="227"/>
      <c r="C3" s="227"/>
      <c r="D3" s="227"/>
      <c r="E3" s="227"/>
      <c r="F3" s="227"/>
      <c r="G3" s="227"/>
      <c r="H3" s="227"/>
      <c r="I3" s="227"/>
      <c r="J3" s="227"/>
      <c r="K3" s="227"/>
      <c r="L3" s="227"/>
      <c r="M3" s="227"/>
      <c r="N3" s="227"/>
      <c r="O3" s="227"/>
      <c r="P3" s="227"/>
      <c r="Q3" s="227"/>
    </row>
    <row r="4" spans="1:23" ht="15.95" customHeight="1">
      <c r="A4" s="227"/>
      <c r="B4" s="227"/>
      <c r="C4" s="227"/>
      <c r="D4" s="227"/>
      <c r="E4" s="227"/>
      <c r="F4" s="227"/>
      <c r="G4" s="227"/>
      <c r="H4" s="227"/>
      <c r="I4" s="227"/>
      <c r="J4" s="227"/>
      <c r="K4" s="227"/>
      <c r="L4" s="227"/>
      <c r="M4" s="227"/>
      <c r="N4" s="227"/>
      <c r="O4" s="227"/>
      <c r="P4" s="227"/>
      <c r="Q4" s="227"/>
    </row>
    <row r="5" spans="1:23" ht="15.95" customHeight="1">
      <c r="A5" s="2"/>
      <c r="B5" s="2"/>
      <c r="C5" s="2"/>
      <c r="D5" s="2"/>
      <c r="E5" s="2"/>
      <c r="F5" s="2"/>
      <c r="G5" s="2"/>
      <c r="H5" s="3"/>
      <c r="I5" s="3"/>
      <c r="J5" s="2"/>
      <c r="K5" s="2"/>
      <c r="L5" s="2"/>
      <c r="M5" s="2"/>
      <c r="N5" s="2"/>
      <c r="O5" s="21"/>
      <c r="P5" s="21"/>
      <c r="Q5" s="21"/>
    </row>
    <row r="6" spans="1:23" ht="18.75">
      <c r="A6" s="4"/>
      <c r="B6" s="5" t="str">
        <f>'REKOD PRESTASI MURID'!E11</f>
        <v>CERNGAI RU BELWAL</v>
      </c>
      <c r="C6" s="6"/>
      <c r="D6" s="6"/>
      <c r="E6" s="6"/>
      <c r="F6" s="6"/>
      <c r="G6" s="6"/>
      <c r="H6" s="7"/>
      <c r="I6" s="4"/>
      <c r="J6" s="5" t="str">
        <f>'REKOD PRESTASI MURID'!F11</f>
        <v>MENACAK</v>
      </c>
      <c r="K6" s="6"/>
      <c r="L6" s="6"/>
      <c r="M6" s="6"/>
      <c r="N6" s="6"/>
      <c r="O6" s="6"/>
      <c r="P6" s="7"/>
      <c r="Q6" s="6"/>
    </row>
    <row r="7" spans="1:23">
      <c r="A7" s="8"/>
      <c r="B7" s="9" t="s">
        <v>68</v>
      </c>
      <c r="C7" s="10" t="s">
        <v>17</v>
      </c>
      <c r="D7" s="10" t="s">
        <v>18</v>
      </c>
      <c r="E7" s="10" t="s">
        <v>19</v>
      </c>
      <c r="F7" s="10" t="s">
        <v>20</v>
      </c>
      <c r="G7" s="10" t="s">
        <v>21</v>
      </c>
      <c r="H7" s="10" t="s">
        <v>22</v>
      </c>
      <c r="I7" s="8"/>
      <c r="J7" s="9" t="s">
        <v>68</v>
      </c>
      <c r="K7" s="10" t="s">
        <v>17</v>
      </c>
      <c r="L7" s="10" t="s">
        <v>18</v>
      </c>
      <c r="M7" s="10" t="s">
        <v>19</v>
      </c>
      <c r="N7" s="10" t="s">
        <v>20</v>
      </c>
      <c r="O7" s="10" t="s">
        <v>21</v>
      </c>
      <c r="P7" s="10" t="s">
        <v>22</v>
      </c>
      <c r="Q7" s="8"/>
    </row>
    <row r="8" spans="1:23">
      <c r="A8" s="8"/>
      <c r="B8" s="11" t="s">
        <v>135</v>
      </c>
      <c r="C8" s="11">
        <f>COUNTIF('REKOD PRESTASI MURID'!$E$12:$E$65,1)</f>
        <v>1</v>
      </c>
      <c r="D8" s="11">
        <f>COUNTIF('REKOD PRESTASI MURID'!$E$12:$E$65,2)</f>
        <v>1</v>
      </c>
      <c r="E8" s="11">
        <f>COUNTIF('REKOD PRESTASI MURID'!$E$12:$E$65,3)</f>
        <v>1</v>
      </c>
      <c r="F8" s="11">
        <f>COUNTIF('REKOD PRESTASI MURID'!$E$12:$E$65,4)</f>
        <v>2</v>
      </c>
      <c r="G8" s="11">
        <f>COUNTIF('REKOD PRESTASI MURID'!$E$12:$E$65,5)</f>
        <v>1</v>
      </c>
      <c r="H8" s="11">
        <f>COUNTIF('REKOD PRESTASI MURID'!$E$12:$E$65,6)</f>
        <v>0</v>
      </c>
      <c r="I8" s="8"/>
      <c r="J8" s="11" t="s">
        <v>136</v>
      </c>
      <c r="K8" s="11">
        <f>COUNTIF('REKOD PRESTASI MURID'!$F$12:$F$65,1)</f>
        <v>0</v>
      </c>
      <c r="L8" s="11">
        <f>COUNTIF('REKOD PRESTASI MURID'!$F$12:$F$65,2)</f>
        <v>2</v>
      </c>
      <c r="M8" s="11">
        <f>COUNTIF('REKOD PRESTASI MURID'!$F$12:$F$65,3)</f>
        <v>2</v>
      </c>
      <c r="N8" s="11">
        <f>COUNTIF('REKOD PRESTASI MURID'!$F$12:$F$65,4)</f>
        <v>0</v>
      </c>
      <c r="O8" s="11">
        <f>COUNTIF('REKOD PRESTASI MURID'!$F$12:$F$65,5)</f>
        <v>1</v>
      </c>
      <c r="P8" s="11">
        <f>COUNTIF('REKOD PRESTASI MURID'!$F$12:$F$65,6)</f>
        <v>1</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24</v>
      </c>
      <c r="G21" s="16">
        <f>SUM(C8:H8)</f>
        <v>6</v>
      </c>
      <c r="H21" s="15" t="s">
        <v>137</v>
      </c>
      <c r="I21" s="8"/>
      <c r="J21" s="8"/>
      <c r="K21" s="8"/>
      <c r="L21" s="8"/>
      <c r="M21" s="8"/>
      <c r="N21" s="15" t="s">
        <v>24</v>
      </c>
      <c r="O21" s="16">
        <f>SUM(K8:P8)</f>
        <v>6</v>
      </c>
      <c r="P21" s="15" t="s">
        <v>137</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MENULES</v>
      </c>
      <c r="C24" s="18"/>
      <c r="D24" s="18"/>
      <c r="E24" s="18"/>
      <c r="F24" s="18"/>
      <c r="G24" s="18"/>
      <c r="H24" s="7"/>
      <c r="I24" s="4"/>
      <c r="J24" s="154" t="str">
        <f>'REKOD PRESTASI MURID'!AD9</f>
        <v>RIMDIJ</v>
      </c>
      <c r="K24" s="155"/>
      <c r="L24" s="155"/>
      <c r="M24" s="155"/>
      <c r="N24" s="155"/>
      <c r="O24" s="155"/>
      <c r="P24" s="156"/>
      <c r="Q24" s="6"/>
    </row>
    <row r="25" spans="1:17">
      <c r="A25" s="8"/>
      <c r="B25" s="9" t="s">
        <v>68</v>
      </c>
      <c r="C25" s="10" t="s">
        <v>17</v>
      </c>
      <c r="D25" s="10" t="s">
        <v>18</v>
      </c>
      <c r="E25" s="10" t="s">
        <v>19</v>
      </c>
      <c r="F25" s="10" t="s">
        <v>20</v>
      </c>
      <c r="G25" s="10" t="s">
        <v>21</v>
      </c>
      <c r="H25" s="10" t="s">
        <v>22</v>
      </c>
      <c r="I25" s="8"/>
      <c r="J25" s="9" t="s">
        <v>68</v>
      </c>
      <c r="K25" s="10" t="s">
        <v>17</v>
      </c>
      <c r="L25" s="10" t="s">
        <v>18</v>
      </c>
      <c r="M25" s="10" t="s">
        <v>19</v>
      </c>
      <c r="N25" s="10" t="s">
        <v>20</v>
      </c>
      <c r="O25" s="10" t="s">
        <v>21</v>
      </c>
      <c r="P25" s="10" t="s">
        <v>22</v>
      </c>
      <c r="Q25" s="8"/>
    </row>
    <row r="26" spans="1:17">
      <c r="A26" s="8"/>
      <c r="B26" s="11" t="s">
        <v>136</v>
      </c>
      <c r="C26" s="11">
        <f>COUNTIF('REKOD PRESTASI MURID'!$G$12:$G$65,1)</f>
        <v>0</v>
      </c>
      <c r="D26" s="11">
        <f>COUNTIF('REKOD PRESTASI MURID'!$G$12:$G$65,2)</f>
        <v>2</v>
      </c>
      <c r="E26" s="11">
        <f>COUNTIF('REKOD PRESTASI MURID'!$G$12:$G$65,3)</f>
        <v>3</v>
      </c>
      <c r="F26" s="11">
        <f>COUNTIF('REKOD PRESTASI MURID'!$G$12:$G$65,4)</f>
        <v>0</v>
      </c>
      <c r="G26" s="11">
        <f>COUNTIF('REKOD PRESTASI MURID'!$G$12:$G$65,5)</f>
        <v>1</v>
      </c>
      <c r="H26" s="11">
        <f>COUNTIF('REKOD PRESTASI MURID'!$G$12:$G$65,6)</f>
        <v>0</v>
      </c>
      <c r="I26" s="8"/>
      <c r="J26" s="11" t="s">
        <v>136</v>
      </c>
      <c r="K26" s="11">
        <f>COUNTIF('REKOD PRESTASI MURID'!$AD$12:$AD$65,1)</f>
        <v>0</v>
      </c>
      <c r="L26" s="11">
        <f>COUNTIF('REKOD PRESTASI MURID'!$AD$12:$AD$65,2)</f>
        <v>0</v>
      </c>
      <c r="M26" s="11">
        <f>COUNTIF('REKOD PRESTASI MURID'!$AD$12:$AD$65,3)</f>
        <v>4</v>
      </c>
      <c r="N26" s="11">
        <f>COUNTIF('REKOD PRESTASI MURID'!$AD$12:$AD$65,4)</f>
        <v>2</v>
      </c>
      <c r="O26" s="11">
        <f>COUNTIF('REKOD PRESTASI MURID'!$AD$12:$AD$65,5)</f>
        <v>0</v>
      </c>
      <c r="P26" s="11">
        <f>COUNTIF('REKOD PRESTASI MURID'!$AD$12:$AD$65,6)</f>
        <v>0</v>
      </c>
      <c r="Q26" s="8"/>
    </row>
    <row r="27" spans="1:17">
      <c r="A27" s="8"/>
      <c r="B27" s="19"/>
      <c r="C27" s="19"/>
      <c r="D27" s="19"/>
      <c r="E27" s="19"/>
      <c r="F27" s="19"/>
      <c r="G27" s="19"/>
      <c r="H27" s="19"/>
      <c r="I27" s="8"/>
      <c r="J27" s="178"/>
      <c r="K27" s="19"/>
      <c r="L27" s="19"/>
      <c r="M27" s="19"/>
      <c r="N27" s="19"/>
      <c r="O27" s="19"/>
      <c r="P27" s="179"/>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24</v>
      </c>
      <c r="G39" s="16">
        <f>SUM(C26:H26)</f>
        <v>6</v>
      </c>
      <c r="H39" s="15" t="s">
        <v>137</v>
      </c>
      <c r="I39" s="14"/>
      <c r="J39" s="19"/>
      <c r="K39" s="19"/>
      <c r="L39" s="19"/>
      <c r="M39" s="19"/>
      <c r="N39" s="15" t="s">
        <v>24</v>
      </c>
      <c r="O39" s="16">
        <f>SUM(K26:P26)</f>
        <v>6</v>
      </c>
      <c r="P39" s="15" t="s">
        <v>137</v>
      </c>
      <c r="Q39" s="8"/>
    </row>
    <row r="40" spans="1:17" ht="16.5" customHeight="1">
      <c r="A40" s="8"/>
      <c r="B40" s="8"/>
      <c r="C40" s="8"/>
      <c r="D40" s="8"/>
      <c r="E40" s="8"/>
      <c r="F40" s="8"/>
      <c r="G40" s="14"/>
      <c r="H40" s="20"/>
      <c r="I40" s="14"/>
      <c r="J40" s="8"/>
      <c r="K40" s="8"/>
      <c r="L40" s="8"/>
      <c r="M40" s="8"/>
      <c r="N40" s="8"/>
      <c r="O40" s="14"/>
      <c r="P40" s="20"/>
      <c r="Q40" s="8"/>
    </row>
    <row r="41" spans="1:17" ht="16.5" hidden="1" customHeight="1">
      <c r="A41" s="8"/>
      <c r="B41" s="5">
        <f>'REKOD PRESTASI MURID'!I11</f>
        <v>0</v>
      </c>
      <c r="C41" s="6"/>
      <c r="D41" s="6"/>
      <c r="E41" s="6"/>
      <c r="F41" s="6"/>
      <c r="G41" s="6"/>
      <c r="H41" s="7"/>
      <c r="I41" s="4"/>
      <c r="J41" s="5">
        <f>'REKOD PRESTASI MURID'!J11</f>
        <v>0</v>
      </c>
      <c r="K41" s="6"/>
      <c r="L41" s="6"/>
      <c r="M41" s="6"/>
      <c r="N41" s="6"/>
      <c r="O41" s="6"/>
      <c r="P41" s="7"/>
      <c r="Q41" s="8"/>
    </row>
    <row r="42" spans="1:17" ht="16.5" hidden="1" customHeight="1">
      <c r="A42" s="8"/>
      <c r="B42" s="9" t="s">
        <v>15</v>
      </c>
      <c r="C42" s="10" t="s">
        <v>17</v>
      </c>
      <c r="D42" s="10" t="s">
        <v>18</v>
      </c>
      <c r="E42" s="10" t="s">
        <v>19</v>
      </c>
      <c r="F42" s="10" t="s">
        <v>20</v>
      </c>
      <c r="G42" s="10" t="s">
        <v>21</v>
      </c>
      <c r="H42" s="10" t="s">
        <v>22</v>
      </c>
      <c r="I42" s="8"/>
      <c r="J42" s="9" t="s">
        <v>15</v>
      </c>
      <c r="K42" s="10" t="s">
        <v>17</v>
      </c>
      <c r="L42" s="10" t="s">
        <v>18</v>
      </c>
      <c r="M42" s="10" t="s">
        <v>19</v>
      </c>
      <c r="N42" s="10" t="s">
        <v>20</v>
      </c>
      <c r="O42" s="10" t="s">
        <v>21</v>
      </c>
      <c r="P42" s="10" t="s">
        <v>22</v>
      </c>
      <c r="Q42" s="8"/>
    </row>
    <row r="43" spans="1:17" ht="16.5" hidden="1" customHeight="1">
      <c r="A43" s="8"/>
      <c r="B43" s="11" t="s">
        <v>23</v>
      </c>
      <c r="C43" s="11">
        <f>COUNTIF('REKOD PRESTASI MURID'!$I$12:$I$65,1)</f>
        <v>0</v>
      </c>
      <c r="D43" s="11">
        <f>COUNTIF('REKOD PRESTASI MURID'!$I$12:$I$65,2)</f>
        <v>0</v>
      </c>
      <c r="E43" s="11">
        <f>COUNTIF('REKOD PRESTASI MURID'!$I$12:$I$65,3)</f>
        <v>0</v>
      </c>
      <c r="F43" s="11">
        <f>COUNTIF('REKOD PRESTASI MURID'!$I$12:$I$65,4)</f>
        <v>0</v>
      </c>
      <c r="G43" s="11">
        <f>COUNTIF('REKOD PRESTASI MURID'!$I$12:$I$65,5)</f>
        <v>0</v>
      </c>
      <c r="H43" s="11">
        <f>COUNTIF('REKOD PRESTASI MURID'!$I$12:$I$65,6)</f>
        <v>0</v>
      </c>
      <c r="I43" s="8"/>
      <c r="J43" s="11" t="s">
        <v>23</v>
      </c>
      <c r="K43" s="11">
        <f>COUNTIF('REKOD PRESTASI MURID'!$J$12:$J$65,1)</f>
        <v>0</v>
      </c>
      <c r="L43" s="11">
        <f>COUNTIF('REKOD PRESTASI MURID'!$J$12:$J$65,2)</f>
        <v>0</v>
      </c>
      <c r="M43" s="11">
        <f>COUNTIF('REKOD PRESTASI MURID'!$J$12:$J$65,3)</f>
        <v>0</v>
      </c>
      <c r="N43" s="11">
        <f>COUNTIF('REKOD PRESTASI MURID'!$J$12:$J$65,4)</f>
        <v>0</v>
      </c>
      <c r="O43" s="11">
        <f>COUNTIF('REKOD PRESTASI MURID'!$J$12:$J$65,5)</f>
        <v>0</v>
      </c>
      <c r="P43" s="11">
        <f>COUNTIF('REKOD PRESTASI MURID'!$J$12:$J$65,6)</f>
        <v>0</v>
      </c>
      <c r="Q43" s="8"/>
    </row>
    <row r="44" spans="1:17" ht="16.5" hidden="1" customHeight="1">
      <c r="A44" s="8"/>
      <c r="B44" s="8"/>
      <c r="C44" s="8"/>
      <c r="D44" s="8"/>
      <c r="E44" s="8"/>
      <c r="F44" s="8"/>
      <c r="G44" s="8"/>
      <c r="H44" s="8"/>
      <c r="I44" s="8"/>
      <c r="J44" s="8"/>
      <c r="K44" s="8"/>
      <c r="L44" s="8"/>
      <c r="M44" s="8"/>
      <c r="N44" s="8"/>
      <c r="O44" s="8"/>
      <c r="P44" s="8"/>
      <c r="Q44" s="8"/>
    </row>
    <row r="45" spans="1:17" ht="16.5" hidden="1" customHeight="1">
      <c r="A45" s="8"/>
      <c r="B45" s="8"/>
      <c r="C45" s="8"/>
      <c r="D45" s="8"/>
      <c r="E45" s="8"/>
      <c r="F45" s="8"/>
      <c r="G45" s="8"/>
      <c r="H45" s="8"/>
      <c r="I45" s="8"/>
      <c r="J45" s="8"/>
      <c r="K45" s="8"/>
      <c r="L45" s="8"/>
      <c r="M45" s="8"/>
      <c r="N45" s="8"/>
      <c r="O45" s="8"/>
      <c r="P45" s="8"/>
      <c r="Q45" s="8"/>
    </row>
    <row r="46" spans="1:17" ht="16.5" hidden="1" customHeight="1">
      <c r="A46" s="8"/>
      <c r="B46" s="8"/>
      <c r="C46" s="8"/>
      <c r="D46" s="8"/>
      <c r="E46" s="8"/>
      <c r="F46" s="8"/>
      <c r="G46" s="8"/>
      <c r="H46" s="8"/>
      <c r="I46" s="8"/>
      <c r="J46" s="8"/>
      <c r="K46" s="8"/>
      <c r="L46" s="8"/>
      <c r="M46" s="8"/>
      <c r="N46" s="8"/>
      <c r="O46" s="8"/>
      <c r="P46" s="8"/>
      <c r="Q46" s="8"/>
    </row>
    <row r="47" spans="1:17" ht="16.5" hidden="1" customHeight="1">
      <c r="A47" s="8"/>
      <c r="B47" s="8"/>
      <c r="C47" s="8"/>
      <c r="D47" s="8"/>
      <c r="E47" s="8"/>
      <c r="F47" s="8"/>
      <c r="G47" s="8"/>
      <c r="H47" s="8"/>
      <c r="I47" s="8"/>
      <c r="J47" s="8"/>
      <c r="K47" s="8"/>
      <c r="L47" s="8"/>
      <c r="M47" s="8"/>
      <c r="N47" s="8"/>
      <c r="O47" s="8"/>
      <c r="P47" s="8"/>
      <c r="Q47" s="8"/>
    </row>
    <row r="48" spans="1:17" ht="16.5" hidden="1" customHeight="1">
      <c r="A48" s="8"/>
      <c r="B48" s="8"/>
      <c r="C48" s="8"/>
      <c r="D48" s="8"/>
      <c r="E48" s="8"/>
      <c r="F48" s="8"/>
      <c r="G48" s="8"/>
      <c r="H48" s="8"/>
      <c r="I48" s="8"/>
      <c r="J48" s="8"/>
      <c r="K48" s="8"/>
      <c r="L48" s="8"/>
      <c r="M48" s="8"/>
      <c r="N48" s="8"/>
      <c r="O48" s="8"/>
      <c r="P48" s="8"/>
      <c r="Q48" s="8"/>
    </row>
    <row r="49" spans="1:17" ht="16.5" hidden="1" customHeight="1">
      <c r="A49" s="8"/>
      <c r="B49" s="8"/>
      <c r="C49" s="8"/>
      <c r="D49" s="8"/>
      <c r="E49" s="8"/>
      <c r="F49" s="8"/>
      <c r="G49" s="8"/>
      <c r="H49" s="8"/>
      <c r="I49" s="8"/>
      <c r="J49" s="8"/>
      <c r="K49" s="8"/>
      <c r="L49" s="8"/>
      <c r="M49" s="8"/>
      <c r="N49" s="8"/>
      <c r="O49" s="8"/>
      <c r="P49" s="8"/>
      <c r="Q49" s="8"/>
    </row>
    <row r="50" spans="1:17" ht="16.5" hidden="1" customHeight="1">
      <c r="A50" s="8"/>
      <c r="B50" s="8"/>
      <c r="C50" s="8"/>
      <c r="D50" s="8"/>
      <c r="E50" s="8"/>
      <c r="F50" s="8"/>
      <c r="G50" s="8"/>
      <c r="H50" s="8"/>
      <c r="I50" s="8"/>
      <c r="J50" s="8"/>
      <c r="K50" s="8"/>
      <c r="L50" s="8"/>
      <c r="M50" s="8"/>
      <c r="N50" s="8"/>
      <c r="O50" s="8"/>
      <c r="P50" s="8"/>
      <c r="Q50" s="8"/>
    </row>
    <row r="51" spans="1:17" ht="16.5" hidden="1" customHeight="1">
      <c r="A51" s="8"/>
      <c r="B51" s="8"/>
      <c r="C51" s="8"/>
      <c r="D51" s="8"/>
      <c r="E51" s="8"/>
      <c r="F51" s="8"/>
      <c r="G51" s="8"/>
      <c r="H51" s="8"/>
      <c r="I51" s="8"/>
      <c r="J51" s="8"/>
      <c r="K51" s="8"/>
      <c r="L51" s="8"/>
      <c r="M51" s="8"/>
      <c r="N51" s="8"/>
      <c r="O51" s="8"/>
      <c r="P51" s="8"/>
      <c r="Q51" s="8"/>
    </row>
    <row r="52" spans="1:17" ht="16.5" hidden="1" customHeight="1">
      <c r="A52" s="8"/>
      <c r="B52" s="8"/>
      <c r="C52" s="8"/>
      <c r="D52" s="8"/>
      <c r="E52" s="8"/>
      <c r="F52" s="8"/>
      <c r="G52" s="8"/>
      <c r="H52" s="8"/>
      <c r="I52" s="8"/>
      <c r="J52" s="8"/>
      <c r="K52" s="8"/>
      <c r="L52" s="8"/>
      <c r="M52" s="8"/>
      <c r="N52" s="8"/>
      <c r="O52" s="8"/>
      <c r="P52" s="8"/>
      <c r="Q52" s="8"/>
    </row>
    <row r="53" spans="1:17" ht="16.5" hidden="1" customHeight="1">
      <c r="A53" s="8"/>
      <c r="B53" s="8"/>
      <c r="C53" s="8"/>
      <c r="D53" s="8"/>
      <c r="E53" s="8"/>
      <c r="F53" s="8"/>
      <c r="G53" s="8"/>
      <c r="H53" s="8"/>
      <c r="I53" s="8"/>
      <c r="J53" s="8"/>
      <c r="K53" s="8"/>
      <c r="L53" s="8"/>
      <c r="M53" s="8"/>
      <c r="N53" s="8"/>
      <c r="O53" s="8"/>
      <c r="P53" s="8"/>
      <c r="Q53" s="8"/>
    </row>
    <row r="54" spans="1:17" ht="16.5" hidden="1" customHeight="1">
      <c r="A54" s="8"/>
      <c r="B54" s="8"/>
      <c r="C54" s="8"/>
      <c r="D54" s="8"/>
      <c r="E54" s="8"/>
      <c r="F54" s="8"/>
      <c r="G54" s="8"/>
      <c r="H54" s="8"/>
      <c r="I54" s="8"/>
      <c r="J54" s="8"/>
      <c r="K54" s="8"/>
      <c r="L54" s="8"/>
      <c r="M54" s="8"/>
      <c r="N54" s="8"/>
      <c r="O54" s="8"/>
      <c r="P54" s="8"/>
      <c r="Q54" s="8"/>
    </row>
    <row r="55" spans="1:17" ht="16.5" hidden="1" customHeight="1">
      <c r="A55" s="8"/>
      <c r="B55" s="8"/>
      <c r="C55" s="8"/>
      <c r="D55" s="8"/>
      <c r="E55" s="8"/>
      <c r="F55" s="8"/>
      <c r="G55" s="8"/>
      <c r="H55" s="8"/>
      <c r="I55" s="8"/>
      <c r="J55" s="8"/>
      <c r="K55" s="8"/>
      <c r="L55" s="8"/>
      <c r="M55" s="8"/>
      <c r="N55" s="8"/>
      <c r="O55" s="8"/>
      <c r="P55" s="8"/>
      <c r="Q55" s="8"/>
    </row>
    <row r="56" spans="1:17" ht="16.5" hidden="1" customHeight="1">
      <c r="A56" s="8"/>
      <c r="B56" s="12"/>
      <c r="C56" s="13"/>
      <c r="D56" s="14"/>
      <c r="E56" s="14"/>
      <c r="F56" s="15" t="s">
        <v>24</v>
      </c>
      <c r="G56" s="16">
        <f>SUM(C43:H43)</f>
        <v>0</v>
      </c>
      <c r="H56" s="15" t="s">
        <v>25</v>
      </c>
      <c r="I56" s="8"/>
      <c r="J56" s="8"/>
      <c r="K56" s="8"/>
      <c r="L56" s="8"/>
      <c r="M56" s="8"/>
      <c r="N56" s="15" t="s">
        <v>24</v>
      </c>
      <c r="O56" s="16">
        <f>SUM(K43:P43)</f>
        <v>0</v>
      </c>
      <c r="P56" s="15" t="s">
        <v>25</v>
      </c>
      <c r="Q56" s="8"/>
    </row>
    <row r="57" spans="1:17" ht="16.5" hidden="1" customHeight="1">
      <c r="A57" s="8"/>
      <c r="B57" s="6"/>
      <c r="C57" s="6"/>
      <c r="D57" s="6"/>
      <c r="E57" s="6"/>
      <c r="F57" s="4"/>
      <c r="G57" s="6"/>
      <c r="H57" s="6"/>
      <c r="I57" s="4"/>
      <c r="J57" s="4"/>
      <c r="K57" s="4"/>
      <c r="L57" s="4"/>
      <c r="M57" s="4"/>
      <c r="N57" s="4"/>
      <c r="O57" s="18"/>
      <c r="P57" s="6"/>
      <c r="Q57" s="8"/>
    </row>
    <row r="58" spans="1:17" ht="16.5" hidden="1" customHeight="1">
      <c r="A58" s="8"/>
      <c r="B58" s="4"/>
      <c r="C58" s="4"/>
      <c r="D58" s="4"/>
      <c r="E58" s="4"/>
      <c r="F58" s="4"/>
      <c r="G58" s="6"/>
      <c r="H58" s="17"/>
      <c r="I58" s="4"/>
      <c r="J58" s="4"/>
      <c r="K58" s="4"/>
      <c r="L58" s="4"/>
      <c r="M58" s="4"/>
      <c r="N58" s="4"/>
      <c r="O58" s="6"/>
      <c r="P58" s="17"/>
      <c r="Q58" s="8"/>
    </row>
    <row r="59" spans="1:17" ht="16.5" hidden="1" customHeight="1">
      <c r="A59" s="8"/>
      <c r="B59" s="5">
        <f>'REKOD PRESTASI MURID'!K11</f>
        <v>0</v>
      </c>
      <c r="C59" s="18"/>
      <c r="D59" s="18"/>
      <c r="E59" s="18"/>
      <c r="F59" s="18"/>
      <c r="G59" s="18"/>
      <c r="H59" s="7"/>
      <c r="I59" s="4"/>
      <c r="J59" s="5">
        <f>'REKOD PRESTASI MURID'!L11</f>
        <v>0</v>
      </c>
      <c r="K59" s="18"/>
      <c r="L59" s="18"/>
      <c r="M59" s="18"/>
      <c r="N59" s="18"/>
      <c r="O59" s="18"/>
      <c r="P59" s="7"/>
      <c r="Q59" s="8"/>
    </row>
    <row r="60" spans="1:17" ht="16.5" hidden="1" customHeight="1">
      <c r="A60" s="8"/>
      <c r="B60" s="9" t="s">
        <v>15</v>
      </c>
      <c r="C60" s="10" t="s">
        <v>17</v>
      </c>
      <c r="D60" s="10" t="s">
        <v>18</v>
      </c>
      <c r="E60" s="10" t="s">
        <v>19</v>
      </c>
      <c r="F60" s="10" t="s">
        <v>20</v>
      </c>
      <c r="G60" s="10" t="s">
        <v>21</v>
      </c>
      <c r="H60" s="10" t="s">
        <v>22</v>
      </c>
      <c r="I60" s="8"/>
      <c r="J60" s="9" t="s">
        <v>15</v>
      </c>
      <c r="K60" s="10" t="s">
        <v>17</v>
      </c>
      <c r="L60" s="10" t="s">
        <v>18</v>
      </c>
      <c r="M60" s="10" t="s">
        <v>19</v>
      </c>
      <c r="N60" s="10" t="s">
        <v>20</v>
      </c>
      <c r="O60" s="10" t="s">
        <v>21</v>
      </c>
      <c r="P60" s="10" t="s">
        <v>22</v>
      </c>
      <c r="Q60" s="8"/>
    </row>
    <row r="61" spans="1:17" ht="16.5" hidden="1" customHeight="1">
      <c r="A61" s="8"/>
      <c r="B61" s="11" t="s">
        <v>23</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23</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t="16.5" hidden="1" customHeight="1">
      <c r="A62" s="8"/>
      <c r="B62" s="19"/>
      <c r="C62" s="19"/>
      <c r="D62" s="19"/>
      <c r="E62" s="19"/>
      <c r="F62" s="19"/>
      <c r="G62" s="19"/>
      <c r="H62" s="19"/>
      <c r="I62" s="8"/>
      <c r="J62" s="19"/>
      <c r="K62" s="19"/>
      <c r="L62" s="19"/>
      <c r="M62" s="19"/>
      <c r="N62" s="19"/>
      <c r="O62" s="19"/>
      <c r="P62" s="19"/>
      <c r="Q62" s="8"/>
    </row>
    <row r="63" spans="1:17" ht="16.5" hidden="1" customHeight="1">
      <c r="A63" s="8"/>
      <c r="B63" s="19"/>
      <c r="C63" s="19"/>
      <c r="D63" s="19"/>
      <c r="E63" s="19"/>
      <c r="F63" s="19"/>
      <c r="G63" s="19"/>
      <c r="H63" s="19"/>
      <c r="I63" s="8"/>
      <c r="J63" s="19"/>
      <c r="K63" s="19"/>
      <c r="L63" s="19"/>
      <c r="M63" s="19"/>
      <c r="N63" s="19"/>
      <c r="O63" s="19"/>
      <c r="P63" s="19"/>
      <c r="Q63" s="8"/>
    </row>
    <row r="64" spans="1:17" ht="16.5" hidden="1" customHeight="1">
      <c r="A64" s="8"/>
      <c r="B64" s="19"/>
      <c r="C64" s="19"/>
      <c r="D64" s="19"/>
      <c r="E64" s="19"/>
      <c r="F64" s="19"/>
      <c r="G64" s="19"/>
      <c r="H64" s="19"/>
      <c r="I64" s="8"/>
      <c r="J64" s="19"/>
      <c r="K64" s="19"/>
      <c r="L64" s="19"/>
      <c r="M64" s="19"/>
      <c r="N64" s="19"/>
      <c r="O64" s="19"/>
      <c r="P64" s="19"/>
      <c r="Q64" s="8"/>
    </row>
    <row r="65" spans="1:17" ht="16.5" hidden="1" customHeight="1">
      <c r="A65" s="8"/>
      <c r="B65" s="19"/>
      <c r="C65" s="19"/>
      <c r="D65" s="19"/>
      <c r="E65" s="19"/>
      <c r="F65" s="19"/>
      <c r="G65" s="19"/>
      <c r="H65" s="19"/>
      <c r="I65" s="8"/>
      <c r="J65" s="19"/>
      <c r="K65" s="19"/>
      <c r="L65" s="19"/>
      <c r="M65" s="19"/>
      <c r="N65" s="19"/>
      <c r="O65" s="19"/>
      <c r="P65" s="19"/>
      <c r="Q65" s="8"/>
    </row>
    <row r="66" spans="1:17" ht="16.5" hidden="1" customHeight="1">
      <c r="A66" s="8"/>
      <c r="B66" s="19"/>
      <c r="C66" s="19"/>
      <c r="D66" s="19"/>
      <c r="E66" s="19"/>
      <c r="F66" s="19"/>
      <c r="G66" s="19"/>
      <c r="H66" s="19"/>
      <c r="I66" s="8"/>
      <c r="J66" s="19"/>
      <c r="K66" s="19"/>
      <c r="L66" s="19"/>
      <c r="M66" s="19"/>
      <c r="N66" s="19"/>
      <c r="O66" s="19"/>
      <c r="P66" s="19"/>
      <c r="Q66" s="8"/>
    </row>
    <row r="67" spans="1:17" ht="16.5" hidden="1" customHeight="1">
      <c r="A67" s="8"/>
      <c r="B67" s="19"/>
      <c r="C67" s="19"/>
      <c r="D67" s="19"/>
      <c r="E67" s="19"/>
      <c r="F67" s="19"/>
      <c r="G67" s="19"/>
      <c r="H67" s="19"/>
      <c r="I67" s="8"/>
      <c r="J67" s="19"/>
      <c r="K67" s="19"/>
      <c r="L67" s="19"/>
      <c r="M67" s="19"/>
      <c r="N67" s="19"/>
      <c r="O67" s="19"/>
      <c r="P67" s="19"/>
      <c r="Q67" s="8"/>
    </row>
    <row r="68" spans="1:17" ht="16.5" hidden="1" customHeight="1">
      <c r="A68" s="8"/>
      <c r="B68" s="19"/>
      <c r="C68" s="19"/>
      <c r="D68" s="19"/>
      <c r="E68" s="19"/>
      <c r="F68" s="19"/>
      <c r="G68" s="19"/>
      <c r="H68" s="19"/>
      <c r="I68" s="8"/>
      <c r="J68" s="19"/>
      <c r="K68" s="19"/>
      <c r="L68" s="19"/>
      <c r="M68" s="19"/>
      <c r="N68" s="19"/>
      <c r="O68" s="19"/>
      <c r="P68" s="19"/>
      <c r="Q68" s="8"/>
    </row>
    <row r="69" spans="1:17" ht="16.5" hidden="1" customHeight="1">
      <c r="A69" s="8"/>
      <c r="B69" s="19"/>
      <c r="C69" s="19"/>
      <c r="D69" s="19"/>
      <c r="E69" s="19"/>
      <c r="F69" s="19"/>
      <c r="G69" s="19"/>
      <c r="H69" s="19"/>
      <c r="I69" s="8"/>
      <c r="J69" s="19"/>
      <c r="K69" s="19"/>
      <c r="L69" s="19"/>
      <c r="M69" s="19"/>
      <c r="N69" s="19"/>
      <c r="O69" s="19"/>
      <c r="P69" s="19"/>
      <c r="Q69" s="8"/>
    </row>
    <row r="70" spans="1:17" ht="16.5" hidden="1" customHeight="1">
      <c r="A70" s="8"/>
      <c r="B70" s="19"/>
      <c r="C70" s="19"/>
      <c r="D70" s="19"/>
      <c r="E70" s="19"/>
      <c r="F70" s="19"/>
      <c r="G70" s="19"/>
      <c r="H70" s="19"/>
      <c r="I70" s="8"/>
      <c r="J70" s="19"/>
      <c r="K70" s="19"/>
      <c r="L70" s="19"/>
      <c r="M70" s="19"/>
      <c r="N70" s="19"/>
      <c r="O70" s="19"/>
      <c r="P70" s="19"/>
      <c r="Q70" s="8"/>
    </row>
    <row r="71" spans="1:17" ht="16.5" hidden="1" customHeight="1">
      <c r="A71" s="8"/>
      <c r="B71" s="19"/>
      <c r="C71" s="19"/>
      <c r="D71" s="19"/>
      <c r="E71" s="19"/>
      <c r="F71" s="19"/>
      <c r="G71" s="19"/>
      <c r="H71" s="19"/>
      <c r="I71" s="8"/>
      <c r="J71" s="19"/>
      <c r="K71" s="19"/>
      <c r="L71" s="19"/>
      <c r="M71" s="19"/>
      <c r="N71" s="19"/>
      <c r="O71" s="19"/>
      <c r="P71" s="19"/>
      <c r="Q71" s="8"/>
    </row>
    <row r="72" spans="1:17" ht="16.5" hidden="1" customHeight="1">
      <c r="A72" s="8"/>
      <c r="B72" s="19"/>
      <c r="C72" s="19"/>
      <c r="D72" s="19"/>
      <c r="E72" s="19"/>
      <c r="F72" s="19"/>
      <c r="G72" s="19"/>
      <c r="H72" s="19"/>
      <c r="I72" s="8"/>
      <c r="J72" s="19"/>
      <c r="K72" s="19"/>
      <c r="L72" s="19"/>
      <c r="M72" s="19"/>
      <c r="N72" s="19"/>
      <c r="O72" s="19"/>
      <c r="P72" s="19"/>
      <c r="Q72" s="8"/>
    </row>
    <row r="73" spans="1:17" ht="16.5" hidden="1" customHeight="1">
      <c r="A73" s="8"/>
      <c r="B73" s="19"/>
      <c r="C73" s="19"/>
      <c r="D73" s="19"/>
      <c r="E73" s="19"/>
      <c r="F73" s="19"/>
      <c r="G73" s="19"/>
      <c r="H73" s="19"/>
      <c r="I73" s="8"/>
      <c r="J73" s="19"/>
      <c r="K73" s="19"/>
      <c r="L73" s="19"/>
      <c r="M73" s="19"/>
      <c r="N73" s="19"/>
      <c r="O73" s="19"/>
      <c r="P73" s="19"/>
      <c r="Q73" s="8"/>
    </row>
    <row r="74" spans="1:17" ht="16.5" hidden="1" customHeight="1">
      <c r="A74" s="8"/>
      <c r="B74" s="19"/>
      <c r="C74" s="19"/>
      <c r="D74" s="19"/>
      <c r="E74" s="19"/>
      <c r="F74" s="15" t="s">
        <v>24</v>
      </c>
      <c r="G74" s="16">
        <f>SUM(C61:H61)</f>
        <v>0</v>
      </c>
      <c r="H74" s="15" t="s">
        <v>25</v>
      </c>
      <c r="I74" s="14"/>
      <c r="J74" s="19"/>
      <c r="K74" s="19"/>
      <c r="L74" s="19"/>
      <c r="M74" s="19"/>
      <c r="N74" s="15" t="s">
        <v>24</v>
      </c>
      <c r="O74" s="16">
        <f>SUM(K61:P61)</f>
        <v>0</v>
      </c>
      <c r="P74" s="15" t="s">
        <v>25</v>
      </c>
      <c r="Q74" s="8"/>
    </row>
    <row r="75" spans="1:17" ht="16.5" hidden="1" customHeight="1">
      <c r="A75" s="8"/>
      <c r="B75" s="8"/>
      <c r="C75" s="8"/>
      <c r="D75" s="8"/>
      <c r="E75" s="8"/>
      <c r="F75" s="8"/>
      <c r="G75" s="14"/>
      <c r="H75" s="20"/>
      <c r="I75" s="14"/>
      <c r="J75" s="8"/>
      <c r="K75" s="8"/>
      <c r="L75" s="8"/>
      <c r="M75" s="8"/>
      <c r="N75" s="8"/>
      <c r="O75" s="14"/>
      <c r="P75" s="20"/>
      <c r="Q75" s="8"/>
    </row>
    <row r="76" spans="1:17" ht="16.5" hidden="1" customHeight="1">
      <c r="A76" s="8"/>
      <c r="B76" s="5">
        <f>'REKOD PRESTASI MURID'!M11</f>
        <v>0</v>
      </c>
      <c r="C76" s="6"/>
      <c r="D76" s="6"/>
      <c r="E76" s="6"/>
      <c r="F76" s="6"/>
      <c r="G76" s="6"/>
      <c r="H76" s="7"/>
      <c r="I76" s="4"/>
      <c r="J76" s="5">
        <f>'REKOD PRESTASI MURID'!N11</f>
        <v>0</v>
      </c>
      <c r="K76" s="6"/>
      <c r="L76" s="6"/>
      <c r="M76" s="6"/>
      <c r="N76" s="6"/>
      <c r="O76" s="6"/>
      <c r="P76" s="7"/>
      <c r="Q76" s="8"/>
    </row>
    <row r="77" spans="1:17" ht="16.5" hidden="1" customHeight="1">
      <c r="A77" s="8"/>
      <c r="B77" s="9" t="s">
        <v>15</v>
      </c>
      <c r="C77" s="10" t="s">
        <v>17</v>
      </c>
      <c r="D77" s="10" t="s">
        <v>18</v>
      </c>
      <c r="E77" s="10" t="s">
        <v>19</v>
      </c>
      <c r="F77" s="10" t="s">
        <v>20</v>
      </c>
      <c r="G77" s="10" t="s">
        <v>21</v>
      </c>
      <c r="H77" s="10" t="s">
        <v>22</v>
      </c>
      <c r="I77" s="8"/>
      <c r="J77" s="9" t="s">
        <v>15</v>
      </c>
      <c r="K77" s="10" t="s">
        <v>17</v>
      </c>
      <c r="L77" s="10" t="s">
        <v>18</v>
      </c>
      <c r="M77" s="10" t="s">
        <v>19</v>
      </c>
      <c r="N77" s="10" t="s">
        <v>20</v>
      </c>
      <c r="O77" s="10" t="s">
        <v>21</v>
      </c>
      <c r="P77" s="10" t="s">
        <v>22</v>
      </c>
      <c r="Q77" s="8"/>
    </row>
    <row r="78" spans="1:17" ht="16.5" hidden="1" customHeight="1">
      <c r="A78" s="8"/>
      <c r="B78" s="11" t="s">
        <v>23</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23</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t="16.5" hidden="1" customHeight="1">
      <c r="A79" s="8"/>
      <c r="B79" s="8"/>
      <c r="C79" s="8"/>
      <c r="D79" s="8"/>
      <c r="E79" s="8"/>
      <c r="F79" s="8"/>
      <c r="G79" s="8"/>
      <c r="H79" s="8"/>
      <c r="I79" s="8"/>
      <c r="J79" s="8"/>
      <c r="K79" s="8"/>
      <c r="L79" s="8"/>
      <c r="M79" s="8"/>
      <c r="N79" s="8"/>
      <c r="O79" s="8"/>
      <c r="P79" s="8"/>
      <c r="Q79" s="8"/>
    </row>
    <row r="80" spans="1:17" ht="16.5" hidden="1" customHeight="1">
      <c r="A80" s="8"/>
      <c r="B80" s="8"/>
      <c r="C80" s="8"/>
      <c r="D80" s="8"/>
      <c r="E80" s="4"/>
      <c r="F80" s="4"/>
      <c r="G80" s="4"/>
      <c r="H80" s="4"/>
      <c r="I80" s="4"/>
      <c r="J80" s="4"/>
      <c r="K80" s="4"/>
      <c r="L80" s="4"/>
      <c r="M80" s="4"/>
      <c r="N80" s="4"/>
      <c r="O80" s="4"/>
      <c r="P80" s="4"/>
      <c r="Q80" s="4"/>
    </row>
    <row r="81" spans="1:17" ht="16.5" hidden="1" customHeight="1">
      <c r="A81" s="8"/>
      <c r="B81" s="8"/>
      <c r="C81" s="8"/>
      <c r="D81" s="8"/>
      <c r="E81" s="4"/>
      <c r="F81" s="4"/>
      <c r="G81" s="4"/>
      <c r="H81" s="4"/>
      <c r="I81" s="4"/>
      <c r="J81" s="4"/>
      <c r="K81" s="4"/>
      <c r="L81" s="4"/>
      <c r="M81" s="4"/>
      <c r="N81" s="4"/>
      <c r="O81" s="4"/>
      <c r="P81" s="4"/>
      <c r="Q81" s="4"/>
    </row>
    <row r="82" spans="1:17" ht="16.5" hidden="1" customHeight="1">
      <c r="A82" s="8"/>
      <c r="B82" s="8"/>
      <c r="C82" s="8"/>
      <c r="D82" s="8"/>
      <c r="E82" s="4"/>
      <c r="F82" s="4"/>
      <c r="G82" s="4"/>
      <c r="H82" s="4"/>
      <c r="I82" s="4"/>
      <c r="J82" s="4"/>
      <c r="K82" s="4"/>
      <c r="L82" s="4"/>
      <c r="M82" s="4"/>
      <c r="N82" s="4"/>
      <c r="O82" s="4"/>
      <c r="P82" s="4"/>
      <c r="Q82" s="4"/>
    </row>
    <row r="83" spans="1:17" ht="16.5" hidden="1" customHeight="1">
      <c r="A83" s="8"/>
      <c r="B83" s="8"/>
      <c r="C83" s="8"/>
      <c r="D83" s="8"/>
      <c r="E83" s="4"/>
      <c r="F83" s="4"/>
      <c r="G83" s="4"/>
      <c r="H83" s="4"/>
      <c r="I83" s="4"/>
      <c r="J83" s="4"/>
      <c r="K83" s="4"/>
      <c r="L83" s="4"/>
      <c r="M83" s="4"/>
      <c r="N83" s="4"/>
      <c r="O83" s="4"/>
      <c r="P83" s="4"/>
      <c r="Q83" s="4"/>
    </row>
    <row r="84" spans="1:17" ht="16.5" hidden="1" customHeight="1">
      <c r="A84" s="8"/>
      <c r="B84" s="8"/>
      <c r="C84" s="8"/>
      <c r="D84" s="8"/>
      <c r="E84" s="4"/>
      <c r="F84" s="4"/>
      <c r="G84" s="4"/>
      <c r="H84" s="4"/>
      <c r="I84" s="4"/>
      <c r="J84" s="4"/>
      <c r="K84" s="4"/>
      <c r="L84" s="4"/>
      <c r="M84" s="4"/>
      <c r="N84" s="4"/>
      <c r="O84" s="4"/>
      <c r="P84" s="4"/>
      <c r="Q84" s="4"/>
    </row>
    <row r="85" spans="1:17" ht="16.5" hidden="1" customHeight="1">
      <c r="A85" s="8"/>
      <c r="B85" s="8"/>
      <c r="C85" s="8"/>
      <c r="D85" s="8"/>
      <c r="E85" s="4"/>
      <c r="F85" s="4"/>
      <c r="G85" s="4"/>
      <c r="H85" s="4"/>
      <c r="I85" s="4"/>
      <c r="J85" s="4"/>
      <c r="K85" s="4"/>
      <c r="L85" s="4"/>
      <c r="M85" s="4"/>
      <c r="N85" s="4"/>
      <c r="O85" s="4"/>
      <c r="P85" s="4"/>
      <c r="Q85" s="4"/>
    </row>
    <row r="86" spans="1:17" ht="16.5" hidden="1" customHeight="1">
      <c r="A86" s="8"/>
      <c r="B86" s="8"/>
      <c r="C86" s="8"/>
      <c r="D86" s="8"/>
      <c r="E86" s="4"/>
      <c r="F86" s="4"/>
      <c r="G86" s="4"/>
      <c r="H86" s="4"/>
      <c r="I86" s="4"/>
      <c r="J86" s="4"/>
      <c r="K86" s="4"/>
      <c r="L86" s="4"/>
      <c r="M86" s="4"/>
      <c r="N86" s="4"/>
      <c r="O86" s="4"/>
      <c r="P86" s="4"/>
      <c r="Q86" s="4"/>
    </row>
    <row r="87" spans="1:17" ht="16.5" hidden="1" customHeight="1">
      <c r="A87" s="8"/>
      <c r="B87" s="8"/>
      <c r="C87" s="8"/>
      <c r="D87" s="8"/>
      <c r="E87" s="4"/>
      <c r="F87" s="4"/>
      <c r="G87" s="4"/>
      <c r="H87" s="4"/>
      <c r="I87" s="4"/>
      <c r="J87" s="4"/>
      <c r="K87" s="4"/>
      <c r="L87" s="4"/>
      <c r="M87" s="4"/>
      <c r="N87" s="4"/>
      <c r="O87" s="4"/>
      <c r="P87" s="4"/>
      <c r="Q87" s="4"/>
    </row>
    <row r="88" spans="1:17" ht="16.5" hidden="1" customHeight="1">
      <c r="A88" s="8"/>
      <c r="B88" s="8"/>
      <c r="C88" s="8"/>
      <c r="D88" s="8"/>
      <c r="E88" s="4"/>
      <c r="F88" s="4"/>
      <c r="G88" s="4"/>
      <c r="H88" s="4"/>
      <c r="I88" s="4"/>
      <c r="J88" s="4"/>
      <c r="K88" s="4"/>
      <c r="L88" s="4"/>
      <c r="M88" s="4"/>
      <c r="N88" s="4"/>
      <c r="O88" s="4"/>
      <c r="P88" s="4"/>
      <c r="Q88" s="4"/>
    </row>
    <row r="89" spans="1:17" ht="16.5" hidden="1" customHeight="1">
      <c r="A89" s="8"/>
      <c r="B89" s="8"/>
      <c r="C89" s="8"/>
      <c r="D89" s="8"/>
      <c r="E89" s="8"/>
      <c r="F89" s="8"/>
      <c r="G89" s="8"/>
      <c r="H89" s="8"/>
      <c r="I89" s="8"/>
      <c r="J89" s="8"/>
      <c r="K89" s="8"/>
      <c r="L89" s="8"/>
      <c r="M89" s="8"/>
      <c r="N89" s="8"/>
      <c r="O89" s="8"/>
      <c r="P89" s="8"/>
      <c r="Q89" s="8"/>
    </row>
    <row r="90" spans="1:17" ht="16.5" hidden="1" customHeight="1">
      <c r="A90" s="8"/>
      <c r="B90" s="8"/>
      <c r="C90" s="8"/>
      <c r="D90" s="8"/>
      <c r="E90" s="8"/>
      <c r="F90" s="8"/>
      <c r="G90" s="8"/>
      <c r="H90" s="8"/>
      <c r="I90" s="8"/>
      <c r="J90" s="8"/>
      <c r="K90" s="8"/>
      <c r="L90" s="8"/>
      <c r="M90" s="8"/>
      <c r="N90" s="8"/>
      <c r="O90" s="8"/>
      <c r="P90" s="8"/>
      <c r="Q90" s="8"/>
    </row>
    <row r="91" spans="1:17" ht="16.5" hidden="1" customHeight="1">
      <c r="A91" s="8"/>
      <c r="B91" s="12"/>
      <c r="C91" s="13"/>
      <c r="D91" s="14"/>
      <c r="E91" s="14"/>
      <c r="F91" s="15" t="s">
        <v>24</v>
      </c>
      <c r="G91" s="16">
        <f>SUM(C78:H78)</f>
        <v>0</v>
      </c>
      <c r="H91" s="15" t="s">
        <v>25</v>
      </c>
      <c r="I91" s="8"/>
      <c r="J91" s="8"/>
      <c r="K91" s="8"/>
      <c r="L91" s="8"/>
      <c r="M91" s="8"/>
      <c r="N91" s="15" t="s">
        <v>24</v>
      </c>
      <c r="O91" s="16">
        <f>SUM(K78:P78)</f>
        <v>0</v>
      </c>
      <c r="P91" s="15" t="s">
        <v>25</v>
      </c>
      <c r="Q91" s="8"/>
    </row>
    <row r="92" spans="1:17" ht="16.5" hidden="1" customHeight="1">
      <c r="A92" s="8"/>
      <c r="B92" s="6"/>
      <c r="C92" s="6"/>
      <c r="D92" s="6"/>
      <c r="E92" s="6"/>
      <c r="F92" s="4"/>
      <c r="G92" s="6"/>
      <c r="H92" s="6"/>
      <c r="I92" s="4"/>
      <c r="J92" s="4"/>
      <c r="K92" s="4"/>
      <c r="L92" s="4"/>
      <c r="M92" s="4"/>
      <c r="N92" s="4"/>
      <c r="O92" s="18"/>
      <c r="P92" s="6"/>
      <c r="Q92" s="8"/>
    </row>
    <row r="93" spans="1:17" ht="16.5" hidden="1" customHeight="1">
      <c r="A93" s="8"/>
      <c r="B93" s="4"/>
      <c r="C93" s="4"/>
      <c r="D93" s="4"/>
      <c r="E93" s="4"/>
      <c r="F93" s="4"/>
      <c r="G93" s="6"/>
      <c r="H93" s="17"/>
      <c r="I93" s="4"/>
      <c r="J93" s="4"/>
      <c r="K93" s="4"/>
      <c r="L93" s="4"/>
      <c r="M93" s="4"/>
      <c r="N93" s="4"/>
      <c r="O93" s="6"/>
      <c r="P93" s="17"/>
      <c r="Q93" s="8"/>
    </row>
    <row r="94" spans="1:17" ht="16.5" hidden="1" customHeight="1">
      <c r="A94" s="8"/>
      <c r="B94" s="5">
        <f>'REKOD PRESTASI MURID'!O11</f>
        <v>0</v>
      </c>
      <c r="C94" s="18"/>
      <c r="D94" s="18"/>
      <c r="E94" s="18"/>
      <c r="F94" s="18"/>
      <c r="G94" s="18"/>
      <c r="H94" s="7"/>
      <c r="I94" s="4"/>
      <c r="J94" s="5">
        <f>'REKOD PRESTASI MURID'!P11</f>
        <v>0</v>
      </c>
      <c r="K94" s="5"/>
      <c r="L94" s="5"/>
      <c r="M94" s="5"/>
      <c r="N94" s="5"/>
      <c r="O94" s="5"/>
      <c r="P94" s="5"/>
      <c r="Q94" s="8"/>
    </row>
    <row r="95" spans="1:17" ht="16.5" hidden="1" customHeight="1">
      <c r="A95" s="8"/>
      <c r="B95" s="9" t="s">
        <v>15</v>
      </c>
      <c r="C95" s="10" t="s">
        <v>17</v>
      </c>
      <c r="D95" s="10" t="s">
        <v>18</v>
      </c>
      <c r="E95" s="10" t="s">
        <v>19</v>
      </c>
      <c r="F95" s="10" t="s">
        <v>20</v>
      </c>
      <c r="G95" s="10" t="s">
        <v>21</v>
      </c>
      <c r="H95" s="10" t="s">
        <v>22</v>
      </c>
      <c r="I95" s="8"/>
      <c r="J95" s="9" t="s">
        <v>15</v>
      </c>
      <c r="K95" s="10" t="s">
        <v>17</v>
      </c>
      <c r="L95" s="10" t="s">
        <v>18</v>
      </c>
      <c r="M95" s="10" t="s">
        <v>19</v>
      </c>
      <c r="N95" s="10" t="s">
        <v>20</v>
      </c>
      <c r="O95" s="10" t="s">
        <v>21</v>
      </c>
      <c r="P95" s="10" t="s">
        <v>22</v>
      </c>
      <c r="Q95" s="8"/>
    </row>
    <row r="96" spans="1:17" ht="16.5" hidden="1" customHeight="1">
      <c r="A96" s="8"/>
      <c r="B96" s="11" t="s">
        <v>23</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23</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t="16.5" hidden="1" customHeight="1">
      <c r="A97" s="8"/>
      <c r="B97" s="19"/>
      <c r="C97" s="19"/>
      <c r="D97" s="19"/>
      <c r="E97" s="19"/>
      <c r="F97" s="19"/>
      <c r="G97" s="19"/>
      <c r="H97" s="19"/>
      <c r="I97" s="8"/>
      <c r="J97" s="19"/>
      <c r="K97" s="19"/>
      <c r="L97" s="19"/>
      <c r="M97" s="19"/>
      <c r="N97" s="19"/>
      <c r="O97" s="19"/>
      <c r="P97" s="19"/>
      <c r="Q97" s="8"/>
    </row>
    <row r="98" spans="1:17" ht="16.5" hidden="1" customHeight="1">
      <c r="A98" s="8"/>
      <c r="B98" s="19"/>
      <c r="C98" s="19"/>
      <c r="D98" s="19"/>
      <c r="E98" s="19"/>
      <c r="F98" s="19"/>
      <c r="G98" s="19"/>
      <c r="H98" s="19"/>
      <c r="I98" s="8"/>
      <c r="J98" s="19"/>
      <c r="K98" s="19"/>
      <c r="L98" s="19"/>
      <c r="M98" s="19"/>
      <c r="N98" s="23"/>
      <c r="O98" s="23"/>
      <c r="P98" s="23"/>
      <c r="Q98" s="8"/>
    </row>
    <row r="99" spans="1:17" ht="16.5" hidden="1" customHeight="1">
      <c r="A99" s="8"/>
      <c r="B99" s="19"/>
      <c r="C99" s="19"/>
      <c r="D99" s="19"/>
      <c r="E99" s="19"/>
      <c r="F99" s="19"/>
      <c r="G99" s="19"/>
      <c r="H99" s="19"/>
      <c r="I99" s="8"/>
      <c r="J99" s="19"/>
      <c r="K99" s="19"/>
      <c r="L99" s="19"/>
      <c r="M99" s="19"/>
      <c r="N99" s="23"/>
      <c r="O99" s="23"/>
      <c r="P99" s="23"/>
      <c r="Q99" s="8"/>
    </row>
    <row r="100" spans="1:17" ht="16.5" hidden="1" customHeight="1">
      <c r="A100" s="8"/>
      <c r="B100" s="19"/>
      <c r="C100" s="19"/>
      <c r="D100" s="19"/>
      <c r="E100" s="19"/>
      <c r="F100" s="19"/>
      <c r="G100" s="19"/>
      <c r="H100" s="19"/>
      <c r="I100" s="8"/>
      <c r="J100" s="19"/>
      <c r="K100" s="19"/>
      <c r="L100" s="19"/>
      <c r="M100" s="19"/>
      <c r="N100" s="23"/>
      <c r="O100" s="23"/>
      <c r="P100" s="23"/>
      <c r="Q100" s="8"/>
    </row>
    <row r="101" spans="1:17" ht="16.5" hidden="1" customHeight="1">
      <c r="A101" s="8"/>
      <c r="B101" s="19"/>
      <c r="C101" s="19"/>
      <c r="D101" s="19"/>
      <c r="E101" s="19"/>
      <c r="F101" s="19"/>
      <c r="G101" s="19"/>
      <c r="H101" s="19"/>
      <c r="I101" s="8"/>
      <c r="J101" s="19"/>
      <c r="K101" s="19"/>
      <c r="L101" s="19"/>
      <c r="M101" s="19"/>
      <c r="N101" s="23"/>
      <c r="O101" s="23"/>
      <c r="P101" s="23"/>
      <c r="Q101" s="8"/>
    </row>
    <row r="102" spans="1:17" ht="16.5" hidden="1" customHeight="1">
      <c r="A102" s="8"/>
      <c r="B102" s="19"/>
      <c r="C102" s="19"/>
      <c r="D102" s="19"/>
      <c r="E102" s="19"/>
      <c r="F102" s="19"/>
      <c r="G102" s="19"/>
      <c r="H102" s="19"/>
      <c r="I102" s="8"/>
      <c r="J102" s="19"/>
      <c r="K102" s="19"/>
      <c r="L102" s="19"/>
      <c r="M102" s="19"/>
      <c r="N102" s="23"/>
      <c r="O102" s="23"/>
      <c r="P102" s="23"/>
      <c r="Q102" s="8"/>
    </row>
    <row r="103" spans="1:17" ht="16.5" hidden="1" customHeight="1">
      <c r="A103" s="8"/>
      <c r="B103" s="19"/>
      <c r="C103" s="19"/>
      <c r="D103" s="19"/>
      <c r="E103" s="19"/>
      <c r="F103" s="19"/>
      <c r="G103" s="19"/>
      <c r="H103" s="19"/>
      <c r="I103" s="8"/>
      <c r="J103" s="19"/>
      <c r="K103" s="19"/>
      <c r="L103" s="19"/>
      <c r="M103" s="19"/>
      <c r="N103" s="23"/>
      <c r="O103" s="23"/>
      <c r="P103" s="23"/>
      <c r="Q103" s="8"/>
    </row>
    <row r="104" spans="1:17" ht="16.5" hidden="1" customHeight="1">
      <c r="A104" s="8"/>
      <c r="B104" s="19"/>
      <c r="C104" s="19"/>
      <c r="D104" s="19"/>
      <c r="E104" s="19"/>
      <c r="F104" s="19"/>
      <c r="G104" s="19"/>
      <c r="H104" s="19"/>
      <c r="I104" s="8"/>
      <c r="J104" s="19"/>
      <c r="K104" s="19"/>
      <c r="L104" s="19"/>
      <c r="M104" s="19"/>
      <c r="N104" s="23"/>
      <c r="O104" s="23"/>
      <c r="P104" s="23"/>
      <c r="Q104" s="8"/>
    </row>
    <row r="105" spans="1:17" ht="16.5" hidden="1" customHeight="1">
      <c r="A105" s="8"/>
      <c r="B105" s="19"/>
      <c r="C105" s="19"/>
      <c r="D105" s="19"/>
      <c r="E105" s="19"/>
      <c r="F105" s="19"/>
      <c r="G105" s="19"/>
      <c r="H105" s="19"/>
      <c r="I105" s="8"/>
      <c r="J105" s="19"/>
      <c r="K105" s="19"/>
      <c r="L105" s="19"/>
      <c r="M105" s="19"/>
      <c r="N105" s="23"/>
      <c r="O105" s="23"/>
      <c r="P105" s="23"/>
      <c r="Q105" s="8"/>
    </row>
    <row r="106" spans="1:17" ht="16.5" hidden="1" customHeight="1">
      <c r="A106" s="8"/>
      <c r="B106" s="19"/>
      <c r="C106" s="19"/>
      <c r="D106" s="19"/>
      <c r="E106" s="19"/>
      <c r="F106" s="19"/>
      <c r="G106" s="19"/>
      <c r="H106" s="19"/>
      <c r="I106" s="8"/>
      <c r="J106" s="19"/>
      <c r="K106" s="19"/>
      <c r="L106" s="19"/>
      <c r="M106" s="19"/>
      <c r="N106" s="19"/>
      <c r="O106" s="19"/>
      <c r="P106" s="19"/>
      <c r="Q106" s="8"/>
    </row>
    <row r="107" spans="1:17" ht="16.5" hidden="1" customHeight="1">
      <c r="A107" s="8"/>
      <c r="B107" s="19"/>
      <c r="C107" s="19"/>
      <c r="D107" s="19"/>
      <c r="E107" s="19"/>
      <c r="F107" s="19"/>
      <c r="G107" s="19"/>
      <c r="H107" s="19"/>
      <c r="I107" s="8"/>
      <c r="J107" s="19"/>
      <c r="K107" s="19"/>
      <c r="L107" s="19"/>
      <c r="M107" s="19"/>
      <c r="N107" s="19"/>
      <c r="O107" s="19"/>
      <c r="P107" s="19"/>
      <c r="Q107" s="8"/>
    </row>
    <row r="108" spans="1:17" ht="16.5" hidden="1" customHeight="1">
      <c r="A108" s="8"/>
      <c r="B108" s="19"/>
      <c r="C108" s="19"/>
      <c r="D108" s="19"/>
      <c r="E108" s="19"/>
      <c r="F108" s="19"/>
      <c r="G108" s="19"/>
      <c r="H108" s="19"/>
      <c r="I108" s="8"/>
      <c r="J108" s="19"/>
      <c r="K108" s="19"/>
      <c r="L108" s="19"/>
      <c r="M108" s="19"/>
      <c r="N108" s="19"/>
      <c r="O108" s="19"/>
      <c r="P108" s="19"/>
      <c r="Q108" s="8"/>
    </row>
    <row r="109" spans="1:17" ht="16.5" hidden="1" customHeight="1">
      <c r="A109" s="8"/>
      <c r="B109" s="19"/>
      <c r="C109" s="19"/>
      <c r="D109" s="19"/>
      <c r="E109" s="19"/>
      <c r="F109" s="15" t="s">
        <v>24</v>
      </c>
      <c r="G109" s="16">
        <f>SUM(C96:H96)</f>
        <v>0</v>
      </c>
      <c r="H109" s="15" t="s">
        <v>25</v>
      </c>
      <c r="I109" s="14"/>
      <c r="J109" s="19"/>
      <c r="K109" s="19"/>
      <c r="L109" s="19"/>
      <c r="M109" s="19"/>
      <c r="N109" s="15" t="s">
        <v>24</v>
      </c>
      <c r="O109" s="16">
        <f>SUM(K96:P96)</f>
        <v>0</v>
      </c>
      <c r="P109" s="15" t="s">
        <v>25</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15</v>
      </c>
      <c r="C112" s="10" t="s">
        <v>17</v>
      </c>
      <c r="D112" s="10" t="s">
        <v>18</v>
      </c>
      <c r="E112" s="10" t="s">
        <v>19</v>
      </c>
      <c r="F112" s="10" t="s">
        <v>20</v>
      </c>
      <c r="G112" s="10" t="s">
        <v>21</v>
      </c>
      <c r="H112" s="10" t="s">
        <v>22</v>
      </c>
      <c r="I112" s="8"/>
      <c r="J112" s="9" t="s">
        <v>15</v>
      </c>
      <c r="K112" s="10" t="s">
        <v>17</v>
      </c>
      <c r="L112" s="10" t="s">
        <v>18</v>
      </c>
      <c r="M112" s="10" t="s">
        <v>19</v>
      </c>
      <c r="N112" s="10" t="s">
        <v>20</v>
      </c>
      <c r="O112" s="10" t="s">
        <v>21</v>
      </c>
      <c r="P112" s="10" t="s">
        <v>22</v>
      </c>
      <c r="Q112" s="8"/>
    </row>
    <row r="113" spans="1:17" hidden="1">
      <c r="A113" s="8"/>
      <c r="B113" s="11" t="s">
        <v>23</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23</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24</v>
      </c>
      <c r="G126" s="16">
        <f>SUM(C113:H113)</f>
        <v>0</v>
      </c>
      <c r="H126" s="15" t="s">
        <v>25</v>
      </c>
      <c r="I126" s="8"/>
      <c r="J126" s="8"/>
      <c r="K126" s="8"/>
      <c r="L126" s="8"/>
      <c r="M126" s="8"/>
      <c r="N126" s="15" t="s">
        <v>24</v>
      </c>
      <c r="O126" s="16">
        <f>SUM(K113:P113)</f>
        <v>0</v>
      </c>
      <c r="P126" s="15" t="s">
        <v>25</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26</v>
      </c>
      <c r="D129" s="18"/>
      <c r="E129" s="18"/>
      <c r="F129" s="18"/>
      <c r="G129" s="18"/>
      <c r="H129" s="7"/>
      <c r="I129" s="4"/>
      <c r="J129" s="5">
        <f>'REKOD PRESTASI MURID'!T11</f>
        <v>0</v>
      </c>
      <c r="K129" s="18" t="s">
        <v>27</v>
      </c>
      <c r="L129" s="18"/>
      <c r="M129" s="18"/>
      <c r="N129" s="18"/>
      <c r="O129" s="18"/>
      <c r="P129" s="7"/>
      <c r="Q129" s="8"/>
    </row>
    <row r="130" spans="1:17" hidden="1">
      <c r="A130" s="8"/>
      <c r="B130" s="9" t="s">
        <v>15</v>
      </c>
      <c r="C130" s="10" t="s">
        <v>17</v>
      </c>
      <c r="D130" s="10" t="s">
        <v>18</v>
      </c>
      <c r="E130" s="10" t="s">
        <v>19</v>
      </c>
      <c r="F130" s="10" t="s">
        <v>20</v>
      </c>
      <c r="G130" s="10" t="s">
        <v>21</v>
      </c>
      <c r="H130" s="10" t="s">
        <v>22</v>
      </c>
      <c r="I130" s="8"/>
      <c r="J130" s="9" t="s">
        <v>15</v>
      </c>
      <c r="K130" s="10" t="s">
        <v>17</v>
      </c>
      <c r="L130" s="10" t="s">
        <v>18</v>
      </c>
      <c r="M130" s="10" t="s">
        <v>19</v>
      </c>
      <c r="N130" s="10" t="s">
        <v>20</v>
      </c>
      <c r="O130" s="10" t="s">
        <v>21</v>
      </c>
      <c r="P130" s="10" t="s">
        <v>22</v>
      </c>
      <c r="Q130" s="8"/>
    </row>
    <row r="131" spans="1:17" hidden="1">
      <c r="A131" s="8"/>
      <c r="B131" s="11" t="s">
        <v>23</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23</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24</v>
      </c>
      <c r="G144" s="16">
        <f>SUM(C131:H131)</f>
        <v>0</v>
      </c>
      <c r="H144" s="15" t="s">
        <v>25</v>
      </c>
      <c r="I144" s="14"/>
      <c r="J144" s="19"/>
      <c r="K144" s="19"/>
      <c r="L144" s="19"/>
      <c r="M144" s="19"/>
      <c r="N144" s="15" t="s">
        <v>24</v>
      </c>
      <c r="O144" s="16">
        <f>SUM(K131:P131)</f>
        <v>0</v>
      </c>
      <c r="P144" s="15" t="s">
        <v>25</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28</v>
      </c>
      <c r="D147" s="6"/>
      <c r="E147" s="6"/>
      <c r="F147" s="6"/>
      <c r="G147" s="6"/>
      <c r="H147" s="7"/>
      <c r="I147" s="4"/>
      <c r="J147" s="5">
        <f>'REKOD PRESTASI MURID'!V11</f>
        <v>0</v>
      </c>
      <c r="K147" s="6" t="s">
        <v>29</v>
      </c>
      <c r="L147" s="6"/>
      <c r="M147" s="6"/>
      <c r="N147" s="6"/>
      <c r="O147" s="6"/>
      <c r="P147" s="7"/>
      <c r="Q147" s="8"/>
    </row>
    <row r="148" spans="1:17" hidden="1">
      <c r="A148" s="8"/>
      <c r="B148" s="9" t="s">
        <v>15</v>
      </c>
      <c r="C148" s="10" t="s">
        <v>17</v>
      </c>
      <c r="D148" s="10" t="s">
        <v>18</v>
      </c>
      <c r="E148" s="10" t="s">
        <v>19</v>
      </c>
      <c r="F148" s="10" t="s">
        <v>20</v>
      </c>
      <c r="G148" s="10" t="s">
        <v>21</v>
      </c>
      <c r="H148" s="10" t="s">
        <v>22</v>
      </c>
      <c r="I148" s="8"/>
      <c r="J148" s="9" t="s">
        <v>15</v>
      </c>
      <c r="K148" s="10" t="s">
        <v>17</v>
      </c>
      <c r="L148" s="10" t="s">
        <v>18</v>
      </c>
      <c r="M148" s="10" t="s">
        <v>19</v>
      </c>
      <c r="N148" s="10" t="s">
        <v>20</v>
      </c>
      <c r="O148" s="10" t="s">
        <v>21</v>
      </c>
      <c r="P148" s="10" t="s">
        <v>22</v>
      </c>
      <c r="Q148" s="8"/>
    </row>
    <row r="149" spans="1:17" hidden="1">
      <c r="A149" s="8"/>
      <c r="B149" s="11" t="s">
        <v>23</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23</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24</v>
      </c>
      <c r="G162" s="16">
        <f>SUM(C149:H149)</f>
        <v>0</v>
      </c>
      <c r="H162" s="15" t="s">
        <v>25</v>
      </c>
      <c r="I162" s="8"/>
      <c r="J162" s="8"/>
      <c r="K162" s="8"/>
      <c r="L162" s="8"/>
      <c r="M162" s="8"/>
      <c r="N162" s="15" t="s">
        <v>24</v>
      </c>
      <c r="O162" s="16">
        <f>SUM(K149:P149)</f>
        <v>0</v>
      </c>
      <c r="P162" s="15" t="s">
        <v>25</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30</v>
      </c>
      <c r="D165" s="18"/>
      <c r="E165" s="18"/>
      <c r="F165" s="18"/>
      <c r="G165" s="18"/>
      <c r="H165" s="7"/>
      <c r="I165" s="4"/>
      <c r="J165" s="5">
        <f>'REKOD PRESTASI MURID'!X11</f>
        <v>0</v>
      </c>
      <c r="K165" s="18" t="s">
        <v>31</v>
      </c>
      <c r="L165" s="18"/>
      <c r="M165" s="18"/>
      <c r="N165" s="18"/>
      <c r="O165" s="18"/>
      <c r="P165" s="7"/>
      <c r="Q165" s="8"/>
    </row>
    <row r="166" spans="1:17" hidden="1">
      <c r="A166" s="8"/>
      <c r="B166" s="9" t="s">
        <v>15</v>
      </c>
      <c r="C166" s="10" t="s">
        <v>17</v>
      </c>
      <c r="D166" s="10" t="s">
        <v>18</v>
      </c>
      <c r="E166" s="10" t="s">
        <v>19</v>
      </c>
      <c r="F166" s="10" t="s">
        <v>20</v>
      </c>
      <c r="G166" s="10" t="s">
        <v>21</v>
      </c>
      <c r="H166" s="10" t="s">
        <v>22</v>
      </c>
      <c r="I166" s="8"/>
      <c r="J166" s="9" t="s">
        <v>15</v>
      </c>
      <c r="K166" s="10" t="s">
        <v>17</v>
      </c>
      <c r="L166" s="10" t="s">
        <v>18</v>
      </c>
      <c r="M166" s="10" t="s">
        <v>19</v>
      </c>
      <c r="N166" s="10" t="s">
        <v>20</v>
      </c>
      <c r="O166" s="10" t="s">
        <v>21</v>
      </c>
      <c r="P166" s="10" t="s">
        <v>22</v>
      </c>
      <c r="Q166" s="8"/>
    </row>
    <row r="167" spans="1:17" hidden="1">
      <c r="A167" s="8"/>
      <c r="B167" s="11" t="s">
        <v>23</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23</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24</v>
      </c>
      <c r="G180" s="16">
        <f>SUM(C167:H167)</f>
        <v>0</v>
      </c>
      <c r="H180" s="15" t="s">
        <v>25</v>
      </c>
      <c r="I180" s="14"/>
      <c r="J180" s="19"/>
      <c r="K180" s="19"/>
      <c r="L180" s="19"/>
      <c r="M180" s="19"/>
      <c r="N180" s="15" t="s">
        <v>24</v>
      </c>
      <c r="O180" s="16">
        <f>SUM(K167:P167)</f>
        <v>0</v>
      </c>
      <c r="P180" s="15" t="s">
        <v>25</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32</v>
      </c>
      <c r="D183" s="25"/>
      <c r="E183" s="25"/>
      <c r="F183" s="25"/>
      <c r="G183" s="25"/>
      <c r="H183" s="25"/>
      <c r="I183" s="14"/>
      <c r="J183" s="5">
        <f>'REKOD PRESTASI MURID'!Z11</f>
        <v>0</v>
      </c>
      <c r="K183" s="18" t="s">
        <v>33</v>
      </c>
      <c r="L183" s="18"/>
      <c r="M183" s="18"/>
      <c r="N183" s="26"/>
      <c r="O183" s="27"/>
      <c r="P183" s="12"/>
      <c r="Q183" s="8"/>
    </row>
    <row r="184" spans="1:17" hidden="1">
      <c r="A184" s="8"/>
      <c r="B184" s="9" t="s">
        <v>15</v>
      </c>
      <c r="C184" s="10" t="s">
        <v>17</v>
      </c>
      <c r="D184" s="10" t="s">
        <v>18</v>
      </c>
      <c r="E184" s="10" t="s">
        <v>19</v>
      </c>
      <c r="F184" s="10" t="s">
        <v>20</v>
      </c>
      <c r="G184" s="10" t="s">
        <v>21</v>
      </c>
      <c r="H184" s="10" t="s">
        <v>22</v>
      </c>
      <c r="I184" s="8"/>
      <c r="J184" s="9" t="s">
        <v>15</v>
      </c>
      <c r="K184" s="10" t="s">
        <v>17</v>
      </c>
      <c r="L184" s="10" t="s">
        <v>18</v>
      </c>
      <c r="M184" s="10" t="s">
        <v>19</v>
      </c>
      <c r="N184" s="10" t="s">
        <v>20</v>
      </c>
      <c r="O184" s="10" t="s">
        <v>21</v>
      </c>
      <c r="P184" s="10" t="s">
        <v>22</v>
      </c>
      <c r="Q184" s="8"/>
    </row>
    <row r="185" spans="1:17" hidden="1">
      <c r="A185" s="8"/>
      <c r="B185" s="11" t="s">
        <v>23</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23</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24</v>
      </c>
      <c r="G198" s="16">
        <f>SUM(C185:H185)</f>
        <v>0</v>
      </c>
      <c r="H198" s="15" t="s">
        <v>25</v>
      </c>
      <c r="I198" s="14"/>
      <c r="J198" s="19"/>
      <c r="K198" s="19"/>
      <c r="L198" s="19"/>
      <c r="M198" s="19"/>
      <c r="N198" s="15" t="s">
        <v>24</v>
      </c>
      <c r="O198" s="16">
        <f>SUM(K185:P185)</f>
        <v>0</v>
      </c>
      <c r="P198" s="15" t="s">
        <v>25</v>
      </c>
      <c r="Q198" s="14"/>
    </row>
    <row r="199" spans="1:17" hidden="1">
      <c r="A199" s="8"/>
      <c r="B199" s="8"/>
      <c r="C199" s="8"/>
      <c r="D199" s="8"/>
      <c r="E199" s="8"/>
      <c r="F199" s="8"/>
      <c r="G199" s="14"/>
      <c r="H199" s="229"/>
      <c r="I199" s="14"/>
      <c r="J199" s="8"/>
      <c r="K199" s="8"/>
      <c r="L199" s="8"/>
      <c r="M199" s="8"/>
      <c r="N199" s="8"/>
      <c r="O199" s="14"/>
      <c r="P199" s="229"/>
      <c r="Q199" s="14"/>
    </row>
    <row r="200" spans="1:17" hidden="1">
      <c r="A200" s="8"/>
      <c r="B200" s="4"/>
      <c r="C200" s="4"/>
      <c r="D200" s="4"/>
      <c r="E200" s="4"/>
      <c r="F200" s="4"/>
      <c r="G200" s="6"/>
      <c r="H200" s="228"/>
      <c r="I200" s="14"/>
      <c r="J200" s="8"/>
      <c r="K200" s="8"/>
      <c r="L200" s="8"/>
      <c r="M200" s="8"/>
      <c r="N200" s="8"/>
      <c r="O200" s="14"/>
      <c r="P200" s="228"/>
      <c r="Q200" s="14"/>
    </row>
    <row r="201" spans="1:17" ht="18.75" hidden="1">
      <c r="A201" s="8"/>
      <c r="B201" s="5">
        <f>'REKOD PRESTASI MURID'!AA11</f>
        <v>0</v>
      </c>
      <c r="C201" s="18" t="s">
        <v>34</v>
      </c>
      <c r="D201" s="18"/>
      <c r="E201" s="18"/>
      <c r="F201" s="18"/>
      <c r="G201" s="18"/>
      <c r="H201" s="12"/>
      <c r="I201" s="14"/>
      <c r="J201" s="5">
        <f>'REKOD PRESTASI MURID'!AB11</f>
        <v>0</v>
      </c>
      <c r="K201" s="18" t="s">
        <v>35</v>
      </c>
      <c r="L201" s="18"/>
      <c r="M201" s="18"/>
      <c r="N201" s="18"/>
      <c r="O201" s="18"/>
      <c r="P201" s="12"/>
      <c r="Q201" s="14"/>
    </row>
    <row r="202" spans="1:17" hidden="1">
      <c r="A202" s="8"/>
      <c r="B202" s="9" t="s">
        <v>15</v>
      </c>
      <c r="C202" s="10" t="s">
        <v>17</v>
      </c>
      <c r="D202" s="10" t="s">
        <v>18</v>
      </c>
      <c r="E202" s="10" t="s">
        <v>19</v>
      </c>
      <c r="F202" s="10" t="s">
        <v>20</v>
      </c>
      <c r="G202" s="10" t="s">
        <v>21</v>
      </c>
      <c r="H202" s="10" t="s">
        <v>22</v>
      </c>
      <c r="I202" s="8"/>
      <c r="J202" s="9" t="s">
        <v>15</v>
      </c>
      <c r="K202" s="10" t="s">
        <v>17</v>
      </c>
      <c r="L202" s="10" t="s">
        <v>18</v>
      </c>
      <c r="M202" s="10" t="s">
        <v>19</v>
      </c>
      <c r="N202" s="10" t="s">
        <v>20</v>
      </c>
      <c r="O202" s="10" t="s">
        <v>21</v>
      </c>
      <c r="P202" s="10" t="s">
        <v>22</v>
      </c>
      <c r="Q202" s="8"/>
    </row>
    <row r="203" spans="1:17" hidden="1">
      <c r="A203" s="8"/>
      <c r="B203" s="11" t="s">
        <v>23</v>
      </c>
      <c r="C203" s="11">
        <f>COUNTIF('REKOD PRESTASI MURID'!$AA$12:$AA$65,1)</f>
        <v>0</v>
      </c>
      <c r="D203" s="11">
        <f>COUNTIF('REKOD PRESTASI MURID'!$AA$12:$AA$65,2)</f>
        <v>0</v>
      </c>
      <c r="E203" s="11">
        <f>COUNTIF('REKOD PRESTASI MURID'!$AA$12:$AA$65,3)</f>
        <v>0</v>
      </c>
      <c r="F203" s="11">
        <f>COUNTIF('REKOD PRESTASI MURID'!$AA$12:$AA$65,4)</f>
        <v>0</v>
      </c>
      <c r="G203" s="11">
        <f>COUNTIF('REKOD PRESTASI MURID'!$AA$12:$AA$65,5)</f>
        <v>0</v>
      </c>
      <c r="H203" s="11">
        <f>COUNTIF('REKOD PRESTASI MURID'!$AA$12:$AA$65,6)</f>
        <v>0</v>
      </c>
      <c r="I203" s="8"/>
      <c r="J203" s="11" t="s">
        <v>23</v>
      </c>
      <c r="K203" s="11">
        <f>COUNTIF('REKOD PRESTASI MURID'!$AB$12:$AB$65,1)</f>
        <v>0</v>
      </c>
      <c r="L203" s="11">
        <f>COUNTIF('REKOD PRESTASI MURID'!$AB$12:$AB$65,2)</f>
        <v>0</v>
      </c>
      <c r="M203" s="11">
        <f>COUNTIF('REKOD PRESTASI MURID'!$AB$12:$AB$65,3)</f>
        <v>0</v>
      </c>
      <c r="N203" s="11">
        <f>COUNTIF('REKOD PRESTASI MURID'!$AB$12:$AB$65,4)</f>
        <v>0</v>
      </c>
      <c r="O203" s="11">
        <f>COUNTIF('REKOD PRESTASI MURID'!$AB$12:$AB$65,5)</f>
        <v>0</v>
      </c>
      <c r="P203" s="11">
        <f>COUNTIF('REKOD PRESTASI MURID'!$AB$12:$AB$65,6)</f>
        <v>0</v>
      </c>
      <c r="Q203" s="8"/>
    </row>
    <row r="204" spans="1:17" hidden="1">
      <c r="A204" s="8"/>
      <c r="B204" s="19"/>
      <c r="C204" s="19"/>
      <c r="D204" s="19"/>
      <c r="E204" s="19"/>
      <c r="F204" s="19"/>
      <c r="G204" s="19"/>
      <c r="H204" s="19"/>
      <c r="I204" s="8"/>
      <c r="J204" s="19"/>
      <c r="K204" s="19"/>
      <c r="L204" s="19"/>
      <c r="M204" s="19"/>
      <c r="N204" s="19"/>
      <c r="O204" s="19"/>
      <c r="P204" s="19"/>
      <c r="Q204" s="8"/>
    </row>
    <row r="205" spans="1:17" hidden="1">
      <c r="A205" s="8"/>
      <c r="B205" s="19"/>
      <c r="C205" s="19"/>
      <c r="D205" s="19"/>
      <c r="E205" s="19"/>
      <c r="F205" s="19"/>
      <c r="G205" s="19"/>
      <c r="H205" s="19"/>
      <c r="I205" s="8"/>
      <c r="J205" s="19"/>
      <c r="K205" s="19"/>
      <c r="L205" s="19"/>
      <c r="M205" s="19"/>
      <c r="N205" s="19"/>
      <c r="O205" s="19"/>
      <c r="P205" s="19"/>
      <c r="Q205" s="8"/>
    </row>
    <row r="206" spans="1:17" hidden="1">
      <c r="A206" s="8"/>
      <c r="B206" s="19"/>
      <c r="C206" s="19"/>
      <c r="D206" s="19"/>
      <c r="E206" s="19"/>
      <c r="F206" s="19"/>
      <c r="G206" s="19"/>
      <c r="H206" s="19"/>
      <c r="I206" s="8"/>
      <c r="J206" s="19"/>
      <c r="K206" s="19"/>
      <c r="L206" s="19"/>
      <c r="M206" s="19"/>
      <c r="N206" s="19"/>
      <c r="O206" s="19"/>
      <c r="P206" s="19"/>
      <c r="Q206" s="8"/>
    </row>
    <row r="207" spans="1:17" hidden="1">
      <c r="A207" s="8"/>
      <c r="B207" s="19"/>
      <c r="C207" s="19"/>
      <c r="D207" s="19"/>
      <c r="E207" s="19"/>
      <c r="F207" s="19"/>
      <c r="G207" s="19"/>
      <c r="H207" s="19"/>
      <c r="I207" s="8"/>
      <c r="J207" s="19"/>
      <c r="K207" s="19"/>
      <c r="L207" s="19"/>
      <c r="M207" s="19"/>
      <c r="N207" s="19"/>
      <c r="O207" s="19"/>
      <c r="P207" s="19"/>
      <c r="Q207" s="8"/>
    </row>
    <row r="208" spans="1:17" hidden="1">
      <c r="A208" s="8"/>
      <c r="B208" s="19"/>
      <c r="C208" s="19"/>
      <c r="D208" s="19"/>
      <c r="E208" s="19"/>
      <c r="F208" s="19"/>
      <c r="G208" s="19"/>
      <c r="H208" s="19"/>
      <c r="I208" s="8"/>
      <c r="J208" s="19"/>
      <c r="K208" s="19"/>
      <c r="L208" s="19"/>
      <c r="M208" s="19"/>
      <c r="N208" s="19"/>
      <c r="O208" s="19"/>
      <c r="P208" s="19"/>
      <c r="Q208" s="8"/>
    </row>
    <row r="209" spans="1:17" hidden="1">
      <c r="A209" s="8"/>
      <c r="B209" s="19"/>
      <c r="C209" s="19"/>
      <c r="D209" s="19"/>
      <c r="E209" s="19"/>
      <c r="F209" s="19"/>
      <c r="G209" s="19"/>
      <c r="H209" s="19"/>
      <c r="I209" s="8"/>
      <c r="J209" s="19"/>
      <c r="K209" s="19"/>
      <c r="L209" s="19"/>
      <c r="M209" s="19"/>
      <c r="N209" s="19"/>
      <c r="O209" s="19"/>
      <c r="P209" s="19"/>
      <c r="Q209" s="8"/>
    </row>
    <row r="210" spans="1:17" hidden="1">
      <c r="A210" s="8"/>
      <c r="B210" s="19"/>
      <c r="C210" s="19"/>
      <c r="D210" s="19"/>
      <c r="E210" s="19"/>
      <c r="F210" s="19"/>
      <c r="G210" s="19"/>
      <c r="H210" s="19"/>
      <c r="I210" s="8"/>
      <c r="J210" s="19"/>
      <c r="K210" s="19"/>
      <c r="L210" s="19"/>
      <c r="M210" s="19"/>
      <c r="N210" s="19"/>
      <c r="O210" s="19"/>
      <c r="P210" s="19"/>
      <c r="Q210" s="8"/>
    </row>
    <row r="211" spans="1:17" hidden="1">
      <c r="A211" s="8"/>
      <c r="B211" s="19"/>
      <c r="C211" s="19"/>
      <c r="D211" s="19"/>
      <c r="E211" s="19"/>
      <c r="F211" s="19"/>
      <c r="G211" s="19"/>
      <c r="H211" s="19"/>
      <c r="I211" s="8"/>
      <c r="J211" s="19"/>
      <c r="K211" s="19"/>
      <c r="L211" s="19"/>
      <c r="M211" s="19"/>
      <c r="N211" s="19"/>
      <c r="O211" s="19"/>
      <c r="P211" s="19"/>
      <c r="Q211" s="8"/>
    </row>
    <row r="212" spans="1:17" hidden="1">
      <c r="A212" s="8"/>
      <c r="B212" s="19"/>
      <c r="C212" s="19"/>
      <c r="D212" s="19"/>
      <c r="E212" s="19"/>
      <c r="F212" s="19"/>
      <c r="G212" s="19"/>
      <c r="H212" s="19"/>
      <c r="I212" s="8"/>
      <c r="J212" s="19"/>
      <c r="K212" s="19"/>
      <c r="L212" s="19"/>
      <c r="M212" s="19"/>
      <c r="N212" s="19"/>
      <c r="O212" s="19"/>
      <c r="P212" s="19"/>
      <c r="Q212" s="8"/>
    </row>
    <row r="213" spans="1:17" hidden="1">
      <c r="A213" s="8"/>
      <c r="B213" s="19"/>
      <c r="C213" s="19"/>
      <c r="D213" s="19"/>
      <c r="E213" s="19"/>
      <c r="F213" s="19"/>
      <c r="G213" s="19"/>
      <c r="H213" s="19"/>
      <c r="I213" s="8"/>
      <c r="J213" s="19"/>
      <c r="K213" s="19"/>
      <c r="L213" s="19"/>
      <c r="M213" s="19"/>
      <c r="N213" s="19"/>
      <c r="O213" s="19"/>
      <c r="P213" s="19"/>
      <c r="Q213" s="8"/>
    </row>
    <row r="214" spans="1:17" hidden="1">
      <c r="A214" s="8"/>
      <c r="B214" s="19"/>
      <c r="C214" s="19"/>
      <c r="D214" s="19"/>
      <c r="E214" s="19"/>
      <c r="F214" s="19"/>
      <c r="G214" s="19"/>
      <c r="H214" s="19"/>
      <c r="I214" s="8"/>
      <c r="J214" s="19"/>
      <c r="K214" s="19"/>
      <c r="L214" s="19"/>
      <c r="M214" s="19"/>
      <c r="N214" s="19"/>
      <c r="O214" s="19"/>
      <c r="P214" s="19"/>
      <c r="Q214" s="8"/>
    </row>
    <row r="215" spans="1:17" hidden="1">
      <c r="A215" s="8"/>
      <c r="B215" s="19"/>
      <c r="C215" s="19"/>
      <c r="D215" s="19"/>
      <c r="E215" s="19"/>
      <c r="F215" s="19"/>
      <c r="G215" s="19"/>
      <c r="H215" s="19"/>
      <c r="I215" s="8"/>
      <c r="J215" s="19"/>
      <c r="K215" s="19"/>
      <c r="L215" s="19"/>
      <c r="M215" s="19"/>
      <c r="N215" s="19"/>
      <c r="O215" s="19"/>
      <c r="P215" s="19"/>
      <c r="Q215" s="8"/>
    </row>
    <row r="216" spans="1:17" hidden="1">
      <c r="A216" s="8"/>
      <c r="B216" s="19"/>
      <c r="C216" s="19"/>
      <c r="D216" s="19"/>
      <c r="E216" s="19"/>
      <c r="F216" s="15" t="s">
        <v>24</v>
      </c>
      <c r="G216" s="16">
        <f>SUM(C203:H203)</f>
        <v>0</v>
      </c>
      <c r="H216" s="15" t="s">
        <v>25</v>
      </c>
      <c r="I216" s="14"/>
      <c r="J216" s="19"/>
      <c r="K216" s="19"/>
      <c r="L216" s="19"/>
      <c r="M216" s="19"/>
      <c r="N216" s="15" t="s">
        <v>24</v>
      </c>
      <c r="O216" s="16">
        <f>SUM(K203:P203)</f>
        <v>0</v>
      </c>
      <c r="P216" s="15" t="s">
        <v>25</v>
      </c>
      <c r="Q216" s="8"/>
    </row>
    <row r="217" spans="1:17" hidden="1">
      <c r="A217" s="4"/>
      <c r="B217" s="4"/>
      <c r="C217" s="4"/>
      <c r="D217" s="4"/>
      <c r="E217" s="4"/>
      <c r="F217" s="4"/>
      <c r="G217" s="6"/>
      <c r="H217" s="230"/>
      <c r="I217" s="6"/>
      <c r="J217" s="4"/>
      <c r="K217" s="4"/>
      <c r="L217" s="4"/>
      <c r="M217" s="4"/>
      <c r="N217" s="4"/>
      <c r="O217" s="6"/>
      <c r="P217" s="230"/>
      <c r="Q217" s="4"/>
    </row>
    <row r="218" spans="1:17" hidden="1">
      <c r="A218" s="4"/>
      <c r="B218" s="4"/>
      <c r="C218" s="4"/>
      <c r="D218" s="4"/>
      <c r="E218" s="4"/>
      <c r="F218" s="4"/>
      <c r="G218" s="6"/>
      <c r="H218" s="230"/>
      <c r="I218" s="6"/>
      <c r="J218" s="4"/>
      <c r="K218" s="4"/>
      <c r="L218" s="4"/>
      <c r="M218" s="4"/>
      <c r="N218" s="4"/>
      <c r="O218" s="6"/>
      <c r="P218" s="230"/>
      <c r="Q218" s="4"/>
    </row>
    <row r="219" spans="1:17" ht="18.75" hidden="1">
      <c r="A219" s="4"/>
      <c r="B219" s="5">
        <f>'REKOD PRESTASI MURID'!AC11</f>
        <v>0</v>
      </c>
      <c r="C219" s="18" t="s">
        <v>36</v>
      </c>
      <c r="D219" s="18"/>
      <c r="E219" s="18"/>
      <c r="F219" s="18"/>
      <c r="G219" s="18"/>
      <c r="H219" s="7"/>
      <c r="I219" s="6"/>
      <c r="J219" s="5" t="str">
        <f>'REKOD PRESTASI MURID'!AD9</f>
        <v>RIMDIJ</v>
      </c>
      <c r="K219" s="18"/>
      <c r="L219" s="18"/>
      <c r="M219" s="18"/>
      <c r="N219" s="18"/>
      <c r="O219" s="18"/>
      <c r="P219" s="28"/>
      <c r="Q219" s="4"/>
    </row>
    <row r="220" spans="1:17" hidden="1">
      <c r="A220" s="8"/>
      <c r="B220" s="9" t="s">
        <v>15</v>
      </c>
      <c r="C220" s="10" t="s">
        <v>17</v>
      </c>
      <c r="D220" s="10" t="s">
        <v>18</v>
      </c>
      <c r="E220" s="10" t="s">
        <v>19</v>
      </c>
      <c r="F220" s="10" t="s">
        <v>20</v>
      </c>
      <c r="G220" s="10" t="s">
        <v>21</v>
      </c>
      <c r="H220" s="10" t="s">
        <v>22</v>
      </c>
      <c r="I220" s="8"/>
      <c r="J220" s="9" t="s">
        <v>15</v>
      </c>
      <c r="K220" s="10" t="s">
        <v>17</v>
      </c>
      <c r="L220" s="10" t="s">
        <v>18</v>
      </c>
      <c r="M220" s="10" t="s">
        <v>19</v>
      </c>
      <c r="N220" s="10" t="s">
        <v>20</v>
      </c>
      <c r="O220" s="10" t="s">
        <v>21</v>
      </c>
      <c r="P220" s="10" t="s">
        <v>22</v>
      </c>
      <c r="Q220" s="8"/>
    </row>
    <row r="221" spans="1:17" hidden="1">
      <c r="A221" s="8"/>
      <c r="B221" s="11" t="s">
        <v>23</v>
      </c>
      <c r="C221" s="11">
        <f>COUNTIF('REKOD PRESTASI MURID'!$AC$12:$AC$65,1)</f>
        <v>0</v>
      </c>
      <c r="D221" s="11">
        <f>COUNTIF('REKOD PRESTASI MURID'!$AC$12:$AC$65,2)</f>
        <v>0</v>
      </c>
      <c r="E221" s="11">
        <f>COUNTIF('REKOD PRESTASI MURID'!$AC$12:$AC$65,3)</f>
        <v>0</v>
      </c>
      <c r="F221" s="11">
        <f>COUNTIF('REKOD PRESTASI MURID'!$AC$12:$AC$65,4)</f>
        <v>0</v>
      </c>
      <c r="G221" s="11">
        <f>COUNTIF('REKOD PRESTASI MURID'!$AC$12:$AC$65,5)</f>
        <v>0</v>
      </c>
      <c r="H221" s="11">
        <f>COUNTIF('REKOD PRESTASI MURID'!$AC$12:$AC$65,6)</f>
        <v>0</v>
      </c>
      <c r="I221" s="8"/>
      <c r="J221" s="11" t="s">
        <v>23</v>
      </c>
      <c r="K221" s="11">
        <f>COUNTIF('REKOD PRESTASI MURID'!$AD$12:$AD$65,1)</f>
        <v>0</v>
      </c>
      <c r="L221" s="11">
        <f>COUNTIF('REKOD PRESTASI MURID'!$AD$12:$AD$65,2)</f>
        <v>0</v>
      </c>
      <c r="M221" s="11">
        <f>COUNTIF('REKOD PRESTASI MURID'!$AD$12:$AD$65,3)</f>
        <v>4</v>
      </c>
      <c r="N221" s="11">
        <f>COUNTIF('REKOD PRESTASI MURID'!$AD$12:$AD$65,4)</f>
        <v>2</v>
      </c>
      <c r="O221" s="11">
        <f>COUNTIF('REKOD PRESTASI MURID'!$AD$12:$AD$65,5)</f>
        <v>0</v>
      </c>
      <c r="P221" s="11">
        <f>COUNTIF('REKOD PRESTASI MURID'!$AD$12:$AD$65,6)</f>
        <v>0</v>
      </c>
      <c r="Q221" s="8"/>
    </row>
    <row r="222" spans="1:17" hidden="1">
      <c r="A222" s="8"/>
      <c r="B222" s="19"/>
      <c r="C222" s="19"/>
      <c r="D222" s="19"/>
      <c r="E222" s="19"/>
      <c r="F222" s="19"/>
      <c r="G222" s="19"/>
      <c r="H222" s="19"/>
      <c r="I222" s="8"/>
      <c r="J222" s="19"/>
      <c r="K222" s="19"/>
      <c r="L222" s="19"/>
      <c r="M222" s="19"/>
      <c r="N222" s="19"/>
      <c r="O222" s="19"/>
      <c r="P222" s="19"/>
      <c r="Q222" s="8"/>
    </row>
    <row r="223" spans="1:17" hidden="1">
      <c r="A223" s="8"/>
      <c r="B223" s="19"/>
      <c r="C223" s="19"/>
      <c r="D223" s="19"/>
      <c r="E223" s="19"/>
      <c r="F223" s="19"/>
      <c r="G223" s="19"/>
      <c r="H223" s="19"/>
      <c r="I223" s="8"/>
      <c r="J223" s="19"/>
      <c r="K223" s="19"/>
      <c r="L223" s="19"/>
      <c r="M223" s="19"/>
      <c r="N223" s="19"/>
      <c r="O223" s="19"/>
      <c r="P223" s="19"/>
      <c r="Q223" s="8"/>
    </row>
    <row r="224" spans="1:17" hidden="1">
      <c r="A224" s="8"/>
      <c r="B224" s="19"/>
      <c r="C224" s="19"/>
      <c r="D224" s="19"/>
      <c r="E224" s="19"/>
      <c r="F224" s="19"/>
      <c r="G224" s="19"/>
      <c r="H224" s="19"/>
      <c r="I224" s="8"/>
      <c r="J224" s="19"/>
      <c r="K224" s="19"/>
      <c r="L224" s="19"/>
      <c r="M224" s="19"/>
      <c r="N224" s="19"/>
      <c r="O224" s="19"/>
      <c r="P224" s="19"/>
      <c r="Q224" s="8"/>
    </row>
    <row r="225" spans="1:17" hidden="1">
      <c r="A225" s="8"/>
      <c r="B225" s="19"/>
      <c r="C225" s="19"/>
      <c r="D225" s="19"/>
      <c r="E225" s="19"/>
      <c r="F225" s="19"/>
      <c r="G225" s="19"/>
      <c r="H225" s="19"/>
      <c r="I225" s="8"/>
      <c r="J225" s="19"/>
      <c r="K225" s="19"/>
      <c r="L225" s="19"/>
      <c r="M225" s="19"/>
      <c r="N225" s="19"/>
      <c r="O225" s="19"/>
      <c r="P225" s="19"/>
      <c r="Q225" s="8"/>
    </row>
    <row r="226" spans="1:17" hidden="1">
      <c r="A226" s="8"/>
      <c r="B226" s="19"/>
      <c r="C226" s="19"/>
      <c r="D226" s="19"/>
      <c r="E226" s="19"/>
      <c r="F226" s="19"/>
      <c r="G226" s="19"/>
      <c r="H226" s="19"/>
      <c r="I226" s="8"/>
      <c r="J226" s="19"/>
      <c r="K226" s="19"/>
      <c r="L226" s="19"/>
      <c r="M226" s="19"/>
      <c r="N226" s="19"/>
      <c r="O226" s="19"/>
      <c r="P226" s="19"/>
      <c r="Q226" s="8"/>
    </row>
    <row r="227" spans="1:17" hidden="1">
      <c r="A227" s="8"/>
      <c r="B227" s="19"/>
      <c r="C227" s="19"/>
      <c r="D227" s="19"/>
      <c r="E227" s="19"/>
      <c r="F227" s="19"/>
      <c r="G227" s="19"/>
      <c r="H227" s="19"/>
      <c r="I227" s="8"/>
      <c r="J227" s="19"/>
      <c r="K227" s="19"/>
      <c r="L227" s="19"/>
      <c r="M227" s="19"/>
      <c r="N227" s="19"/>
      <c r="O227" s="19"/>
      <c r="P227" s="19"/>
      <c r="Q227" s="8"/>
    </row>
    <row r="228" spans="1:17" hidden="1">
      <c r="A228" s="8"/>
      <c r="B228" s="19"/>
      <c r="C228" s="19"/>
      <c r="D228" s="19"/>
      <c r="E228" s="19"/>
      <c r="F228" s="19"/>
      <c r="G228" s="19"/>
      <c r="H228" s="19"/>
      <c r="I228" s="8"/>
      <c r="J228" s="19"/>
      <c r="K228" s="19"/>
      <c r="L228" s="19"/>
      <c r="M228" s="19"/>
      <c r="N228" s="19"/>
      <c r="O228" s="19"/>
      <c r="P228" s="19"/>
      <c r="Q228" s="8"/>
    </row>
    <row r="229" spans="1:17" hidden="1">
      <c r="A229" s="8"/>
      <c r="B229" s="19"/>
      <c r="C229" s="19"/>
      <c r="D229" s="19"/>
      <c r="E229" s="19"/>
      <c r="F229" s="19"/>
      <c r="G229" s="19"/>
      <c r="H229" s="19"/>
      <c r="I229" s="8"/>
      <c r="J229" s="19"/>
      <c r="K229" s="19"/>
      <c r="L229" s="19"/>
      <c r="M229" s="19"/>
      <c r="N229" s="19"/>
      <c r="O229" s="19"/>
      <c r="P229" s="19"/>
      <c r="Q229" s="8"/>
    </row>
    <row r="230" spans="1:17" hidden="1">
      <c r="A230" s="8"/>
      <c r="B230" s="19"/>
      <c r="C230" s="19"/>
      <c r="D230" s="19"/>
      <c r="E230" s="19"/>
      <c r="F230" s="19"/>
      <c r="G230" s="19"/>
      <c r="H230" s="19"/>
      <c r="I230" s="8"/>
      <c r="J230" s="19"/>
      <c r="K230" s="19"/>
      <c r="L230" s="19"/>
      <c r="M230" s="19"/>
      <c r="N230" s="19"/>
      <c r="O230" s="19"/>
      <c r="P230" s="19"/>
      <c r="Q230" s="8"/>
    </row>
    <row r="231" spans="1:17" hidden="1">
      <c r="A231" s="8"/>
      <c r="B231" s="19"/>
      <c r="C231" s="19"/>
      <c r="D231" s="19"/>
      <c r="E231" s="19"/>
      <c r="F231" s="19"/>
      <c r="G231" s="19"/>
      <c r="H231" s="19"/>
      <c r="I231" s="8"/>
      <c r="J231" s="19"/>
      <c r="K231" s="19"/>
      <c r="L231" s="19"/>
      <c r="M231" s="19"/>
      <c r="N231" s="19"/>
      <c r="O231" s="19"/>
      <c r="P231" s="19"/>
      <c r="Q231" s="8"/>
    </row>
    <row r="232" spans="1:17" hidden="1">
      <c r="A232" s="8"/>
      <c r="B232" s="19"/>
      <c r="C232" s="19"/>
      <c r="D232" s="19"/>
      <c r="E232" s="19"/>
      <c r="F232" s="19"/>
      <c r="G232" s="19"/>
      <c r="H232" s="19"/>
      <c r="I232" s="8"/>
      <c r="J232" s="19"/>
      <c r="K232" s="19"/>
      <c r="L232" s="19"/>
      <c r="M232" s="19"/>
      <c r="N232" s="19"/>
      <c r="O232" s="19"/>
      <c r="P232" s="19"/>
      <c r="Q232" s="8"/>
    </row>
    <row r="233" spans="1:17" hidden="1">
      <c r="A233" s="8"/>
      <c r="B233" s="19"/>
      <c r="C233" s="19"/>
      <c r="D233" s="19"/>
      <c r="E233" s="19"/>
      <c r="F233" s="19"/>
      <c r="G233" s="19"/>
      <c r="H233" s="19"/>
      <c r="I233" s="8"/>
      <c r="J233" s="19"/>
      <c r="K233" s="19"/>
      <c r="L233" s="19"/>
      <c r="M233" s="19"/>
      <c r="N233" s="19"/>
      <c r="O233" s="19"/>
      <c r="P233" s="19"/>
      <c r="Q233" s="8"/>
    </row>
    <row r="234" spans="1:17" hidden="1">
      <c r="A234" s="8"/>
      <c r="B234" s="19"/>
      <c r="C234" s="19"/>
      <c r="D234" s="19"/>
      <c r="E234" s="19"/>
      <c r="F234" s="15" t="s">
        <v>24</v>
      </c>
      <c r="G234" s="16">
        <f>SUM(C221:H221)</f>
        <v>0</v>
      </c>
      <c r="H234" s="15" t="s">
        <v>25</v>
      </c>
      <c r="I234" s="14"/>
      <c r="J234" s="19"/>
      <c r="K234" s="19"/>
      <c r="L234" s="19"/>
      <c r="M234" s="19"/>
      <c r="N234" s="15" t="s">
        <v>24</v>
      </c>
      <c r="O234" s="16">
        <f>SUM(K221:P221)</f>
        <v>6</v>
      </c>
      <c r="P234" s="15" t="s">
        <v>25</v>
      </c>
      <c r="Q234" s="8"/>
    </row>
    <row r="235" spans="1:17" hidden="1">
      <c r="A235" s="4"/>
      <c r="B235" s="4"/>
      <c r="C235" s="4"/>
      <c r="D235" s="4"/>
      <c r="E235" s="4"/>
      <c r="F235" s="4"/>
      <c r="G235" s="6"/>
      <c r="H235" s="231"/>
      <c r="I235" s="6"/>
      <c r="J235" s="4"/>
      <c r="K235" s="4"/>
      <c r="L235" s="4"/>
      <c r="M235" s="4"/>
      <c r="N235" s="4"/>
      <c r="O235" s="4"/>
      <c r="P235" s="231"/>
      <c r="Q235" s="4"/>
    </row>
    <row r="236" spans="1:17" hidden="1">
      <c r="A236" s="4"/>
      <c r="B236" s="4"/>
      <c r="C236" s="4"/>
      <c r="D236" s="4"/>
      <c r="E236" s="4"/>
      <c r="F236" s="4"/>
      <c r="G236" s="6"/>
      <c r="H236" s="230"/>
      <c r="I236" s="6"/>
      <c r="J236" s="4"/>
      <c r="K236" s="4"/>
      <c r="L236" s="4"/>
      <c r="M236" s="4"/>
      <c r="N236" s="4"/>
      <c r="O236" s="4"/>
      <c r="P236" s="230"/>
      <c r="Q236" s="4"/>
    </row>
    <row r="237" spans="1:17" ht="18.75" hidden="1">
      <c r="A237" s="4"/>
      <c r="B237" s="232" t="e">
        <f>'REKOD PRESTASI MURID'!#REF!</f>
        <v>#REF!</v>
      </c>
      <c r="C237" s="232"/>
      <c r="D237" s="232"/>
      <c r="E237" s="232"/>
      <c r="F237" s="232"/>
      <c r="G237" s="232"/>
      <c r="H237" s="232"/>
      <c r="I237" s="6"/>
      <c r="J237" s="5" t="e">
        <f>'REKOD PRESTASI MURID'!#REF!</f>
        <v>#REF!</v>
      </c>
      <c r="K237" s="18"/>
      <c r="L237" s="18"/>
      <c r="M237" s="18"/>
      <c r="N237" s="18"/>
      <c r="O237" s="18"/>
      <c r="P237" s="7"/>
      <c r="Q237" s="4"/>
    </row>
    <row r="238" spans="1:17" hidden="1">
      <c r="A238" s="8"/>
      <c r="B238" s="9" t="s">
        <v>15</v>
      </c>
      <c r="C238" s="10" t="s">
        <v>17</v>
      </c>
      <c r="D238" s="10" t="s">
        <v>18</v>
      </c>
      <c r="E238" s="10" t="s">
        <v>19</v>
      </c>
      <c r="F238" s="10" t="s">
        <v>20</v>
      </c>
      <c r="G238" s="10" t="s">
        <v>21</v>
      </c>
      <c r="H238" s="10" t="s">
        <v>22</v>
      </c>
      <c r="I238" s="8"/>
      <c r="J238" s="9" t="s">
        <v>15</v>
      </c>
      <c r="K238" s="10" t="s">
        <v>17</v>
      </c>
      <c r="L238" s="10" t="s">
        <v>18</v>
      </c>
      <c r="M238" s="10" t="s">
        <v>19</v>
      </c>
      <c r="N238" s="10" t="s">
        <v>20</v>
      </c>
      <c r="O238" s="10" t="s">
        <v>21</v>
      </c>
      <c r="P238" s="10" t="s">
        <v>22</v>
      </c>
      <c r="Q238" s="8"/>
    </row>
    <row r="239" spans="1:17" hidden="1">
      <c r="A239" s="8"/>
      <c r="B239" s="11" t="s">
        <v>23</v>
      </c>
      <c r="C239" s="11" t="e">
        <f>COUNTIF('REKOD PRESTASI MURID'!#REF!,1)</f>
        <v>#REF!</v>
      </c>
      <c r="D239" s="11" t="e">
        <f>COUNTIF('REKOD PRESTASI MURID'!#REF!,2)</f>
        <v>#REF!</v>
      </c>
      <c r="E239" s="11" t="e">
        <f>COUNTIF('REKOD PRESTASI MURID'!#REF!,3)</f>
        <v>#REF!</v>
      </c>
      <c r="F239" s="11" t="e">
        <f>COUNTIF('REKOD PRESTASI MURID'!#REF!,4)</f>
        <v>#REF!</v>
      </c>
      <c r="G239" s="11" t="e">
        <f>COUNTIF('REKOD PRESTASI MURID'!#REF!,5)</f>
        <v>#REF!</v>
      </c>
      <c r="H239" s="11" t="e">
        <f>COUNTIF('REKOD PRESTASI MURID'!#REF!,6)</f>
        <v>#REF!</v>
      </c>
      <c r="I239" s="8"/>
      <c r="J239" s="11" t="s">
        <v>23</v>
      </c>
      <c r="K239" s="11" t="e">
        <f>COUNTIF('REKOD PRESTASI MURID'!#REF!,1)</f>
        <v>#REF!</v>
      </c>
      <c r="L239" s="11" t="e">
        <f>COUNTIF('REKOD PRESTASI MURID'!#REF!,2)</f>
        <v>#REF!</v>
      </c>
      <c r="M239" s="11" t="e">
        <f>COUNTIF('REKOD PRESTASI MURID'!#REF!,3)</f>
        <v>#REF!</v>
      </c>
      <c r="N239" s="11" t="e">
        <f>COUNTIF('REKOD PRESTASI MURID'!#REF!,4)</f>
        <v>#REF!</v>
      </c>
      <c r="O239" s="11" t="e">
        <f>COUNTIF('REKOD PRESTASI MURID'!#REF!,5)</f>
        <v>#REF!</v>
      </c>
      <c r="P239" s="11" t="e">
        <f>COUNTIF('REKOD PRESTASI MURID'!#REF!,6)</f>
        <v>#REF!</v>
      </c>
      <c r="Q239" s="8"/>
    </row>
    <row r="240" spans="1:17" hidden="1">
      <c r="A240" s="8"/>
      <c r="B240" s="19"/>
      <c r="C240" s="19"/>
      <c r="D240" s="19"/>
      <c r="E240" s="19"/>
      <c r="F240" s="19"/>
      <c r="G240" s="19"/>
      <c r="H240" s="19"/>
      <c r="I240" s="8"/>
      <c r="J240" s="19"/>
      <c r="K240" s="19"/>
      <c r="L240" s="19"/>
      <c r="M240" s="19"/>
      <c r="N240" s="19"/>
      <c r="O240" s="19"/>
      <c r="P240" s="19"/>
      <c r="Q240" s="8"/>
    </row>
    <row r="241" spans="1:17" hidden="1">
      <c r="A241" s="8"/>
      <c r="B241" s="19"/>
      <c r="C241" s="19"/>
      <c r="D241" s="19"/>
      <c r="E241" s="19"/>
      <c r="F241" s="19"/>
      <c r="G241" s="19"/>
      <c r="H241" s="19"/>
      <c r="I241" s="8"/>
      <c r="J241" s="19"/>
      <c r="K241" s="19"/>
      <c r="L241" s="19"/>
      <c r="M241" s="19"/>
      <c r="N241" s="19"/>
      <c r="O241" s="19"/>
      <c r="P241" s="19"/>
      <c r="Q241" s="8"/>
    </row>
    <row r="242" spans="1:17" hidden="1">
      <c r="A242" s="8"/>
      <c r="B242" s="19"/>
      <c r="C242" s="19"/>
      <c r="D242" s="19"/>
      <c r="E242" s="19"/>
      <c r="F242" s="19"/>
      <c r="G242" s="19"/>
      <c r="H242" s="19"/>
      <c r="I242" s="8"/>
      <c r="J242" s="19"/>
      <c r="K242" s="19"/>
      <c r="L242" s="19"/>
      <c r="M242" s="19"/>
      <c r="N242" s="19"/>
      <c r="O242" s="19"/>
      <c r="P242" s="19"/>
      <c r="Q242" s="8"/>
    </row>
    <row r="243" spans="1:17" hidden="1">
      <c r="A243" s="8"/>
      <c r="B243" s="19"/>
      <c r="C243" s="19"/>
      <c r="D243" s="19"/>
      <c r="E243" s="19"/>
      <c r="F243" s="19"/>
      <c r="G243" s="19"/>
      <c r="H243" s="19"/>
      <c r="I243" s="8"/>
      <c r="J243" s="19"/>
      <c r="K243" s="19"/>
      <c r="L243" s="19"/>
      <c r="M243" s="19"/>
      <c r="N243" s="19"/>
      <c r="O243" s="19"/>
      <c r="P243" s="19"/>
      <c r="Q243" s="8"/>
    </row>
    <row r="244" spans="1:17" hidden="1">
      <c r="A244" s="8"/>
      <c r="B244" s="19"/>
      <c r="C244" s="19"/>
      <c r="D244" s="19"/>
      <c r="E244" s="19"/>
      <c r="F244" s="19"/>
      <c r="G244" s="19"/>
      <c r="H244" s="19"/>
      <c r="I244" s="8"/>
      <c r="J244" s="19"/>
      <c r="K244" s="19"/>
      <c r="L244" s="19"/>
      <c r="M244" s="19"/>
      <c r="N244" s="19"/>
      <c r="O244" s="19"/>
      <c r="P244" s="19"/>
      <c r="Q244" s="8"/>
    </row>
    <row r="245" spans="1:17" hidden="1">
      <c r="A245" s="8"/>
      <c r="B245" s="19"/>
      <c r="C245" s="19"/>
      <c r="D245" s="19"/>
      <c r="E245" s="19"/>
      <c r="F245" s="19"/>
      <c r="G245" s="19"/>
      <c r="H245" s="19"/>
      <c r="I245" s="8"/>
      <c r="J245" s="19"/>
      <c r="K245" s="19"/>
      <c r="L245" s="19"/>
      <c r="M245" s="19"/>
      <c r="N245" s="19"/>
      <c r="O245" s="19"/>
      <c r="P245" s="19"/>
      <c r="Q245" s="8"/>
    </row>
    <row r="246" spans="1:17" hidden="1">
      <c r="A246" s="8"/>
      <c r="B246" s="19"/>
      <c r="C246" s="19"/>
      <c r="D246" s="19"/>
      <c r="E246" s="19"/>
      <c r="F246" s="19"/>
      <c r="G246" s="19"/>
      <c r="H246" s="19"/>
      <c r="I246" s="8"/>
      <c r="J246" s="19"/>
      <c r="K246" s="19"/>
      <c r="L246" s="19"/>
      <c r="M246" s="19"/>
      <c r="N246" s="19"/>
      <c r="O246" s="19"/>
      <c r="P246" s="19"/>
      <c r="Q246" s="8"/>
    </row>
    <row r="247" spans="1:17" hidden="1">
      <c r="A247" s="8"/>
      <c r="B247" s="19"/>
      <c r="C247" s="19"/>
      <c r="D247" s="19"/>
      <c r="E247" s="19"/>
      <c r="F247" s="19"/>
      <c r="G247" s="19"/>
      <c r="H247" s="19"/>
      <c r="I247" s="8"/>
      <c r="J247" s="19"/>
      <c r="K247" s="19"/>
      <c r="L247" s="19"/>
      <c r="M247" s="19"/>
      <c r="N247" s="19"/>
      <c r="O247" s="19"/>
      <c r="P247" s="19"/>
      <c r="Q247" s="8"/>
    </row>
    <row r="248" spans="1:17" hidden="1">
      <c r="A248" s="8"/>
      <c r="B248" s="19"/>
      <c r="C248" s="19"/>
      <c r="D248" s="19"/>
      <c r="E248" s="19"/>
      <c r="F248" s="19"/>
      <c r="G248" s="19"/>
      <c r="H248" s="19"/>
      <c r="I248" s="8"/>
      <c r="J248" s="19"/>
      <c r="K248" s="19"/>
      <c r="L248" s="19"/>
      <c r="M248" s="19"/>
      <c r="N248" s="19"/>
      <c r="O248" s="19"/>
      <c r="P248" s="19"/>
      <c r="Q248" s="8"/>
    </row>
    <row r="249" spans="1:17" hidden="1">
      <c r="A249" s="8"/>
      <c r="B249" s="19"/>
      <c r="C249" s="19"/>
      <c r="D249" s="19"/>
      <c r="E249" s="19"/>
      <c r="F249" s="19"/>
      <c r="G249" s="19"/>
      <c r="H249" s="19"/>
      <c r="I249" s="8"/>
      <c r="J249" s="19"/>
      <c r="K249" s="19"/>
      <c r="L249" s="19"/>
      <c r="M249" s="19"/>
      <c r="N249" s="19"/>
      <c r="O249" s="19"/>
      <c r="P249" s="19"/>
      <c r="Q249" s="8"/>
    </row>
    <row r="250" spans="1:17" hidden="1">
      <c r="A250" s="8"/>
      <c r="B250" s="19"/>
      <c r="C250" s="19"/>
      <c r="D250" s="19"/>
      <c r="E250" s="19"/>
      <c r="F250" s="19"/>
      <c r="G250" s="19"/>
      <c r="H250" s="19"/>
      <c r="I250" s="8"/>
      <c r="J250" s="19"/>
      <c r="K250" s="19"/>
      <c r="L250" s="19"/>
      <c r="M250" s="19"/>
      <c r="N250" s="19"/>
      <c r="O250" s="19"/>
      <c r="P250" s="19"/>
      <c r="Q250" s="8"/>
    </row>
    <row r="251" spans="1:17" hidden="1">
      <c r="A251" s="8"/>
      <c r="B251" s="19"/>
      <c r="C251" s="19"/>
      <c r="D251" s="19"/>
      <c r="E251" s="19"/>
      <c r="F251" s="19"/>
      <c r="G251" s="19"/>
      <c r="H251" s="19"/>
      <c r="I251" s="8"/>
      <c r="J251" s="19"/>
      <c r="K251" s="19"/>
      <c r="L251" s="19"/>
      <c r="M251" s="19"/>
      <c r="N251" s="19"/>
      <c r="O251" s="19"/>
      <c r="P251" s="19"/>
      <c r="Q251" s="8"/>
    </row>
    <row r="252" spans="1:17" hidden="1">
      <c r="A252" s="8"/>
      <c r="B252" s="19"/>
      <c r="C252" s="19"/>
      <c r="D252" s="19"/>
      <c r="E252" s="19"/>
      <c r="F252" s="15" t="s">
        <v>24</v>
      </c>
      <c r="G252" s="16" t="e">
        <f>SUM(C239:H239)</f>
        <v>#REF!</v>
      </c>
      <c r="H252" s="15" t="s">
        <v>25</v>
      </c>
      <c r="I252" s="8"/>
      <c r="J252" s="19"/>
      <c r="K252" s="19"/>
      <c r="L252" s="19"/>
      <c r="M252" s="19"/>
      <c r="N252" s="15" t="s">
        <v>24</v>
      </c>
      <c r="O252" s="16" t="e">
        <f>SUM(K239:P239)</f>
        <v>#REF!</v>
      </c>
      <c r="P252" s="15" t="s">
        <v>25</v>
      </c>
      <c r="Q252" s="14"/>
    </row>
    <row r="253" spans="1:17" hidden="1">
      <c r="A253" s="4"/>
      <c r="B253" s="4"/>
      <c r="C253" s="4"/>
      <c r="D253" s="4"/>
      <c r="E253" s="4"/>
      <c r="F253" s="4"/>
      <c r="G253" s="4"/>
      <c r="H253" s="230"/>
      <c r="I253" s="4"/>
      <c r="J253" s="4"/>
      <c r="K253" s="4"/>
      <c r="L253" s="4"/>
      <c r="M253" s="4"/>
      <c r="N253" s="4"/>
      <c r="O253" s="6"/>
      <c r="P253" s="230"/>
      <c r="Q253" s="6"/>
    </row>
    <row r="254" spans="1:17" hidden="1">
      <c r="A254" s="4"/>
      <c r="B254" s="4"/>
      <c r="C254" s="4"/>
      <c r="D254" s="4"/>
      <c r="E254" s="4"/>
      <c r="F254" s="4"/>
      <c r="G254" s="4"/>
      <c r="H254" s="230"/>
      <c r="I254" s="4"/>
      <c r="J254" s="4"/>
      <c r="K254" s="4"/>
      <c r="L254" s="4"/>
      <c r="M254" s="4"/>
      <c r="N254" s="4"/>
      <c r="O254" s="6"/>
      <c r="P254" s="230"/>
      <c r="Q254" s="6"/>
    </row>
    <row r="255" spans="1:17" ht="18.75" hidden="1">
      <c r="A255" s="4"/>
      <c r="B255" s="5" t="e">
        <f>'REKOD PRESTASI MURID'!#REF!</f>
        <v>#REF!</v>
      </c>
      <c r="C255" s="18"/>
      <c r="D255" s="18"/>
      <c r="E255" s="18"/>
      <c r="F255" s="18"/>
      <c r="G255" s="18"/>
      <c r="H255" s="7"/>
      <c r="I255" s="4"/>
      <c r="J255" s="5"/>
      <c r="K255" s="18"/>
      <c r="L255" s="18"/>
      <c r="M255" s="18"/>
      <c r="N255" s="18"/>
      <c r="O255" s="18"/>
      <c r="P255" s="7"/>
      <c r="Q255" s="6"/>
    </row>
    <row r="256" spans="1:17" hidden="1">
      <c r="A256" s="8"/>
      <c r="B256" s="9" t="s">
        <v>15</v>
      </c>
      <c r="C256" s="10" t="s">
        <v>17</v>
      </c>
      <c r="D256" s="10" t="s">
        <v>18</v>
      </c>
      <c r="E256" s="10" t="s">
        <v>19</v>
      </c>
      <c r="F256" s="10" t="s">
        <v>20</v>
      </c>
      <c r="G256" s="10" t="s">
        <v>21</v>
      </c>
      <c r="H256" s="10" t="s">
        <v>22</v>
      </c>
      <c r="I256" s="8"/>
      <c r="J256" s="29"/>
      <c r="K256" s="30"/>
      <c r="L256" s="30"/>
      <c r="M256" s="30"/>
      <c r="N256" s="30"/>
      <c r="O256" s="30"/>
      <c r="P256" s="30"/>
      <c r="Q256" s="8"/>
    </row>
    <row r="257" spans="1:17" hidden="1">
      <c r="A257" s="8"/>
      <c r="B257" s="11" t="s">
        <v>23</v>
      </c>
      <c r="C257" s="11" t="e">
        <f>COUNTIF('REKOD PRESTASI MURID'!#REF!,1)</f>
        <v>#REF!</v>
      </c>
      <c r="D257" s="11" t="e">
        <f>COUNTIF('REKOD PRESTASI MURID'!#REF!,2)</f>
        <v>#REF!</v>
      </c>
      <c r="E257" s="11" t="e">
        <f>COUNTIF('REKOD PRESTASI MURID'!#REF!,3)</f>
        <v>#REF!</v>
      </c>
      <c r="F257" s="11" t="e">
        <f>COUNTIF('REKOD PRESTASI MURID'!#REF!,4)</f>
        <v>#REF!</v>
      </c>
      <c r="G257" s="11" t="e">
        <f>COUNTIF('REKOD PRESTASI MURID'!#REF!,5)</f>
        <v>#REF!</v>
      </c>
      <c r="H257" s="11" t="e">
        <f>COUNTIF('REKOD PRESTASI MURID'!#REF!,6)</f>
        <v>#REF!</v>
      </c>
      <c r="I257" s="8"/>
      <c r="J257" s="34"/>
      <c r="K257" s="34"/>
      <c r="L257" s="34"/>
      <c r="M257" s="34"/>
      <c r="N257" s="34"/>
      <c r="O257" s="34"/>
      <c r="P257" s="34"/>
      <c r="Q257" s="8"/>
    </row>
    <row r="258" spans="1:17" hidden="1">
      <c r="A258" s="8"/>
      <c r="B258" s="19"/>
      <c r="C258" s="19"/>
      <c r="D258" s="19"/>
      <c r="E258" s="19"/>
      <c r="F258" s="19"/>
      <c r="G258" s="19"/>
      <c r="H258" s="19"/>
      <c r="I258" s="8"/>
      <c r="J258" s="34"/>
      <c r="K258" s="34"/>
      <c r="L258" s="34"/>
      <c r="M258" s="34"/>
      <c r="N258" s="34"/>
      <c r="O258" s="34"/>
      <c r="P258" s="34"/>
      <c r="Q258" s="8"/>
    </row>
    <row r="259" spans="1:17" hidden="1">
      <c r="A259" s="8"/>
      <c r="B259" s="23"/>
      <c r="C259" s="23"/>
      <c r="D259" s="23"/>
      <c r="E259" s="23"/>
      <c r="F259" s="23"/>
      <c r="G259" s="23"/>
      <c r="H259" s="23"/>
      <c r="I259" s="8"/>
      <c r="J259" s="34"/>
      <c r="K259" s="34"/>
      <c r="L259" s="34"/>
      <c r="M259" s="34"/>
      <c r="N259" s="34"/>
      <c r="O259" s="34"/>
      <c r="P259" s="34"/>
      <c r="Q259" s="8"/>
    </row>
    <row r="260" spans="1:17" hidden="1">
      <c r="A260" s="8"/>
      <c r="B260" s="19"/>
      <c r="C260" s="19"/>
      <c r="D260" s="19"/>
      <c r="E260" s="19"/>
      <c r="F260" s="19"/>
      <c r="G260" s="19"/>
      <c r="H260" s="19"/>
      <c r="I260" s="8"/>
      <c r="J260" s="34"/>
      <c r="K260" s="34"/>
      <c r="L260" s="34"/>
      <c r="M260" s="34"/>
      <c r="N260" s="34"/>
      <c r="O260" s="34"/>
      <c r="P260" s="34"/>
      <c r="Q260" s="8"/>
    </row>
    <row r="261" spans="1:17" hidden="1">
      <c r="A261" s="8"/>
      <c r="B261" s="19"/>
      <c r="C261" s="19"/>
      <c r="D261" s="19"/>
      <c r="E261" s="19"/>
      <c r="F261" s="19"/>
      <c r="G261" s="19"/>
      <c r="H261" s="19"/>
      <c r="I261" s="8"/>
      <c r="J261" s="34"/>
      <c r="K261" s="34"/>
      <c r="L261" s="34"/>
      <c r="M261" s="34"/>
      <c r="N261" s="34"/>
      <c r="O261" s="34"/>
      <c r="P261" s="34"/>
      <c r="Q261" s="8"/>
    </row>
    <row r="262" spans="1:17" hidden="1">
      <c r="A262" s="8"/>
      <c r="B262" s="19"/>
      <c r="C262" s="19"/>
      <c r="D262" s="19"/>
      <c r="E262" s="19"/>
      <c r="F262" s="19"/>
      <c r="G262" s="19"/>
      <c r="H262" s="19"/>
      <c r="I262" s="8"/>
      <c r="J262" s="34"/>
      <c r="K262" s="34"/>
      <c r="L262" s="34"/>
      <c r="M262" s="34"/>
      <c r="N262" s="34"/>
      <c r="O262" s="34"/>
      <c r="P262" s="34"/>
      <c r="Q262" s="8"/>
    </row>
    <row r="263" spans="1:17" hidden="1">
      <c r="A263" s="8"/>
      <c r="B263" s="19"/>
      <c r="C263" s="19"/>
      <c r="D263" s="19"/>
      <c r="E263" s="19"/>
      <c r="F263" s="19"/>
      <c r="G263" s="19"/>
      <c r="H263" s="19"/>
      <c r="I263" s="8"/>
      <c r="J263" s="34"/>
      <c r="K263" s="34"/>
      <c r="L263" s="34"/>
      <c r="M263" s="34"/>
      <c r="N263" s="34"/>
      <c r="O263" s="34"/>
      <c r="P263" s="34"/>
      <c r="Q263" s="8"/>
    </row>
    <row r="264" spans="1:17" hidden="1">
      <c r="A264" s="8"/>
      <c r="B264" s="19"/>
      <c r="C264" s="19"/>
      <c r="D264" s="19"/>
      <c r="E264" s="19"/>
      <c r="F264" s="19"/>
      <c r="G264" s="19"/>
      <c r="H264" s="19"/>
      <c r="I264" s="8"/>
      <c r="J264" s="34"/>
      <c r="K264" s="34"/>
      <c r="L264" s="34"/>
      <c r="M264" s="34"/>
      <c r="N264" s="34"/>
      <c r="O264" s="34"/>
      <c r="P264" s="34"/>
      <c r="Q264" s="8"/>
    </row>
    <row r="265" spans="1:17" hidden="1">
      <c r="A265" s="8"/>
      <c r="B265" s="19"/>
      <c r="C265" s="19"/>
      <c r="D265" s="19"/>
      <c r="E265" s="19"/>
      <c r="F265" s="19"/>
      <c r="G265" s="19"/>
      <c r="H265" s="19"/>
      <c r="I265" s="8"/>
      <c r="J265" s="34"/>
      <c r="K265" s="34"/>
      <c r="L265" s="34"/>
      <c r="M265" s="34"/>
      <c r="N265" s="34"/>
      <c r="O265" s="34"/>
      <c r="P265" s="34"/>
      <c r="Q265" s="8"/>
    </row>
    <row r="266" spans="1:17" hidden="1">
      <c r="A266" s="8"/>
      <c r="B266" s="19"/>
      <c r="C266" s="19"/>
      <c r="D266" s="19"/>
      <c r="E266" s="19"/>
      <c r="F266" s="19"/>
      <c r="G266" s="19"/>
      <c r="H266" s="19"/>
      <c r="I266" s="8"/>
      <c r="J266" s="34"/>
      <c r="K266" s="34"/>
      <c r="L266" s="34"/>
      <c r="M266" s="34"/>
      <c r="N266" s="34"/>
      <c r="O266" s="34"/>
      <c r="P266" s="34"/>
      <c r="Q266" s="8"/>
    </row>
    <row r="267" spans="1:17" hidden="1">
      <c r="A267" s="8"/>
      <c r="B267" s="19"/>
      <c r="C267" s="19"/>
      <c r="D267" s="19"/>
      <c r="E267" s="19"/>
      <c r="F267" s="19"/>
      <c r="G267" s="19"/>
      <c r="H267" s="19"/>
      <c r="I267" s="8"/>
      <c r="J267" s="34"/>
      <c r="K267" s="34"/>
      <c r="L267" s="34"/>
      <c r="M267" s="34"/>
      <c r="N267" s="34"/>
      <c r="O267" s="34"/>
      <c r="P267" s="34"/>
      <c r="Q267" s="8"/>
    </row>
    <row r="268" spans="1:17" hidden="1">
      <c r="A268" s="8"/>
      <c r="B268" s="19"/>
      <c r="C268" s="19"/>
      <c r="D268" s="19"/>
      <c r="E268" s="19"/>
      <c r="F268" s="19"/>
      <c r="G268" s="19"/>
      <c r="H268" s="19"/>
      <c r="I268" s="8"/>
      <c r="J268" s="34"/>
      <c r="K268" s="34"/>
      <c r="L268" s="34"/>
      <c r="M268" s="34"/>
      <c r="N268" s="34"/>
      <c r="O268" s="34"/>
      <c r="P268" s="34"/>
      <c r="Q268" s="8"/>
    </row>
    <row r="269" spans="1:17" hidden="1">
      <c r="A269" s="8"/>
      <c r="B269" s="19"/>
      <c r="C269" s="19"/>
      <c r="D269" s="19"/>
      <c r="E269" s="19"/>
      <c r="F269" s="19"/>
      <c r="G269" s="19"/>
      <c r="H269" s="19"/>
      <c r="I269" s="8"/>
      <c r="J269" s="34"/>
      <c r="K269" s="34"/>
      <c r="L269" s="34"/>
      <c r="M269" s="34"/>
      <c r="N269" s="34"/>
      <c r="O269" s="34"/>
      <c r="P269" s="34"/>
      <c r="Q269" s="8"/>
    </row>
    <row r="270" spans="1:17" hidden="1">
      <c r="A270" s="8"/>
      <c r="B270" s="19"/>
      <c r="C270" s="19"/>
      <c r="D270" s="19"/>
      <c r="E270" s="19"/>
      <c r="F270" s="15" t="s">
        <v>24</v>
      </c>
      <c r="G270" s="16" t="e">
        <f>SUM(C257:H257)</f>
        <v>#REF!</v>
      </c>
      <c r="H270" s="15" t="s">
        <v>25</v>
      </c>
      <c r="I270" s="8"/>
      <c r="J270" s="34"/>
      <c r="K270" s="34"/>
      <c r="L270" s="34"/>
      <c r="M270" s="34"/>
      <c r="N270" s="34"/>
      <c r="O270" s="35"/>
      <c r="P270" s="34"/>
      <c r="Q270" s="8"/>
    </row>
    <row r="271" spans="1:17" hidden="1">
      <c r="A271" s="4"/>
      <c r="B271" s="4"/>
      <c r="C271" s="4"/>
      <c r="D271" s="4"/>
      <c r="E271" s="4"/>
      <c r="F271" s="4"/>
      <c r="G271" s="6"/>
      <c r="H271" s="230"/>
      <c r="I271" s="4"/>
      <c r="J271" s="4"/>
      <c r="K271" s="4"/>
      <c r="L271" s="4"/>
      <c r="M271" s="4"/>
      <c r="N271" s="4"/>
      <c r="O271" s="6"/>
      <c r="P271" s="230"/>
      <c r="Q271" s="4"/>
    </row>
    <row r="272" spans="1:17" hidden="1">
      <c r="A272" s="4"/>
      <c r="B272" s="4"/>
      <c r="C272" s="4"/>
      <c r="D272" s="4"/>
      <c r="E272" s="4"/>
      <c r="F272" s="4"/>
      <c r="G272" s="6"/>
      <c r="H272" s="230"/>
      <c r="I272" s="4"/>
      <c r="J272" s="4"/>
      <c r="K272" s="4"/>
      <c r="L272" s="4"/>
      <c r="M272" s="4"/>
      <c r="N272" s="4"/>
      <c r="O272" s="6"/>
      <c r="P272" s="230"/>
      <c r="Q272" s="4"/>
    </row>
    <row r="273" spans="1:17" ht="18.75" hidden="1">
      <c r="A273" s="4"/>
      <c r="B273" s="5">
        <f>'REKOD PRESTASI MURID'!X11</f>
        <v>0</v>
      </c>
      <c r="C273" s="18"/>
      <c r="D273" s="18"/>
      <c r="E273" s="18"/>
      <c r="F273" s="18"/>
      <c r="G273" s="18"/>
      <c r="H273" s="7"/>
      <c r="I273" s="4"/>
      <c r="J273" s="5">
        <f>'REKOD PRESTASI MURID'!Y11</f>
        <v>0</v>
      </c>
      <c r="K273" s="18"/>
      <c r="L273" s="18"/>
      <c r="M273" s="18"/>
      <c r="N273" s="18"/>
      <c r="O273" s="18"/>
      <c r="P273" s="7"/>
      <c r="Q273" s="4"/>
    </row>
    <row r="274" spans="1:17" hidden="1">
      <c r="A274" s="8"/>
      <c r="B274" s="9" t="s">
        <v>15</v>
      </c>
      <c r="C274" s="10" t="s">
        <v>17</v>
      </c>
      <c r="D274" s="10" t="s">
        <v>18</v>
      </c>
      <c r="E274" s="10" t="s">
        <v>19</v>
      </c>
      <c r="F274" s="10" t="s">
        <v>20</v>
      </c>
      <c r="G274" s="10" t="s">
        <v>21</v>
      </c>
      <c r="H274" s="10" t="s">
        <v>22</v>
      </c>
      <c r="I274" s="8"/>
      <c r="J274" s="9" t="s">
        <v>15</v>
      </c>
      <c r="K274" s="10" t="s">
        <v>17</v>
      </c>
      <c r="L274" s="10" t="s">
        <v>18</v>
      </c>
      <c r="M274" s="10" t="s">
        <v>19</v>
      </c>
      <c r="N274" s="10" t="s">
        <v>20</v>
      </c>
      <c r="O274" s="10" t="s">
        <v>21</v>
      </c>
      <c r="P274" s="10" t="s">
        <v>22</v>
      </c>
      <c r="Q274" s="8"/>
    </row>
    <row r="275" spans="1:17" hidden="1">
      <c r="A275" s="8"/>
      <c r="B275" s="11" t="s">
        <v>23</v>
      </c>
      <c r="C275" s="11">
        <f>COUNTIF('REKOD PRESTASI MURID'!$X$12:$X$65,1)</f>
        <v>0</v>
      </c>
      <c r="D275" s="11">
        <f>COUNTIF('REKOD PRESTASI MURID'!$X$12:$X$65,2)</f>
        <v>0</v>
      </c>
      <c r="E275" s="11">
        <f>COUNTIF('REKOD PRESTASI MURID'!$X$12:$X$65,3)</f>
        <v>0</v>
      </c>
      <c r="F275" s="11">
        <f>COUNTIF('REKOD PRESTASI MURID'!$X$12:$X$65,4)</f>
        <v>0</v>
      </c>
      <c r="G275" s="11">
        <f>COUNTIF('REKOD PRESTASI MURID'!$X$12:$X$65,5)</f>
        <v>0</v>
      </c>
      <c r="H275" s="11">
        <f>COUNTIF('REKOD PRESTASI MURID'!$X$12:$X$65,6)</f>
        <v>0</v>
      </c>
      <c r="I275" s="8"/>
      <c r="J275" s="11" t="s">
        <v>23</v>
      </c>
      <c r="K275" s="11">
        <f>COUNTIF('REKOD PRESTASI MURID'!$Y$12:$Y$65,1)</f>
        <v>0</v>
      </c>
      <c r="L275" s="11">
        <f>COUNTIF('REKOD PRESTASI MURID'!$Y$12:$Y$65,2)</f>
        <v>0</v>
      </c>
      <c r="M275" s="11">
        <f>COUNTIF('REKOD PRESTASI MURID'!$Y$12:$Y$65,3)</f>
        <v>0</v>
      </c>
      <c r="N275" s="11">
        <f>COUNTIF('REKOD PRESTASI MURID'!$Y$12:$Y$65,4)</f>
        <v>0</v>
      </c>
      <c r="O275" s="11">
        <f>COUNTIF('REKOD PRESTASI MURID'!$Y$12:$Y$65,5)</f>
        <v>0</v>
      </c>
      <c r="P275" s="11">
        <f>COUNTIF('REKOD PRESTASI MURID'!$Y$12:$Y$65,6)</f>
        <v>0</v>
      </c>
      <c r="Q275" s="8"/>
    </row>
    <row r="276" spans="1:17" hidden="1">
      <c r="A276" s="8"/>
      <c r="B276" s="19"/>
      <c r="C276" s="19"/>
      <c r="D276" s="19"/>
      <c r="E276" s="19"/>
      <c r="F276" s="19"/>
      <c r="G276" s="19"/>
      <c r="H276" s="19"/>
      <c r="I276" s="8"/>
      <c r="J276" s="19"/>
      <c r="K276" s="19"/>
      <c r="L276" s="19"/>
      <c r="M276" s="19"/>
      <c r="N276" s="19"/>
      <c r="O276" s="19"/>
      <c r="P276" s="19"/>
      <c r="Q276" s="8"/>
    </row>
    <row r="277" spans="1:17" hidden="1">
      <c r="A277" s="8"/>
      <c r="B277" s="19"/>
      <c r="C277" s="19"/>
      <c r="D277" s="19"/>
      <c r="E277" s="19"/>
      <c r="F277" s="19"/>
      <c r="G277" s="19"/>
      <c r="H277" s="19"/>
      <c r="I277" s="8"/>
      <c r="J277" s="19"/>
      <c r="K277" s="19"/>
      <c r="L277" s="19"/>
      <c r="M277" s="19"/>
      <c r="N277" s="23"/>
      <c r="O277" s="23"/>
      <c r="P277" s="23"/>
      <c r="Q277" s="8"/>
    </row>
    <row r="278" spans="1:17" hidden="1">
      <c r="A278" s="8"/>
      <c r="B278" s="19"/>
      <c r="C278" s="19"/>
      <c r="D278" s="19"/>
      <c r="E278" s="19"/>
      <c r="F278" s="19"/>
      <c r="G278" s="19"/>
      <c r="H278" s="19"/>
      <c r="I278" s="8"/>
      <c r="J278" s="19"/>
      <c r="K278" s="19"/>
      <c r="L278" s="19"/>
      <c r="M278" s="19"/>
      <c r="N278" s="23"/>
      <c r="O278" s="23"/>
      <c r="P278" s="23"/>
      <c r="Q278" s="8"/>
    </row>
    <row r="279" spans="1:17" hidden="1">
      <c r="A279" s="8"/>
      <c r="B279" s="19"/>
      <c r="C279" s="19"/>
      <c r="D279" s="19"/>
      <c r="E279" s="19"/>
      <c r="F279" s="19"/>
      <c r="G279" s="19"/>
      <c r="H279" s="19"/>
      <c r="I279" s="8"/>
      <c r="J279" s="19"/>
      <c r="K279" s="19"/>
      <c r="L279" s="19"/>
      <c r="M279" s="19"/>
      <c r="N279" s="23"/>
      <c r="O279" s="23"/>
      <c r="P279" s="23"/>
      <c r="Q279" s="8"/>
    </row>
    <row r="280" spans="1:17" hidden="1">
      <c r="A280" s="8"/>
      <c r="B280" s="19"/>
      <c r="C280" s="19"/>
      <c r="D280" s="19"/>
      <c r="E280" s="19"/>
      <c r="F280" s="19"/>
      <c r="G280" s="19"/>
      <c r="H280" s="19"/>
      <c r="I280" s="8"/>
      <c r="J280" s="19"/>
      <c r="K280" s="19"/>
      <c r="L280" s="19"/>
      <c r="M280" s="19"/>
      <c r="N280" s="23"/>
      <c r="O280" s="23"/>
      <c r="P280" s="23"/>
      <c r="Q280" s="8"/>
    </row>
    <row r="281" spans="1:17" hidden="1">
      <c r="A281" s="8"/>
      <c r="B281" s="19"/>
      <c r="C281" s="19"/>
      <c r="D281" s="19"/>
      <c r="E281" s="19"/>
      <c r="F281" s="19"/>
      <c r="G281" s="19"/>
      <c r="H281" s="19"/>
      <c r="I281" s="8"/>
      <c r="J281" s="19"/>
      <c r="K281" s="19"/>
      <c r="L281" s="19"/>
      <c r="M281" s="19"/>
      <c r="N281" s="23"/>
      <c r="O281" s="23"/>
      <c r="P281" s="23"/>
      <c r="Q281" s="8"/>
    </row>
    <row r="282" spans="1:17" hidden="1">
      <c r="A282" s="8"/>
      <c r="B282" s="19"/>
      <c r="C282" s="19"/>
      <c r="D282" s="19"/>
      <c r="E282" s="19"/>
      <c r="F282" s="19"/>
      <c r="G282" s="19"/>
      <c r="H282" s="19"/>
      <c r="I282" s="8"/>
      <c r="J282" s="19"/>
      <c r="K282" s="19"/>
      <c r="L282" s="19"/>
      <c r="M282" s="19"/>
      <c r="N282" s="23"/>
      <c r="O282" s="23"/>
      <c r="P282" s="23"/>
      <c r="Q282" s="8"/>
    </row>
    <row r="283" spans="1:17" hidden="1">
      <c r="A283" s="8"/>
      <c r="B283" s="19"/>
      <c r="C283" s="19"/>
      <c r="D283" s="19"/>
      <c r="E283" s="19"/>
      <c r="F283" s="19"/>
      <c r="G283" s="19"/>
      <c r="H283" s="19"/>
      <c r="I283" s="8"/>
      <c r="J283" s="19"/>
      <c r="K283" s="19"/>
      <c r="L283" s="19"/>
      <c r="M283" s="19"/>
      <c r="N283" s="23"/>
      <c r="O283" s="23"/>
      <c r="P283" s="23"/>
      <c r="Q283" s="8"/>
    </row>
    <row r="284" spans="1:17" hidden="1">
      <c r="A284" s="8"/>
      <c r="B284" s="19"/>
      <c r="C284" s="19"/>
      <c r="D284" s="19"/>
      <c r="E284" s="19"/>
      <c r="F284" s="19"/>
      <c r="G284" s="19"/>
      <c r="H284" s="19"/>
      <c r="I284" s="8"/>
      <c r="J284" s="19"/>
      <c r="K284" s="19"/>
      <c r="L284" s="19"/>
      <c r="M284" s="19"/>
      <c r="N284" s="23"/>
      <c r="O284" s="23"/>
      <c r="P284" s="23"/>
      <c r="Q284" s="8"/>
    </row>
    <row r="285" spans="1:17" hidden="1">
      <c r="A285" s="8"/>
      <c r="B285" s="19"/>
      <c r="C285" s="19"/>
      <c r="D285" s="19"/>
      <c r="E285" s="19"/>
      <c r="F285" s="19"/>
      <c r="G285" s="19"/>
      <c r="H285" s="19"/>
      <c r="I285" s="8"/>
      <c r="J285" s="19"/>
      <c r="K285" s="19"/>
      <c r="L285" s="19"/>
      <c r="M285" s="19"/>
      <c r="N285" s="19"/>
      <c r="O285" s="19"/>
      <c r="P285" s="19"/>
      <c r="Q285" s="8"/>
    </row>
    <row r="286" spans="1:17" hidden="1">
      <c r="A286" s="8"/>
      <c r="B286" s="19"/>
      <c r="C286" s="19"/>
      <c r="D286" s="19"/>
      <c r="E286" s="19"/>
      <c r="F286" s="19"/>
      <c r="G286" s="19"/>
      <c r="H286" s="19"/>
      <c r="I286" s="8"/>
      <c r="J286" s="19"/>
      <c r="K286" s="19"/>
      <c r="L286" s="19"/>
      <c r="M286" s="19"/>
      <c r="N286" s="19"/>
      <c r="O286" s="19"/>
      <c r="P286" s="19"/>
      <c r="Q286" s="8"/>
    </row>
    <row r="287" spans="1:17" hidden="1">
      <c r="A287" s="8"/>
      <c r="B287" s="19"/>
      <c r="C287" s="19"/>
      <c r="D287" s="19"/>
      <c r="E287" s="19"/>
      <c r="F287" s="19"/>
      <c r="G287" s="19"/>
      <c r="H287" s="19"/>
      <c r="I287" s="8"/>
      <c r="J287" s="19"/>
      <c r="K287" s="19"/>
      <c r="L287" s="19"/>
      <c r="M287" s="19"/>
      <c r="N287" s="19"/>
      <c r="O287" s="19"/>
      <c r="P287" s="19"/>
      <c r="Q287" s="8"/>
    </row>
    <row r="288" spans="1:17" hidden="1">
      <c r="A288" s="8"/>
      <c r="B288" s="19"/>
      <c r="C288" s="19"/>
      <c r="D288" s="19"/>
      <c r="E288" s="19"/>
      <c r="F288" s="15" t="s">
        <v>24</v>
      </c>
      <c r="G288" s="16">
        <f>SUM(C275:H275)</f>
        <v>0</v>
      </c>
      <c r="H288" s="15" t="s">
        <v>25</v>
      </c>
      <c r="I288" s="14"/>
      <c r="J288" s="19"/>
      <c r="K288" s="19"/>
      <c r="L288" s="19"/>
      <c r="M288" s="19"/>
      <c r="N288" s="15" t="s">
        <v>24</v>
      </c>
      <c r="O288" s="16">
        <f>SUM(K275:P275)</f>
        <v>0</v>
      </c>
      <c r="P288" s="15" t="s">
        <v>25</v>
      </c>
      <c r="Q288" s="8"/>
    </row>
    <row r="289" spans="1:17" hidden="1">
      <c r="A289" s="8"/>
      <c r="B289" s="8"/>
      <c r="C289" s="8"/>
      <c r="D289" s="8"/>
      <c r="E289" s="8"/>
      <c r="F289" s="8"/>
      <c r="G289" s="14"/>
      <c r="H289" s="228"/>
      <c r="I289" s="14"/>
      <c r="J289" s="8"/>
      <c r="K289" s="8"/>
      <c r="L289" s="8"/>
      <c r="M289" s="8"/>
      <c r="N289" s="8"/>
      <c r="O289" s="14"/>
      <c r="P289" s="228"/>
      <c r="Q289" s="8"/>
    </row>
    <row r="290" spans="1:17" hidden="1">
      <c r="A290" s="8"/>
      <c r="B290" s="8"/>
      <c r="C290" s="8"/>
      <c r="D290" s="8"/>
      <c r="E290" s="8"/>
      <c r="F290" s="8"/>
      <c r="G290" s="14"/>
      <c r="H290" s="228"/>
      <c r="I290" s="14"/>
      <c r="J290" s="8"/>
      <c r="K290" s="8"/>
      <c r="L290" s="8"/>
      <c r="M290" s="8"/>
      <c r="N290" s="8"/>
      <c r="O290" s="14"/>
      <c r="P290" s="228"/>
      <c r="Q290" s="8"/>
    </row>
    <row r="291" spans="1:17" ht="18.75" hidden="1">
      <c r="A291" s="8"/>
      <c r="B291" s="5">
        <f>'REKOD PRESTASI MURID'!Z11</f>
        <v>0</v>
      </c>
      <c r="C291" s="18"/>
      <c r="D291" s="18"/>
      <c r="E291" s="18"/>
      <c r="F291" s="18"/>
      <c r="G291" s="18"/>
      <c r="H291" s="7"/>
      <c r="I291" s="6"/>
      <c r="J291" s="5">
        <f>'REKOD PRESTASI MURID'!AA11</f>
        <v>0</v>
      </c>
      <c r="K291" s="18"/>
      <c r="L291" s="18"/>
      <c r="M291" s="18"/>
      <c r="N291" s="18"/>
      <c r="O291" s="18"/>
      <c r="P291" s="7"/>
      <c r="Q291" s="4"/>
    </row>
    <row r="292" spans="1:17" hidden="1">
      <c r="A292" s="8"/>
      <c r="B292" s="9" t="s">
        <v>15</v>
      </c>
      <c r="C292" s="10" t="s">
        <v>17</v>
      </c>
      <c r="D292" s="10" t="s">
        <v>18</v>
      </c>
      <c r="E292" s="10" t="s">
        <v>19</v>
      </c>
      <c r="F292" s="10" t="s">
        <v>20</v>
      </c>
      <c r="G292" s="10" t="s">
        <v>21</v>
      </c>
      <c r="H292" s="10" t="s">
        <v>22</v>
      </c>
      <c r="I292" s="8"/>
      <c r="J292" s="9" t="s">
        <v>15</v>
      </c>
      <c r="K292" s="10" t="s">
        <v>17</v>
      </c>
      <c r="L292" s="10" t="s">
        <v>18</v>
      </c>
      <c r="M292" s="10" t="s">
        <v>19</v>
      </c>
      <c r="N292" s="10" t="s">
        <v>20</v>
      </c>
      <c r="O292" s="10" t="s">
        <v>21</v>
      </c>
      <c r="P292" s="10" t="s">
        <v>22</v>
      </c>
      <c r="Q292" s="8"/>
    </row>
    <row r="293" spans="1:17" hidden="1">
      <c r="A293" s="8"/>
      <c r="B293" s="11" t="s">
        <v>23</v>
      </c>
      <c r="C293" s="11">
        <f>COUNTIF('REKOD PRESTASI MURID'!$Z$12:$Z$65,1)</f>
        <v>0</v>
      </c>
      <c r="D293" s="11">
        <f>COUNTIF('REKOD PRESTASI MURID'!$Z$12:$Z$65,2)</f>
        <v>0</v>
      </c>
      <c r="E293" s="11">
        <f>COUNTIF('REKOD PRESTASI MURID'!$Z$12:$Z$65,3)</f>
        <v>0</v>
      </c>
      <c r="F293" s="11">
        <f>COUNTIF('REKOD PRESTASI MURID'!$Z$12:$Z$65,4)</f>
        <v>0</v>
      </c>
      <c r="G293" s="11">
        <f>COUNTIF('REKOD PRESTASI MURID'!$Z$12:$Z$65,5)</f>
        <v>0</v>
      </c>
      <c r="H293" s="11">
        <f>COUNTIF('REKOD PRESTASI MURID'!$Z$12:$Z$65,6)</f>
        <v>0</v>
      </c>
      <c r="I293" s="8"/>
      <c r="J293" s="11" t="s">
        <v>23</v>
      </c>
      <c r="K293" s="11"/>
      <c r="L293" s="11"/>
      <c r="M293" s="11"/>
      <c r="N293" s="11"/>
      <c r="O293" s="11"/>
      <c r="P293" s="11"/>
      <c r="Q293" s="8"/>
    </row>
    <row r="294" spans="1:17" hidden="1">
      <c r="A294" s="8"/>
      <c r="B294" s="8"/>
      <c r="C294" s="8"/>
      <c r="D294" s="8"/>
      <c r="E294" s="8"/>
      <c r="F294" s="8"/>
      <c r="G294" s="8"/>
      <c r="H294" s="8"/>
      <c r="I294" s="8"/>
      <c r="J294" s="8"/>
      <c r="K294" s="8"/>
      <c r="L294" s="8"/>
      <c r="M294" s="8"/>
      <c r="N294" s="8"/>
      <c r="O294" s="8"/>
      <c r="P294" s="8"/>
      <c r="Q294" s="8"/>
    </row>
    <row r="295" spans="1:17" hidden="1">
      <c r="A295" s="8"/>
      <c r="B295" s="8"/>
      <c r="C295" s="8"/>
      <c r="D295" s="8"/>
      <c r="E295" s="8"/>
      <c r="F295" s="8"/>
      <c r="G295" s="8"/>
      <c r="H295" s="8"/>
      <c r="I295" s="8"/>
      <c r="J295" s="8"/>
      <c r="K295" s="8"/>
      <c r="L295" s="8"/>
      <c r="M295" s="8"/>
      <c r="N295" s="8"/>
      <c r="O295" s="8"/>
      <c r="P295" s="8"/>
      <c r="Q295" s="8"/>
    </row>
    <row r="296" spans="1:17" hidden="1">
      <c r="A296" s="8"/>
      <c r="B296" s="8"/>
      <c r="C296" s="8"/>
      <c r="D296" s="8"/>
      <c r="E296" s="8"/>
      <c r="F296" s="8"/>
      <c r="G296" s="8"/>
      <c r="H296" s="8"/>
      <c r="I296" s="8"/>
      <c r="J296" s="8"/>
      <c r="K296" s="8"/>
      <c r="L296" s="8"/>
      <c r="M296" s="8"/>
      <c r="N296" s="8"/>
      <c r="O296" s="8"/>
      <c r="P296" s="8"/>
      <c r="Q296" s="8"/>
    </row>
    <row r="297" spans="1:17" hidden="1">
      <c r="A297" s="8"/>
      <c r="B297" s="8"/>
      <c r="C297" s="8"/>
      <c r="D297" s="8"/>
      <c r="E297" s="8"/>
      <c r="F297" s="8"/>
      <c r="G297" s="8"/>
      <c r="H297" s="8"/>
      <c r="I297" s="8"/>
      <c r="J297" s="8"/>
      <c r="K297" s="8"/>
      <c r="L297" s="8"/>
      <c r="M297" s="8"/>
      <c r="N297" s="8"/>
      <c r="O297" s="8"/>
      <c r="P297" s="8"/>
      <c r="Q297" s="8"/>
    </row>
    <row r="298" spans="1:17" hidden="1">
      <c r="A298" s="8"/>
      <c r="B298" s="8"/>
      <c r="C298" s="8"/>
      <c r="D298" s="8"/>
      <c r="E298" s="8"/>
      <c r="F298" s="8"/>
      <c r="G298" s="8"/>
      <c r="H298" s="8"/>
      <c r="I298" s="8"/>
      <c r="J298" s="8"/>
      <c r="K298" s="8"/>
      <c r="L298" s="8"/>
      <c r="M298" s="8"/>
      <c r="N298" s="8"/>
      <c r="O298" s="8"/>
      <c r="P298" s="8"/>
      <c r="Q298" s="8"/>
    </row>
    <row r="299" spans="1:17" hidden="1">
      <c r="A299" s="8"/>
      <c r="B299" s="8"/>
      <c r="C299" s="8"/>
      <c r="D299" s="8"/>
      <c r="E299" s="8"/>
      <c r="F299" s="8"/>
      <c r="G299" s="8"/>
      <c r="H299" s="8"/>
      <c r="I299" s="8"/>
      <c r="J299" s="8"/>
      <c r="K299" s="8"/>
      <c r="L299" s="8"/>
      <c r="M299" s="8"/>
      <c r="N299" s="8"/>
      <c r="O299" s="8"/>
      <c r="P299" s="8"/>
      <c r="Q299" s="8"/>
    </row>
    <row r="300" spans="1:17" hidden="1">
      <c r="A300" s="8"/>
      <c r="B300" s="8"/>
      <c r="C300" s="8"/>
      <c r="D300" s="8"/>
      <c r="E300" s="8"/>
      <c r="F300" s="8"/>
      <c r="G300" s="8"/>
      <c r="H300" s="8"/>
      <c r="I300" s="8"/>
      <c r="J300" s="8"/>
      <c r="K300" s="8"/>
      <c r="L300" s="8"/>
      <c r="M300" s="8"/>
      <c r="N300" s="8"/>
      <c r="O300" s="8"/>
      <c r="P300" s="8"/>
      <c r="Q300" s="8"/>
    </row>
    <row r="301" spans="1:17" hidden="1">
      <c r="A301" s="8"/>
      <c r="B301" s="8"/>
      <c r="C301" s="8"/>
      <c r="D301" s="8"/>
      <c r="E301" s="8"/>
      <c r="F301" s="8"/>
      <c r="G301" s="8"/>
      <c r="H301" s="8"/>
      <c r="I301" s="8"/>
      <c r="J301" s="8"/>
      <c r="K301" s="8"/>
      <c r="L301" s="8"/>
      <c r="M301" s="8"/>
      <c r="N301" s="8"/>
      <c r="O301" s="8"/>
      <c r="P301" s="8"/>
      <c r="Q301" s="8"/>
    </row>
    <row r="302" spans="1:17" hidden="1">
      <c r="A302" s="8"/>
      <c r="B302" s="8"/>
      <c r="C302" s="8"/>
      <c r="D302" s="8"/>
      <c r="E302" s="8"/>
      <c r="F302" s="8"/>
      <c r="G302" s="8"/>
      <c r="H302" s="8"/>
      <c r="I302" s="8"/>
      <c r="J302" s="8"/>
      <c r="K302" s="8"/>
      <c r="L302" s="8"/>
      <c r="M302" s="8"/>
      <c r="N302" s="8"/>
      <c r="O302" s="8"/>
      <c r="P302" s="8"/>
      <c r="Q302" s="8"/>
    </row>
    <row r="303" spans="1:17" hidden="1">
      <c r="A303" s="8"/>
      <c r="B303" s="8"/>
      <c r="C303" s="8"/>
      <c r="D303" s="8"/>
      <c r="E303" s="8"/>
      <c r="F303" s="8"/>
      <c r="G303" s="8"/>
      <c r="H303" s="8"/>
      <c r="I303" s="8"/>
      <c r="J303" s="8"/>
      <c r="K303" s="8"/>
      <c r="L303" s="8"/>
      <c r="M303" s="8"/>
      <c r="N303" s="8"/>
      <c r="O303" s="8"/>
      <c r="P303" s="8"/>
      <c r="Q303" s="8"/>
    </row>
    <row r="304" spans="1:17" hidden="1">
      <c r="A304" s="8"/>
      <c r="B304" s="8"/>
      <c r="C304" s="8"/>
      <c r="D304" s="8"/>
      <c r="E304" s="8"/>
      <c r="F304" s="8"/>
      <c r="G304" s="8"/>
      <c r="H304" s="8"/>
      <c r="I304" s="8"/>
      <c r="J304" s="8"/>
      <c r="K304" s="8"/>
      <c r="L304" s="8"/>
      <c r="M304" s="8"/>
      <c r="N304" s="8"/>
      <c r="O304" s="8"/>
      <c r="P304" s="8"/>
      <c r="Q304" s="8"/>
    </row>
    <row r="305" spans="1:17" hidden="1">
      <c r="A305" s="8"/>
      <c r="B305" s="8"/>
      <c r="C305" s="8"/>
      <c r="D305" s="8"/>
      <c r="E305" s="8"/>
      <c r="F305" s="8"/>
      <c r="G305" s="8"/>
      <c r="H305" s="8"/>
      <c r="I305" s="8"/>
      <c r="J305" s="8"/>
      <c r="K305" s="8"/>
      <c r="L305" s="8"/>
      <c r="M305" s="8"/>
      <c r="N305" s="8"/>
      <c r="O305" s="8"/>
      <c r="P305" s="8"/>
      <c r="Q305" s="8"/>
    </row>
    <row r="306" spans="1:17" hidden="1">
      <c r="A306" s="8"/>
      <c r="B306" s="8"/>
      <c r="C306" s="8"/>
      <c r="D306" s="8"/>
      <c r="E306" s="8"/>
      <c r="F306" s="15" t="s">
        <v>24</v>
      </c>
      <c r="G306" s="16">
        <f>SUM(C293:H293)</f>
        <v>0</v>
      </c>
      <c r="H306" s="15" t="s">
        <v>25</v>
      </c>
      <c r="I306" s="8"/>
      <c r="J306" s="8"/>
      <c r="K306" s="8"/>
      <c r="L306" s="8"/>
      <c r="M306" s="8"/>
      <c r="N306" s="15" t="s">
        <v>24</v>
      </c>
      <c r="O306" s="16">
        <f>SUM(K293:P293)</f>
        <v>0</v>
      </c>
      <c r="P306" s="15" t="s">
        <v>25</v>
      </c>
      <c r="Q306" s="8"/>
    </row>
    <row r="307" spans="1:17" hidden="1">
      <c r="A307" s="8"/>
      <c r="B307" s="8"/>
      <c r="C307" s="8"/>
      <c r="D307" s="8"/>
      <c r="E307" s="8"/>
      <c r="F307" s="8"/>
      <c r="G307" s="8"/>
      <c r="H307" s="8"/>
      <c r="I307" s="8"/>
      <c r="J307" s="8"/>
      <c r="K307" s="8"/>
      <c r="L307" s="8"/>
      <c r="M307" s="8"/>
      <c r="N307" s="8"/>
      <c r="O307" s="8"/>
      <c r="P307" s="8"/>
      <c r="Q307" s="8"/>
    </row>
    <row r="308" spans="1:17" hidden="1">
      <c r="A308" s="8"/>
      <c r="B308" s="8"/>
      <c r="C308" s="8"/>
      <c r="D308" s="8"/>
      <c r="E308" s="8"/>
      <c r="F308" s="8"/>
      <c r="G308" s="8"/>
      <c r="H308" s="8"/>
      <c r="I308" s="8"/>
      <c r="J308" s="8"/>
      <c r="K308" s="8"/>
      <c r="L308" s="8"/>
      <c r="M308" s="8"/>
      <c r="N308" s="8"/>
      <c r="O308" s="8"/>
      <c r="P308" s="8"/>
      <c r="Q308" s="8"/>
    </row>
    <row r="309" spans="1:17" ht="18.75" hidden="1">
      <c r="A309" s="8"/>
      <c r="B309" s="31" t="s">
        <v>7</v>
      </c>
      <c r="C309" s="32"/>
      <c r="D309" s="32"/>
      <c r="E309" s="32"/>
      <c r="F309" s="32"/>
      <c r="G309" s="32"/>
      <c r="H309" s="33"/>
      <c r="I309" s="8"/>
      <c r="J309" s="8"/>
      <c r="K309" s="8"/>
      <c r="L309" s="8"/>
      <c r="M309" s="8"/>
      <c r="N309" s="8"/>
      <c r="O309" s="8"/>
      <c r="P309" s="8"/>
      <c r="Q309" s="8"/>
    </row>
    <row r="310" spans="1:17" hidden="1">
      <c r="A310" s="8"/>
      <c r="B310" s="9" t="s">
        <v>15</v>
      </c>
      <c r="C310" s="10" t="s">
        <v>17</v>
      </c>
      <c r="D310" s="10" t="s">
        <v>18</v>
      </c>
      <c r="E310" s="10" t="s">
        <v>19</v>
      </c>
      <c r="F310" s="10" t="s">
        <v>20</v>
      </c>
      <c r="G310" s="10" t="s">
        <v>21</v>
      </c>
      <c r="H310" s="10" t="s">
        <v>22</v>
      </c>
      <c r="I310" s="8"/>
      <c r="J310" s="8"/>
      <c r="K310" s="8"/>
      <c r="L310" s="8"/>
      <c r="M310" s="8"/>
      <c r="N310" s="8"/>
      <c r="O310" s="8"/>
      <c r="P310" s="8"/>
      <c r="Q310" s="8"/>
    </row>
    <row r="311" spans="1:17" hidden="1">
      <c r="A311" s="8"/>
      <c r="B311" s="11" t="s">
        <v>23</v>
      </c>
      <c r="C311" s="11">
        <f>COUNTIF('REKOD PRESTASI MURID'!$AD$12:$AD$65,1)</f>
        <v>0</v>
      </c>
      <c r="D311" s="11">
        <f>COUNTIF('REKOD PRESTASI MURID'!$AD$12:$AD$65,2)</f>
        <v>0</v>
      </c>
      <c r="E311" s="11">
        <f>COUNTIF('REKOD PRESTASI MURID'!$AD$12:$AD$65,3)</f>
        <v>4</v>
      </c>
      <c r="F311" s="11">
        <f>COUNTIF('REKOD PRESTASI MURID'!$AD$12:$AD$65,4)</f>
        <v>2</v>
      </c>
      <c r="G311" s="11">
        <f>COUNTIF('REKOD PRESTASI MURID'!$AD$12:$AD$65,5)</f>
        <v>0</v>
      </c>
      <c r="H311" s="11">
        <f>COUNTIF('REKOD PRESTASI MURID'!$AD$12:$AD$65,6)</f>
        <v>0</v>
      </c>
      <c r="I311" s="8"/>
      <c r="J311" s="8"/>
      <c r="K311" s="8"/>
      <c r="L311" s="8"/>
      <c r="M311" s="8"/>
      <c r="N311" s="8"/>
      <c r="O311" s="8"/>
      <c r="P311" s="8"/>
      <c r="Q311" s="8"/>
    </row>
    <row r="312" spans="1:17" hidden="1">
      <c r="A312" s="8"/>
      <c r="B312" s="8"/>
      <c r="C312" s="8"/>
      <c r="D312" s="8"/>
      <c r="E312" s="8"/>
      <c r="F312" s="8"/>
      <c r="G312" s="8"/>
      <c r="H312" s="8"/>
      <c r="I312" s="8"/>
      <c r="J312" s="8"/>
      <c r="K312" s="8"/>
      <c r="L312" s="8"/>
      <c r="M312" s="8"/>
      <c r="N312" s="8"/>
      <c r="O312" s="8"/>
      <c r="P312" s="8"/>
      <c r="Q312" s="8"/>
    </row>
    <row r="313" spans="1:17" hidden="1">
      <c r="A313" s="8"/>
      <c r="B313" s="8"/>
      <c r="C313" s="8"/>
      <c r="D313" s="8"/>
      <c r="E313" s="8"/>
      <c r="F313" s="8"/>
      <c r="G313" s="8"/>
      <c r="H313" s="8"/>
      <c r="I313" s="8"/>
      <c r="J313" s="8"/>
      <c r="K313" s="8"/>
      <c r="L313" s="8"/>
      <c r="M313" s="8"/>
      <c r="N313" s="8"/>
      <c r="O313" s="8"/>
      <c r="P313" s="8"/>
      <c r="Q313" s="8"/>
    </row>
    <row r="314" spans="1:17" hidden="1">
      <c r="A314" s="8"/>
      <c r="B314" s="8"/>
      <c r="C314" s="8"/>
      <c r="D314" s="8"/>
      <c r="E314" s="8"/>
      <c r="F314" s="8"/>
      <c r="G314" s="8"/>
      <c r="H314" s="8"/>
      <c r="I314" s="8"/>
      <c r="J314" s="8"/>
      <c r="K314" s="8"/>
      <c r="L314" s="8"/>
      <c r="M314" s="8"/>
      <c r="N314" s="8"/>
      <c r="O314" s="8"/>
      <c r="P314" s="8"/>
      <c r="Q314" s="8"/>
    </row>
    <row r="315" spans="1:17" hidden="1">
      <c r="A315" s="8"/>
      <c r="B315" s="8"/>
      <c r="C315" s="8"/>
      <c r="D315" s="8"/>
      <c r="E315" s="8"/>
      <c r="F315" s="8"/>
      <c r="G315" s="8"/>
      <c r="H315" s="8"/>
      <c r="I315" s="8"/>
      <c r="J315" s="8"/>
      <c r="K315" s="8"/>
      <c r="L315" s="8"/>
      <c r="M315" s="8"/>
      <c r="N315" s="8"/>
      <c r="O315" s="8"/>
      <c r="P315" s="8"/>
      <c r="Q315" s="8"/>
    </row>
    <row r="316" spans="1:17" hidden="1">
      <c r="A316" s="8"/>
      <c r="B316" s="8"/>
      <c r="C316" s="8"/>
      <c r="D316" s="8"/>
      <c r="E316" s="8"/>
      <c r="F316" s="8"/>
      <c r="G316" s="8"/>
      <c r="H316" s="8"/>
      <c r="I316" s="8"/>
      <c r="J316" s="8"/>
      <c r="K316" s="8"/>
      <c r="L316" s="8"/>
      <c r="M316" s="8"/>
      <c r="N316" s="8"/>
      <c r="O316" s="8"/>
      <c r="P316" s="8"/>
      <c r="Q316" s="8"/>
    </row>
    <row r="317" spans="1:17" hidden="1">
      <c r="A317" s="8"/>
      <c r="B317" s="8"/>
      <c r="C317" s="8"/>
      <c r="D317" s="8"/>
      <c r="E317" s="8"/>
      <c r="F317" s="8"/>
      <c r="G317" s="8"/>
      <c r="H317" s="8"/>
      <c r="I317" s="8"/>
      <c r="J317" s="8"/>
      <c r="K317" s="8"/>
      <c r="L317" s="8"/>
      <c r="M317" s="8"/>
      <c r="N317" s="8"/>
      <c r="O317" s="8"/>
      <c r="P317" s="8"/>
      <c r="Q317" s="8"/>
    </row>
    <row r="318" spans="1:17" hidden="1">
      <c r="A318" s="8"/>
      <c r="B318" s="8"/>
      <c r="C318" s="8"/>
      <c r="D318" s="8"/>
      <c r="E318" s="8"/>
      <c r="F318" s="8"/>
      <c r="G318" s="8"/>
      <c r="H318" s="8"/>
      <c r="I318" s="8"/>
      <c r="J318" s="8"/>
      <c r="K318" s="8"/>
      <c r="L318" s="8"/>
      <c r="M318" s="8"/>
      <c r="N318" s="8"/>
      <c r="O318" s="8"/>
      <c r="P318" s="8"/>
      <c r="Q318" s="8"/>
    </row>
    <row r="319" spans="1:17" hidden="1">
      <c r="A319" s="8"/>
      <c r="B319" s="8"/>
      <c r="C319" s="8"/>
      <c r="D319" s="8"/>
      <c r="E319" s="8"/>
      <c r="F319" s="8"/>
      <c r="G319" s="8"/>
      <c r="H319" s="8"/>
      <c r="I319" s="8"/>
      <c r="J319" s="8"/>
      <c r="K319" s="8"/>
      <c r="L319" s="8"/>
      <c r="M319" s="8"/>
      <c r="N319" s="8"/>
      <c r="O319" s="8"/>
      <c r="P319" s="8"/>
      <c r="Q319" s="8"/>
    </row>
    <row r="320" spans="1:17" hidden="1">
      <c r="A320" s="8"/>
      <c r="B320" s="8"/>
      <c r="C320" s="8"/>
      <c r="D320" s="8"/>
      <c r="E320" s="8"/>
      <c r="F320" s="8"/>
      <c r="G320" s="8"/>
      <c r="H320" s="8"/>
      <c r="I320" s="8"/>
      <c r="J320" s="8"/>
      <c r="K320" s="8"/>
      <c r="L320" s="8"/>
      <c r="M320" s="8"/>
      <c r="N320" s="8"/>
      <c r="O320" s="8"/>
      <c r="P320" s="8"/>
      <c r="Q320" s="8"/>
    </row>
    <row r="321" spans="1:17" hidden="1">
      <c r="A321" s="8"/>
      <c r="B321" s="8"/>
      <c r="C321" s="8"/>
      <c r="D321" s="8"/>
      <c r="E321" s="8"/>
      <c r="F321" s="8"/>
      <c r="G321" s="8"/>
      <c r="H321" s="8"/>
      <c r="I321" s="8"/>
      <c r="J321" s="8"/>
      <c r="K321" s="8"/>
      <c r="L321" s="8"/>
      <c r="M321" s="8"/>
      <c r="N321" s="8"/>
      <c r="O321" s="8"/>
      <c r="P321" s="8"/>
      <c r="Q321" s="8"/>
    </row>
    <row r="322" spans="1:17" hidden="1">
      <c r="A322" s="8"/>
      <c r="B322" s="8"/>
      <c r="C322" s="8"/>
      <c r="D322" s="8"/>
      <c r="E322" s="8"/>
      <c r="F322" s="8"/>
      <c r="G322" s="8"/>
      <c r="H322" s="8"/>
      <c r="I322" s="8"/>
      <c r="J322" s="8"/>
      <c r="K322" s="8"/>
      <c r="L322" s="8"/>
      <c r="M322" s="8"/>
      <c r="N322" s="8"/>
      <c r="O322" s="8"/>
      <c r="P322" s="8"/>
      <c r="Q322" s="8"/>
    </row>
    <row r="323" spans="1:17" hidden="1">
      <c r="A323" s="8"/>
      <c r="B323" s="8"/>
      <c r="C323" s="8"/>
      <c r="D323" s="8"/>
      <c r="E323" s="8"/>
      <c r="F323" s="8"/>
      <c r="G323" s="8"/>
      <c r="H323" s="8"/>
      <c r="I323" s="8"/>
      <c r="J323" s="8"/>
      <c r="K323" s="8"/>
      <c r="L323" s="8"/>
      <c r="M323" s="8"/>
      <c r="N323" s="8"/>
      <c r="O323" s="8"/>
      <c r="P323" s="8"/>
      <c r="Q323" s="8"/>
    </row>
    <row r="324" spans="1:17" hidden="1">
      <c r="A324" s="8"/>
      <c r="B324" s="8"/>
      <c r="C324" s="8"/>
      <c r="D324" s="8"/>
      <c r="E324" s="8"/>
      <c r="F324" s="15" t="s">
        <v>24</v>
      </c>
      <c r="G324" s="16">
        <f>SUM(C311:H311)</f>
        <v>6</v>
      </c>
      <c r="H324" s="15" t="s">
        <v>25</v>
      </c>
      <c r="I324" s="8"/>
      <c r="J324" s="8"/>
      <c r="K324" s="8"/>
      <c r="L324" s="8"/>
      <c r="M324" s="8"/>
      <c r="N324" s="8"/>
      <c r="O324" s="8"/>
      <c r="P324" s="8"/>
      <c r="Q324" s="8"/>
    </row>
    <row r="325" spans="1:17" hidden="1">
      <c r="A325" s="8"/>
      <c r="B325" s="8"/>
      <c r="C325" s="8"/>
      <c r="D325" s="8"/>
      <c r="E325" s="8"/>
      <c r="F325" s="8"/>
      <c r="G325" s="8"/>
      <c r="H325" s="8"/>
      <c r="I325" s="8"/>
      <c r="J325" s="8"/>
      <c r="K325" s="8"/>
      <c r="L325" s="8"/>
      <c r="M325" s="8"/>
      <c r="N325" s="8"/>
      <c r="O325" s="8"/>
      <c r="P325" s="8"/>
      <c r="Q325" s="8"/>
    </row>
    <row r="326" spans="1:17" hidden="1">
      <c r="A326" s="8"/>
      <c r="B326" s="8"/>
      <c r="C326" s="8"/>
      <c r="D326" s="8"/>
      <c r="E326" s="8"/>
      <c r="F326" s="8"/>
      <c r="G326" s="8"/>
      <c r="H326" s="8"/>
      <c r="I326" s="8"/>
      <c r="J326" s="8"/>
      <c r="K326" s="8"/>
      <c r="L326" s="8"/>
      <c r="M326" s="8"/>
      <c r="N326" s="8"/>
      <c r="O326" s="8"/>
      <c r="P326" s="8"/>
      <c r="Q326" s="8"/>
    </row>
    <row r="327" spans="1:17" ht="18.75" hidden="1">
      <c r="A327" s="8"/>
      <c r="B327" s="8"/>
      <c r="C327" s="8"/>
      <c r="D327" s="8"/>
      <c r="E327" s="8"/>
      <c r="F327" s="8"/>
      <c r="G327" s="8"/>
      <c r="H327" s="8"/>
      <c r="I327" s="8"/>
      <c r="J327" s="5">
        <f>'REKOD PRESTASI MURID'!P11</f>
        <v>0</v>
      </c>
      <c r="K327" s="18"/>
      <c r="L327" s="18"/>
      <c r="M327" s="18"/>
      <c r="N327" s="18"/>
      <c r="O327" s="18"/>
      <c r="P327" s="7"/>
      <c r="Q327" s="8"/>
    </row>
    <row r="328" spans="1:17" hidden="1">
      <c r="A328" s="8"/>
      <c r="B328" s="8"/>
      <c r="C328" s="8"/>
      <c r="D328" s="8"/>
      <c r="E328" s="8"/>
      <c r="F328" s="8"/>
      <c r="G328" s="8"/>
      <c r="H328" s="8"/>
      <c r="I328" s="8"/>
      <c r="J328" s="9" t="s">
        <v>15</v>
      </c>
      <c r="K328" s="10" t="s">
        <v>17</v>
      </c>
      <c r="L328" s="10" t="s">
        <v>18</v>
      </c>
      <c r="M328" s="10" t="s">
        <v>19</v>
      </c>
      <c r="N328" s="10" t="s">
        <v>20</v>
      </c>
      <c r="O328" s="10" t="s">
        <v>21</v>
      </c>
      <c r="P328" s="10" t="s">
        <v>22</v>
      </c>
      <c r="Q328" s="8"/>
    </row>
    <row r="329" spans="1:17" hidden="1">
      <c r="A329" s="8"/>
      <c r="B329" s="8"/>
      <c r="C329" s="8"/>
      <c r="D329" s="8"/>
      <c r="E329" s="8"/>
      <c r="F329" s="8"/>
      <c r="G329" s="8"/>
      <c r="H329" s="8"/>
      <c r="I329" s="8"/>
      <c r="J329" s="11" t="s">
        <v>23</v>
      </c>
      <c r="K329" s="11">
        <f>COUNTIF('REKOD PRESTASI MURID'!$P$12:$P$65,1)</f>
        <v>0</v>
      </c>
      <c r="L329" s="11">
        <f>COUNTIF('REKOD PRESTASI MURID'!$P$12:$P$65,2)</f>
        <v>0</v>
      </c>
      <c r="M329" s="11">
        <f>COUNTIF('REKOD PRESTASI MURID'!$P$12:$P$65,3)</f>
        <v>0</v>
      </c>
      <c r="N329" s="11">
        <f>COUNTIF('REKOD PRESTASI MURID'!$P$12:$P$65,4)</f>
        <v>0</v>
      </c>
      <c r="O329" s="11">
        <f>COUNTIF('REKOD PRESTASI MURID'!$P$12:$P$65,5)</f>
        <v>0</v>
      </c>
      <c r="P329" s="11">
        <f>COUNTIF('REKOD PRESTASI MURID'!$P$12:$P$65,6)</f>
        <v>0</v>
      </c>
      <c r="Q329" s="8"/>
    </row>
    <row r="330" spans="1:17" hidden="1">
      <c r="A330" s="8"/>
      <c r="B330" s="8"/>
      <c r="C330" s="8"/>
      <c r="D330" s="8"/>
      <c r="E330" s="8"/>
      <c r="F330" s="8"/>
      <c r="G330" s="8"/>
      <c r="H330" s="8"/>
      <c r="I330" s="8"/>
      <c r="J330" s="19"/>
      <c r="K330" s="19"/>
      <c r="L330" s="19"/>
      <c r="M330" s="19"/>
      <c r="N330" s="19"/>
      <c r="O330" s="19"/>
      <c r="P330" s="19"/>
      <c r="Q330" s="8"/>
    </row>
    <row r="331" spans="1:17" hidden="1">
      <c r="A331" s="8"/>
      <c r="B331" s="8"/>
      <c r="C331" s="8"/>
      <c r="D331" s="8"/>
      <c r="E331" s="8"/>
      <c r="F331" s="8"/>
      <c r="G331" s="8"/>
      <c r="H331" s="8"/>
      <c r="I331" s="8"/>
      <c r="J331" s="19"/>
      <c r="K331" s="19"/>
      <c r="L331" s="19"/>
      <c r="M331" s="19"/>
      <c r="N331" s="19"/>
      <c r="O331" s="19"/>
      <c r="P331" s="19"/>
      <c r="Q331" s="8"/>
    </row>
    <row r="332" spans="1:17" hidden="1">
      <c r="A332" s="8"/>
      <c r="B332" s="8"/>
      <c r="C332" s="8"/>
      <c r="D332" s="8"/>
      <c r="E332" s="8"/>
      <c r="F332" s="8"/>
      <c r="G332" s="8"/>
      <c r="H332" s="8"/>
      <c r="I332" s="8"/>
      <c r="J332" s="19"/>
      <c r="K332" s="19"/>
      <c r="L332" s="19"/>
      <c r="M332" s="19"/>
      <c r="N332" s="19"/>
      <c r="O332" s="19"/>
      <c r="P332" s="19"/>
      <c r="Q332" s="8"/>
    </row>
    <row r="333" spans="1:17" hidden="1">
      <c r="A333" s="8"/>
      <c r="B333" s="8"/>
      <c r="C333" s="8"/>
      <c r="D333" s="8"/>
      <c r="E333" s="8"/>
      <c r="F333" s="8"/>
      <c r="G333" s="8"/>
      <c r="H333" s="8"/>
      <c r="I333" s="8"/>
      <c r="J333" s="19"/>
      <c r="K333" s="19"/>
      <c r="L333" s="19"/>
      <c r="M333" s="19"/>
      <c r="N333" s="19"/>
      <c r="O333" s="19"/>
      <c r="P333" s="19"/>
      <c r="Q333" s="8"/>
    </row>
    <row r="334" spans="1:17" hidden="1">
      <c r="A334" s="8"/>
      <c r="B334" s="8"/>
      <c r="C334" s="8"/>
      <c r="D334" s="8"/>
      <c r="E334" s="8"/>
      <c r="F334" s="8"/>
      <c r="G334" s="8"/>
      <c r="H334" s="8"/>
      <c r="I334" s="8"/>
      <c r="J334" s="19"/>
      <c r="K334" s="19"/>
      <c r="L334" s="19"/>
      <c r="M334" s="19"/>
      <c r="N334" s="19"/>
      <c r="O334" s="19"/>
      <c r="P334" s="19"/>
      <c r="Q334" s="8"/>
    </row>
    <row r="335" spans="1:17" hidden="1">
      <c r="A335" s="8"/>
      <c r="B335" s="8"/>
      <c r="C335" s="8"/>
      <c r="D335" s="8"/>
      <c r="E335" s="8"/>
      <c r="F335" s="8"/>
      <c r="G335" s="8"/>
      <c r="H335" s="8"/>
      <c r="I335" s="8"/>
      <c r="J335" s="19"/>
      <c r="K335" s="19"/>
      <c r="L335" s="19"/>
      <c r="M335" s="19"/>
      <c r="N335" s="19"/>
      <c r="O335" s="19"/>
      <c r="P335" s="19"/>
      <c r="Q335" s="8"/>
    </row>
    <row r="336" spans="1:17" hidden="1">
      <c r="A336" s="8"/>
      <c r="B336" s="8"/>
      <c r="C336" s="8"/>
      <c r="D336" s="8"/>
      <c r="E336" s="8"/>
      <c r="F336" s="8"/>
      <c r="G336" s="8"/>
      <c r="H336" s="8"/>
      <c r="I336" s="8"/>
      <c r="J336" s="19"/>
      <c r="K336" s="19"/>
      <c r="L336" s="19"/>
      <c r="M336" s="19"/>
      <c r="N336" s="19"/>
      <c r="O336" s="19"/>
      <c r="P336" s="19"/>
      <c r="Q336" s="8"/>
    </row>
    <row r="337" spans="1:17" hidden="1">
      <c r="A337" s="8"/>
      <c r="B337" s="8"/>
      <c r="C337" s="8"/>
      <c r="D337" s="8"/>
      <c r="E337" s="8"/>
      <c r="F337" s="8"/>
      <c r="G337" s="8"/>
      <c r="H337" s="8"/>
      <c r="I337" s="8"/>
      <c r="J337" s="19"/>
      <c r="K337" s="19"/>
      <c r="L337" s="19"/>
      <c r="M337" s="19"/>
      <c r="N337" s="19"/>
      <c r="O337" s="19"/>
      <c r="P337" s="19"/>
      <c r="Q337" s="8"/>
    </row>
    <row r="338" spans="1:17" hidden="1">
      <c r="A338" s="8"/>
      <c r="B338" s="8"/>
      <c r="C338" s="8"/>
      <c r="D338" s="8"/>
      <c r="E338" s="8"/>
      <c r="F338" s="8"/>
      <c r="G338" s="8"/>
      <c r="H338" s="8"/>
      <c r="I338" s="8"/>
      <c r="J338" s="19"/>
      <c r="K338" s="19"/>
      <c r="L338" s="19"/>
      <c r="M338" s="19"/>
      <c r="N338" s="19"/>
      <c r="O338" s="19"/>
      <c r="P338" s="19"/>
      <c r="Q338" s="8"/>
    </row>
    <row r="339" spans="1:17" hidden="1">
      <c r="A339" s="8"/>
      <c r="B339" s="8"/>
      <c r="C339" s="8"/>
      <c r="D339" s="8"/>
      <c r="E339" s="8"/>
      <c r="F339" s="8"/>
      <c r="G339" s="8"/>
      <c r="H339" s="8"/>
      <c r="I339" s="8"/>
      <c r="J339" s="19"/>
      <c r="K339" s="19"/>
      <c r="L339" s="19"/>
      <c r="M339" s="19"/>
      <c r="N339" s="19"/>
      <c r="O339" s="19"/>
      <c r="P339" s="19"/>
      <c r="Q339" s="8"/>
    </row>
    <row r="340" spans="1:17" hidden="1">
      <c r="A340" s="8"/>
      <c r="B340" s="8"/>
      <c r="C340" s="8"/>
      <c r="D340" s="8"/>
      <c r="E340" s="8"/>
      <c r="F340" s="8"/>
      <c r="G340" s="8"/>
      <c r="H340" s="8"/>
      <c r="I340" s="8"/>
      <c r="J340" s="19"/>
      <c r="K340" s="19"/>
      <c r="L340" s="19"/>
      <c r="M340" s="19"/>
      <c r="N340" s="19"/>
      <c r="O340" s="19"/>
      <c r="P340" s="19"/>
      <c r="Q340" s="8"/>
    </row>
    <row r="341" spans="1:17" hidden="1">
      <c r="A341" s="8"/>
      <c r="B341" s="8"/>
      <c r="C341" s="8"/>
      <c r="D341" s="8"/>
      <c r="E341" s="8"/>
      <c r="F341" s="8"/>
      <c r="G341" s="8"/>
      <c r="H341" s="8"/>
      <c r="I341" s="8"/>
      <c r="J341" s="19"/>
      <c r="K341" s="19"/>
      <c r="L341" s="19"/>
      <c r="M341" s="19"/>
      <c r="N341" s="19"/>
      <c r="O341" s="19"/>
      <c r="P341" s="19"/>
      <c r="Q341" s="8"/>
    </row>
    <row r="342" spans="1:17" hidden="1">
      <c r="A342" s="8"/>
      <c r="B342" s="8"/>
      <c r="C342" s="8"/>
      <c r="D342" s="8"/>
      <c r="E342" s="8"/>
      <c r="F342" s="8"/>
      <c r="G342" s="8"/>
      <c r="H342" s="8"/>
      <c r="I342" s="8"/>
      <c r="J342" s="19"/>
      <c r="K342" s="19"/>
      <c r="L342" s="19"/>
      <c r="M342" s="19"/>
      <c r="N342" s="15" t="s">
        <v>24</v>
      </c>
      <c r="O342" s="16">
        <f>SUM(K329:P329)</f>
        <v>0</v>
      </c>
      <c r="P342" s="15" t="s">
        <v>25</v>
      </c>
      <c r="Q342" s="8"/>
    </row>
    <row r="343" spans="1:17" hidden="1">
      <c r="A343" s="8"/>
      <c r="B343" s="8"/>
      <c r="C343" s="8"/>
      <c r="D343" s="8"/>
      <c r="E343" s="8"/>
      <c r="F343" s="8"/>
      <c r="G343" s="8"/>
      <c r="H343" s="8"/>
      <c r="I343" s="8"/>
      <c r="J343" s="8"/>
      <c r="K343" s="8"/>
      <c r="L343" s="8"/>
      <c r="M343" s="8"/>
      <c r="N343" s="8"/>
      <c r="O343" s="8"/>
      <c r="P343" s="8"/>
      <c r="Q343" s="8"/>
    </row>
    <row r="344" spans="1:17" hidden="1">
      <c r="A344" s="8"/>
      <c r="B344" s="8"/>
      <c r="C344" s="8"/>
      <c r="D344" s="8"/>
      <c r="E344" s="8"/>
      <c r="F344" s="8"/>
      <c r="G344" s="8"/>
      <c r="H344" s="8"/>
      <c r="I344" s="8"/>
      <c r="J344" s="8"/>
      <c r="K344" s="8"/>
      <c r="L344" s="8"/>
      <c r="M344" s="8"/>
      <c r="N344" s="8"/>
      <c r="O344" s="8"/>
      <c r="P344" s="8"/>
      <c r="Q344" s="8"/>
    </row>
    <row r="345" spans="1:17" hidden="1">
      <c r="A345" s="8"/>
      <c r="B345" s="8"/>
      <c r="C345" s="8"/>
      <c r="D345" s="8"/>
      <c r="E345" s="8"/>
      <c r="F345" s="8"/>
      <c r="G345" s="8"/>
      <c r="H345" s="8"/>
      <c r="I345" s="8"/>
      <c r="J345" s="8"/>
      <c r="K345" s="8"/>
      <c r="L345" s="8"/>
      <c r="M345" s="8"/>
      <c r="N345" s="8"/>
      <c r="O345" s="8"/>
      <c r="P345" s="8"/>
      <c r="Q345" s="8"/>
    </row>
    <row r="346" spans="1:17" hidden="1">
      <c r="A346" s="8"/>
      <c r="B346" s="8"/>
      <c r="C346" s="8"/>
      <c r="D346" s="8"/>
      <c r="E346" s="8"/>
      <c r="F346" s="8"/>
      <c r="G346" s="8"/>
      <c r="H346" s="8"/>
      <c r="I346" s="8"/>
      <c r="J346" s="8"/>
      <c r="K346" s="8"/>
      <c r="L346" s="8"/>
      <c r="M346" s="8"/>
      <c r="N346" s="8"/>
      <c r="O346" s="8"/>
      <c r="P346" s="8"/>
      <c r="Q346" s="8"/>
    </row>
    <row r="347" spans="1:17" hidden="1">
      <c r="A347" s="8"/>
      <c r="B347" s="8"/>
      <c r="C347" s="8"/>
      <c r="D347" s="8"/>
      <c r="E347" s="8"/>
      <c r="F347" s="8"/>
      <c r="G347" s="8"/>
      <c r="H347" s="8"/>
      <c r="I347" s="8"/>
      <c r="J347" s="8"/>
      <c r="K347" s="8"/>
      <c r="L347" s="8"/>
      <c r="M347" s="8"/>
      <c r="N347" s="8"/>
      <c r="O347" s="8"/>
      <c r="P347" s="8"/>
      <c r="Q347" s="8"/>
    </row>
    <row r="348" spans="1:17" hidden="1">
      <c r="A348" s="8"/>
      <c r="B348" s="8"/>
      <c r="C348" s="8"/>
      <c r="D348" s="8"/>
      <c r="E348" s="8"/>
      <c r="F348" s="8"/>
      <c r="G348" s="8"/>
      <c r="H348" s="8"/>
      <c r="I348" s="8"/>
      <c r="J348" s="8"/>
      <c r="K348" s="8"/>
      <c r="L348" s="8"/>
      <c r="M348" s="8"/>
      <c r="N348" s="8"/>
      <c r="O348" s="8"/>
      <c r="P348" s="8"/>
      <c r="Q348" s="8"/>
    </row>
    <row r="349" spans="1:17" hidden="1">
      <c r="A349" s="8"/>
      <c r="B349" s="8"/>
      <c r="C349" s="8"/>
      <c r="D349" s="8"/>
      <c r="E349" s="8"/>
      <c r="F349" s="8"/>
      <c r="G349" s="8"/>
      <c r="H349" s="8"/>
      <c r="I349" s="8"/>
      <c r="J349" s="8"/>
      <c r="K349" s="8"/>
      <c r="L349" s="8"/>
      <c r="M349" s="8"/>
      <c r="N349" s="8"/>
      <c r="O349" s="8"/>
      <c r="P349" s="8"/>
      <c r="Q349" s="8"/>
    </row>
    <row r="350" spans="1:17" hidden="1">
      <c r="A350" s="8"/>
      <c r="B350" s="8"/>
      <c r="C350" s="8"/>
      <c r="D350" s="8"/>
      <c r="E350" s="8"/>
      <c r="F350" s="8"/>
      <c r="G350" s="8"/>
      <c r="H350" s="8"/>
      <c r="I350" s="8"/>
      <c r="J350" s="8"/>
      <c r="K350" s="8"/>
      <c r="L350" s="8"/>
      <c r="M350" s="8"/>
      <c r="N350" s="8"/>
      <c r="O350" s="8"/>
      <c r="P350" s="8"/>
      <c r="Q350" s="8"/>
    </row>
    <row r="351" spans="1:17" hidden="1">
      <c r="A351" s="8"/>
      <c r="B351" s="8"/>
      <c r="C351" s="8"/>
      <c r="D351" s="8"/>
      <c r="E351" s="8"/>
      <c r="F351" s="8"/>
      <c r="G351" s="8"/>
      <c r="H351" s="8"/>
      <c r="I351" s="8"/>
      <c r="J351" s="8"/>
      <c r="K351" s="8"/>
      <c r="L351" s="8"/>
      <c r="M351" s="8"/>
      <c r="N351" s="8"/>
      <c r="O351" s="8"/>
      <c r="P351" s="8"/>
      <c r="Q351" s="8"/>
    </row>
    <row r="352" spans="1:17" hidden="1">
      <c r="A352" s="8"/>
      <c r="B352" s="8"/>
      <c r="C352" s="8"/>
      <c r="D352" s="8"/>
      <c r="E352" s="8"/>
      <c r="F352" s="8"/>
      <c r="G352" s="8"/>
      <c r="H352" s="8"/>
      <c r="I352" s="8"/>
      <c r="J352" s="8"/>
      <c r="K352" s="8"/>
      <c r="L352" s="8"/>
      <c r="M352" s="8"/>
      <c r="N352" s="8"/>
      <c r="O352" s="8"/>
      <c r="P352" s="8"/>
      <c r="Q352" s="8"/>
    </row>
    <row r="353" spans="1:17" hidden="1">
      <c r="A353" s="8"/>
      <c r="B353" s="8"/>
      <c r="C353" s="8"/>
      <c r="D353" s="8"/>
      <c r="E353" s="8"/>
      <c r="F353" s="8"/>
      <c r="G353" s="8"/>
      <c r="H353" s="8"/>
      <c r="I353" s="8"/>
      <c r="J353" s="8"/>
      <c r="K353" s="8"/>
      <c r="L353" s="8"/>
      <c r="M353" s="8"/>
      <c r="N353" s="8"/>
      <c r="O353" s="8"/>
      <c r="P353" s="8"/>
      <c r="Q353" s="8"/>
    </row>
    <row r="354" spans="1:17" hidden="1">
      <c r="A354" s="8"/>
      <c r="B354" s="8"/>
      <c r="C354" s="8"/>
      <c r="D354" s="8"/>
      <c r="E354" s="8"/>
      <c r="F354" s="8"/>
      <c r="G354" s="8"/>
      <c r="H354" s="8"/>
      <c r="I354" s="8"/>
      <c r="J354" s="8"/>
      <c r="K354" s="8"/>
      <c r="L354" s="8"/>
      <c r="M354" s="8"/>
      <c r="N354" s="8"/>
      <c r="O354" s="8"/>
      <c r="P354" s="8"/>
      <c r="Q354" s="8"/>
    </row>
    <row r="355" spans="1:17" hidden="1">
      <c r="A355" s="8"/>
      <c r="B355" s="8"/>
      <c r="C355" s="8"/>
      <c r="D355" s="8"/>
      <c r="E355" s="8"/>
      <c r="F355" s="8"/>
      <c r="G355" s="8"/>
      <c r="H355" s="8"/>
      <c r="I355" s="8"/>
      <c r="J355" s="8"/>
      <c r="K355" s="8"/>
      <c r="L355" s="8"/>
      <c r="M355" s="8"/>
      <c r="N355" s="8"/>
      <c r="O355" s="8"/>
      <c r="P355" s="8"/>
      <c r="Q355" s="8"/>
    </row>
    <row r="356" spans="1:17" hidden="1">
      <c r="A356" s="8"/>
      <c r="B356" s="8"/>
      <c r="C356" s="8"/>
      <c r="D356" s="8"/>
      <c r="E356" s="8"/>
      <c r="F356" s="8"/>
      <c r="G356" s="8"/>
      <c r="H356" s="8"/>
      <c r="I356" s="8"/>
      <c r="J356" s="8"/>
      <c r="K356" s="8"/>
      <c r="L356" s="8"/>
      <c r="M356" s="8"/>
      <c r="N356" s="8"/>
      <c r="O356" s="8"/>
      <c r="P356" s="8"/>
      <c r="Q356" s="8"/>
    </row>
  </sheetData>
  <mergeCells count="14">
    <mergeCell ref="A1:Q4"/>
    <mergeCell ref="H289:H290"/>
    <mergeCell ref="P199:P200"/>
    <mergeCell ref="P217:P218"/>
    <mergeCell ref="P235:P236"/>
    <mergeCell ref="P253:P254"/>
    <mergeCell ref="P271:P272"/>
    <mergeCell ref="P289:P290"/>
    <mergeCell ref="B237:H237"/>
    <mergeCell ref="H199:H200"/>
    <mergeCell ref="H217:H218"/>
    <mergeCell ref="H235:H236"/>
    <mergeCell ref="H253:H254"/>
    <mergeCell ref="H271:H27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rowBreaks count="3" manualBreakCount="3">
    <brk id="75" max="16" man="1"/>
    <brk id="146" max="16" man="1"/>
    <brk id="218"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0"/>
  <sheetViews>
    <sheetView workbookViewId="0">
      <selection activeCell="S25" sqref="S25"/>
    </sheetView>
  </sheetViews>
  <sheetFormatPr defaultRowHeight="15"/>
  <sheetData>
    <row r="4" spans="3:4">
      <c r="C4" s="183" t="s">
        <v>112</v>
      </c>
    </row>
    <row r="5" spans="3:4">
      <c r="C5" s="183">
        <v>1</v>
      </c>
      <c r="D5" s="183" t="s">
        <v>115</v>
      </c>
    </row>
    <row r="6" spans="3:4">
      <c r="C6" s="183">
        <v>2</v>
      </c>
      <c r="D6" s="183" t="s">
        <v>114</v>
      </c>
    </row>
    <row r="7" spans="3:4">
      <c r="C7" s="183">
        <v>3</v>
      </c>
      <c r="D7" s="183" t="s">
        <v>121</v>
      </c>
    </row>
    <row r="8" spans="3:4">
      <c r="C8" s="183">
        <v>4</v>
      </c>
      <c r="D8" s="183" t="s">
        <v>116</v>
      </c>
    </row>
    <row r="9" spans="3:4">
      <c r="D9" s="183"/>
    </row>
    <row r="10" spans="3:4">
      <c r="C10" s="183"/>
      <c r="D10" s="18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PANDUAN</vt:lpstr>
      <vt:lpstr>REKOD PRESTASI MURID</vt:lpstr>
      <vt:lpstr>LAPORAN MURID (INDIVIDU)</vt:lpstr>
      <vt:lpstr>DATA PERNYATAAN TAHAP PGUASAAN </vt:lpstr>
      <vt:lpstr>GRAF PELAPORAN</vt:lpstr>
      <vt:lpstr>Sheet1</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2018-01-08T01:17:59Z</cp:lastPrinted>
  <dcterms:created xsi:type="dcterms:W3CDTF">2016-04-25T12:26:07Z</dcterms:created>
  <dcterms:modified xsi:type="dcterms:W3CDTF">2018-12-04T01:45:18Z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