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480" windowHeight="9030" tabRatio="700" activeTab="2"/>
  </bookViews>
  <sheets>
    <sheet name="REKOD PRESTASI MURID" sheetId="1" r:id="rId1"/>
    <sheet name="LAPORAN MURID (INDIVIDU)" sheetId="2" r:id="rId2"/>
    <sheet name="DATA PERNYATAAN TAHAP PGUASAAN " sheetId="3" r:id="rId3"/>
    <sheet name="GRAF PELAPORAN" sheetId="4" r:id="rId4"/>
  </sheets>
  <definedNames>
    <definedName name="_xlnm.Print_Area" localSheetId="2">'DATA PERNYATAAN TAHAP PGUASAAN '!$A$1:B10</definedName>
    <definedName name="_xlnm.Print_Area" localSheetId="3">'GRAF PELAPORAN'!$A$1:Q90</definedName>
    <definedName name="_xlnm.Print_Area" localSheetId="1">'LAPORAN MURID (INDIVIDU)'!$A$1:G57</definedName>
    <definedName name="_xlnm.Print_Area" localSheetId="0">'REKOD PRESTASI MURID'!$A$1:AD74</definedName>
    <definedName name="_xlnm.Print_Titles" localSheetId="3">'GRAF PELAPORAN'!$1:3</definedName>
    <definedName name="_xlnm.Print_Titles" localSheetId="0">'REKOD PRESTASI MURID'!$9:11</definedName>
  </definedNames>
  <calcPr calcId="144525"/>
</workbook>
</file>

<file path=xl/calcChain.xml><?xml version="1.0" encoding="utf-8"?>
<calcChain xmlns="http://schemas.openxmlformats.org/spreadsheetml/2006/main">
  <c r="H236" i="4" l="1"/>
  <c r="G236" i="4"/>
  <c r="F236" i="4"/>
  <c r="E236" i="4"/>
  <c r="D236" i="4"/>
  <c r="C236" i="4"/>
  <c r="G249" i="4" s="1"/>
  <c r="O231" i="4"/>
  <c r="H218" i="4"/>
  <c r="G218" i="4"/>
  <c r="F218" i="4"/>
  <c r="E218" i="4"/>
  <c r="D218" i="4"/>
  <c r="C218" i="4"/>
  <c r="G231" i="4" s="1"/>
  <c r="J216" i="4"/>
  <c r="B216" i="4"/>
  <c r="P200" i="4"/>
  <c r="O200" i="4"/>
  <c r="N200" i="4"/>
  <c r="M200" i="4"/>
  <c r="L200" i="4"/>
  <c r="K200" i="4"/>
  <c r="O213" i="4" s="1"/>
  <c r="H200" i="4"/>
  <c r="G200" i="4"/>
  <c r="F200" i="4"/>
  <c r="E200" i="4"/>
  <c r="D200" i="4"/>
  <c r="C200" i="4"/>
  <c r="G213" i="4" s="1"/>
  <c r="J198" i="4"/>
  <c r="B198" i="4"/>
  <c r="P183" i="4"/>
  <c r="O183" i="4"/>
  <c r="N183" i="4"/>
  <c r="M183" i="4"/>
  <c r="L183" i="4"/>
  <c r="K183" i="4"/>
  <c r="O196" i="4" s="1"/>
  <c r="H183" i="4"/>
  <c r="G183" i="4"/>
  <c r="F183" i="4"/>
  <c r="E183" i="4"/>
  <c r="D183" i="4"/>
  <c r="C183" i="4"/>
  <c r="G196" i="4" s="1"/>
  <c r="J181" i="4"/>
  <c r="B181" i="4"/>
  <c r="P165" i="4"/>
  <c r="O165" i="4"/>
  <c r="N165" i="4"/>
  <c r="M165" i="4"/>
  <c r="L165" i="4"/>
  <c r="K165" i="4"/>
  <c r="O178" i="4" s="1"/>
  <c r="H165" i="4"/>
  <c r="G165" i="4"/>
  <c r="F165" i="4"/>
  <c r="E165" i="4"/>
  <c r="D165" i="4"/>
  <c r="C165" i="4"/>
  <c r="G178" i="4" s="1"/>
  <c r="J163" i="4"/>
  <c r="B163" i="4"/>
  <c r="P147" i="4"/>
  <c r="O147" i="4"/>
  <c r="N147" i="4"/>
  <c r="M147" i="4"/>
  <c r="L147" i="4"/>
  <c r="K147" i="4"/>
  <c r="O160" i="4" s="1"/>
  <c r="H147" i="4"/>
  <c r="G147" i="4"/>
  <c r="F147" i="4"/>
  <c r="E147" i="4"/>
  <c r="D147" i="4"/>
  <c r="C147" i="4"/>
  <c r="G160" i="4" s="1"/>
  <c r="J145" i="4"/>
  <c r="B145" i="4"/>
  <c r="P129" i="4"/>
  <c r="O129" i="4"/>
  <c r="N129" i="4"/>
  <c r="M129" i="4"/>
  <c r="L129" i="4"/>
  <c r="K129" i="4"/>
  <c r="O142" i="4" s="1"/>
  <c r="H129" i="4"/>
  <c r="G129" i="4"/>
  <c r="F129" i="4"/>
  <c r="E129" i="4"/>
  <c r="D129" i="4"/>
  <c r="C129" i="4"/>
  <c r="G142" i="4" s="1"/>
  <c r="J127" i="4"/>
  <c r="B127" i="4"/>
  <c r="P111" i="4"/>
  <c r="O111" i="4"/>
  <c r="N111" i="4"/>
  <c r="M111" i="4"/>
  <c r="L111" i="4"/>
  <c r="K111" i="4"/>
  <c r="O124" i="4" s="1"/>
  <c r="H111" i="4"/>
  <c r="G111" i="4"/>
  <c r="F111" i="4"/>
  <c r="E111" i="4"/>
  <c r="D111" i="4"/>
  <c r="C111" i="4"/>
  <c r="G124" i="4" s="1"/>
  <c r="J109" i="4"/>
  <c r="B109" i="4"/>
  <c r="P94" i="4"/>
  <c r="O94" i="4"/>
  <c r="N94" i="4"/>
  <c r="M94" i="4"/>
  <c r="L94" i="4"/>
  <c r="K94" i="4"/>
  <c r="O107" i="4" s="1"/>
  <c r="H94" i="4"/>
  <c r="G94" i="4"/>
  <c r="F94" i="4"/>
  <c r="E94" i="4"/>
  <c r="D94" i="4"/>
  <c r="C94" i="4"/>
  <c r="G107" i="4" s="1"/>
  <c r="J92" i="4"/>
  <c r="B92" i="4"/>
  <c r="H76" i="4"/>
  <c r="G76" i="4"/>
  <c r="F76" i="4"/>
  <c r="E76" i="4"/>
  <c r="D76" i="4"/>
  <c r="C76" i="4"/>
  <c r="G89" i="4" s="1"/>
  <c r="B74" i="4"/>
  <c r="P58" i="4"/>
  <c r="O58" i="4"/>
  <c r="N58" i="4"/>
  <c r="M58" i="4"/>
  <c r="L58" i="4"/>
  <c r="K58" i="4"/>
  <c r="O71" i="4" s="1"/>
  <c r="H58" i="4"/>
  <c r="G58" i="4"/>
  <c r="F58" i="4"/>
  <c r="E58" i="4"/>
  <c r="D58" i="4"/>
  <c r="C58" i="4"/>
  <c r="G71" i="4" s="1"/>
  <c r="J56" i="4"/>
  <c r="B56" i="4"/>
  <c r="P41" i="4"/>
  <c r="O41" i="4"/>
  <c r="N41" i="4"/>
  <c r="M41" i="4"/>
  <c r="L41" i="4"/>
  <c r="K41" i="4"/>
  <c r="O54" i="4" s="1"/>
  <c r="H41" i="4"/>
  <c r="G41" i="4"/>
  <c r="F41" i="4"/>
  <c r="E41" i="4"/>
  <c r="D41" i="4"/>
  <c r="C41" i="4"/>
  <c r="G54" i="4" s="1"/>
  <c r="J39" i="4"/>
  <c r="B39" i="4"/>
  <c r="H24" i="4"/>
  <c r="G24" i="4"/>
  <c r="F24" i="4"/>
  <c r="E24" i="4"/>
  <c r="D24" i="4"/>
  <c r="C24" i="4"/>
  <c r="G37" i="4" s="1"/>
  <c r="B22" i="4"/>
  <c r="P7" i="4"/>
  <c r="O7" i="4"/>
  <c r="N7" i="4"/>
  <c r="M7" i="4"/>
  <c r="L7" i="4"/>
  <c r="K7" i="4"/>
  <c r="O20" i="4" s="1"/>
  <c r="H7" i="4"/>
  <c r="G7" i="4"/>
  <c r="F7" i="4"/>
  <c r="E7" i="4"/>
  <c r="D7" i="4"/>
  <c r="C7" i="4"/>
  <c r="G20" i="4" s="1"/>
  <c r="J5" i="4"/>
  <c r="B5" i="4"/>
  <c r="A1" i="4"/>
  <c r="B59" i="3"/>
  <c r="B51" i="3"/>
  <c r="B43" i="3"/>
  <c r="B35" i="3"/>
  <c r="B27" i="3"/>
  <c r="B19" i="3"/>
  <c r="B11" i="3"/>
  <c r="B3" i="3"/>
  <c r="J61" i="2"/>
  <c r="I61" i="2"/>
  <c r="J60" i="2"/>
  <c r="I60" i="2"/>
  <c r="J59" i="2"/>
  <c r="I59" i="2"/>
  <c r="J58" i="2"/>
  <c r="I58" i="2"/>
  <c r="J57" i="2"/>
  <c r="I57" i="2"/>
  <c r="J56" i="2"/>
  <c r="I56" i="2"/>
  <c r="F56" i="2"/>
  <c r="J55" i="2"/>
  <c r="I55" i="2"/>
  <c r="F55" i="2"/>
  <c r="I54" i="2"/>
  <c r="J54" i="2" s="1"/>
  <c r="F54" i="2"/>
  <c r="B54" i="2"/>
  <c r="I53" i="2"/>
  <c r="J53" i="2" s="1"/>
  <c r="I52" i="2"/>
  <c r="J52" i="2" s="1"/>
  <c r="I51" i="2"/>
  <c r="J51" i="2" s="1"/>
  <c r="I50" i="2"/>
  <c r="J50" i="2" s="1"/>
  <c r="I49" i="2"/>
  <c r="J49" i="2" s="1"/>
  <c r="I48" i="2"/>
  <c r="J48" i="2" s="1"/>
  <c r="I47" i="2"/>
  <c r="J47" i="2" s="1"/>
  <c r="I46" i="2"/>
  <c r="J46" i="2" s="1"/>
  <c r="I45" i="2"/>
  <c r="J45" i="2" s="1"/>
  <c r="I44" i="2"/>
  <c r="J44" i="2" s="1"/>
  <c r="E44" i="2"/>
  <c r="F44" i="2" s="1"/>
  <c r="D44" i="2"/>
  <c r="J43" i="2"/>
  <c r="I43" i="2"/>
  <c r="F43" i="2"/>
  <c r="E43" i="2"/>
  <c r="D43" i="2"/>
  <c r="I42" i="2"/>
  <c r="J42" i="2" s="1"/>
  <c r="E42" i="2"/>
  <c r="F42" i="2" s="1"/>
  <c r="D42" i="2"/>
  <c r="J41" i="2"/>
  <c r="I41" i="2"/>
  <c r="F41" i="2"/>
  <c r="E41" i="2"/>
  <c r="D41" i="2"/>
  <c r="I40" i="2"/>
  <c r="J40" i="2" s="1"/>
  <c r="E40" i="2"/>
  <c r="F40" i="2" s="1"/>
  <c r="D40" i="2"/>
  <c r="J39" i="2"/>
  <c r="I39" i="2"/>
  <c r="F39" i="2"/>
  <c r="E39" i="2"/>
  <c r="D39" i="2"/>
  <c r="I38" i="2"/>
  <c r="J38" i="2" s="1"/>
  <c r="E38" i="2"/>
  <c r="F38" i="2" s="1"/>
  <c r="D38" i="2"/>
  <c r="J37" i="2"/>
  <c r="I37" i="2"/>
  <c r="F37" i="2"/>
  <c r="E37" i="2"/>
  <c r="D37" i="2"/>
  <c r="I36" i="2"/>
  <c r="J36" i="2" s="1"/>
  <c r="E36" i="2"/>
  <c r="F36" i="2" s="1"/>
  <c r="D36" i="2"/>
  <c r="J35" i="2"/>
  <c r="I35" i="2"/>
  <c r="F35" i="2"/>
  <c r="E35" i="2"/>
  <c r="D35" i="2"/>
  <c r="I34" i="2"/>
  <c r="J34" i="2" s="1"/>
  <c r="E34" i="2"/>
  <c r="F34" i="2" s="1"/>
  <c r="D34" i="2"/>
  <c r="J33" i="2"/>
  <c r="I33" i="2"/>
  <c r="F33" i="2"/>
  <c r="E33" i="2"/>
  <c r="D33" i="2"/>
  <c r="I32" i="2"/>
  <c r="J32" i="2" s="1"/>
  <c r="E32" i="2"/>
  <c r="F32" i="2" s="1"/>
  <c r="D32" i="2"/>
  <c r="J31" i="2"/>
  <c r="I31" i="2"/>
  <c r="F31" i="2"/>
  <c r="E31" i="2"/>
  <c r="D31" i="2"/>
  <c r="I30" i="2"/>
  <c r="J30" i="2" s="1"/>
  <c r="E30" i="2"/>
  <c r="F30" i="2" s="1"/>
  <c r="D30" i="2"/>
  <c r="J29" i="2"/>
  <c r="I29" i="2"/>
  <c r="F29" i="2"/>
  <c r="E29" i="2"/>
  <c r="D29" i="2"/>
  <c r="I28" i="2"/>
  <c r="J28" i="2" s="1"/>
  <c r="E28" i="2"/>
  <c r="F28" i="2" s="1"/>
  <c r="D28" i="2"/>
  <c r="J27" i="2"/>
  <c r="I27" i="2"/>
  <c r="F27" i="2"/>
  <c r="E27" i="2"/>
  <c r="D27" i="2"/>
  <c r="I26" i="2"/>
  <c r="J26" i="2" s="1"/>
  <c r="E26" i="2"/>
  <c r="F26" i="2" s="1"/>
  <c r="D26" i="2"/>
  <c r="J25" i="2"/>
  <c r="I25" i="2"/>
  <c r="F25" i="2"/>
  <c r="E25" i="2"/>
  <c r="D25" i="2"/>
  <c r="I24" i="2"/>
  <c r="J24" i="2" s="1"/>
  <c r="E24" i="2"/>
  <c r="F24" i="2" s="1"/>
  <c r="D24" i="2"/>
  <c r="J23" i="2"/>
  <c r="I23" i="2"/>
  <c r="F23" i="2"/>
  <c r="E23" i="2"/>
  <c r="D23" i="2"/>
  <c r="I22" i="2"/>
  <c r="J22" i="2" s="1"/>
  <c r="E22" i="2"/>
  <c r="F22" i="2" s="1"/>
  <c r="D22" i="2"/>
  <c r="J21" i="2"/>
  <c r="I21" i="2"/>
  <c r="F21" i="2"/>
  <c r="E21" i="2"/>
  <c r="D21" i="2"/>
  <c r="I20" i="2"/>
  <c r="J20" i="2" s="1"/>
  <c r="E20" i="2"/>
  <c r="F20" i="2" s="1"/>
  <c r="D20" i="2"/>
  <c r="I19" i="2"/>
  <c r="J19" i="2" s="1"/>
  <c r="I18" i="2"/>
  <c r="J18" i="2" s="1"/>
  <c r="I17" i="2"/>
  <c r="J17" i="2" s="1"/>
  <c r="J16" i="2"/>
  <c r="I16" i="2"/>
  <c r="I15" i="2"/>
  <c r="J15" i="2" s="1"/>
  <c r="E15" i="2"/>
  <c r="E17" i="2" s="1"/>
  <c r="J14" i="2"/>
  <c r="I14" i="2"/>
  <c r="J13" i="2"/>
  <c r="I13" i="2"/>
  <c r="D13" i="2"/>
  <c r="I12" i="2"/>
  <c r="J12" i="2" s="1"/>
  <c r="D12" i="2"/>
  <c r="J11" i="2"/>
  <c r="I11" i="2"/>
  <c r="D11" i="2"/>
  <c r="I10" i="2"/>
  <c r="J10" i="2" s="1"/>
  <c r="J9" i="2"/>
  <c r="I9" i="2"/>
  <c r="D9" i="2"/>
  <c r="I8" i="2"/>
  <c r="J8" i="2" s="1"/>
  <c r="J7" i="2"/>
  <c r="I7" i="2"/>
  <c r="D8" i="2" s="1"/>
  <c r="B6" i="2"/>
  <c r="B16" i="2" s="1"/>
  <c r="B20" i="2" s="1"/>
  <c r="B4" i="2"/>
  <c r="B3" i="2"/>
  <c r="B2" i="2"/>
  <c r="B1" i="2"/>
  <c r="B72" i="1"/>
  <c r="B56" i="2" s="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0" i="2" s="1"/>
</calcChain>
</file>

<file path=xl/sharedStrings.xml><?xml version="1.0" encoding="utf-8"?>
<sst xmlns="http://schemas.openxmlformats.org/spreadsheetml/2006/main" count="458" uniqueCount="179">
  <si>
    <r>
      <rPr>
        <b/>
        <sz val="12"/>
        <color indexed="62"/>
        <rFont val="宋体"/>
        <charset val="134"/>
      </rPr>
      <t>校名</t>
    </r>
    <r>
      <rPr>
        <b/>
        <sz val="12"/>
        <color indexed="62"/>
        <rFont val="Arial Narrow"/>
        <family val="2"/>
      </rPr>
      <t xml:space="preserve"> :</t>
    </r>
  </si>
  <si>
    <t>SMJK ABC</t>
  </si>
  <si>
    <r>
      <rPr>
        <b/>
        <sz val="12"/>
        <color indexed="62"/>
        <rFont val="宋体"/>
        <charset val="134"/>
      </rPr>
      <t>校址</t>
    </r>
    <r>
      <rPr>
        <b/>
        <sz val="12"/>
        <color indexed="62"/>
        <rFont val="Arial Narrow"/>
        <family val="2"/>
      </rPr>
      <t xml:space="preserve"> :</t>
    </r>
  </si>
  <si>
    <t>PASIR GUDANG</t>
  </si>
  <si>
    <t>JOHOR</t>
  </si>
  <si>
    <r>
      <rPr>
        <b/>
        <sz val="12"/>
        <color indexed="62"/>
        <rFont val="宋体"/>
        <charset val="134"/>
      </rPr>
      <t>日期</t>
    </r>
    <r>
      <rPr>
        <b/>
        <sz val="12"/>
        <color indexed="62"/>
        <rFont val="Arial Narrow"/>
        <family val="2"/>
      </rPr>
      <t xml:space="preserve"> :</t>
    </r>
  </si>
  <si>
    <t>30 MAC 2017</t>
  </si>
  <si>
    <t xml:space="preserve"> </t>
  </si>
  <si>
    <t>学科</t>
  </si>
  <si>
    <r>
      <rPr>
        <sz val="12"/>
        <rFont val="宋体"/>
        <charset val="134"/>
      </rPr>
      <t>科任老师</t>
    </r>
    <r>
      <rPr>
        <sz val="12"/>
        <rFont val="Arial Narrow"/>
        <family val="2"/>
      </rPr>
      <t>:</t>
    </r>
  </si>
  <si>
    <t>郭富城老师</t>
  </si>
  <si>
    <t>华文</t>
  </si>
  <si>
    <r>
      <rPr>
        <sz val="12"/>
        <rFont val="宋体"/>
        <charset val="134"/>
      </rPr>
      <t>班级</t>
    </r>
    <r>
      <rPr>
        <sz val="12"/>
        <rFont val="Arial Narrow"/>
        <family val="2"/>
      </rPr>
      <t>:</t>
    </r>
  </si>
  <si>
    <t>中一</t>
  </si>
  <si>
    <r>
      <rPr>
        <b/>
        <sz val="12"/>
        <color indexed="9"/>
        <rFont val="宋体"/>
        <charset val="134"/>
      </rPr>
      <t>序号</t>
    </r>
    <r>
      <rPr>
        <b/>
        <sz val="12"/>
        <color indexed="9"/>
        <rFont val="Arial Narrow"/>
        <family val="2"/>
      </rPr>
      <t>.</t>
    </r>
  </si>
  <si>
    <t>姓名</t>
  </si>
  <si>
    <t>身份证号码</t>
  </si>
  <si>
    <t>性别</t>
  </si>
  <si>
    <t>听说技能</t>
  </si>
  <si>
    <t>阅读技能-阅读与理解</t>
  </si>
  <si>
    <t>书写技能</t>
  </si>
  <si>
    <t>整体学习表现</t>
  </si>
  <si>
    <t>口语交际</t>
  </si>
  <si>
    <t>聆听</t>
  </si>
  <si>
    <t>口头表达</t>
  </si>
  <si>
    <t>现代文</t>
  </si>
  <si>
    <t>文言文</t>
  </si>
  <si>
    <t>古典诗词</t>
  </si>
  <si>
    <t>书写毛笔字</t>
  </si>
  <si>
    <t>写作</t>
  </si>
  <si>
    <t>MURID 1</t>
  </si>
  <si>
    <t>P</t>
  </si>
  <si>
    <t>MURID 2</t>
  </si>
  <si>
    <t>L</t>
  </si>
  <si>
    <t>MURID 3</t>
  </si>
  <si>
    <t>MURID 4</t>
  </si>
  <si>
    <t>MURID 5</t>
  </si>
  <si>
    <t>MURID 6</t>
  </si>
  <si>
    <t>MURID 7</t>
  </si>
  <si>
    <t>MURID 8</t>
  </si>
  <si>
    <t>MURID 9</t>
  </si>
  <si>
    <t>MURID 10</t>
  </si>
  <si>
    <t>MURID 11</t>
  </si>
  <si>
    <t>MURID 12</t>
  </si>
  <si>
    <t>MURID 13</t>
  </si>
  <si>
    <t>MURID 14</t>
  </si>
  <si>
    <t>MURID 15</t>
  </si>
  <si>
    <t>MURID 16</t>
  </si>
  <si>
    <t>MURID 17</t>
  </si>
  <si>
    <t>MURID 18</t>
  </si>
  <si>
    <t>MURID 19</t>
  </si>
  <si>
    <t>MURID 20</t>
  </si>
  <si>
    <t>MURID 21</t>
  </si>
  <si>
    <t>MURID 22</t>
  </si>
  <si>
    <t>MURID 23</t>
  </si>
  <si>
    <t>MURID 24</t>
  </si>
  <si>
    <t>MURID 25</t>
  </si>
  <si>
    <t>MURID 26</t>
  </si>
  <si>
    <t>MURID 27</t>
  </si>
  <si>
    <t>MURID 28</t>
  </si>
  <si>
    <t>MURID 29</t>
  </si>
  <si>
    <t>MURID 30</t>
  </si>
  <si>
    <t>MURID 31</t>
  </si>
  <si>
    <t>MURID 32</t>
  </si>
  <si>
    <t>MURID 33</t>
  </si>
  <si>
    <t>MURID 34</t>
  </si>
  <si>
    <t>MURID 35</t>
  </si>
  <si>
    <t>MURID 36</t>
  </si>
  <si>
    <t>MURID 37</t>
  </si>
  <si>
    <t>MURID 38</t>
  </si>
  <si>
    <t>MURID 39</t>
  </si>
  <si>
    <t>MURID 40</t>
  </si>
  <si>
    <t>MURID 41</t>
  </si>
  <si>
    <t>MURID 42</t>
  </si>
  <si>
    <t>MURID 43</t>
  </si>
  <si>
    <t>MURID 44</t>
  </si>
  <si>
    <t>MURID 45</t>
  </si>
  <si>
    <t>MURID 46</t>
  </si>
  <si>
    <t>MURID 47</t>
  </si>
  <si>
    <t>MURID 48</t>
  </si>
  <si>
    <t>MURID 49</t>
  </si>
  <si>
    <t>MURID 50</t>
  </si>
  <si>
    <t>MURID 51</t>
  </si>
  <si>
    <t>MURID 52</t>
  </si>
  <si>
    <t>MURID 53</t>
  </si>
  <si>
    <t>MURID 54</t>
  </si>
  <si>
    <t>…………………………………………………</t>
  </si>
  <si>
    <t>周博通</t>
  </si>
  <si>
    <t>Pengetua</t>
  </si>
  <si>
    <t>NOTA : JANGAN PADAM DATA INI!</t>
  </si>
  <si>
    <t>班级</t>
  </si>
  <si>
    <t>科任老师</t>
  </si>
  <si>
    <t>日期</t>
  </si>
  <si>
    <r>
      <rPr>
        <b/>
        <sz val="12"/>
        <rFont val="Arial Narrow"/>
        <family val="2"/>
      </rPr>
      <t xml:space="preserve"> </t>
    </r>
    <r>
      <rPr>
        <b/>
        <sz val="12"/>
        <rFont val="宋体"/>
        <charset val="134"/>
      </rPr>
      <t>整体学习表现说明</t>
    </r>
  </si>
  <si>
    <t>科目</t>
  </si>
  <si>
    <t>技能</t>
  </si>
  <si>
    <t>学习表现</t>
  </si>
  <si>
    <t>说明</t>
  </si>
  <si>
    <r>
      <rPr>
        <sz val="12"/>
        <color indexed="8"/>
        <rFont val="宋体"/>
        <charset val="134"/>
      </rPr>
      <t>教师评语</t>
    </r>
    <r>
      <rPr>
        <sz val="12"/>
        <color indexed="8"/>
        <rFont val="Arial Narrow"/>
        <family val="2"/>
      </rPr>
      <t xml:space="preserve"> :</t>
    </r>
  </si>
  <si>
    <t>…………………………………………………………………………</t>
  </si>
  <si>
    <t>表现标准说明</t>
  </si>
  <si>
    <t xml:space="preserve">能认读大部分字词，局部认识文中重要词语的含义，能理解部分文本信息。  </t>
  </si>
  <si>
    <t>能认读大部分词句，认识文中重要词语的含义，粗略理解文本信息。</t>
  </si>
  <si>
    <t>能阅读与理解文本信息，认识文中重要词语和句子的含义，基本掌握阅读能力，有自主学习的意识。</t>
  </si>
  <si>
    <t>能理解与初步把握文本主要信息，理解文中重要词语和句子的含义。能自主学习，对阅读产生兴趣。</t>
  </si>
  <si>
    <t>书面表达能力有限。尝试叙述自己的感受和体验，但没有中心，表达不完整，病句多，词不达意。</t>
  </si>
  <si>
    <t>能把所要表达的事物分段写出来。能围绕中心叙述自己的感受、体验和想法，感情真实，条理清楚，语句通顺，遣词用句恰当。能修改习作中有明显错误的语句。</t>
  </si>
  <si>
    <t>能根据写作内容的需要，恰当地分段表述，明确地写成篇章。能初步突出中心，文从字顺地表达自己的感受、体验和想法，感情真挚，条理明白清楚，语言通俗易懂。初步学会对作文内容、文字表达做出修改。</t>
  </si>
  <si>
    <t>TAHAP PENGUASAAN</t>
  </si>
  <si>
    <t xml:space="preserve">  中一华文整体学习表现说明</t>
  </si>
  <si>
    <t>学生尚未掌握学习标准，学习表现处于初学者的阶段。</t>
  </si>
  <si>
    <t>学生语文能力有限，学习表现必须改进，才能达到学习标准的要求。</t>
  </si>
  <si>
    <t>学生掌握了基本的语文能力，学习表现处在最基础的阶段。</t>
  </si>
  <si>
    <t>学生的语文能力中规中矩，学习表现令人满意。</t>
  </si>
  <si>
    <t>学生掌握了扎实的语文能力，学习表现良好。</t>
  </si>
  <si>
    <t>学生稳定地表现出扎实的语文能力，学习表现优良，可以成为其他同学的学习对象。</t>
  </si>
  <si>
    <t>TP 1</t>
  </si>
  <si>
    <t>TP 2</t>
  </si>
  <si>
    <t xml:space="preserve"> TP 3</t>
  </si>
  <si>
    <t>TP 4</t>
  </si>
  <si>
    <t>TP  5</t>
  </si>
  <si>
    <t>TP 6</t>
  </si>
  <si>
    <t>学生人数</t>
  </si>
  <si>
    <t>学生总数</t>
  </si>
  <si>
    <t>人</t>
  </si>
  <si>
    <t>`</t>
  </si>
  <si>
    <t>BIL. MURID</t>
  </si>
  <si>
    <t>JUMLAH</t>
  </si>
  <si>
    <t>MURID</t>
  </si>
  <si>
    <t>S</t>
  </si>
  <si>
    <t>T</t>
  </si>
  <si>
    <t>U</t>
  </si>
  <si>
    <t>V</t>
  </si>
  <si>
    <t>W</t>
  </si>
  <si>
    <t>X</t>
  </si>
  <si>
    <t>Y</t>
  </si>
  <si>
    <t>Z</t>
  </si>
  <si>
    <t>TAHAP PENGUASAAN KESELURUHAN</t>
  </si>
  <si>
    <t>能主动地聆听别人说话，用适当的话语与人沟通，表达尚明确，语句尚通顺，态度有礼。</t>
  </si>
  <si>
    <t>能认真地聆听别人说话，用适当的话语与人沟通，有提出意见的意识，表达明确，语句通顺，态度自然有礼。</t>
  </si>
  <si>
    <t>约略知道教材内容，尝试理解重点词句，大体知道话语的字面含义，表达能力有限。具有耐心聆听的意识。</t>
  </si>
  <si>
    <t>大略知道教材内容，能粗略了解重点词句，大体理解话语的字面含义，表达时条理不清。具有耐心聆听的习惯。</t>
  </si>
  <si>
    <t>能理解教材内容，初步发掘教材话语的隐含信息，表达时条理尚清楚。具有专注和耐心聆听的习惯。</t>
  </si>
  <si>
    <t>能主动思考，理解教材内容，发掘教材话语的隐含信息并能清楚地表达相关内容。具有专注和耐心聆听的习惯。</t>
  </si>
  <si>
    <t>能认真思考，理解教材主要内容和话语的隐含信息并清楚、完整地表达相关重点内容。具有专注和耐心聆听的习惯。</t>
  </si>
  <si>
    <t>能认真思考，充分理解教材主要内容，正确理解话语的隐含信息并有条理、完整地表达相关重点内容。具有专注和耐心聆听的习惯。</t>
  </si>
  <si>
    <t>进行讲述和说明事情时，内容欠充实，用词尚准确，话语尚通顺，表达欠清楚，有注意到说话的态度。</t>
  </si>
  <si>
    <t>进行讲述和说明事情时，内容充实，话语简洁通顺，表达清楚，条理清晰，说话态度从容、有礼。</t>
  </si>
  <si>
    <t>能凭借注释理解诗句一部分的意思。通过朗读和背诵，尝试感受诗歌语言的优美。</t>
  </si>
  <si>
    <t>能凭借注释约略理解诗句的意思。通过朗读和背诵，尝试感受诗歌语言的优美。</t>
  </si>
  <si>
    <t xml:space="preserve">能凭借注释理解诗句的意思，并根据对诗句的理解，初步读出诗歌的韵味、体验诗歌的情感，感受诗歌语言的优美。初步体会诗中所要表达的内涵。 </t>
  </si>
  <si>
    <t xml:space="preserve">能凭借注释正确地理解诗句的意思，并根据对诗句的理解，读出诗歌的韵味，体验诗歌的情感，感受诗歌语言的优美。初步体会诗中所要表达的内涵。 </t>
  </si>
  <si>
    <t>能凭借注释正确地理解诗句的意思，并根据对诗句的理解，读出诗歌的韵味，体验诗歌的情感，感受诗歌语言的优美与凝练。初步体会诗中所要表达的内涵和意境，感悟其思想感情。</t>
  </si>
  <si>
    <t xml:space="preserve">能凭借注释初步理解诗句的意思，并通过诵读，尝试读出诗歌的韵味、体验诗歌的情感，感受诗歌语言的优美。初步体会诗中所要表达的内涵。 </t>
  </si>
  <si>
    <t>有注意到书写毛笔字时的正确坐姿和执笔。学习摹写名家楷书字帖，初步认识名家基本的构字方法。字体欠协调，卷面欠整洁。</t>
  </si>
  <si>
    <t>能以正确的坐姿和执笔书写毛笔字，应用名家基本的构字方法摹写名家字帖。初步认识字的比例协调，卷面整洁。</t>
  </si>
  <si>
    <t>能以正确的坐姿和执笔书写毛笔字。应用名家的构字方法摹写名家字帖，初步认识名家构字的方法。注意到字的比例协调，卷面整洁，对写毛笔字产生兴趣，初步体会书法艺术的美。</t>
  </si>
  <si>
    <t>能以正确的坐姿和执笔书写毛笔字。能熟练地应用名家的构字方法摹写名家字帖，初步认识名家构字的方法，进一步掌握字的比例协调，体会书法艺术的美。</t>
  </si>
  <si>
    <t>尝试叙述自己的感受和体验，把所要表达的事物写成段落，但偏离中心，条理欠清楚。尝试运用简单的词语叙述自己的感受和体验，语句稍欠通。</t>
  </si>
  <si>
    <t>能简单地把所要表达的事物分段写出来。能初步围绕中心叙述自己的感受、体验，尚有条理，语句尚通顺。语言文字虽有错误但不影响文义。</t>
  </si>
  <si>
    <t>能根据写作内容的需要，恰当地分段表述，明确地写成篇章。能突出中心，文从字顺地表达自己的感受、体验和想法，感情真挚，表达具体明确，有个性。对写作有兴趣。学会对作文内容、文字表达做出修改。</t>
  </si>
  <si>
    <t>能主动聆听别人说话，用简单的话语与人沟通，作出极少的反馈，态度有礼。</t>
  </si>
  <si>
    <t>能主动聆听别人说话，用简单的话语与人沟通，并作出反馈，态度有礼。</t>
  </si>
  <si>
    <t>能认真地聆听别人说话，更好地与人沟通，尝试提出意见，表达明确，语句通顺流畅，态度自然有礼。</t>
  </si>
  <si>
    <t>能认真地聆听别人说话，更加融洽地与人沟通，初步提出意见，表达明确完整，语句通顺流畅，态度自然有礼。</t>
  </si>
  <si>
    <t>进行讲述和说明事情时，条理不清，内容有些混乱。用词需多斟酌，话语欠通顺，表达有限，有注意到说话的态度。</t>
  </si>
  <si>
    <t>进行讲述和说明事情时，内容充实，话语简洁通顺，表达清楚，条理清晰连贯，说话态度从容、自信，并有吸引听众的意识。</t>
  </si>
  <si>
    <t>进行讲述和说明事情时，内容尚充实，整体意思基本明确，话语通顺，表达尚清楚，说话较有条理，说话态度恰当。</t>
  </si>
  <si>
    <t>进行讲述和说明事情时，内容尚充实，话语简洁，表达清楚，条理清楚，说话态度有礼。</t>
  </si>
  <si>
    <t>能理解与把握文本主要信息，尝试领会文章的内涵，了解文中的语言应用及其表达手法。对阅读产生兴趣，具备良好的逻辑思维和独立阅读的能力。</t>
  </si>
  <si>
    <t xml:space="preserve">能理解与准确地把握文本主要信息，领会文章的内涵，了解文中的语言应用及其表达手法。对阅读有浓厚的兴趣，具备良好的逻辑思维和独立阅读的能力。   </t>
  </si>
  <si>
    <t>能凭借注释理解文本一部分的内容大意，认读大部分字词。</t>
  </si>
  <si>
    <t>能凭借注释约略理解内容大意，认读大部分字词，尝试认识古代文化常识。</t>
  </si>
  <si>
    <t xml:space="preserve">能凭借注释初步理解内容大意，并能认读其词句，尝试语译重点语句，初步认识常用浅易文言词语，初步认识古代文化常识。 </t>
  </si>
  <si>
    <t xml:space="preserve">能凭借注释阅读与理解内容大意，初步语译重点语句，初步认识常用浅易文言词语，尝试了解古代文化常识。 </t>
  </si>
  <si>
    <t>能凭借注释阅读与充分理解内容大意，语译重点语句，认识常用浅易文言词语，初步对阅读古代文化常识产生兴趣。</t>
  </si>
  <si>
    <t>能凭借注释阅读与准确地理解内容大意，语译重点语句，认识常用浅易文言词语，认识浅易文言词语的应用，对阅读古代文化常识产生兴趣。</t>
  </si>
  <si>
    <t>尝试以正确的坐姿和执笔书写毛笔字。学习摹写名家楷书字帖，认识名家基本的构字方法。字体稍欠协调，卷面尚整洁。</t>
  </si>
  <si>
    <t>能以正确的坐姿和执笔书写毛笔字。尝试应用名家构字的方法摹写名家字帖。注意到字的比例协调，卷面整洁。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</si>
</sst>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0"/>
  </numFmts>
  <fonts count="42" x14ac:knownFonts="1">
    <font>
      <sz val="11"/>
      <color indexed="8"/>
      <name val="Calibri"/>
      <charset val="134"/>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宋体"/>
      <charset val="134"/>
    </font>
    <font>
      <b/>
      <sz val="11"/>
      <name val="Arial Narrow"/>
      <family val="2"/>
    </font>
    <font>
      <sz val="11"/>
      <color indexed="8"/>
      <name val="宋体"/>
      <charset val="134"/>
    </font>
    <font>
      <sz val="11"/>
      <color indexed="62"/>
      <name val="Arial Narrow"/>
      <family val="2"/>
    </font>
    <font>
      <b/>
      <sz val="11"/>
      <color indexed="62"/>
      <name val="Arial Narrow"/>
      <family val="2"/>
    </font>
    <font>
      <b/>
      <sz val="11"/>
      <color indexed="8"/>
      <name val="Arial Narrow"/>
      <family val="2"/>
    </font>
    <font>
      <b/>
      <sz val="12"/>
      <name val="Arial Narrow"/>
      <family val="2"/>
    </font>
    <font>
      <b/>
      <sz val="11"/>
      <color indexed="9"/>
      <name val="Arial Narrow"/>
      <family val="2"/>
    </font>
    <font>
      <sz val="14"/>
      <name val="Arial Narrow"/>
      <family val="2"/>
    </font>
    <font>
      <b/>
      <sz val="11"/>
      <name val="宋体"/>
      <charset val="134"/>
    </font>
    <font>
      <b/>
      <sz val="11"/>
      <color indexed="9"/>
      <name val="宋体"/>
      <charset val="134"/>
    </font>
    <font>
      <sz val="11"/>
      <name val="宋体"/>
      <charset val="134"/>
    </font>
    <font>
      <sz val="12"/>
      <color indexed="8"/>
      <name val="Arial Narrow"/>
      <family val="2"/>
    </font>
    <font>
      <sz val="12"/>
      <color indexed="9"/>
      <name val="Arial Narrow"/>
      <family val="2"/>
    </font>
    <font>
      <b/>
      <u/>
      <sz val="12"/>
      <color indexed="9"/>
      <name val="Arial Narrow"/>
      <family val="2"/>
    </font>
    <font>
      <b/>
      <sz val="12"/>
      <color indexed="18"/>
      <name val="Arial Narrow"/>
      <family val="2"/>
    </font>
    <font>
      <b/>
      <sz val="12"/>
      <color indexed="10"/>
      <name val="Aharoni"/>
      <charset val="177"/>
    </font>
    <font>
      <sz val="12"/>
      <name val="Arial Narrow"/>
      <family val="2"/>
    </font>
    <font>
      <b/>
      <sz val="12"/>
      <color indexed="18"/>
      <name val="宋体"/>
      <charset val="134"/>
    </font>
    <font>
      <b/>
      <sz val="12"/>
      <color indexed="8"/>
      <name val="Arial Narrow"/>
      <family val="2"/>
    </font>
    <font>
      <sz val="12"/>
      <name val="宋体"/>
      <charset val="134"/>
    </font>
    <font>
      <b/>
      <sz val="12"/>
      <color indexed="9"/>
      <name val="宋体"/>
      <charset val="134"/>
    </font>
    <font>
      <b/>
      <sz val="12"/>
      <color indexed="9"/>
      <name val="Arial Narrow"/>
      <family val="2"/>
    </font>
    <font>
      <sz val="12"/>
      <color indexed="8"/>
      <name val="宋体"/>
      <charset val="134"/>
    </font>
    <font>
      <b/>
      <sz val="12"/>
      <color indexed="8"/>
      <name val="宋体"/>
      <charset val="134"/>
    </font>
    <font>
      <b/>
      <sz val="12"/>
      <color indexed="62"/>
      <name val="宋体"/>
      <charset val="134"/>
    </font>
    <font>
      <b/>
      <sz val="12"/>
      <color indexed="62"/>
      <name val="Arial Narrow"/>
      <family val="2"/>
    </font>
    <font>
      <b/>
      <sz val="12"/>
      <color indexed="10"/>
      <name val="宋体"/>
      <charset val="134"/>
    </font>
    <font>
      <sz val="12"/>
      <name val="Times New Roman"/>
      <family val="1"/>
    </font>
    <font>
      <sz val="11"/>
      <color indexed="8"/>
      <name val="Calibri"/>
      <family val="2"/>
    </font>
    <font>
      <sz val="11"/>
      <color theme="1"/>
      <name val="Calibri"/>
      <family val="2"/>
    </font>
    <font>
      <sz val="11"/>
      <color indexed="8"/>
      <name val="Calibri"/>
      <family val="2"/>
      <charset val="134"/>
    </font>
    <font>
      <sz val="10"/>
      <color rgb="FF000000"/>
      <name val="Arial"/>
      <family val="2"/>
    </font>
    <font>
      <sz val="9"/>
      <name val="Calibri"/>
      <family val="2"/>
    </font>
    <font>
      <sz val="11"/>
      <name val="宋体"/>
      <family val="3"/>
      <charset val="134"/>
    </font>
  </fonts>
  <fills count="12">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13"/>
        <bgColor indexed="64"/>
      </patternFill>
    </fill>
    <fill>
      <patternFill patternType="solid">
        <fgColor indexed="62"/>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indexed="8"/>
      </top>
      <bottom style="thin">
        <color indexed="8"/>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8"/>
      </right>
      <top/>
      <bottom/>
      <diagonal/>
    </border>
    <border>
      <left/>
      <right style="thin">
        <color indexed="8"/>
      </right>
      <top/>
      <bottom style="thin">
        <color indexed="8"/>
      </bottom>
      <diagonal/>
    </border>
    <border>
      <left style="thin">
        <color indexed="8"/>
      </left>
      <right/>
      <top style="thin">
        <color auto="1"/>
      </top>
      <bottom/>
      <diagonal/>
    </border>
    <border>
      <left style="thin">
        <color auto="1"/>
      </left>
      <right/>
      <top style="thin">
        <color indexed="8"/>
      </top>
      <bottom style="thin">
        <color auto="1"/>
      </bottom>
      <diagonal/>
    </border>
    <border>
      <left style="thin">
        <color indexed="8"/>
      </left>
      <right/>
      <top style="thin">
        <color indexed="8"/>
      </top>
      <bottom style="thin">
        <color auto="1"/>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8"/>
      </left>
      <right style="thin">
        <color indexed="8"/>
      </right>
      <top/>
      <bottom/>
      <diagonal/>
    </border>
  </borders>
  <cellStyleXfs count="7">
    <xf numFmtId="0" fontId="0" fillId="0" borderId="0">
      <alignment vertical="center"/>
    </xf>
    <xf numFmtId="0" fontId="35" fillId="0" borderId="0">
      <alignment vertical="center"/>
    </xf>
    <xf numFmtId="0" fontId="35" fillId="0" borderId="0">
      <alignment vertical="center"/>
    </xf>
    <xf numFmtId="0" fontId="36" fillId="0" borderId="0"/>
    <xf numFmtId="0" fontId="38" fillId="0" borderId="0">
      <alignment vertical="center"/>
    </xf>
    <xf numFmtId="0" fontId="39" fillId="0" borderId="0"/>
    <xf numFmtId="0" fontId="37" fillId="0" borderId="0"/>
  </cellStyleXfs>
  <cellXfs count="225">
    <xf numFmtId="0" fontId="0" fillId="0" borderId="0" xfId="0" applyAlignment="1"/>
    <xf numFmtId="0" fontId="1" fillId="0" borderId="0" xfId="0" applyFont="1" applyAlignment="1">
      <alignment vertical="center"/>
    </xf>
    <xf numFmtId="0" fontId="3" fillId="3" borderId="0" xfId="0" applyFont="1" applyFill="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vertical="center"/>
    </xf>
    <xf numFmtId="0" fontId="6" fillId="3" borderId="0" xfId="0" applyFont="1" applyFill="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center" vertical="center"/>
    </xf>
    <xf numFmtId="0" fontId="1" fillId="3" borderId="0" xfId="0" applyFont="1" applyFill="1" applyAlignment="1">
      <alignment vertical="center"/>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0" fillId="3" borderId="0" xfId="0" applyFont="1" applyFill="1" applyBorder="1" applyAlignment="1">
      <alignment horizontal="center" vertical="center"/>
    </xf>
    <xf numFmtId="0" fontId="11" fillId="3" borderId="0" xfId="0" applyFont="1" applyFill="1" applyBorder="1" applyAlignment="1">
      <alignment horizontal="center" vertical="center"/>
    </xf>
    <xf numFmtId="0" fontId="10" fillId="3" borderId="0" xfId="0" applyFont="1" applyFill="1" applyBorder="1" applyAlignment="1">
      <alignment vertical="center"/>
    </xf>
    <xf numFmtId="0" fontId="9" fillId="2" borderId="1" xfId="0" applyFont="1" applyFill="1" applyBorder="1" applyAlignment="1">
      <alignment horizontal="center" vertical="center"/>
    </xf>
    <xf numFmtId="0" fontId="12" fillId="5" borderId="1" xfId="0" applyFont="1" applyFill="1" applyBorder="1" applyAlignment="1">
      <alignment horizontal="center" vertical="center"/>
    </xf>
    <xf numFmtId="0" fontId="8" fillId="3" borderId="0" xfId="0" applyFont="1" applyFill="1" applyBorder="1" applyAlignment="1">
      <alignment vertical="center"/>
    </xf>
    <xf numFmtId="0" fontId="1" fillId="3" borderId="0" xfId="0" applyFont="1" applyFill="1" applyAlignment="1">
      <alignment horizontal="center" vertical="center"/>
    </xf>
    <xf numFmtId="0" fontId="1" fillId="2" borderId="1" xfId="0" applyFont="1" applyFill="1" applyBorder="1" applyAlignment="1">
      <alignment horizontal="center" vertical="center"/>
    </xf>
    <xf numFmtId="0" fontId="10" fillId="3" borderId="0" xfId="0" applyFont="1" applyFill="1" applyBorder="1" applyAlignment="1">
      <alignment vertical="center" wrapText="1"/>
    </xf>
    <xf numFmtId="0" fontId="4" fillId="3" borderId="0" xfId="0" applyFont="1" applyFill="1" applyBorder="1" applyAlignment="1">
      <alignment horizontal="center" vertical="center"/>
    </xf>
    <xf numFmtId="0" fontId="5" fillId="0" borderId="0" xfId="0" applyFont="1" applyAlignment="1">
      <alignment vertical="center"/>
    </xf>
    <xf numFmtId="0" fontId="6" fillId="6" borderId="0" xfId="0" applyFont="1" applyFill="1" applyBorder="1" applyAlignment="1">
      <alignment horizontal="left" vertical="center"/>
    </xf>
    <xf numFmtId="0" fontId="8" fillId="6" borderId="0" xfId="0" applyFont="1" applyFill="1" applyBorder="1" applyAlignment="1">
      <alignment vertical="center"/>
    </xf>
    <xf numFmtId="0" fontId="5" fillId="6"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13" fillId="4" borderId="1" xfId="0" applyFont="1" applyFill="1" applyBorder="1" applyAlignment="1">
      <alignment horizontal="center" vertical="center"/>
    </xf>
    <xf numFmtId="0" fontId="1" fillId="7" borderId="0" xfId="0" applyFont="1" applyFill="1" applyAlignment="1">
      <alignment horizontal="center" vertical="center"/>
    </xf>
    <xf numFmtId="0" fontId="1" fillId="7" borderId="0" xfId="0" applyFont="1" applyFill="1" applyAlignment="1">
      <alignment vertical="center"/>
    </xf>
    <xf numFmtId="0" fontId="6" fillId="3" borderId="2" xfId="0" applyFont="1" applyFill="1" applyBorder="1" applyAlignment="1">
      <alignment vertical="center" wrapText="1"/>
    </xf>
    <xf numFmtId="0" fontId="14" fillId="3" borderId="0" xfId="0" applyFont="1" applyFill="1" applyBorder="1" applyAlignment="1">
      <alignment vertical="center"/>
    </xf>
    <xf numFmtId="0" fontId="11" fillId="3" borderId="0" xfId="0" applyFont="1" applyFill="1" applyBorder="1" applyAlignment="1">
      <alignment vertical="center"/>
    </xf>
    <xf numFmtId="0" fontId="10" fillId="3" borderId="3" xfId="0" applyFont="1" applyFill="1" applyBorder="1" applyAlignment="1">
      <alignment horizontal="center" vertical="center" wrapText="1"/>
    </xf>
    <xf numFmtId="0" fontId="15" fillId="6" borderId="0" xfId="0" applyFont="1" applyFill="1" applyBorder="1" applyAlignment="1">
      <alignment horizontal="left" vertical="center"/>
    </xf>
    <xf numFmtId="0" fontId="9" fillId="0" borderId="0" xfId="0" applyFont="1" applyFill="1" applyAlignment="1">
      <alignment vertical="center"/>
    </xf>
    <xf numFmtId="0" fontId="9" fillId="0" borderId="0" xfId="0" applyFont="1" applyAlignment="1">
      <alignment vertical="center"/>
    </xf>
    <xf numFmtId="0" fontId="9" fillId="0" borderId="0" xfId="0" applyFont="1" applyAlignment="1">
      <alignment horizontal="left" vertical="center" wrapText="1" indent="1"/>
    </xf>
    <xf numFmtId="0" fontId="16" fillId="2" borderId="0" xfId="0" applyFont="1" applyFill="1" applyBorder="1" applyAlignment="1">
      <alignment horizontal="left" vertical="center" indent="1"/>
    </xf>
    <xf numFmtId="0" fontId="16" fillId="2" borderId="0" xfId="0" applyFont="1" applyFill="1" applyBorder="1" applyAlignment="1">
      <alignment horizontal="left" vertical="center" wrapText="1" indent="1"/>
    </xf>
    <xf numFmtId="0" fontId="9" fillId="5" borderId="0" xfId="0" applyFont="1" applyFill="1" applyAlignment="1">
      <alignment vertical="center"/>
    </xf>
    <xf numFmtId="0" fontId="9" fillId="5" borderId="0" xfId="0" applyFont="1" applyFill="1" applyAlignment="1">
      <alignment horizontal="left" vertical="center" wrapText="1" indent="1"/>
    </xf>
    <xf numFmtId="0" fontId="17" fillId="7" borderId="4" xfId="0" applyFont="1" applyFill="1" applyBorder="1" applyAlignment="1">
      <alignment horizontal="center" vertical="center" wrapText="1"/>
    </xf>
    <xf numFmtId="0" fontId="17" fillId="7" borderId="4" xfId="0" applyFont="1" applyFill="1" applyBorder="1" applyAlignment="1">
      <alignment horizontal="left" vertical="center" wrapText="1" indent="1"/>
    </xf>
    <xf numFmtId="0" fontId="9" fillId="2" borderId="5" xfId="0" applyFont="1" applyFill="1" applyBorder="1" applyAlignment="1">
      <alignment horizontal="center" vertical="center"/>
    </xf>
    <xf numFmtId="0" fontId="18" fillId="0" borderId="6" xfId="3" applyFont="1" applyBorder="1" applyAlignment="1">
      <alignment vertical="center" wrapText="1"/>
    </xf>
    <xf numFmtId="0" fontId="18" fillId="0" borderId="6" xfId="2" applyFont="1" applyFill="1" applyBorder="1" applyAlignment="1">
      <alignment horizontal="left" vertical="center" wrapText="1"/>
    </xf>
    <xf numFmtId="0" fontId="18" fillId="0" borderId="6" xfId="2" applyFont="1" applyFill="1" applyBorder="1" applyAlignment="1">
      <alignment horizontal="justify" vertical="center" wrapText="1"/>
    </xf>
    <xf numFmtId="0" fontId="17" fillId="7" borderId="1" xfId="0" applyFont="1" applyFill="1" applyBorder="1" applyAlignment="1">
      <alignment horizontal="center" vertical="center" wrapText="1"/>
    </xf>
    <xf numFmtId="0" fontId="18" fillId="0" borderId="7"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9" fillId="0" borderId="0" xfId="0" applyFont="1" applyAlignment="1">
      <alignment vertical="top"/>
    </xf>
    <xf numFmtId="0" fontId="9" fillId="0" borderId="1" xfId="0" applyFont="1" applyBorder="1" applyAlignment="1">
      <alignment horizontal="left" vertical="center" wrapText="1" indent="1"/>
    </xf>
    <xf numFmtId="0" fontId="9" fillId="0" borderId="0" xfId="0" applyFont="1" applyAlignment="1">
      <alignment horizontal="left" vertical="center" wrapText="1"/>
    </xf>
    <xf numFmtId="0" fontId="17" fillId="7" borderId="4" xfId="0" applyFont="1" applyFill="1" applyBorder="1" applyAlignment="1">
      <alignment horizontal="left" vertical="center" wrapText="1"/>
    </xf>
    <xf numFmtId="0" fontId="9" fillId="0" borderId="1" xfId="0" applyFont="1" applyBorder="1" applyAlignment="1">
      <alignment horizontal="left" vertical="center" wrapText="1"/>
    </xf>
    <xf numFmtId="0" fontId="17" fillId="7" borderId="1" xfId="0" applyFont="1" applyFill="1" applyBorder="1" applyAlignment="1">
      <alignment horizontal="center" vertical="center"/>
    </xf>
    <xf numFmtId="0" fontId="17" fillId="8" borderId="1" xfId="0" applyFont="1" applyFill="1" applyBorder="1" applyAlignment="1">
      <alignment horizontal="left" vertical="center" wrapText="1"/>
    </xf>
    <xf numFmtId="0" fontId="19" fillId="0" borderId="0" xfId="0" applyFont="1" applyAlignment="1">
      <alignment vertical="center"/>
    </xf>
    <xf numFmtId="0" fontId="19" fillId="0" borderId="0" xfId="0" applyFont="1" applyBorder="1" applyAlignment="1">
      <alignment vertical="center"/>
    </xf>
    <xf numFmtId="0" fontId="19" fillId="0" borderId="0" xfId="0" applyFont="1" applyFill="1" applyAlignment="1">
      <alignment vertical="center"/>
    </xf>
    <xf numFmtId="0" fontId="19" fillId="5" borderId="0" xfId="0" applyFont="1" applyFill="1" applyAlignment="1">
      <alignment vertical="center"/>
    </xf>
    <xf numFmtId="0" fontId="19" fillId="0" borderId="0" xfId="0" applyFont="1" applyAlignment="1">
      <alignment horizontal="center" vertical="center"/>
    </xf>
    <xf numFmtId="0" fontId="20"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24" fillId="3" borderId="0" xfId="0" applyFont="1" applyFill="1" applyBorder="1" applyAlignment="1" applyProtection="1">
      <alignment horizontal="center" vertical="center"/>
    </xf>
    <xf numFmtId="0" fontId="19" fillId="9" borderId="0" xfId="0" applyFont="1" applyFill="1" applyAlignment="1">
      <alignment horizontal="center" vertical="center"/>
    </xf>
    <xf numFmtId="0" fontId="25" fillId="3" borderId="0" xfId="0" applyFont="1" applyFill="1" applyBorder="1" applyAlignment="1" applyProtection="1">
      <alignment horizontal="left" vertical="center"/>
    </xf>
    <xf numFmtId="0" fontId="19" fillId="0" borderId="1" xfId="0" applyFont="1" applyBorder="1" applyAlignment="1">
      <alignment horizontal="left" vertical="center"/>
    </xf>
    <xf numFmtId="0" fontId="26" fillId="5" borderId="5" xfId="0" applyFont="1" applyFill="1" applyBorder="1" applyAlignment="1" applyProtection="1">
      <alignment vertical="center"/>
    </xf>
    <xf numFmtId="0" fontId="26" fillId="5" borderId="9" xfId="0" applyFont="1" applyFill="1" applyBorder="1" applyAlignment="1" applyProtection="1">
      <alignment vertical="center"/>
    </xf>
    <xf numFmtId="0" fontId="13" fillId="3" borderId="0" xfId="0" applyFont="1" applyFill="1" applyBorder="1" applyAlignment="1" applyProtection="1">
      <alignment vertical="center"/>
    </xf>
    <xf numFmtId="0" fontId="7" fillId="2" borderId="10"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164" fontId="13" fillId="5" borderId="5" xfId="0" applyNumberFormat="1" applyFont="1" applyFill="1" applyBorder="1" applyAlignment="1" applyProtection="1">
      <alignment horizontal="left" vertical="center"/>
    </xf>
    <xf numFmtId="164" fontId="13" fillId="5" borderId="9" xfId="0" applyNumberFormat="1" applyFont="1" applyFill="1" applyBorder="1" applyAlignment="1" applyProtection="1">
      <alignment vertical="center"/>
    </xf>
    <xf numFmtId="0" fontId="13" fillId="5" borderId="5" xfId="0" applyFont="1" applyFill="1" applyBorder="1" applyAlignment="1" applyProtection="1">
      <alignment vertical="center"/>
    </xf>
    <xf numFmtId="0" fontId="13" fillId="5" borderId="9" xfId="0" applyFont="1" applyFill="1" applyBorder="1" applyAlignment="1" applyProtection="1">
      <alignment vertical="center"/>
    </xf>
    <xf numFmtId="0" fontId="7" fillId="5" borderId="5" xfId="0" applyFont="1" applyFill="1" applyBorder="1" applyAlignment="1" applyProtection="1">
      <alignment vertical="center"/>
    </xf>
    <xf numFmtId="0" fontId="13" fillId="5" borderId="5" xfId="0" applyNumberFormat="1" applyFont="1" applyFill="1" applyBorder="1" applyAlignment="1" applyProtection="1">
      <alignment vertical="center"/>
    </xf>
    <xf numFmtId="0" fontId="13" fillId="5" borderId="9" xfId="0" applyNumberFormat="1" applyFont="1" applyFill="1" applyBorder="1" applyAlignment="1" applyProtection="1">
      <alignment vertical="center"/>
    </xf>
    <xf numFmtId="0" fontId="13" fillId="3" borderId="0" xfId="0" applyFont="1" applyFill="1" applyBorder="1" applyAlignment="1" applyProtection="1">
      <alignment horizontal="right" vertical="center"/>
    </xf>
    <xf numFmtId="0" fontId="7" fillId="3" borderId="0" xfId="0" applyFont="1" applyFill="1" applyBorder="1" applyAlignment="1" applyProtection="1">
      <alignment vertical="center"/>
    </xf>
    <xf numFmtId="0" fontId="24" fillId="3" borderId="0" xfId="0" applyFont="1" applyFill="1" applyBorder="1" applyAlignment="1" applyProtection="1">
      <alignment vertical="center"/>
    </xf>
    <xf numFmtId="0" fontId="28" fillId="7" borderId="5" xfId="0" applyFont="1" applyFill="1" applyBorder="1" applyAlignment="1" applyProtection="1">
      <alignment horizontal="center" vertical="center"/>
    </xf>
    <xf numFmtId="0" fontId="28" fillId="7" borderId="1" xfId="0"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xf>
    <xf numFmtId="0" fontId="30" fillId="10" borderId="14" xfId="0" applyFont="1" applyFill="1" applyBorder="1" applyAlignment="1" applyProtection="1">
      <alignment horizontal="center" vertical="center" wrapText="1"/>
    </xf>
    <xf numFmtId="0" fontId="26" fillId="3" borderId="1" xfId="0" applyFont="1" applyFill="1" applyBorder="1" applyAlignment="1" applyProtection="1">
      <alignment horizontal="center" vertical="center"/>
    </xf>
    <xf numFmtId="0" fontId="30" fillId="3" borderId="1" xfId="0" applyFont="1" applyFill="1" applyBorder="1" applyAlignment="1" applyProtection="1">
      <alignment horizontal="left" vertical="center" wrapText="1" indent="1"/>
      <protection hidden="1"/>
    </xf>
    <xf numFmtId="0" fontId="24" fillId="3" borderId="0" xfId="0" applyFont="1" applyFill="1" applyBorder="1" applyAlignment="1">
      <alignment horizontal="center" vertical="center"/>
    </xf>
    <xf numFmtId="0" fontId="13" fillId="3" borderId="10" xfId="0" applyFont="1" applyFill="1" applyBorder="1" applyAlignment="1">
      <alignment vertical="center" textRotation="90" wrapText="1"/>
    </xf>
    <xf numFmtId="0" fontId="24" fillId="3" borderId="19" xfId="0" applyFont="1" applyFill="1" applyBorder="1" applyAlignment="1">
      <alignment vertical="center" textRotation="90" wrapText="1"/>
    </xf>
    <xf numFmtId="0" fontId="19" fillId="10" borderId="14" xfId="0" applyFont="1" applyFill="1" applyBorder="1" applyAlignment="1">
      <alignment horizontal="center" vertical="center" wrapText="1"/>
    </xf>
    <xf numFmtId="0" fontId="26" fillId="3" borderId="1" xfId="0" applyFont="1" applyFill="1" applyBorder="1" applyAlignment="1">
      <alignment horizontal="center" vertical="center"/>
    </xf>
    <xf numFmtId="0" fontId="19" fillId="3" borderId="1" xfId="0" applyFont="1" applyFill="1" applyBorder="1" applyAlignment="1" applyProtection="1">
      <alignment horizontal="left" vertical="center" wrapText="1" indent="1"/>
      <protection hidden="1"/>
    </xf>
    <xf numFmtId="0" fontId="13" fillId="3" borderId="11" xfId="0" applyFont="1" applyFill="1" applyBorder="1" applyAlignment="1">
      <alignment vertical="center" textRotation="90" wrapText="1"/>
    </xf>
    <xf numFmtId="0" fontId="24" fillId="3" borderId="20" xfId="0" applyFont="1" applyFill="1" applyBorder="1" applyAlignment="1">
      <alignment vertical="center" textRotation="90" wrapText="1"/>
    </xf>
    <xf numFmtId="0" fontId="24" fillId="3" borderId="0" xfId="0" applyFont="1" applyFill="1" applyBorder="1" applyAlignment="1">
      <alignment vertical="center" wrapText="1"/>
    </xf>
    <xf numFmtId="0" fontId="19" fillId="3" borderId="0" xfId="0" applyFont="1" applyFill="1" applyBorder="1" applyAlignment="1">
      <alignment horizontal="center" vertical="center" wrapText="1"/>
    </xf>
    <xf numFmtId="0" fontId="26" fillId="3" borderId="0" xfId="0" applyFont="1" applyFill="1" applyBorder="1" applyAlignment="1">
      <alignment horizontal="center" vertical="center"/>
    </xf>
    <xf numFmtId="0" fontId="19" fillId="3"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4"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19" fillId="0" borderId="0" xfId="0" applyFont="1" applyFill="1" applyBorder="1" applyAlignment="1" applyProtection="1">
      <alignment vertical="center" wrapText="1"/>
      <protection hidden="1"/>
    </xf>
    <xf numFmtId="0" fontId="30" fillId="0" borderId="0" xfId="0" applyFont="1" applyFill="1" applyBorder="1" applyAlignment="1" applyProtection="1">
      <alignment horizontal="center" vertical="center"/>
      <protection locked="0"/>
    </xf>
    <xf numFmtId="0" fontId="24" fillId="0" borderId="0" xfId="0" applyFont="1" applyFill="1" applyBorder="1" applyAlignment="1">
      <alignment vertical="center"/>
    </xf>
    <xf numFmtId="0" fontId="19" fillId="0" borderId="0" xfId="0" applyFont="1" applyFill="1" applyAlignment="1" applyProtection="1">
      <alignment vertical="center"/>
      <protection locked="0"/>
    </xf>
    <xf numFmtId="0" fontId="19" fillId="0" borderId="0"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31" fillId="0" borderId="0" xfId="0" applyFont="1" applyBorder="1" applyAlignment="1">
      <alignment vertical="center"/>
    </xf>
    <xf numFmtId="0" fontId="26" fillId="0" borderId="0" xfId="0" applyFont="1" applyBorder="1" applyAlignment="1">
      <alignment vertical="center"/>
    </xf>
    <xf numFmtId="0" fontId="31"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Border="1" applyAlignment="1">
      <alignment horizontal="center" vertical="center"/>
    </xf>
    <xf numFmtId="0" fontId="19" fillId="5" borderId="0" xfId="0" applyFont="1" applyFill="1" applyBorder="1" applyAlignment="1">
      <alignment vertical="center"/>
    </xf>
    <xf numFmtId="0" fontId="19" fillId="9" borderId="0" xfId="0" applyFont="1" applyFill="1" applyAlignment="1">
      <alignment vertical="center"/>
    </xf>
    <xf numFmtId="0" fontId="19" fillId="9" borderId="0" xfId="0" applyFont="1" applyFill="1" applyAlignment="1" applyProtection="1">
      <alignment vertical="center"/>
      <protection locked="0"/>
    </xf>
    <xf numFmtId="0" fontId="19" fillId="0" borderId="0" xfId="0" applyFont="1" applyBorder="1" applyAlignment="1">
      <alignment horizontal="left" vertical="center"/>
    </xf>
    <xf numFmtId="0" fontId="20" fillId="5" borderId="0" xfId="0" applyFont="1" applyFill="1" applyAlignment="1"/>
    <xf numFmtId="0" fontId="19" fillId="0" borderId="0" xfId="0" applyFont="1" applyAlignment="1"/>
    <xf numFmtId="0" fontId="19" fillId="0" borderId="0" xfId="0" applyFont="1" applyAlignment="1">
      <alignment horizontal="center"/>
    </xf>
    <xf numFmtId="0" fontId="20" fillId="2" borderId="0" xfId="0" applyFont="1" applyFill="1" applyAlignment="1"/>
    <xf numFmtId="0" fontId="29" fillId="2" borderId="0" xfId="0" applyFont="1" applyFill="1" applyAlignment="1" applyProtection="1">
      <protection locked="0"/>
    </xf>
    <xf numFmtId="0" fontId="32" fillId="2" borderId="0" xfId="0" applyFont="1" applyFill="1" applyAlignment="1">
      <alignment horizontal="right" vertical="center"/>
    </xf>
    <xf numFmtId="0" fontId="24" fillId="2" borderId="0" xfId="0" applyFont="1" applyFill="1" applyBorder="1" applyAlignment="1" applyProtection="1">
      <alignment vertical="center"/>
      <protection locked="0"/>
    </xf>
    <xf numFmtId="0" fontId="29" fillId="2" borderId="0" xfId="0" applyFont="1" applyFill="1" applyAlignment="1"/>
    <xf numFmtId="0" fontId="33" fillId="2" borderId="0" xfId="0" applyFont="1" applyFill="1" applyAlignment="1">
      <alignment horizontal="right" vertical="center"/>
    </xf>
    <xf numFmtId="0" fontId="19" fillId="3" borderId="0" xfId="0" applyFont="1" applyFill="1" applyAlignment="1"/>
    <xf numFmtId="0" fontId="19" fillId="3" borderId="0" xfId="0" applyFont="1" applyFill="1" applyAlignment="1">
      <alignment horizontal="center"/>
    </xf>
    <xf numFmtId="0" fontId="7" fillId="3" borderId="0" xfId="0" applyFont="1" applyFill="1" applyAlignment="1">
      <alignment horizontal="left" vertical="center" indent="1"/>
    </xf>
    <xf numFmtId="0" fontId="27" fillId="3" borderId="0" xfId="0" applyFont="1" applyFill="1" applyAlignment="1">
      <alignment horizontal="right" vertical="center"/>
    </xf>
    <xf numFmtId="0" fontId="13" fillId="3" borderId="0" xfId="0" applyFont="1" applyFill="1" applyAlignment="1">
      <alignment vertical="center"/>
    </xf>
    <xf numFmtId="0" fontId="30" fillId="3" borderId="0" xfId="0" applyFont="1" applyFill="1" applyAlignment="1">
      <alignment horizontal="left" vertical="center" indent="1"/>
    </xf>
    <xf numFmtId="0" fontId="7" fillId="3" borderId="0" xfId="0" applyFont="1" applyFill="1" applyAlignment="1">
      <alignment vertical="center"/>
    </xf>
    <xf numFmtId="0" fontId="19" fillId="3" borderId="0" xfId="0" applyFont="1" applyFill="1" applyAlignment="1">
      <alignment vertical="center"/>
    </xf>
    <xf numFmtId="0" fontId="19" fillId="3" borderId="0" xfId="0" applyFont="1" applyFill="1" applyAlignment="1">
      <alignment horizontal="center" vertical="center"/>
    </xf>
    <xf numFmtId="0" fontId="24" fillId="3" borderId="0" xfId="0" applyFont="1" applyFill="1" applyAlignment="1">
      <alignment horizontal="center" vertical="center"/>
    </xf>
    <xf numFmtId="0" fontId="7" fillId="10" borderId="25" xfId="0" applyFont="1" applyFill="1" applyBorder="1" applyAlignment="1">
      <alignment horizontal="center" vertical="center" wrapText="1"/>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vertical="center"/>
      <protection locked="0"/>
    </xf>
    <xf numFmtId="164" fontId="19" fillId="0" borderId="1"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29" fillId="3" borderId="3" xfId="0" applyFont="1" applyFill="1" applyBorder="1" applyAlignment="1">
      <alignment vertical="center"/>
    </xf>
    <xf numFmtId="0" fontId="29" fillId="3" borderId="27" xfId="0" applyFont="1" applyFill="1" applyBorder="1" applyAlignment="1">
      <alignment vertical="center"/>
    </xf>
    <xf numFmtId="0" fontId="13" fillId="3" borderId="2" xfId="0" applyFont="1" applyFill="1" applyBorder="1" applyAlignment="1">
      <alignment vertical="center"/>
    </xf>
    <xf numFmtId="0" fontId="13" fillId="3" borderId="20" xfId="0" applyFont="1" applyFill="1" applyBorder="1" applyAlignment="1">
      <alignment vertical="center"/>
    </xf>
    <xf numFmtId="0" fontId="34" fillId="10" borderId="25" xfId="0" applyFont="1" applyFill="1" applyBorder="1" applyAlignment="1">
      <alignment horizontal="center" vertical="center" wrapText="1"/>
    </xf>
    <xf numFmtId="0" fontId="13" fillId="10" borderId="25" xfId="0" applyFont="1" applyFill="1" applyBorder="1" applyAlignment="1">
      <alignment horizontal="center" vertical="center" wrapText="1"/>
    </xf>
    <xf numFmtId="0" fontId="29" fillId="2" borderId="0" xfId="0" applyFont="1" applyFill="1" applyAlignment="1" applyProtection="1">
      <alignment horizontal="center"/>
      <protection locked="0"/>
    </xf>
    <xf numFmtId="0" fontId="29" fillId="2" borderId="0" xfId="0" applyFont="1" applyFill="1" applyAlignment="1">
      <alignment horizontal="center"/>
    </xf>
    <xf numFmtId="0" fontId="13" fillId="3" borderId="19" xfId="0" applyFont="1" applyFill="1" applyBorder="1" applyAlignment="1">
      <alignment vertical="center"/>
    </xf>
    <xf numFmtId="0" fontId="13" fillId="10"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 xfId="0" applyFont="1" applyBorder="1" applyAlignment="1">
      <alignment horizontal="center" vertical="center"/>
    </xf>
    <xf numFmtId="2" fontId="19" fillId="0" borderId="0" xfId="0" applyNumberFormat="1" applyFont="1" applyAlignment="1">
      <alignment vertical="center"/>
    </xf>
    <xf numFmtId="0" fontId="19" fillId="5" borderId="0" xfId="0" applyFont="1" applyFill="1" applyBorder="1" applyAlignment="1"/>
    <xf numFmtId="0" fontId="19" fillId="5" borderId="0" xfId="0" applyFont="1" applyFill="1" applyBorder="1" applyAlignment="1">
      <alignment horizontal="center"/>
    </xf>
    <xf numFmtId="0" fontId="19" fillId="0" borderId="0" xfId="0" applyFont="1" applyBorder="1" applyAlignment="1"/>
    <xf numFmtId="0" fontId="31" fillId="0" borderId="0"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vertical="center"/>
      <protection locked="0"/>
    </xf>
    <xf numFmtId="0" fontId="19" fillId="5" borderId="0" xfId="0" applyFont="1" applyFill="1" applyBorder="1" applyAlignment="1" applyProtection="1">
      <alignment vertical="center"/>
      <protection locked="0"/>
    </xf>
    <xf numFmtId="0" fontId="19" fillId="5" borderId="0" xfId="0" applyFont="1" applyFill="1" applyBorder="1" applyAlignment="1" applyProtection="1">
      <alignment horizontal="center" vertical="center"/>
      <protection locked="0"/>
    </xf>
    <xf numFmtId="0" fontId="19" fillId="5" borderId="0" xfId="0" applyFont="1" applyFill="1" applyBorder="1" applyAlignment="1">
      <alignment horizontal="center" vertical="center"/>
    </xf>
    <xf numFmtId="0" fontId="41" fillId="0" borderId="6" xfId="2" applyFont="1" applyFill="1" applyBorder="1" applyAlignment="1">
      <alignment horizontal="left" vertical="center" wrapText="1"/>
    </xf>
    <xf numFmtId="0" fontId="41" fillId="0" borderId="6" xfId="0" applyFont="1" applyFill="1" applyBorder="1" applyAlignment="1">
      <alignment horizontal="left" vertical="center" wrapText="1"/>
    </xf>
    <xf numFmtId="0" fontId="28" fillId="11" borderId="4" xfId="0" applyFont="1" applyFill="1" applyBorder="1" applyAlignment="1">
      <alignment horizontal="center" vertical="center" wrapText="1"/>
    </xf>
    <xf numFmtId="0" fontId="29" fillId="11" borderId="28" xfId="0" applyFont="1" applyFill="1" applyBorder="1" applyAlignment="1">
      <alignment horizontal="center" vertical="center" wrapText="1"/>
    </xf>
    <xf numFmtId="0" fontId="29" fillId="11" borderId="25" xfId="0" applyFont="1" applyFill="1" applyBorder="1" applyAlignment="1">
      <alignment horizontal="center" vertical="center" wrapText="1"/>
    </xf>
    <xf numFmtId="0" fontId="7" fillId="10" borderId="12" xfId="0" applyFont="1" applyFill="1" applyBorder="1" applyAlignment="1">
      <alignment horizontal="center" vertical="center"/>
    </xf>
    <xf numFmtId="0" fontId="13" fillId="10" borderId="21" xfId="0" applyFont="1" applyFill="1" applyBorder="1" applyAlignment="1">
      <alignment horizontal="center" vertical="center"/>
    </xf>
    <xf numFmtId="0" fontId="13" fillId="10" borderId="22" xfId="0" applyFont="1" applyFill="1" applyBorder="1" applyAlignment="1">
      <alignment horizontal="center" vertical="center"/>
    </xf>
    <xf numFmtId="0" fontId="13" fillId="10" borderId="23" xfId="0" applyFont="1" applyFill="1" applyBorder="1" applyAlignment="1">
      <alignment horizontal="center" vertical="center"/>
    </xf>
    <xf numFmtId="0" fontId="7" fillId="10" borderId="24" xfId="0" applyFont="1" applyFill="1" applyBorder="1" applyAlignment="1">
      <alignment horizontal="center" vertical="center"/>
    </xf>
    <xf numFmtId="0" fontId="7" fillId="10" borderId="26" xfId="0" applyFont="1" applyFill="1" applyBorder="1" applyAlignment="1">
      <alignment horizontal="center" vertical="center"/>
    </xf>
    <xf numFmtId="0" fontId="7" fillId="10" borderId="13"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19" fillId="5" borderId="0" xfId="0" applyFont="1" applyFill="1" applyBorder="1" applyAlignment="1">
      <alignment horizontal="center"/>
    </xf>
    <xf numFmtId="0" fontId="19" fillId="5" borderId="0" xfId="0" applyFont="1" applyFill="1" applyBorder="1" applyAlignment="1" applyProtection="1">
      <alignment horizontal="center"/>
      <protection locked="0"/>
    </xf>
    <xf numFmtId="0" fontId="28" fillId="11" borderId="1" xfId="0" applyFont="1" applyFill="1" applyBorder="1" applyAlignment="1">
      <alignment horizontal="center" vertical="center"/>
    </xf>
    <xf numFmtId="0" fontId="29" fillId="11" borderId="1" xfId="0" applyFont="1" applyFill="1" applyBorder="1" applyAlignment="1">
      <alignment horizontal="center" vertical="center"/>
    </xf>
    <xf numFmtId="0" fontId="28" fillId="11" borderId="1"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8" fillId="11" borderId="5" xfId="0" applyFont="1" applyFill="1" applyBorder="1" applyAlignment="1">
      <alignment horizontal="center" vertical="center"/>
    </xf>
    <xf numFmtId="0" fontId="29" fillId="11" borderId="5" xfId="0" applyFont="1" applyFill="1" applyBorder="1" applyAlignment="1">
      <alignment horizontal="center" vertical="center"/>
    </xf>
    <xf numFmtId="0" fontId="24" fillId="2" borderId="0" xfId="0" applyFont="1" applyFill="1" applyBorder="1" applyAlignment="1" applyProtection="1">
      <alignment horizontal="left" vertical="center"/>
      <protection locked="0"/>
    </xf>
    <xf numFmtId="0" fontId="7" fillId="3" borderId="0" xfId="0" applyFont="1" applyFill="1" applyAlignment="1">
      <alignment horizontal="left" vertical="center"/>
    </xf>
    <xf numFmtId="0" fontId="26" fillId="0" borderId="14"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xf>
    <xf numFmtId="0" fontId="7" fillId="3" borderId="12" xfId="0"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center" wrapText="1"/>
    </xf>
    <xf numFmtId="0" fontId="13" fillId="3" borderId="16" xfId="0" applyFont="1" applyFill="1" applyBorder="1" applyAlignment="1" applyProtection="1">
      <alignment horizontal="center" vertical="center" wrapText="1"/>
    </xf>
    <xf numFmtId="0" fontId="13" fillId="3" borderId="12"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13" fillId="3" borderId="18" xfId="0" applyFont="1" applyFill="1" applyBorder="1" applyAlignment="1" applyProtection="1">
      <alignment horizontal="center" vertical="center" wrapText="1"/>
    </xf>
    <xf numFmtId="0" fontId="7"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13" fillId="3" borderId="1" xfId="0" applyFont="1" applyFill="1" applyBorder="1" applyAlignment="1" applyProtection="1">
      <alignment horizontal="left" vertical="center" wrapText="1"/>
    </xf>
    <xf numFmtId="0" fontId="13" fillId="3" borderId="5" xfId="0" applyFont="1" applyFill="1" applyBorder="1" applyAlignment="1" applyProtection="1">
      <alignment horizontal="left" vertical="center" wrapText="1"/>
    </xf>
    <xf numFmtId="0" fontId="27" fillId="3" borderId="5" xfId="0" applyFont="1" applyFill="1" applyBorder="1" applyAlignment="1" applyProtection="1">
      <alignment horizontal="left" vertical="center" wrapText="1" indent="1"/>
    </xf>
    <xf numFmtId="0" fontId="24" fillId="3" borderId="9" xfId="0" applyFont="1" applyFill="1" applyBorder="1" applyAlignment="1" applyProtection="1">
      <alignment horizontal="left" vertical="center" wrapText="1" indent="1"/>
    </xf>
    <xf numFmtId="0" fontId="28" fillId="7" borderId="4" xfId="0" applyFont="1" applyFill="1" applyBorder="1" applyAlignment="1" applyProtection="1">
      <alignment horizontal="center" vertical="center"/>
    </xf>
    <xf numFmtId="0" fontId="29" fillId="7" borderId="4" xfId="0" applyFont="1" applyFill="1" applyBorder="1" applyAlignment="1" applyProtection="1">
      <alignment horizontal="center" vertical="center"/>
    </xf>
    <xf numFmtId="0" fontId="26" fillId="0" borderId="2"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xf>
    <xf numFmtId="0" fontId="13" fillId="2" borderId="3" xfId="0" applyFont="1" applyFill="1" applyBorder="1" applyAlignment="1" applyProtection="1">
      <alignment horizontal="left" vertical="center"/>
    </xf>
    <xf numFmtId="0" fontId="7" fillId="2" borderId="10"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0" fontId="7" fillId="2" borderId="1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3" fillId="9" borderId="0" xfId="0" applyFont="1" applyFill="1" applyAlignment="1">
      <alignment horizontal="center" vertical="center"/>
    </xf>
    <xf numFmtId="0" fontId="10" fillId="3" borderId="0" xfId="0" applyFont="1" applyFill="1" applyBorder="1" applyAlignment="1">
      <alignment horizontal="center" vertical="center" wrapText="1"/>
    </xf>
    <xf numFmtId="0" fontId="2" fillId="2" borderId="0" xfId="0" applyFont="1" applyFill="1" applyAlignment="1">
      <alignment horizontal="center" vertical="center"/>
    </xf>
    <xf numFmtId="0" fontId="18" fillId="0" borderId="1" xfId="0" applyFont="1" applyBorder="1" applyAlignment="1">
      <alignment horizontal="left" vertical="center" wrapText="1" indent="1"/>
    </xf>
  </cellXfs>
  <cellStyles count="7">
    <cellStyle name="Normal" xfId="0" builtinId="0"/>
    <cellStyle name="Normal 2" xfId="4"/>
    <cellStyle name="Normal 3" xfId="3"/>
    <cellStyle name="Normal 3 2" xfId="6"/>
    <cellStyle name="Normal 4" xfId="2"/>
    <cellStyle name="Normal 5" xfId="1"/>
    <cellStyle name="Normal 6" xfId="5"/>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PELAPORAN'!$J$7</c:f>
              <c:strCache>
                <c:ptCount val="1"/>
                <c:pt idx="0">
                  <c:v>学生人数</c:v>
                </c:pt>
              </c:strCache>
            </c:strRef>
          </c:tx>
          <c:spPr>
            <a:solidFill>
              <a:srgbClr val="4F81BD"/>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PELAPORAN'!$K$6:$P$6</c:f>
              <c:strCache>
                <c:ptCount val="6"/>
                <c:pt idx="0">
                  <c:v>TP 1</c:v>
                </c:pt>
                <c:pt idx="1">
                  <c:v>TP 2</c:v>
                </c:pt>
                <c:pt idx="2">
                  <c:v> TP 3</c:v>
                </c:pt>
                <c:pt idx="3">
                  <c:v>TP 4</c:v>
                </c:pt>
                <c:pt idx="4">
                  <c:v>TP  5</c:v>
                </c:pt>
                <c:pt idx="5">
                  <c:v>TP 6</c:v>
                </c:pt>
              </c:strCache>
            </c:strRef>
          </c:cat>
          <c:val>
            <c:numRef>
              <c:f>'GRAF PELAPORAN'!$K$7:$P$7</c:f>
              <c:numCache>
                <c:formatCode>General</c:formatCode>
                <c:ptCount val="6"/>
                <c:pt idx="0">
                  <c:v>0</c:v>
                </c:pt>
                <c:pt idx="1">
                  <c:v>1</c:v>
                </c:pt>
                <c:pt idx="2">
                  <c:v>1</c:v>
                </c:pt>
                <c:pt idx="3">
                  <c:v>1</c:v>
                </c:pt>
                <c:pt idx="4">
                  <c:v>2</c:v>
                </c:pt>
                <c:pt idx="5">
                  <c:v>1</c:v>
                </c:pt>
              </c:numCache>
            </c:numRef>
          </c:val>
        </c:ser>
        <c:dLbls>
          <c:showLegendKey val="0"/>
          <c:showVal val="0"/>
          <c:showCatName val="0"/>
          <c:showSerName val="0"/>
          <c:showPercent val="0"/>
          <c:showBubbleSize val="0"/>
        </c:dLbls>
        <c:gapWidth val="150"/>
        <c:axId val="137843456"/>
        <c:axId val="137844992"/>
      </c:barChart>
      <c:catAx>
        <c:axId val="137843456"/>
        <c:scaling>
          <c:orientation val="minMax"/>
        </c:scaling>
        <c:delete val="0"/>
        <c:axPos val="b"/>
        <c:numFmt formatCode="General" sourceLinked="0"/>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844992"/>
        <c:crosses val="autoZero"/>
        <c:auto val="0"/>
        <c:lblAlgn val="ctr"/>
        <c:lblOffset val="100"/>
        <c:tickLblSkip val="1"/>
        <c:tickMarkSkip val="1"/>
        <c:noMultiLvlLbl val="0"/>
      </c:catAx>
      <c:valAx>
        <c:axId val="137844992"/>
        <c:scaling>
          <c:orientation val="minMax"/>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843456"/>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PELAPORAN'!$B$41</c:f>
              <c:strCache>
                <c:ptCount val="1"/>
                <c:pt idx="0">
                  <c:v>学生人数</c:v>
                </c:pt>
              </c:strCache>
            </c:strRef>
          </c:tx>
          <c:spPr>
            <a:solidFill>
              <a:srgbClr val="4F81BD"/>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val>
            <c:numRef>
              <c:f>'GRAF PELAPORAN'!$C$41:$H$41</c:f>
              <c:numCache>
                <c:formatCode>General</c:formatCode>
                <c:ptCount val="6"/>
                <c:pt idx="0">
                  <c:v>0</c:v>
                </c:pt>
                <c:pt idx="1">
                  <c:v>0</c:v>
                </c:pt>
                <c:pt idx="2">
                  <c:v>0</c:v>
                </c:pt>
                <c:pt idx="3">
                  <c:v>3</c:v>
                </c:pt>
                <c:pt idx="4">
                  <c:v>2</c:v>
                </c:pt>
                <c:pt idx="5">
                  <c:v>1</c:v>
                </c:pt>
              </c:numCache>
            </c:numRef>
          </c:val>
        </c:ser>
        <c:dLbls>
          <c:showLegendKey val="0"/>
          <c:showVal val="0"/>
          <c:showCatName val="0"/>
          <c:showSerName val="0"/>
          <c:showPercent val="0"/>
          <c:showBubbleSize val="0"/>
        </c:dLbls>
        <c:gapWidth val="150"/>
        <c:axId val="137693440"/>
        <c:axId val="137732096"/>
      </c:barChart>
      <c:catAx>
        <c:axId val="137693440"/>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732096"/>
        <c:crosses val="autoZero"/>
        <c:auto val="0"/>
        <c:lblAlgn val="ctr"/>
        <c:lblOffset val="100"/>
        <c:tickLblSkip val="1"/>
        <c:tickMarkSkip val="1"/>
        <c:noMultiLvlLbl val="0"/>
      </c:catAx>
      <c:valAx>
        <c:axId val="137732096"/>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693440"/>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PELAPORAN'!$B$76</c:f>
              <c:strCache>
                <c:ptCount val="1"/>
                <c:pt idx="0">
                  <c:v>学生人数</c:v>
                </c:pt>
              </c:strCache>
            </c:strRef>
          </c:tx>
          <c:spPr>
            <a:solidFill>
              <a:srgbClr val="4F81BD"/>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PELAPORAN'!$C$6:$H$6</c:f>
              <c:strCache>
                <c:ptCount val="6"/>
                <c:pt idx="0">
                  <c:v>TP 1</c:v>
                </c:pt>
                <c:pt idx="1">
                  <c:v>TP 2</c:v>
                </c:pt>
                <c:pt idx="2">
                  <c:v> TP 3</c:v>
                </c:pt>
                <c:pt idx="3">
                  <c:v>TP 4</c:v>
                </c:pt>
                <c:pt idx="4">
                  <c:v>TP  5</c:v>
                </c:pt>
                <c:pt idx="5">
                  <c:v>TP 6</c:v>
                </c:pt>
              </c:strCache>
            </c:strRef>
          </c:cat>
          <c:val>
            <c:numRef>
              <c:f>'GRAF PELAPORAN'!$C$76:$H$76</c:f>
              <c:numCache>
                <c:formatCode>General</c:formatCode>
                <c:ptCount val="6"/>
                <c:pt idx="0">
                  <c:v>1</c:v>
                </c:pt>
                <c:pt idx="1">
                  <c:v>1</c:v>
                </c:pt>
                <c:pt idx="2">
                  <c:v>1</c:v>
                </c:pt>
                <c:pt idx="3">
                  <c:v>1</c:v>
                </c:pt>
                <c:pt idx="4">
                  <c:v>1</c:v>
                </c:pt>
                <c:pt idx="5">
                  <c:v>1</c:v>
                </c:pt>
              </c:numCache>
            </c:numRef>
          </c:val>
        </c:ser>
        <c:dLbls>
          <c:showLegendKey val="0"/>
          <c:showVal val="0"/>
          <c:showCatName val="0"/>
          <c:showSerName val="0"/>
          <c:showPercent val="0"/>
          <c:showBubbleSize val="0"/>
        </c:dLbls>
        <c:gapWidth val="150"/>
        <c:axId val="137743744"/>
        <c:axId val="137753728"/>
      </c:barChart>
      <c:catAx>
        <c:axId val="137743744"/>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753728"/>
        <c:crosses val="autoZero"/>
        <c:auto val="0"/>
        <c:lblAlgn val="ctr"/>
        <c:lblOffset val="100"/>
        <c:tickLblSkip val="1"/>
        <c:tickMarkSkip val="1"/>
        <c:noMultiLvlLbl val="0"/>
      </c:catAx>
      <c:valAx>
        <c:axId val="137753728"/>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743744"/>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PELAPORAN'!$B$129</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PELAPORAN'!$C$23:$H$23</c:f>
              <c:strCache>
                <c:ptCount val="6"/>
                <c:pt idx="0">
                  <c:v>TP 1</c:v>
                </c:pt>
                <c:pt idx="1">
                  <c:v>TP 2</c:v>
                </c:pt>
                <c:pt idx="2">
                  <c:v> TP 3</c:v>
                </c:pt>
                <c:pt idx="3">
                  <c:v>TP 4</c:v>
                </c:pt>
                <c:pt idx="4">
                  <c:v>TP  5</c:v>
                </c:pt>
                <c:pt idx="5">
                  <c:v>TP 6</c:v>
                </c:pt>
              </c:strCache>
            </c:strRef>
          </c:cat>
          <c:val>
            <c:numRef>
              <c:f>'GRAF PELAPORAN'!$C$129:$H$129</c:f>
            </c:numRef>
          </c:val>
        </c:ser>
        <c:dLbls>
          <c:showLegendKey val="0"/>
          <c:showVal val="0"/>
          <c:showCatName val="0"/>
          <c:showSerName val="0"/>
          <c:showPercent val="0"/>
          <c:showBubbleSize val="0"/>
        </c:dLbls>
        <c:gapWidth val="150"/>
        <c:axId val="137796608"/>
        <c:axId val="137810688"/>
      </c:barChart>
      <c:catAx>
        <c:axId val="137796608"/>
        <c:scaling>
          <c:orientation val="minMax"/>
        </c:scaling>
        <c:delete val="0"/>
        <c:axPos val="b"/>
        <c:numFmt formatCode="General" sourceLinked="0"/>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810688"/>
        <c:crosses val="autoZero"/>
        <c:auto val="0"/>
        <c:lblAlgn val="ctr"/>
        <c:lblOffset val="100"/>
        <c:tickLblSkip val="1"/>
        <c:tickMarkSkip val="1"/>
        <c:noMultiLvlLbl val="0"/>
      </c:catAx>
      <c:valAx>
        <c:axId val="137810688"/>
        <c:scaling>
          <c:orientation val="minMax"/>
          <c:max val="20"/>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796608"/>
        <c:crosses val="autoZero"/>
        <c:crossBetween val="between"/>
        <c:majorUnit val="10"/>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PELAPORAN'!$J$111</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PELAPORAN'!$K$6:$P$6</c:f>
              <c:strCache>
                <c:ptCount val="6"/>
                <c:pt idx="0">
                  <c:v>TP 1</c:v>
                </c:pt>
                <c:pt idx="1">
                  <c:v>TP 2</c:v>
                </c:pt>
                <c:pt idx="2">
                  <c:v> TP 3</c:v>
                </c:pt>
                <c:pt idx="3">
                  <c:v>TP 4</c:v>
                </c:pt>
                <c:pt idx="4">
                  <c:v>TP  5</c:v>
                </c:pt>
                <c:pt idx="5">
                  <c:v>TP 6</c:v>
                </c:pt>
              </c:strCache>
            </c:strRef>
          </c:cat>
          <c:val>
            <c:numRef>
              <c:f>'GRAF PELAPORAN'!$K$111:$P$111</c:f>
            </c:numRef>
          </c:val>
        </c:ser>
        <c:dLbls>
          <c:showLegendKey val="0"/>
          <c:showVal val="0"/>
          <c:showCatName val="0"/>
          <c:showSerName val="0"/>
          <c:showPercent val="0"/>
          <c:showBubbleSize val="0"/>
        </c:dLbls>
        <c:gapWidth val="150"/>
        <c:axId val="138631808"/>
        <c:axId val="138645888"/>
      </c:barChart>
      <c:catAx>
        <c:axId val="138631808"/>
        <c:scaling>
          <c:orientation val="minMax"/>
        </c:scaling>
        <c:delete val="0"/>
        <c:axPos val="b"/>
        <c:numFmt formatCode="General" sourceLinked="0"/>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645888"/>
        <c:crosses val="autoZero"/>
        <c:auto val="0"/>
        <c:lblAlgn val="ctr"/>
        <c:lblOffset val="100"/>
        <c:tickLblSkip val="1"/>
        <c:tickMarkSkip val="1"/>
        <c:noMultiLvlLbl val="0"/>
      </c:catAx>
      <c:valAx>
        <c:axId val="138645888"/>
        <c:scaling>
          <c:orientation val="minMax"/>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631808"/>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PELAPORAN'!$J$129</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numRef>
              <c:f>'GRAF PELAPORAN'!$K$23:$P$23</c:f>
              <c:numCache>
                <c:formatCode>General</c:formatCode>
                <c:ptCount val="6"/>
              </c:numCache>
            </c:numRef>
          </c:cat>
          <c:val>
            <c:numRef>
              <c:f>'GRAF PELAPORAN'!$K$129:$P$129</c:f>
            </c:numRef>
          </c:val>
        </c:ser>
        <c:dLbls>
          <c:showLegendKey val="0"/>
          <c:showVal val="0"/>
          <c:showCatName val="0"/>
          <c:showSerName val="0"/>
          <c:showPercent val="0"/>
          <c:showBubbleSize val="0"/>
        </c:dLbls>
        <c:gapWidth val="150"/>
        <c:axId val="138557696"/>
        <c:axId val="138571776"/>
      </c:barChart>
      <c:catAx>
        <c:axId val="138557696"/>
        <c:scaling>
          <c:orientation val="minMax"/>
        </c:scaling>
        <c:delete val="0"/>
        <c:axPos val="b"/>
        <c:numFmt formatCode="General" sourceLinked="0"/>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571776"/>
        <c:crosses val="autoZero"/>
        <c:auto val="0"/>
        <c:lblAlgn val="ctr"/>
        <c:lblOffset val="100"/>
        <c:tickLblSkip val="1"/>
        <c:tickMarkSkip val="1"/>
        <c:noMultiLvlLbl val="0"/>
      </c:catAx>
      <c:valAx>
        <c:axId val="138571776"/>
        <c:scaling>
          <c:orientation val="minMax"/>
          <c:max val="20"/>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557696"/>
        <c:crosses val="autoZero"/>
        <c:crossBetween val="between"/>
        <c:majorUnit val="10"/>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PELAPORAN'!$B$111</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PELAPORAN'!$C$6:$H$6</c:f>
              <c:strCache>
                <c:ptCount val="6"/>
                <c:pt idx="0">
                  <c:v>TP 1</c:v>
                </c:pt>
                <c:pt idx="1">
                  <c:v>TP 2</c:v>
                </c:pt>
                <c:pt idx="2">
                  <c:v> TP 3</c:v>
                </c:pt>
                <c:pt idx="3">
                  <c:v>TP 4</c:v>
                </c:pt>
                <c:pt idx="4">
                  <c:v>TP  5</c:v>
                </c:pt>
                <c:pt idx="5">
                  <c:v>TP 6</c:v>
                </c:pt>
              </c:strCache>
            </c:strRef>
          </c:cat>
          <c:val>
            <c:numRef>
              <c:f>'GRAF PELAPORAN'!$C$111:$H$111</c:f>
            </c:numRef>
          </c:val>
        </c:ser>
        <c:dLbls>
          <c:showLegendKey val="0"/>
          <c:showVal val="0"/>
          <c:showCatName val="0"/>
          <c:showSerName val="0"/>
          <c:showPercent val="0"/>
          <c:showBubbleSize val="0"/>
        </c:dLbls>
        <c:gapWidth val="150"/>
        <c:axId val="138590080"/>
        <c:axId val="138591616"/>
      </c:barChart>
      <c:catAx>
        <c:axId val="138590080"/>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591616"/>
        <c:crosses val="autoZero"/>
        <c:auto val="0"/>
        <c:lblAlgn val="ctr"/>
        <c:lblOffset val="100"/>
        <c:tickLblSkip val="1"/>
        <c:tickMarkSkip val="1"/>
        <c:noMultiLvlLbl val="0"/>
      </c:catAx>
      <c:valAx>
        <c:axId val="138591616"/>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590080"/>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PELAPORAN'!$J$147</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PELAPORAN'!$K$6:$P$6</c:f>
              <c:strCache>
                <c:ptCount val="6"/>
                <c:pt idx="0">
                  <c:v>TP 1</c:v>
                </c:pt>
                <c:pt idx="1">
                  <c:v>TP 2</c:v>
                </c:pt>
                <c:pt idx="2">
                  <c:v> TP 3</c:v>
                </c:pt>
                <c:pt idx="3">
                  <c:v>TP 4</c:v>
                </c:pt>
                <c:pt idx="4">
                  <c:v>TP  5</c:v>
                </c:pt>
                <c:pt idx="5">
                  <c:v>TP 6</c:v>
                </c:pt>
              </c:strCache>
            </c:strRef>
          </c:cat>
          <c:val>
            <c:numRef>
              <c:f>'GRAF PELAPORAN'!$K$147:$P$147</c:f>
            </c:numRef>
          </c:val>
        </c:ser>
        <c:dLbls>
          <c:showLegendKey val="0"/>
          <c:showVal val="0"/>
          <c:showCatName val="0"/>
          <c:showSerName val="0"/>
          <c:showPercent val="0"/>
          <c:showBubbleSize val="0"/>
        </c:dLbls>
        <c:gapWidth val="150"/>
        <c:axId val="138724864"/>
        <c:axId val="138726400"/>
      </c:barChart>
      <c:catAx>
        <c:axId val="138724864"/>
        <c:scaling>
          <c:orientation val="minMax"/>
        </c:scaling>
        <c:delete val="0"/>
        <c:axPos val="b"/>
        <c:numFmt formatCode="General" sourceLinked="0"/>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726400"/>
        <c:crosses val="autoZero"/>
        <c:auto val="0"/>
        <c:lblAlgn val="ctr"/>
        <c:lblOffset val="100"/>
        <c:tickLblSkip val="1"/>
        <c:tickMarkSkip val="1"/>
        <c:noMultiLvlLbl val="0"/>
      </c:catAx>
      <c:valAx>
        <c:axId val="138726400"/>
        <c:scaling>
          <c:orientation val="minMax"/>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724864"/>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PELAPORAN'!$B$147</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PELAPORAN'!$C$6:$H$6</c:f>
              <c:strCache>
                <c:ptCount val="6"/>
                <c:pt idx="0">
                  <c:v>TP 1</c:v>
                </c:pt>
                <c:pt idx="1">
                  <c:v>TP 2</c:v>
                </c:pt>
                <c:pt idx="2">
                  <c:v> TP 3</c:v>
                </c:pt>
                <c:pt idx="3">
                  <c:v>TP 4</c:v>
                </c:pt>
                <c:pt idx="4">
                  <c:v>TP  5</c:v>
                </c:pt>
                <c:pt idx="5">
                  <c:v>TP 6</c:v>
                </c:pt>
              </c:strCache>
            </c:strRef>
          </c:cat>
          <c:val>
            <c:numRef>
              <c:f>'GRAF PELAPORAN'!$C$147:$H$147</c:f>
            </c:numRef>
          </c:val>
        </c:ser>
        <c:dLbls>
          <c:showLegendKey val="0"/>
          <c:showVal val="0"/>
          <c:showCatName val="0"/>
          <c:showSerName val="0"/>
          <c:showPercent val="0"/>
          <c:showBubbleSize val="0"/>
        </c:dLbls>
        <c:gapWidth val="150"/>
        <c:axId val="138245248"/>
        <c:axId val="138246784"/>
      </c:barChart>
      <c:catAx>
        <c:axId val="138245248"/>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246784"/>
        <c:crosses val="autoZero"/>
        <c:auto val="0"/>
        <c:lblAlgn val="ctr"/>
        <c:lblOffset val="100"/>
        <c:tickLblSkip val="1"/>
        <c:tickMarkSkip val="1"/>
        <c:noMultiLvlLbl val="0"/>
      </c:catAx>
      <c:valAx>
        <c:axId val="138246784"/>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245248"/>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PELAPORAN'!$B$58</c:f>
              <c:strCache>
                <c:ptCount val="1"/>
                <c:pt idx="0">
                  <c:v>学生人数</c:v>
                </c:pt>
              </c:strCache>
            </c:strRef>
          </c:tx>
          <c:spPr>
            <a:solidFill>
              <a:srgbClr val="4F81BD"/>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val>
            <c:numRef>
              <c:f>'GRAF PELAPORAN'!$C$58:$H$58</c:f>
              <c:numCache>
                <c:formatCode>General</c:formatCode>
                <c:ptCount val="6"/>
                <c:pt idx="0">
                  <c:v>0</c:v>
                </c:pt>
                <c:pt idx="1">
                  <c:v>1</c:v>
                </c:pt>
                <c:pt idx="2">
                  <c:v>0</c:v>
                </c:pt>
                <c:pt idx="3">
                  <c:v>1</c:v>
                </c:pt>
                <c:pt idx="4">
                  <c:v>1</c:v>
                </c:pt>
                <c:pt idx="5">
                  <c:v>3</c:v>
                </c:pt>
              </c:numCache>
            </c:numRef>
          </c:val>
        </c:ser>
        <c:dLbls>
          <c:showLegendKey val="0"/>
          <c:showVal val="0"/>
          <c:showCatName val="0"/>
          <c:showSerName val="0"/>
          <c:showPercent val="0"/>
          <c:showBubbleSize val="0"/>
        </c:dLbls>
        <c:gapWidth val="150"/>
        <c:axId val="138283264"/>
        <c:axId val="138293248"/>
      </c:barChart>
      <c:catAx>
        <c:axId val="138283264"/>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293248"/>
        <c:crosses val="autoZero"/>
        <c:auto val="0"/>
        <c:lblAlgn val="ctr"/>
        <c:lblOffset val="100"/>
        <c:tickLblSkip val="1"/>
        <c:tickMarkSkip val="1"/>
        <c:noMultiLvlLbl val="0"/>
      </c:catAx>
      <c:valAx>
        <c:axId val="138293248"/>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283264"/>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PELAPORAN'!$B$58</c:f>
              <c:strCache>
                <c:ptCount val="1"/>
                <c:pt idx="0">
                  <c:v>学生人数</c:v>
                </c:pt>
              </c:strCache>
            </c:strRef>
          </c:tx>
          <c:spPr>
            <a:solidFill>
              <a:srgbClr val="4F81BD"/>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val>
            <c:numRef>
              <c:f>'GRAF PELAPORAN'!$K$58:$P$58</c:f>
              <c:numCache>
                <c:formatCode>General</c:formatCode>
                <c:ptCount val="6"/>
                <c:pt idx="0">
                  <c:v>2</c:v>
                </c:pt>
                <c:pt idx="1">
                  <c:v>0</c:v>
                </c:pt>
                <c:pt idx="2">
                  <c:v>1</c:v>
                </c:pt>
                <c:pt idx="3">
                  <c:v>1</c:v>
                </c:pt>
                <c:pt idx="4">
                  <c:v>1</c:v>
                </c:pt>
                <c:pt idx="5">
                  <c:v>1</c:v>
                </c:pt>
              </c:numCache>
            </c:numRef>
          </c:val>
        </c:ser>
        <c:dLbls>
          <c:showLegendKey val="0"/>
          <c:showVal val="0"/>
          <c:showCatName val="0"/>
          <c:showSerName val="0"/>
          <c:showPercent val="0"/>
          <c:showBubbleSize val="0"/>
        </c:dLbls>
        <c:gapWidth val="150"/>
        <c:axId val="138304896"/>
        <c:axId val="138335360"/>
      </c:barChart>
      <c:catAx>
        <c:axId val="138304896"/>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335360"/>
        <c:crosses val="autoZero"/>
        <c:auto val="0"/>
        <c:lblAlgn val="ctr"/>
        <c:lblOffset val="100"/>
        <c:tickLblSkip val="1"/>
        <c:tickMarkSkip val="1"/>
        <c:noMultiLvlLbl val="0"/>
      </c:catAx>
      <c:valAx>
        <c:axId val="138335360"/>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304896"/>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PELAPORAN'!$J$94</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val>
            <c:numRef>
              <c:f>'GRAF PELAPORAN'!$K$94:$P$94</c:f>
            </c:numRef>
          </c:val>
        </c:ser>
        <c:dLbls>
          <c:showLegendKey val="0"/>
          <c:showVal val="0"/>
          <c:showCatName val="0"/>
          <c:showSerName val="0"/>
          <c:showPercent val="0"/>
          <c:showBubbleSize val="0"/>
        </c:dLbls>
        <c:gapWidth val="150"/>
        <c:axId val="137904512"/>
        <c:axId val="137906048"/>
      </c:barChart>
      <c:catAx>
        <c:axId val="137904512"/>
        <c:scaling>
          <c:orientation val="minMax"/>
        </c:scaling>
        <c:delete val="0"/>
        <c:axPos val="b"/>
        <c:numFmt formatCode="General" sourceLinked="0"/>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906048"/>
        <c:crosses val="autoZero"/>
        <c:auto val="0"/>
        <c:lblAlgn val="ctr"/>
        <c:lblOffset val="100"/>
        <c:tickLblSkip val="1"/>
        <c:tickMarkSkip val="1"/>
        <c:noMultiLvlLbl val="0"/>
      </c:catAx>
      <c:valAx>
        <c:axId val="137906048"/>
        <c:scaling>
          <c:orientation val="minMax"/>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904512"/>
        <c:crosses val="autoZero"/>
        <c:crossBetween val="between"/>
        <c:majorUnit val="2"/>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PELAPORAN'!$B$94</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val>
            <c:numRef>
              <c:f>'GRAF PELAPORAN'!$C$94:$H$94</c:f>
            </c:numRef>
          </c:val>
        </c:ser>
        <c:dLbls>
          <c:showLegendKey val="0"/>
          <c:showVal val="0"/>
          <c:showCatName val="0"/>
          <c:showSerName val="0"/>
          <c:showPercent val="0"/>
          <c:showBubbleSize val="0"/>
        </c:dLbls>
        <c:gapWidth val="150"/>
        <c:axId val="138349952"/>
        <c:axId val="138359936"/>
      </c:barChart>
      <c:catAx>
        <c:axId val="138349952"/>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359936"/>
        <c:crosses val="autoZero"/>
        <c:auto val="0"/>
        <c:lblAlgn val="ctr"/>
        <c:lblOffset val="100"/>
        <c:tickLblSkip val="1"/>
        <c:tickMarkSkip val="1"/>
        <c:noMultiLvlLbl val="0"/>
      </c:catAx>
      <c:valAx>
        <c:axId val="138359936"/>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349952"/>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PELAPORAN'!$B$165</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PELAPORAN'!$C$6:$H$6</c:f>
              <c:strCache>
                <c:ptCount val="6"/>
                <c:pt idx="0">
                  <c:v>TP 1</c:v>
                </c:pt>
                <c:pt idx="1">
                  <c:v>TP 2</c:v>
                </c:pt>
                <c:pt idx="2">
                  <c:v> TP 3</c:v>
                </c:pt>
                <c:pt idx="3">
                  <c:v>TP 4</c:v>
                </c:pt>
                <c:pt idx="4">
                  <c:v>TP  5</c:v>
                </c:pt>
                <c:pt idx="5">
                  <c:v>TP 6</c:v>
                </c:pt>
              </c:strCache>
            </c:strRef>
          </c:cat>
          <c:val>
            <c:numRef>
              <c:f>'GRAF PELAPORAN'!$C$165:$H$165</c:f>
            </c:numRef>
          </c:val>
        </c:ser>
        <c:dLbls>
          <c:showLegendKey val="0"/>
          <c:showVal val="0"/>
          <c:showCatName val="0"/>
          <c:showSerName val="0"/>
          <c:showPercent val="0"/>
          <c:showBubbleSize val="0"/>
        </c:dLbls>
        <c:gapWidth val="150"/>
        <c:axId val="138411008"/>
        <c:axId val="138818304"/>
      </c:barChart>
      <c:catAx>
        <c:axId val="138411008"/>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818304"/>
        <c:crosses val="autoZero"/>
        <c:auto val="0"/>
        <c:lblAlgn val="ctr"/>
        <c:lblOffset val="100"/>
        <c:tickLblSkip val="1"/>
        <c:tickMarkSkip val="1"/>
        <c:noMultiLvlLbl val="0"/>
      </c:catAx>
      <c:valAx>
        <c:axId val="138818304"/>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411008"/>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PELAPORAN'!$B$165</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PELAPORAN'!$K$6:$P$6</c:f>
              <c:strCache>
                <c:ptCount val="6"/>
                <c:pt idx="0">
                  <c:v>TP 1</c:v>
                </c:pt>
                <c:pt idx="1">
                  <c:v>TP 2</c:v>
                </c:pt>
                <c:pt idx="2">
                  <c:v> TP 3</c:v>
                </c:pt>
                <c:pt idx="3">
                  <c:v>TP 4</c:v>
                </c:pt>
                <c:pt idx="4">
                  <c:v>TP  5</c:v>
                </c:pt>
                <c:pt idx="5">
                  <c:v>TP 6</c:v>
                </c:pt>
              </c:strCache>
            </c:strRef>
          </c:cat>
          <c:val>
            <c:numRef>
              <c:f>'GRAF PELAPORAN'!$K$165:$P$165</c:f>
            </c:numRef>
          </c:val>
        </c:ser>
        <c:dLbls>
          <c:showLegendKey val="0"/>
          <c:showVal val="0"/>
          <c:showCatName val="0"/>
          <c:showSerName val="0"/>
          <c:showPercent val="0"/>
          <c:showBubbleSize val="0"/>
        </c:dLbls>
        <c:gapWidth val="150"/>
        <c:axId val="138848896"/>
        <c:axId val="139133312"/>
      </c:barChart>
      <c:catAx>
        <c:axId val="138848896"/>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9133312"/>
        <c:crosses val="autoZero"/>
        <c:auto val="0"/>
        <c:lblAlgn val="ctr"/>
        <c:lblOffset val="100"/>
        <c:tickLblSkip val="1"/>
        <c:tickMarkSkip val="1"/>
        <c:noMultiLvlLbl val="0"/>
      </c:catAx>
      <c:valAx>
        <c:axId val="139133312"/>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848896"/>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PELAPORAN'!$B$183</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PELAPORAN'!$C$6:$H$6</c:f>
              <c:strCache>
                <c:ptCount val="6"/>
                <c:pt idx="0">
                  <c:v>TP 1</c:v>
                </c:pt>
                <c:pt idx="1">
                  <c:v>TP 2</c:v>
                </c:pt>
                <c:pt idx="2">
                  <c:v> TP 3</c:v>
                </c:pt>
                <c:pt idx="3">
                  <c:v>TP 4</c:v>
                </c:pt>
                <c:pt idx="4">
                  <c:v>TP  5</c:v>
                </c:pt>
                <c:pt idx="5">
                  <c:v>TP 6</c:v>
                </c:pt>
              </c:strCache>
            </c:strRef>
          </c:cat>
          <c:val>
            <c:numRef>
              <c:f>'GRAF PELAPORAN'!$C$183:$H$183</c:f>
            </c:numRef>
          </c:val>
        </c:ser>
        <c:dLbls>
          <c:showLegendKey val="0"/>
          <c:showVal val="0"/>
          <c:showCatName val="0"/>
          <c:showSerName val="0"/>
          <c:showPercent val="0"/>
          <c:showBubbleSize val="0"/>
        </c:dLbls>
        <c:gapWidth val="150"/>
        <c:axId val="139163904"/>
        <c:axId val="139177984"/>
      </c:barChart>
      <c:catAx>
        <c:axId val="139163904"/>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9177984"/>
        <c:crosses val="autoZero"/>
        <c:auto val="0"/>
        <c:lblAlgn val="ctr"/>
        <c:lblOffset val="100"/>
        <c:tickLblSkip val="1"/>
        <c:tickMarkSkip val="1"/>
        <c:noMultiLvlLbl val="0"/>
      </c:catAx>
      <c:valAx>
        <c:axId val="139177984"/>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9163904"/>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PELAPORAN'!$B$183</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PELAPORAN'!$K$6:$P$6</c:f>
              <c:strCache>
                <c:ptCount val="6"/>
                <c:pt idx="0">
                  <c:v>TP 1</c:v>
                </c:pt>
                <c:pt idx="1">
                  <c:v>TP 2</c:v>
                </c:pt>
                <c:pt idx="2">
                  <c:v> TP 3</c:v>
                </c:pt>
                <c:pt idx="3">
                  <c:v>TP 4</c:v>
                </c:pt>
                <c:pt idx="4">
                  <c:v>TP  5</c:v>
                </c:pt>
                <c:pt idx="5">
                  <c:v>TP 6</c:v>
                </c:pt>
              </c:strCache>
            </c:strRef>
          </c:cat>
          <c:val>
            <c:numRef>
              <c:f>'GRAF PELAPORAN'!$K$183:$P$183</c:f>
            </c:numRef>
          </c:val>
        </c:ser>
        <c:dLbls>
          <c:showLegendKey val="0"/>
          <c:showVal val="0"/>
          <c:showCatName val="0"/>
          <c:showSerName val="0"/>
          <c:showPercent val="0"/>
          <c:showBubbleSize val="0"/>
        </c:dLbls>
        <c:gapWidth val="150"/>
        <c:axId val="139290112"/>
        <c:axId val="139291648"/>
      </c:barChart>
      <c:catAx>
        <c:axId val="139290112"/>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9291648"/>
        <c:crosses val="autoZero"/>
        <c:auto val="0"/>
        <c:lblAlgn val="ctr"/>
        <c:lblOffset val="100"/>
        <c:tickLblSkip val="1"/>
        <c:tickMarkSkip val="1"/>
        <c:noMultiLvlLbl val="0"/>
      </c:catAx>
      <c:valAx>
        <c:axId val="139291648"/>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9290112"/>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PELAPORAN'!$B$24</c:f>
              <c:strCache>
                <c:ptCount val="1"/>
                <c:pt idx="0">
                  <c:v>学生人数</c:v>
                </c:pt>
              </c:strCache>
            </c:strRef>
          </c:tx>
          <c:spPr>
            <a:solidFill>
              <a:srgbClr val="4F81BD"/>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PELAPORAN'!$C$6:$H$6</c:f>
              <c:strCache>
                <c:ptCount val="6"/>
                <c:pt idx="0">
                  <c:v>TP 1</c:v>
                </c:pt>
                <c:pt idx="1">
                  <c:v>TP 2</c:v>
                </c:pt>
                <c:pt idx="2">
                  <c:v> TP 3</c:v>
                </c:pt>
                <c:pt idx="3">
                  <c:v>TP 4</c:v>
                </c:pt>
                <c:pt idx="4">
                  <c:v>TP  5</c:v>
                </c:pt>
                <c:pt idx="5">
                  <c:v>TP 6</c:v>
                </c:pt>
              </c:strCache>
            </c:strRef>
          </c:cat>
          <c:val>
            <c:numRef>
              <c:f>'GRAF PELAPORAN'!$C$24:$H$24</c:f>
              <c:numCache>
                <c:formatCode>General</c:formatCode>
                <c:ptCount val="6"/>
                <c:pt idx="0">
                  <c:v>0</c:v>
                </c:pt>
                <c:pt idx="1">
                  <c:v>0</c:v>
                </c:pt>
                <c:pt idx="2">
                  <c:v>2</c:v>
                </c:pt>
                <c:pt idx="3">
                  <c:v>2</c:v>
                </c:pt>
                <c:pt idx="4">
                  <c:v>1</c:v>
                </c:pt>
                <c:pt idx="5">
                  <c:v>1</c:v>
                </c:pt>
              </c:numCache>
            </c:numRef>
          </c:val>
        </c:ser>
        <c:dLbls>
          <c:showLegendKey val="0"/>
          <c:showVal val="0"/>
          <c:showCatName val="0"/>
          <c:showSerName val="0"/>
          <c:showPercent val="0"/>
          <c:showBubbleSize val="0"/>
        </c:dLbls>
        <c:gapWidth val="150"/>
        <c:axId val="139324032"/>
        <c:axId val="139207040"/>
      </c:barChart>
      <c:catAx>
        <c:axId val="139324032"/>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9207040"/>
        <c:crosses val="autoZero"/>
        <c:auto val="0"/>
        <c:lblAlgn val="ctr"/>
        <c:lblOffset val="100"/>
        <c:tickLblSkip val="1"/>
        <c:tickMarkSkip val="1"/>
        <c:noMultiLvlLbl val="0"/>
      </c:catAx>
      <c:valAx>
        <c:axId val="139207040"/>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9324032"/>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PELAPORAN'!$J$58</c:f>
              <c:strCache>
                <c:ptCount val="1"/>
                <c:pt idx="0">
                  <c:v>学生人数</c:v>
                </c:pt>
              </c:strCache>
            </c:strRef>
          </c:tx>
          <c:spPr>
            <a:solidFill>
              <a:srgbClr val="4F81BD"/>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val>
            <c:numRef>
              <c:f>'GRAF PELAPORAN'!$K$58:$P$58</c:f>
              <c:numCache>
                <c:formatCode>General</c:formatCode>
                <c:ptCount val="6"/>
                <c:pt idx="0">
                  <c:v>2</c:v>
                </c:pt>
                <c:pt idx="1">
                  <c:v>0</c:v>
                </c:pt>
                <c:pt idx="2">
                  <c:v>1</c:v>
                </c:pt>
                <c:pt idx="3">
                  <c:v>1</c:v>
                </c:pt>
                <c:pt idx="4">
                  <c:v>1</c:v>
                </c:pt>
                <c:pt idx="5">
                  <c:v>1</c:v>
                </c:pt>
              </c:numCache>
            </c:numRef>
          </c:val>
        </c:ser>
        <c:dLbls>
          <c:showLegendKey val="0"/>
          <c:showVal val="0"/>
          <c:showCatName val="0"/>
          <c:showSerName val="0"/>
          <c:showPercent val="0"/>
          <c:showBubbleSize val="0"/>
        </c:dLbls>
        <c:gapWidth val="150"/>
        <c:axId val="139235328"/>
        <c:axId val="139236864"/>
      </c:barChart>
      <c:catAx>
        <c:axId val="139235328"/>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9236864"/>
        <c:crosses val="autoZero"/>
        <c:auto val="0"/>
        <c:lblAlgn val="ctr"/>
        <c:lblOffset val="100"/>
        <c:tickLblSkip val="1"/>
        <c:tickMarkSkip val="1"/>
        <c:noMultiLvlLbl val="0"/>
      </c:catAx>
      <c:valAx>
        <c:axId val="139236864"/>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9235328"/>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PELAPORAN'!$B$200</c:f>
              <c:strCache>
                <c:ptCount val="1"/>
                <c:pt idx="0">
                  <c:v>BIL. MURID</c:v>
                </c:pt>
              </c:strCache>
            </c:strRef>
          </c:tx>
          <c:spPr>
            <a:solidFill>
              <a:srgbClr val="4F81BD"/>
            </a:solidFill>
            <a:ln>
              <a:noFill/>
            </a:ln>
            <a:effectLst/>
          </c:spPr>
          <c:invertIfNegative val="0"/>
          <c:val>
            <c:numRef>
              <c:f>'GRAF PELAPORAN'!$C$200:$H$200</c:f>
            </c:numRef>
          </c:val>
        </c:ser>
        <c:dLbls>
          <c:showLegendKey val="0"/>
          <c:showVal val="0"/>
          <c:showCatName val="0"/>
          <c:showSerName val="0"/>
          <c:showPercent val="0"/>
          <c:showBubbleSize val="0"/>
        </c:dLbls>
        <c:gapWidth val="150"/>
        <c:axId val="137921664"/>
        <c:axId val="137923200"/>
      </c:barChart>
      <c:catAx>
        <c:axId val="137921664"/>
        <c:scaling>
          <c:orientation val="minMax"/>
        </c:scaling>
        <c:delete val="0"/>
        <c:axPos val="b"/>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923200"/>
        <c:crosses val="autoZero"/>
        <c:auto val="0"/>
        <c:lblAlgn val="ctr"/>
        <c:lblOffset val="100"/>
        <c:tickLblSkip val="1"/>
        <c:tickMarkSkip val="1"/>
        <c:noMultiLvlLbl val="0"/>
      </c:catAx>
      <c:valAx>
        <c:axId val="137923200"/>
        <c:scaling>
          <c:orientation val="minMax"/>
          <c:max val="60"/>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921664"/>
        <c:crosses val="autoZero"/>
        <c:crossBetween val="between"/>
        <c:majorUnit val="10"/>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PELAPORAN'!$J$200</c:f>
              <c:strCache>
                <c:ptCount val="1"/>
                <c:pt idx="0">
                  <c:v>BIL. MURID</c:v>
                </c:pt>
              </c:strCache>
            </c:strRef>
          </c:tx>
          <c:spPr>
            <a:solidFill>
              <a:srgbClr val="4F81BD"/>
            </a:solidFill>
            <a:ln>
              <a:noFill/>
            </a:ln>
            <a:effectLst/>
          </c:spPr>
          <c:invertIfNegative val="0"/>
          <c:val>
            <c:numRef>
              <c:f>'GRAF PELAPORAN'!$K$200:$P$200</c:f>
            </c:numRef>
          </c:val>
        </c:ser>
        <c:dLbls>
          <c:showLegendKey val="0"/>
          <c:showVal val="0"/>
          <c:showCatName val="0"/>
          <c:showSerName val="0"/>
          <c:showPercent val="0"/>
          <c:showBubbleSize val="0"/>
        </c:dLbls>
        <c:gapWidth val="150"/>
        <c:axId val="137955200"/>
        <c:axId val="137956736"/>
      </c:barChart>
      <c:catAx>
        <c:axId val="137955200"/>
        <c:scaling>
          <c:orientation val="minMax"/>
        </c:scaling>
        <c:delete val="0"/>
        <c:axPos val="b"/>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956736"/>
        <c:crosses val="autoZero"/>
        <c:auto val="0"/>
        <c:lblAlgn val="ctr"/>
        <c:lblOffset val="100"/>
        <c:tickLblSkip val="1"/>
        <c:tickMarkSkip val="1"/>
        <c:noMultiLvlLbl val="0"/>
      </c:catAx>
      <c:valAx>
        <c:axId val="137956736"/>
        <c:scaling>
          <c:orientation val="minMax"/>
          <c:max val="60"/>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955200"/>
        <c:crosses val="autoZero"/>
        <c:crossBetween val="between"/>
        <c:majorUnit val="10"/>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PELAPORAN'!$B$218</c:f>
              <c:strCache>
                <c:ptCount val="1"/>
                <c:pt idx="0">
                  <c:v>BIL. MURID</c:v>
                </c:pt>
              </c:strCache>
            </c:strRef>
          </c:tx>
          <c:spPr>
            <a:solidFill>
              <a:srgbClr val="4F81BD"/>
            </a:solidFill>
            <a:ln>
              <a:noFill/>
            </a:ln>
            <a:effectLst/>
          </c:spPr>
          <c:invertIfNegative val="0"/>
          <c:val>
            <c:numRef>
              <c:f>'GRAF PELAPORAN'!$C$218:$H$218</c:f>
            </c:numRef>
          </c:val>
        </c:ser>
        <c:dLbls>
          <c:showLegendKey val="0"/>
          <c:showVal val="0"/>
          <c:showCatName val="0"/>
          <c:showSerName val="0"/>
          <c:showPercent val="0"/>
          <c:showBubbleSize val="0"/>
        </c:dLbls>
        <c:gapWidth val="150"/>
        <c:axId val="137995008"/>
        <c:axId val="137996544"/>
      </c:barChart>
      <c:catAx>
        <c:axId val="137995008"/>
        <c:scaling>
          <c:orientation val="minMax"/>
        </c:scaling>
        <c:delete val="0"/>
        <c:axPos val="b"/>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996544"/>
        <c:crosses val="autoZero"/>
        <c:auto val="0"/>
        <c:lblAlgn val="ctr"/>
        <c:lblOffset val="100"/>
        <c:tickLblSkip val="1"/>
        <c:tickMarkSkip val="1"/>
        <c:noMultiLvlLbl val="0"/>
      </c:catAx>
      <c:valAx>
        <c:axId val="137996544"/>
        <c:scaling>
          <c:orientation val="minMax"/>
          <c:max val="60"/>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995008"/>
        <c:crosses val="autoZero"/>
        <c:crossBetween val="between"/>
        <c:majorUnit val="10"/>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PELAPORAN'!$J$218</c:f>
              <c:strCache>
                <c:ptCount val="1"/>
                <c:pt idx="0">
                  <c:v>BIL. MURID</c:v>
                </c:pt>
              </c:strCache>
            </c:strRef>
          </c:tx>
          <c:spPr>
            <a:solidFill>
              <a:srgbClr val="4F81BD"/>
            </a:solidFill>
            <a:ln>
              <a:noFill/>
            </a:ln>
            <a:effectLst/>
          </c:spPr>
          <c:invertIfNegative val="0"/>
          <c:val>
            <c:numRef>
              <c:f>'GRAF PELAPORAN'!$K$218:$P$218</c:f>
            </c:numRef>
          </c:val>
        </c:ser>
        <c:dLbls>
          <c:showLegendKey val="0"/>
          <c:showVal val="0"/>
          <c:showCatName val="0"/>
          <c:showSerName val="0"/>
          <c:showPercent val="0"/>
          <c:showBubbleSize val="0"/>
        </c:dLbls>
        <c:gapWidth val="150"/>
        <c:axId val="138032256"/>
        <c:axId val="138033792"/>
      </c:barChart>
      <c:catAx>
        <c:axId val="138032256"/>
        <c:scaling>
          <c:orientation val="minMax"/>
        </c:scaling>
        <c:delete val="0"/>
        <c:axPos val="b"/>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033792"/>
        <c:crosses val="autoZero"/>
        <c:auto val="0"/>
        <c:lblAlgn val="ctr"/>
        <c:lblOffset val="100"/>
        <c:tickLblSkip val="1"/>
        <c:tickMarkSkip val="1"/>
        <c:noMultiLvlLbl val="0"/>
      </c:catAx>
      <c:valAx>
        <c:axId val="138033792"/>
        <c:scaling>
          <c:orientation val="minMax"/>
          <c:max val="60"/>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032256"/>
        <c:crosses val="autoZero"/>
        <c:crossBetween val="between"/>
        <c:majorUnit val="10"/>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PELAPORAN'!$B$7</c:f>
              <c:strCache>
                <c:ptCount val="1"/>
                <c:pt idx="0">
                  <c:v>学生人数</c:v>
                </c:pt>
              </c:strCache>
            </c:strRef>
          </c:tx>
          <c:spPr>
            <a:solidFill>
              <a:srgbClr val="4F81BD"/>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cat>
            <c:strRef>
              <c:f>'GRAF PELAPORAN'!$C$6:$H$6</c:f>
              <c:strCache>
                <c:ptCount val="6"/>
                <c:pt idx="0">
                  <c:v>TP 1</c:v>
                </c:pt>
                <c:pt idx="1">
                  <c:v>TP 2</c:v>
                </c:pt>
                <c:pt idx="2">
                  <c:v> TP 3</c:v>
                </c:pt>
                <c:pt idx="3">
                  <c:v>TP 4</c:v>
                </c:pt>
                <c:pt idx="4">
                  <c:v>TP  5</c:v>
                </c:pt>
                <c:pt idx="5">
                  <c:v>TP 6</c:v>
                </c:pt>
              </c:strCache>
            </c:strRef>
          </c:cat>
          <c:val>
            <c:numRef>
              <c:f>'GRAF PELAPORAN'!$C$7:$H$7</c:f>
              <c:numCache>
                <c:formatCode>General</c:formatCode>
                <c:ptCount val="6"/>
                <c:pt idx="0">
                  <c:v>1</c:v>
                </c:pt>
                <c:pt idx="1">
                  <c:v>0</c:v>
                </c:pt>
                <c:pt idx="2">
                  <c:v>1</c:v>
                </c:pt>
                <c:pt idx="3">
                  <c:v>1</c:v>
                </c:pt>
                <c:pt idx="4">
                  <c:v>1</c:v>
                </c:pt>
                <c:pt idx="5">
                  <c:v>2</c:v>
                </c:pt>
              </c:numCache>
            </c:numRef>
          </c:val>
        </c:ser>
        <c:dLbls>
          <c:showLegendKey val="0"/>
          <c:showVal val="0"/>
          <c:showCatName val="0"/>
          <c:showSerName val="0"/>
          <c:showPercent val="0"/>
          <c:showBubbleSize val="0"/>
        </c:dLbls>
        <c:gapWidth val="150"/>
        <c:axId val="138062080"/>
        <c:axId val="138067968"/>
      </c:barChart>
      <c:catAx>
        <c:axId val="138062080"/>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067968"/>
        <c:crosses val="autoZero"/>
        <c:auto val="0"/>
        <c:lblAlgn val="ctr"/>
        <c:lblOffset val="100"/>
        <c:tickLblSkip val="1"/>
        <c:tickMarkSkip val="1"/>
        <c:noMultiLvlLbl val="0"/>
      </c:catAx>
      <c:valAx>
        <c:axId val="138067968"/>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8062080"/>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PELAPORAN'!$B$236</c:f>
              <c:strCache>
                <c:ptCount val="1"/>
                <c:pt idx="0">
                  <c:v>BIL. MURID</c:v>
                </c:pt>
              </c:strCache>
            </c:strRef>
          </c:tx>
          <c:spPr>
            <a:solidFill>
              <a:srgbClr val="4F81BD"/>
            </a:solidFill>
            <a:ln>
              <a:noFill/>
            </a:ln>
            <a:effectLst/>
          </c:spPr>
          <c:invertIfNegative val="0"/>
          <c:dLbls>
            <c:dLbl>
              <c:idx val="0"/>
              <c:spPr>
                <a:noFill/>
                <a:ln>
                  <a:noFill/>
                </a:ln>
                <a:effectLst/>
              </c:spPr>
              <c:txPr>
                <a:bodyPr/>
                <a:lstStyle/>
                <a:p>
                  <a:pPr>
                    <a:defRPr/>
                  </a:pPr>
                  <a:endParaRPr lang="en-US"/>
                </a:p>
              </c:txPr>
              <c:dLblPos val="outEnd"/>
              <c:showLegendKey val="0"/>
              <c:showVal val="1"/>
              <c:showCatName val="0"/>
              <c:showSerName val="0"/>
              <c:showPercent val="0"/>
              <c:showBubbleSize val="0"/>
            </c:dLbl>
            <c:dLbl>
              <c:idx val="1"/>
              <c:spPr>
                <a:noFill/>
                <a:ln>
                  <a:noFill/>
                </a:ln>
                <a:effectLst/>
              </c:spPr>
              <c:txPr>
                <a:bodyPr/>
                <a:lstStyle/>
                <a:p>
                  <a:pPr>
                    <a:defRPr/>
                  </a:pPr>
                  <a:endParaRPr lang="en-US"/>
                </a:p>
              </c:txPr>
              <c:dLblPos val="outEnd"/>
              <c:showLegendKey val="0"/>
              <c:showVal val="1"/>
              <c:showCatName val="0"/>
              <c:showSerName val="0"/>
              <c:showPercent val="0"/>
              <c:showBubbleSize val="0"/>
            </c:dLbl>
            <c:dLbl>
              <c:idx val="2"/>
              <c:spPr>
                <a:noFill/>
                <a:ln>
                  <a:noFill/>
                </a:ln>
                <a:effectLst/>
              </c:spPr>
              <c:txPr>
                <a:bodyPr/>
                <a:lstStyle/>
                <a:p>
                  <a:pPr>
                    <a:defRPr/>
                  </a:pPr>
                  <a:endParaRPr lang="en-US"/>
                </a:p>
              </c:txPr>
              <c:dLblPos val="outEnd"/>
              <c:showLegendKey val="0"/>
              <c:showVal val="1"/>
              <c:showCatName val="0"/>
              <c:showSerName val="0"/>
              <c:showPercent val="0"/>
              <c:showBubbleSize val="0"/>
            </c:dLbl>
            <c:dLbl>
              <c:idx val="3"/>
              <c:spPr>
                <a:noFill/>
                <a:ln>
                  <a:noFill/>
                </a:ln>
                <a:effectLst/>
              </c:spPr>
              <c:txPr>
                <a:bodyPr/>
                <a:lstStyle/>
                <a:p>
                  <a:pPr>
                    <a:defRPr/>
                  </a:pPr>
                  <a:endParaRPr lang="en-US"/>
                </a:p>
              </c:txPr>
              <c:dLblPos val="outEnd"/>
              <c:showLegendKey val="0"/>
              <c:showVal val="1"/>
              <c:showCatName val="0"/>
              <c:showSerName val="0"/>
              <c:showPercent val="0"/>
              <c:showBubbleSize val="0"/>
            </c:dLbl>
            <c:dLbl>
              <c:idx val="4"/>
              <c:spPr>
                <a:noFill/>
                <a:ln>
                  <a:noFill/>
                </a:ln>
                <a:effectLst/>
              </c:spPr>
              <c:txPr>
                <a:bodyPr/>
                <a:lstStyle/>
                <a:p>
                  <a:pPr>
                    <a:defRPr/>
                  </a:pPr>
                  <a:endParaRPr lang="en-US"/>
                </a:p>
              </c:txPr>
              <c:dLblPos val="outEnd"/>
              <c:showLegendKey val="0"/>
              <c:showVal val="1"/>
              <c:showCatName val="0"/>
              <c:showSerName val="0"/>
              <c:showPercent val="0"/>
              <c:showBubbleSize val="0"/>
            </c:dLbl>
            <c:dLbl>
              <c:idx val="5"/>
              <c:spPr>
                <a:noFill/>
                <a:ln>
                  <a:noFill/>
                </a:ln>
                <a:effectLst/>
              </c:spPr>
              <c:txPr>
                <a:bodyPr/>
                <a:lstStyle/>
                <a:p>
                  <a:pPr>
                    <a:defRPr/>
                  </a:pPr>
                  <a:endParaRPr lang="en-US"/>
                </a:p>
              </c:txPr>
              <c:dLblPos val="outEnd"/>
              <c:showLegendKey val="0"/>
              <c:showVal val="1"/>
              <c:showCatName val="0"/>
              <c:showSerName val="0"/>
              <c:showPercent val="0"/>
              <c:showBubbleSize val="0"/>
            </c:dLbl>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val>
            <c:numRef>
              <c:f>'GRAF PELAPORAN'!$C$236:$H$236</c:f>
            </c:numRef>
          </c:val>
        </c:ser>
        <c:dLbls>
          <c:showLegendKey val="0"/>
          <c:showVal val="0"/>
          <c:showCatName val="0"/>
          <c:showSerName val="0"/>
          <c:showPercent val="0"/>
          <c:showBubbleSize val="0"/>
        </c:dLbls>
        <c:gapWidth val="150"/>
        <c:axId val="137637888"/>
        <c:axId val="137639424"/>
      </c:barChart>
      <c:catAx>
        <c:axId val="137637888"/>
        <c:scaling>
          <c:orientation val="minMax"/>
        </c:scaling>
        <c:delete val="0"/>
        <c:axPos val="b"/>
        <c:numFmt formatCode="General" sourceLinked="0"/>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639424"/>
        <c:crosses val="autoZero"/>
        <c:auto val="0"/>
        <c:lblAlgn val="ctr"/>
        <c:lblOffset val="100"/>
        <c:tickLblSkip val="1"/>
        <c:tickMarkSkip val="1"/>
        <c:noMultiLvlLbl val="0"/>
      </c:catAx>
      <c:valAx>
        <c:axId val="137639424"/>
        <c:scaling>
          <c:orientation val="minMax"/>
        </c:scaling>
        <c:delete val="0"/>
        <c:axPos val="l"/>
        <c:numFmt formatCode="General" sourceLinked="1"/>
        <c:majorTickMark val="none"/>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637888"/>
        <c:crosses val="autoZero"/>
        <c:crossBetween val="between"/>
        <c:majorUnit val="2"/>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4F81BD"/>
            </a:solidFill>
            <a:ln>
              <a:noFill/>
            </a:ln>
            <a:effectLst/>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pPr>
              <a:noFill/>
              <a:ln>
                <a:noFill/>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noFill/>
                    <a:ln w="9525" cap="flat" cmpd="sng" algn="ctr">
                      <a:solidFill>
                        <a:schemeClr val="tx1"/>
                      </a:solidFill>
                      <a:prstDash val="solid"/>
                    </a:ln>
                    <a:effectLst/>
                  </c:spPr>
                </c15:leaderLines>
              </c:ext>
            </c:extLst>
          </c:dLbls>
          <c:val>
            <c:numRef>
              <c:f>'GRAF PELAPORAN'!$K$41:$P$41</c:f>
              <c:numCache>
                <c:formatCode>General</c:formatCode>
                <c:ptCount val="6"/>
                <c:pt idx="0">
                  <c:v>0</c:v>
                </c:pt>
                <c:pt idx="1">
                  <c:v>0</c:v>
                </c:pt>
                <c:pt idx="2">
                  <c:v>1</c:v>
                </c:pt>
                <c:pt idx="3">
                  <c:v>1</c:v>
                </c:pt>
                <c:pt idx="4">
                  <c:v>3</c:v>
                </c:pt>
                <c:pt idx="5">
                  <c:v>1</c:v>
                </c:pt>
              </c:numCache>
            </c:numRef>
          </c:val>
        </c:ser>
        <c:dLbls>
          <c:showLegendKey val="0"/>
          <c:showVal val="0"/>
          <c:showCatName val="0"/>
          <c:showSerName val="0"/>
          <c:showPercent val="0"/>
          <c:showBubbleSize val="0"/>
        </c:dLbls>
        <c:gapWidth val="150"/>
        <c:axId val="137675904"/>
        <c:axId val="137677440"/>
      </c:barChart>
      <c:catAx>
        <c:axId val="137675904"/>
        <c:scaling>
          <c:orientation val="minMax"/>
        </c:scaling>
        <c:delete val="0"/>
        <c:axPos val="b"/>
        <c:numFmt formatCode="General" sourceLinked="0"/>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677440"/>
        <c:crosses val="autoZero"/>
        <c:auto val="0"/>
        <c:lblAlgn val="ctr"/>
        <c:lblOffset val="100"/>
        <c:tickLblSkip val="1"/>
        <c:tickMarkSkip val="1"/>
        <c:noMultiLvlLbl val="0"/>
      </c:catAx>
      <c:valAx>
        <c:axId val="137677440"/>
        <c:scaling>
          <c:orientation val="minMax"/>
        </c:scaling>
        <c:delete val="0"/>
        <c:axPos val="l"/>
        <c:numFmt formatCode="General" sourceLinked="1"/>
        <c:majorTickMark val="out"/>
        <c:minorTickMark val="none"/>
        <c:tickLblPos val="nextTo"/>
        <c:spPr>
          <a:noFill/>
          <a:ln w="3175">
            <a:solidFill>
              <a:srgbClr val="000000"/>
            </a:solidFill>
            <a:prstDash val="solid"/>
          </a:ln>
          <a:effectLst/>
        </c:spPr>
        <c:txPr>
          <a:bodyPr rot="0" spcFirstLastPara="0" vertOverflow="ellipsis" horzOverflow="overflow" vert="horz" wrap="square" anchor="ctr" anchorCtr="1"/>
          <a:lstStyle/>
          <a:p>
            <a:pPr>
              <a:defRPr sz="1000" b="0" i="0" u="none" strike="noStrike" baseline="0">
                <a:solidFill>
                  <a:srgbClr val="000000"/>
                </a:solidFill>
                <a:latin typeface="宋体"/>
                <a:ea typeface="宋体"/>
                <a:cs typeface="宋体"/>
              </a:defRPr>
            </a:pPr>
            <a:endParaRPr lang="en-US"/>
          </a:p>
        </c:txPr>
        <c:crossAx val="137675904"/>
        <c:crosses val="autoZero"/>
        <c:crossBetween val="between"/>
        <c:majorUnit val="5"/>
      </c:valAx>
      <c:spPr>
        <a:solidFill>
          <a:srgbClr val="FFFFFF"/>
        </a:solidFill>
        <a:ln>
          <a:noFill/>
        </a:ln>
        <a:effectLst/>
      </c:spPr>
    </c:plotArea>
    <c:plotVisOnly val="1"/>
    <c:dispBlanksAs val="gap"/>
    <c:showDLblsOverMax val="0"/>
  </c:chart>
  <c:spPr>
    <a:solidFill>
      <a:srgbClr val="FFFFFF"/>
    </a:solidFill>
    <a:ln w="3175" cap="flat" cmpd="sng" algn="ctr">
      <a:solidFill>
        <a:srgbClr val="000000"/>
      </a:solidFill>
      <a:prstDash val="solid"/>
    </a:ln>
    <a:effectLst/>
  </c:spPr>
  <c:txPr>
    <a:bodyPr rot="0" spcFirstLastPara="0" vertOverflow="ellipsis" horzOverflow="overflow" vert="horz" wrap="square" anchor="ctr" anchorCtr="1"/>
    <a:lstStyle/>
    <a:p>
      <a:pPr>
        <a:defRPr lang="en-US" sz="1000" b="0" i="0" u="none" strike="noStrike" baseline="0">
          <a:solidFill>
            <a:srgbClr val="000000"/>
          </a:solidFill>
          <a:latin typeface="宋体"/>
          <a:ea typeface="宋体"/>
          <a:cs typeface="宋体"/>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16" fmlaLink="$I$6" fmlaRange="$J$7:$J$73" val="2"/>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image" Target="../media/image5.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2</xdr:col>
      <xdr:colOff>762000</xdr:colOff>
      <xdr:row>2</xdr:row>
      <xdr:rowOff>161925</xdr:rowOff>
    </xdr:to>
    <xdr:pic>
      <xdr:nvPicPr>
        <xdr:cNvPr id="2050" name="Picture 1"/>
        <xdr:cNvPicPr>
          <a:picLocks noChangeAspect="1"/>
        </xdr:cNvPicPr>
      </xdr:nvPicPr>
      <xdr:blipFill>
        <a:blip xmlns:r="http://schemas.openxmlformats.org/officeDocument/2006/relationships" r:embed="rId1">
          <a:lum/>
        </a:blip>
        <a:stretch>
          <a:fillRect/>
        </a:stretch>
      </xdr:blipFill>
      <xdr:spPr>
        <a:xfrm>
          <a:off x="152400" y="85725"/>
          <a:ext cx="2747010" cy="723900"/>
        </a:xfrm>
        <a:prstGeom prst="rect">
          <a:avLst/>
        </a:prstGeom>
        <a:noFill/>
        <a:ln w="9525">
          <a:noFill/>
          <a:miter/>
        </a:ln>
      </xdr:spPr>
    </xdr:pic>
    <xdr:clientData/>
  </xdr:twoCellAnchor>
  <xdr:twoCellAnchor editAs="oneCell">
    <xdr:from>
      <xdr:col>29</xdr:col>
      <xdr:colOff>209550</xdr:colOff>
      <xdr:row>0</xdr:row>
      <xdr:rowOff>85725</xdr:rowOff>
    </xdr:from>
    <xdr:to>
      <xdr:col>29</xdr:col>
      <xdr:colOff>990600</xdr:colOff>
      <xdr:row>2</xdr:row>
      <xdr:rowOff>95250</xdr:rowOff>
    </xdr:to>
    <xdr:pic>
      <xdr:nvPicPr>
        <xdr:cNvPr id="2051" name="Picture 2"/>
        <xdr:cNvPicPr>
          <a:picLocks noChangeAspect="1"/>
        </xdr:cNvPicPr>
      </xdr:nvPicPr>
      <xdr:blipFill>
        <a:blip xmlns:r="http://schemas.openxmlformats.org/officeDocument/2006/relationships" r:embed="rId2">
          <a:lum/>
        </a:blip>
        <a:stretch>
          <a:fillRect/>
        </a:stretch>
      </xdr:blipFill>
      <xdr:spPr>
        <a:xfrm>
          <a:off x="13378815" y="85725"/>
          <a:ext cx="781050" cy="657225"/>
        </a:xfrm>
        <a:prstGeom prst="rect">
          <a:avLst/>
        </a:prstGeom>
        <a:noFill/>
        <a:ln w="9525">
          <a:noFill/>
          <a:miter/>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2143125</xdr:colOff>
      <xdr:row>9</xdr:row>
      <xdr:rowOff>95250</xdr:rowOff>
    </xdr:from>
    <xdr:to>
      <xdr:col>5</xdr:col>
      <xdr:colOff>5067300</xdr:colOff>
      <xdr:row>12</xdr:row>
      <xdr:rowOff>85725</xdr:rowOff>
    </xdr:to>
    <xdr:pic>
      <xdr:nvPicPr>
        <xdr:cNvPr id="4100" name="Picture 1"/>
        <xdr:cNvPicPr>
          <a:picLocks noChangeAspect="1"/>
        </xdr:cNvPicPr>
      </xdr:nvPicPr>
      <xdr:blipFill>
        <a:blip xmlns:r="http://schemas.openxmlformats.org/officeDocument/2006/relationships" r:embed="rId1">
          <a:lum/>
        </a:blip>
        <a:stretch>
          <a:fillRect/>
        </a:stretch>
      </xdr:blipFill>
      <xdr:spPr>
        <a:xfrm>
          <a:off x="6600825" y="2320925"/>
          <a:ext cx="2924175" cy="828675"/>
        </a:xfrm>
        <a:prstGeom prst="rect">
          <a:avLst/>
        </a:prstGeom>
        <a:noFill/>
        <a:ln w="9525">
          <a:noFill/>
          <a:miter/>
        </a:ln>
      </xdr:spPr>
    </xdr:pic>
    <xdr:clientData/>
  </xdr:twoCellAnchor>
  <xdr:twoCellAnchor editAs="oneCell">
    <xdr:from>
      <xdr:col>5</xdr:col>
      <xdr:colOff>5581650</xdr:colOff>
      <xdr:row>9</xdr:row>
      <xdr:rowOff>133350</xdr:rowOff>
    </xdr:from>
    <xdr:to>
      <xdr:col>5</xdr:col>
      <xdr:colOff>6267450</xdr:colOff>
      <xdr:row>11</xdr:row>
      <xdr:rowOff>247650</xdr:rowOff>
    </xdr:to>
    <xdr:pic>
      <xdr:nvPicPr>
        <xdr:cNvPr id="4101" name="Picture 3"/>
        <xdr:cNvPicPr>
          <a:picLocks noChangeAspect="1"/>
        </xdr:cNvPicPr>
      </xdr:nvPicPr>
      <xdr:blipFill>
        <a:blip xmlns:r="http://schemas.openxmlformats.org/officeDocument/2006/relationships" r:embed="rId2">
          <a:lum/>
        </a:blip>
        <a:stretch>
          <a:fillRect/>
        </a:stretch>
      </xdr:blipFill>
      <xdr:spPr>
        <a:xfrm>
          <a:off x="10039350" y="2359025"/>
          <a:ext cx="685800" cy="673100"/>
        </a:xfrm>
        <a:prstGeom prst="rect">
          <a:avLst/>
        </a:prstGeom>
        <a:noFill/>
        <a:ln w="9525">
          <a:noFill/>
          <a:miter/>
        </a:ln>
      </xdr:spPr>
    </xdr:pic>
    <xdr:clientData/>
  </xdr:twoCellAnchor>
  <mc:AlternateContent xmlns:mc="http://schemas.openxmlformats.org/markup-compatibility/2006">
    <mc:Choice xmlns:a14="http://schemas.microsoft.com/office/drawing/2010/main" Requires="a14">
      <xdr:twoCellAnchor editAs="oneCell">
        <xdr:from>
          <xdr:col>5</xdr:col>
          <xdr:colOff>2809875</xdr:colOff>
          <xdr:row>7</xdr:row>
          <xdr:rowOff>28575</xdr:rowOff>
        </xdr:from>
        <xdr:to>
          <xdr:col>5</xdr:col>
          <xdr:colOff>5753100</xdr:colOff>
          <xdr:row>8</xdr:row>
          <xdr:rowOff>85725</xdr:rowOff>
        </xdr:to>
        <xdr:sp macro="" textlink="">
          <xdr:nvSpPr>
            <xdr:cNvPr id="2052" name="Drop Down 1" hidden="1">
              <a:extLst>
                <a:ext uri="{63B3BB69-23CF-44E3-9099-C40C66FF867C}">
                  <a14:compatExt spid="_x0000_s2052"/>
                </a:ext>
              </a:extLst>
            </xdr:cNvPr>
            <xdr:cNvSpPr/>
          </xdr:nvSpPr>
          <xdr:spPr>
            <a:xfrm>
              <a:off x="0" y="0"/>
              <a:ext cx="0" cy="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6267450</xdr:colOff>
      <xdr:row>0</xdr:row>
      <xdr:rowOff>66675</xdr:rowOff>
    </xdr:from>
    <xdr:to>
      <xdr:col>1</xdr:col>
      <xdr:colOff>6648450</xdr:colOff>
      <xdr:row>0</xdr:row>
      <xdr:rowOff>390525</xdr:rowOff>
    </xdr:to>
    <xdr:pic>
      <xdr:nvPicPr>
        <xdr:cNvPr id="6145" name="Picture 1"/>
        <xdr:cNvPicPr>
          <a:picLocks noChangeAspect="1"/>
        </xdr:cNvPicPr>
      </xdr:nvPicPr>
      <xdr:blipFill>
        <a:blip xmlns:r="http://schemas.openxmlformats.org/officeDocument/2006/relationships" r:embed="rId1">
          <a:lum/>
        </a:blip>
        <a:stretch>
          <a:fillRect/>
        </a:stretch>
      </xdr:blipFill>
      <xdr:spPr>
        <a:xfrm>
          <a:off x="7658100" y="66675"/>
          <a:ext cx="381000" cy="323850"/>
        </a:xfrm>
        <a:prstGeom prst="rect">
          <a:avLst/>
        </a:prstGeom>
        <a:noFill/>
        <a:ln w="9525">
          <a:noFill/>
          <a:miter/>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xdr:colOff>
      <xdr:row>7</xdr:row>
      <xdr:rowOff>161925</xdr:rowOff>
    </xdr:from>
    <xdr:to>
      <xdr:col>16</xdr:col>
      <xdr:colOff>1905</xdr:colOff>
      <xdr:row>18</xdr:row>
      <xdr:rowOff>142875</xdr:rowOff>
    </xdr:to>
    <xdr:graphicFrame macro="">
      <xdr:nvGraphicFramePr>
        <xdr:cNvPr id="36894"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94</xdr:row>
      <xdr:rowOff>171450</xdr:rowOff>
    </xdr:from>
    <xdr:to>
      <xdr:col>16</xdr:col>
      <xdr:colOff>0</xdr:colOff>
      <xdr:row>105</xdr:row>
      <xdr:rowOff>161925</xdr:rowOff>
    </xdr:to>
    <xdr:graphicFrame macro="">
      <xdr:nvGraphicFramePr>
        <xdr:cNvPr id="36895"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200</xdr:row>
      <xdr:rowOff>209550</xdr:rowOff>
    </xdr:from>
    <xdr:to>
      <xdr:col>7</xdr:col>
      <xdr:colOff>600075</xdr:colOff>
      <xdr:row>211</xdr:row>
      <xdr:rowOff>200025</xdr:rowOff>
    </xdr:to>
    <xdr:graphicFrame macro="">
      <xdr:nvGraphicFramePr>
        <xdr:cNvPr id="3689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201</xdr:row>
      <xdr:rowOff>19050</xdr:rowOff>
    </xdr:from>
    <xdr:to>
      <xdr:col>16</xdr:col>
      <xdr:colOff>0</xdr:colOff>
      <xdr:row>211</xdr:row>
      <xdr:rowOff>209550</xdr:rowOff>
    </xdr:to>
    <xdr:graphicFrame macro="">
      <xdr:nvGraphicFramePr>
        <xdr:cNvPr id="3690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xdr:colOff>
      <xdr:row>218</xdr:row>
      <xdr:rowOff>171450</xdr:rowOff>
    </xdr:from>
    <xdr:to>
      <xdr:col>7</xdr:col>
      <xdr:colOff>600075</xdr:colOff>
      <xdr:row>229</xdr:row>
      <xdr:rowOff>200025</xdr:rowOff>
    </xdr:to>
    <xdr:graphicFrame macro="">
      <xdr:nvGraphicFramePr>
        <xdr:cNvPr id="36901"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600075</xdr:colOff>
      <xdr:row>218</xdr:row>
      <xdr:rowOff>152400</xdr:rowOff>
    </xdr:from>
    <xdr:to>
      <xdr:col>15</xdr:col>
      <xdr:colOff>600075</xdr:colOff>
      <xdr:row>229</xdr:row>
      <xdr:rowOff>209550</xdr:rowOff>
    </xdr:to>
    <xdr:graphicFrame macro="">
      <xdr:nvGraphicFramePr>
        <xdr:cNvPr id="36902"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14605</xdr:colOff>
      <xdr:row>7</xdr:row>
      <xdr:rowOff>186055</xdr:rowOff>
    </xdr:from>
    <xdr:to>
      <xdr:col>7</xdr:col>
      <xdr:colOff>633730</xdr:colOff>
      <xdr:row>18</xdr:row>
      <xdr:rowOff>147955</xdr:rowOff>
    </xdr:to>
    <xdr:graphicFrame macro="">
      <xdr:nvGraphicFramePr>
        <xdr:cNvPr id="3690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190500</xdr:colOff>
      <xdr:row>236</xdr:row>
      <xdr:rowOff>152400</xdr:rowOff>
    </xdr:from>
    <xdr:to>
      <xdr:col>7</xdr:col>
      <xdr:colOff>600075</xdr:colOff>
      <xdr:row>247</xdr:row>
      <xdr:rowOff>209550</xdr:rowOff>
    </xdr:to>
    <xdr:graphicFrame macro="">
      <xdr:nvGraphicFramePr>
        <xdr:cNvPr id="36906"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41</xdr:row>
      <xdr:rowOff>209550</xdr:rowOff>
    </xdr:from>
    <xdr:to>
      <xdr:col>16</xdr:col>
      <xdr:colOff>0</xdr:colOff>
      <xdr:row>52</xdr:row>
      <xdr:rowOff>152400</xdr:rowOff>
    </xdr:to>
    <xdr:graphicFrame macro="">
      <xdr:nvGraphicFramePr>
        <xdr:cNvPr id="36907"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41</xdr:row>
      <xdr:rowOff>180975</xdr:rowOff>
    </xdr:from>
    <xdr:to>
      <xdr:col>8</xdr:col>
      <xdr:colOff>9525</xdr:colOff>
      <xdr:row>52</xdr:row>
      <xdr:rowOff>142875</xdr:rowOff>
    </xdr:to>
    <xdr:graphicFrame macro="">
      <xdr:nvGraphicFramePr>
        <xdr:cNvPr id="36908"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76</xdr:row>
      <xdr:rowOff>180975</xdr:rowOff>
    </xdr:from>
    <xdr:to>
      <xdr:col>8</xdr:col>
      <xdr:colOff>9525</xdr:colOff>
      <xdr:row>87</xdr:row>
      <xdr:rowOff>142875</xdr:rowOff>
    </xdr:to>
    <xdr:graphicFrame macro="">
      <xdr:nvGraphicFramePr>
        <xdr:cNvPr id="36911"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19050</xdr:colOff>
      <xdr:row>130</xdr:row>
      <xdr:rowOff>0</xdr:rowOff>
    </xdr:from>
    <xdr:to>
      <xdr:col>8</xdr:col>
      <xdr:colOff>0</xdr:colOff>
      <xdr:row>140</xdr:row>
      <xdr:rowOff>200025</xdr:rowOff>
    </xdr:to>
    <xdr:graphicFrame macro="">
      <xdr:nvGraphicFramePr>
        <xdr:cNvPr id="36912"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111</xdr:row>
      <xdr:rowOff>209550</xdr:rowOff>
    </xdr:from>
    <xdr:to>
      <xdr:col>16</xdr:col>
      <xdr:colOff>0</xdr:colOff>
      <xdr:row>122</xdr:row>
      <xdr:rowOff>190500</xdr:rowOff>
    </xdr:to>
    <xdr:graphicFrame macro="">
      <xdr:nvGraphicFramePr>
        <xdr:cNvPr id="36913"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19050</xdr:colOff>
      <xdr:row>130</xdr:row>
      <xdr:rowOff>38100</xdr:rowOff>
    </xdr:from>
    <xdr:to>
      <xdr:col>15</xdr:col>
      <xdr:colOff>581025</xdr:colOff>
      <xdr:row>140</xdr:row>
      <xdr:rowOff>190500</xdr:rowOff>
    </xdr:to>
    <xdr:graphicFrame macro="">
      <xdr:nvGraphicFramePr>
        <xdr:cNvPr id="36914"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38100</xdr:colOff>
      <xdr:row>111</xdr:row>
      <xdr:rowOff>209550</xdr:rowOff>
    </xdr:from>
    <xdr:to>
      <xdr:col>8</xdr:col>
      <xdr:colOff>9525</xdr:colOff>
      <xdr:row>122</xdr:row>
      <xdr:rowOff>171450</xdr:rowOff>
    </xdr:to>
    <xdr:graphicFrame macro="">
      <xdr:nvGraphicFramePr>
        <xdr:cNvPr id="36915"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147</xdr:row>
      <xdr:rowOff>209550</xdr:rowOff>
    </xdr:from>
    <xdr:to>
      <xdr:col>16</xdr:col>
      <xdr:colOff>0</xdr:colOff>
      <xdr:row>158</xdr:row>
      <xdr:rowOff>190500</xdr:rowOff>
    </xdr:to>
    <xdr:graphicFrame macro="">
      <xdr:nvGraphicFramePr>
        <xdr:cNvPr id="3691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38100</xdr:colOff>
      <xdr:row>147</xdr:row>
      <xdr:rowOff>209550</xdr:rowOff>
    </xdr:from>
    <xdr:to>
      <xdr:col>8</xdr:col>
      <xdr:colOff>9525</xdr:colOff>
      <xdr:row>158</xdr:row>
      <xdr:rowOff>171450</xdr:rowOff>
    </xdr:to>
    <xdr:graphicFrame macro="">
      <xdr:nvGraphicFramePr>
        <xdr:cNvPr id="36917"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59</xdr:row>
      <xdr:rowOff>0</xdr:rowOff>
    </xdr:from>
    <xdr:to>
      <xdr:col>7</xdr:col>
      <xdr:colOff>619125</xdr:colOff>
      <xdr:row>69</xdr:row>
      <xdr:rowOff>171450</xdr:rowOff>
    </xdr:to>
    <xdr:graphicFrame macro="">
      <xdr:nvGraphicFramePr>
        <xdr:cNvPr id="36920"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59</xdr:row>
      <xdr:rowOff>0</xdr:rowOff>
    </xdr:from>
    <xdr:to>
      <xdr:col>15</xdr:col>
      <xdr:colOff>619125</xdr:colOff>
      <xdr:row>69</xdr:row>
      <xdr:rowOff>171450</xdr:rowOff>
    </xdr:to>
    <xdr:graphicFrame macro="">
      <xdr:nvGraphicFramePr>
        <xdr:cNvPr id="36921"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95</xdr:row>
      <xdr:rowOff>0</xdr:rowOff>
    </xdr:from>
    <xdr:to>
      <xdr:col>7</xdr:col>
      <xdr:colOff>619125</xdr:colOff>
      <xdr:row>105</xdr:row>
      <xdr:rowOff>171450</xdr:rowOff>
    </xdr:to>
    <xdr:graphicFrame macro="">
      <xdr:nvGraphicFramePr>
        <xdr:cNvPr id="36922" name="Chart 5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166</xdr:row>
      <xdr:rowOff>0</xdr:rowOff>
    </xdr:from>
    <xdr:to>
      <xdr:col>7</xdr:col>
      <xdr:colOff>619125</xdr:colOff>
      <xdr:row>177</xdr:row>
      <xdr:rowOff>0</xdr:rowOff>
    </xdr:to>
    <xdr:graphicFrame macro="">
      <xdr:nvGraphicFramePr>
        <xdr:cNvPr id="36923" name="Chart 5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166</xdr:row>
      <xdr:rowOff>0</xdr:rowOff>
    </xdr:from>
    <xdr:to>
      <xdr:col>15</xdr:col>
      <xdr:colOff>619125</xdr:colOff>
      <xdr:row>177</xdr:row>
      <xdr:rowOff>0</xdr:rowOff>
    </xdr:to>
    <xdr:graphicFrame macro="">
      <xdr:nvGraphicFramePr>
        <xdr:cNvPr id="36924" name="Chart 5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184</xdr:row>
      <xdr:rowOff>0</xdr:rowOff>
    </xdr:from>
    <xdr:to>
      <xdr:col>7</xdr:col>
      <xdr:colOff>619125</xdr:colOff>
      <xdr:row>195</xdr:row>
      <xdr:rowOff>0</xdr:rowOff>
    </xdr:to>
    <xdr:graphicFrame macro="">
      <xdr:nvGraphicFramePr>
        <xdr:cNvPr id="36925" name="Chart 5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0</xdr:colOff>
      <xdr:row>184</xdr:row>
      <xdr:rowOff>0</xdr:rowOff>
    </xdr:from>
    <xdr:to>
      <xdr:col>15</xdr:col>
      <xdr:colOff>619125</xdr:colOff>
      <xdr:row>195</xdr:row>
      <xdr:rowOff>0</xdr:rowOff>
    </xdr:to>
    <xdr:graphicFrame macro="">
      <xdr:nvGraphicFramePr>
        <xdr:cNvPr id="36926" name="Chart 6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25</xdr:row>
      <xdr:rowOff>0</xdr:rowOff>
    </xdr:from>
    <xdr:to>
      <xdr:col>7</xdr:col>
      <xdr:colOff>614045</xdr:colOff>
      <xdr:row>35</xdr:row>
      <xdr:rowOff>175895</xdr:rowOff>
    </xdr:to>
    <xdr:graphicFrame macro="">
      <xdr:nvGraphicFramePr>
        <xdr:cNvPr id="3279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0</xdr:colOff>
      <xdr:row>59</xdr:row>
      <xdr:rowOff>0</xdr:rowOff>
    </xdr:from>
    <xdr:to>
      <xdr:col>15</xdr:col>
      <xdr:colOff>618490</xdr:colOff>
      <xdr:row>69</xdr:row>
      <xdr:rowOff>170815</xdr:rowOff>
    </xdr:to>
    <xdr:graphicFrame macro="">
      <xdr:nvGraphicFramePr>
        <xdr:cNvPr id="36927"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oneCell">
    <xdr:from>
      <xdr:col>1</xdr:col>
      <xdr:colOff>57150</xdr:colOff>
      <xdr:row>0</xdr:row>
      <xdr:rowOff>104775</xdr:rowOff>
    </xdr:from>
    <xdr:to>
      <xdr:col>3</xdr:col>
      <xdr:colOff>57150</xdr:colOff>
      <xdr:row>2</xdr:row>
      <xdr:rowOff>114300</xdr:rowOff>
    </xdr:to>
    <xdr:pic>
      <xdr:nvPicPr>
        <xdr:cNvPr id="8238" name="Picture 2"/>
        <xdr:cNvPicPr>
          <a:picLocks noChangeAspect="1"/>
        </xdr:cNvPicPr>
      </xdr:nvPicPr>
      <xdr:blipFill>
        <a:blip xmlns:r="http://schemas.openxmlformats.org/officeDocument/2006/relationships" r:embed="rId27">
          <a:lum/>
        </a:blip>
        <a:stretch>
          <a:fillRect/>
        </a:stretch>
      </xdr:blipFill>
      <xdr:spPr>
        <a:xfrm>
          <a:off x="247650" y="104775"/>
          <a:ext cx="2162175" cy="542925"/>
        </a:xfrm>
        <a:prstGeom prst="rect">
          <a:avLst/>
        </a:prstGeom>
        <a:noFill/>
        <a:ln w="9525">
          <a:noFill/>
          <a:miter/>
        </a:ln>
      </xdr:spPr>
    </xdr:pic>
    <xdr:clientData/>
  </xdr:twoCellAnchor>
  <xdr:twoCellAnchor editAs="oneCell">
    <xdr:from>
      <xdr:col>15</xdr:col>
      <xdr:colOff>152400</xdr:colOff>
      <xdr:row>0</xdr:row>
      <xdr:rowOff>180975</xdr:rowOff>
    </xdr:from>
    <xdr:to>
      <xdr:col>16</xdr:col>
      <xdr:colOff>28575</xdr:colOff>
      <xdr:row>2</xdr:row>
      <xdr:rowOff>85725</xdr:rowOff>
    </xdr:to>
    <xdr:pic>
      <xdr:nvPicPr>
        <xdr:cNvPr id="8239" name="Picture 20"/>
        <xdr:cNvPicPr>
          <a:picLocks noChangeAspect="1"/>
        </xdr:cNvPicPr>
      </xdr:nvPicPr>
      <xdr:blipFill>
        <a:blip xmlns:r="http://schemas.openxmlformats.org/officeDocument/2006/relationships" r:embed="rId28">
          <a:lum/>
        </a:blip>
        <a:stretch>
          <a:fillRect/>
        </a:stretch>
      </xdr:blipFill>
      <xdr:spPr>
        <a:xfrm>
          <a:off x="11106150" y="180975"/>
          <a:ext cx="523875" cy="438150"/>
        </a:xfrm>
        <a:prstGeom prst="rect">
          <a:avLst/>
        </a:prstGeom>
        <a:noFill/>
        <a:ln w="9525">
          <a:noFill/>
          <a:miter/>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rou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42"/>
  <sheetViews>
    <sheetView view="pageBreakPreview" topLeftCell="F2" zoomScale="86" zoomScaleNormal="75" zoomScaleSheetLayoutView="86" workbookViewId="0">
      <selection activeCell="L18" sqref="L18"/>
    </sheetView>
  </sheetViews>
  <sheetFormatPr defaultColWidth="9.140625" defaultRowHeight="15.75" zeroHeight="1" x14ac:dyDescent="0.25"/>
  <cols>
    <col min="1" max="1" width="5.85546875" style="123" customWidth="1"/>
    <col min="2" max="2" width="26.28515625" style="123" customWidth="1"/>
    <col min="3" max="3" width="24.7109375" style="123" customWidth="1"/>
    <col min="4" max="4" width="11.42578125" style="124" customWidth="1"/>
    <col min="5" max="11" width="16" style="123" customWidth="1"/>
    <col min="12" max="12" width="17.28515625" style="123" customWidth="1"/>
    <col min="13" max="14" width="17.28515625" style="123" hidden="1" customWidth="1"/>
    <col min="15" max="29" width="17.5703125" style="123" hidden="1" customWidth="1"/>
    <col min="30" max="30" width="20.28515625" style="124" customWidth="1"/>
    <col min="31" max="31" width="5.42578125" style="123" customWidth="1"/>
    <col min="32" max="32" width="2.42578125" style="123" hidden="1" customWidth="1"/>
    <col min="33" max="33" width="2.5703125" style="123" hidden="1" customWidth="1"/>
    <col min="34" max="34" width="9.140625" style="123" hidden="1" customWidth="1"/>
    <col min="35" max="16384" width="9.140625" style="123"/>
  </cols>
  <sheetData>
    <row r="1" spans="1:33" s="122" customFormat="1" ht="25.5" customHeight="1" x14ac:dyDescent="0.25">
      <c r="A1" s="125"/>
      <c r="B1" s="126"/>
      <c r="C1" s="127" t="s">
        <v>0</v>
      </c>
      <c r="D1" s="193" t="s">
        <v>1</v>
      </c>
      <c r="E1" s="193"/>
      <c r="F1" s="128"/>
      <c r="G1" s="128"/>
      <c r="H1" s="128"/>
      <c r="I1" s="128"/>
      <c r="J1" s="128"/>
      <c r="K1" s="128"/>
      <c r="L1" s="128"/>
      <c r="M1" s="128"/>
      <c r="N1" s="128"/>
      <c r="O1" s="128"/>
      <c r="P1" s="128"/>
      <c r="Q1" s="128"/>
      <c r="R1" s="128"/>
      <c r="S1" s="128"/>
      <c r="T1" s="126"/>
      <c r="U1" s="126"/>
      <c r="V1" s="125"/>
      <c r="W1" s="126"/>
      <c r="X1" s="126"/>
      <c r="Y1" s="126"/>
      <c r="Z1" s="126"/>
      <c r="AA1" s="126"/>
      <c r="AB1" s="126"/>
      <c r="AC1" s="126"/>
      <c r="AD1" s="154"/>
    </row>
    <row r="2" spans="1:33" s="122" customFormat="1" ht="25.5" customHeight="1" x14ac:dyDescent="0.25">
      <c r="A2" s="125"/>
      <c r="B2" s="126"/>
      <c r="C2" s="127" t="s">
        <v>2</v>
      </c>
      <c r="D2" s="193" t="s">
        <v>3</v>
      </c>
      <c r="E2" s="193"/>
      <c r="F2" s="128"/>
      <c r="G2" s="128"/>
      <c r="H2" s="128"/>
      <c r="I2" s="128"/>
      <c r="J2" s="128"/>
      <c r="K2" s="128"/>
      <c r="L2" s="128"/>
      <c r="M2" s="128"/>
      <c r="N2" s="128"/>
      <c r="O2" s="128"/>
      <c r="P2" s="128"/>
      <c r="Q2" s="128"/>
      <c r="R2" s="128"/>
      <c r="S2" s="128"/>
      <c r="T2" s="126"/>
      <c r="U2" s="126"/>
      <c r="V2" s="125"/>
      <c r="W2" s="126"/>
      <c r="X2" s="126"/>
      <c r="Y2" s="126"/>
      <c r="Z2" s="126"/>
      <c r="AA2" s="126"/>
      <c r="AB2" s="126"/>
      <c r="AC2" s="126"/>
      <c r="AD2" s="154"/>
    </row>
    <row r="3" spans="1:33" s="122" customFormat="1" ht="25.5" customHeight="1" x14ac:dyDescent="0.25">
      <c r="A3" s="125"/>
      <c r="B3" s="129"/>
      <c r="C3" s="130"/>
      <c r="D3" s="193" t="s">
        <v>4</v>
      </c>
      <c r="E3" s="193"/>
      <c r="F3" s="128"/>
      <c r="G3" s="128"/>
      <c r="H3" s="128"/>
      <c r="I3" s="128"/>
      <c r="J3" s="128"/>
      <c r="K3" s="128"/>
      <c r="L3" s="128"/>
      <c r="M3" s="128"/>
      <c r="N3" s="128"/>
      <c r="O3" s="128"/>
      <c r="P3" s="128"/>
      <c r="Q3" s="128"/>
      <c r="R3" s="128"/>
      <c r="S3" s="128"/>
      <c r="T3" s="129"/>
      <c r="U3" s="129"/>
      <c r="V3" s="125"/>
      <c r="W3" s="129"/>
      <c r="X3" s="129"/>
      <c r="Y3" s="129"/>
      <c r="Z3" s="129"/>
      <c r="AA3" s="129"/>
      <c r="AB3" s="129"/>
      <c r="AC3" s="129"/>
      <c r="AD3" s="155"/>
    </row>
    <row r="4" spans="1:33" s="122" customFormat="1" ht="25.5" customHeight="1" x14ac:dyDescent="0.25">
      <c r="A4" s="125"/>
      <c r="B4" s="126"/>
      <c r="C4" s="127" t="s">
        <v>5</v>
      </c>
      <c r="D4" s="193" t="s">
        <v>6</v>
      </c>
      <c r="E4" s="193"/>
      <c r="F4" s="128"/>
      <c r="G4" s="128"/>
      <c r="H4" s="128"/>
      <c r="I4" s="128"/>
      <c r="J4" s="128"/>
      <c r="K4" s="128"/>
      <c r="L4" s="128"/>
      <c r="M4" s="128"/>
      <c r="N4" s="128"/>
      <c r="O4" s="128"/>
      <c r="P4" s="128"/>
      <c r="Q4" s="128"/>
      <c r="R4" s="128"/>
      <c r="S4" s="128" t="s">
        <v>7</v>
      </c>
      <c r="T4" s="126"/>
      <c r="U4" s="126"/>
      <c r="V4" s="125"/>
      <c r="W4" s="126"/>
      <c r="X4" s="126"/>
      <c r="Y4" s="126"/>
      <c r="Z4" s="126"/>
      <c r="AA4" s="126"/>
      <c r="AB4" s="126"/>
      <c r="AC4" s="126"/>
      <c r="AD4" s="154"/>
    </row>
    <row r="5" spans="1:33" ht="15.95" customHeight="1" x14ac:dyDescent="0.25">
      <c r="A5" s="131"/>
      <c r="B5" s="131"/>
      <c r="C5" s="131"/>
      <c r="D5" s="132"/>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2"/>
    </row>
    <row r="6" spans="1:33" s="59" customFormat="1" ht="20.100000000000001" customHeight="1" x14ac:dyDescent="0.25">
      <c r="A6" s="133" t="s">
        <v>8</v>
      </c>
      <c r="B6" s="131"/>
      <c r="C6" s="134" t="s">
        <v>9</v>
      </c>
      <c r="D6" s="194" t="s">
        <v>10</v>
      </c>
      <c r="E6" s="194"/>
      <c r="F6" s="135"/>
      <c r="G6" s="135"/>
      <c r="H6" s="135"/>
      <c r="I6" s="135"/>
      <c r="J6" s="135"/>
      <c r="K6" s="135"/>
      <c r="L6" s="135"/>
      <c r="M6" s="135"/>
      <c r="N6" s="135"/>
      <c r="O6" s="135"/>
      <c r="P6" s="135"/>
      <c r="Q6" s="135"/>
      <c r="R6" s="135"/>
      <c r="S6" s="135"/>
      <c r="T6" s="135"/>
      <c r="U6" s="135"/>
      <c r="V6" s="135"/>
      <c r="W6" s="135"/>
      <c r="X6" s="135"/>
      <c r="Y6" s="135"/>
      <c r="Z6" s="138"/>
      <c r="AA6" s="138"/>
      <c r="AB6" s="138"/>
      <c r="AC6" s="138"/>
      <c r="AD6" s="139"/>
    </row>
    <row r="7" spans="1:33" s="59" customFormat="1" ht="20.100000000000001" customHeight="1" x14ac:dyDescent="0.25">
      <c r="A7" s="136" t="s">
        <v>11</v>
      </c>
      <c r="B7" s="135"/>
      <c r="C7" s="134" t="s">
        <v>12</v>
      </c>
      <c r="D7" s="137" t="s">
        <v>13</v>
      </c>
      <c r="E7" s="131"/>
      <c r="F7" s="135"/>
      <c r="G7" s="135"/>
      <c r="H7" s="135"/>
      <c r="I7" s="135"/>
      <c r="J7" s="135"/>
      <c r="K7" s="135"/>
      <c r="L7" s="135"/>
      <c r="M7" s="135"/>
      <c r="N7" s="135"/>
      <c r="O7" s="135"/>
      <c r="P7" s="135"/>
      <c r="Q7" s="135"/>
      <c r="R7" s="135"/>
      <c r="S7" s="135"/>
      <c r="T7" s="135"/>
      <c r="U7" s="135"/>
      <c r="V7" s="135"/>
      <c r="W7" s="135"/>
      <c r="X7" s="135"/>
      <c r="Y7" s="135"/>
      <c r="Z7" s="138"/>
      <c r="AA7" s="138"/>
      <c r="AB7" s="138"/>
      <c r="AC7" s="138"/>
      <c r="AD7" s="139"/>
    </row>
    <row r="8" spans="1:33" s="59" customFormat="1" ht="20.100000000000001" customHeight="1" x14ac:dyDescent="0.25">
      <c r="A8" s="138"/>
      <c r="B8" s="135"/>
      <c r="C8" s="138"/>
      <c r="D8" s="135"/>
      <c r="E8" s="139"/>
      <c r="F8" s="140"/>
      <c r="G8" s="139"/>
      <c r="H8" s="140"/>
      <c r="I8" s="139"/>
      <c r="J8" s="140"/>
      <c r="K8" s="139"/>
      <c r="L8" s="140"/>
      <c r="M8" s="139"/>
      <c r="N8" s="140"/>
      <c r="O8" s="139"/>
      <c r="P8" s="140"/>
      <c r="Q8" s="139"/>
      <c r="R8" s="140"/>
      <c r="S8" s="139"/>
      <c r="T8" s="140"/>
      <c r="U8" s="139"/>
      <c r="V8" s="140"/>
      <c r="W8" s="139"/>
      <c r="X8" s="140"/>
      <c r="Y8" s="139"/>
      <c r="Z8" s="140"/>
      <c r="AA8" s="139"/>
      <c r="AB8" s="140"/>
      <c r="AC8" s="139"/>
      <c r="AD8" s="140"/>
    </row>
    <row r="9" spans="1:33" s="59" customFormat="1" x14ac:dyDescent="0.25">
      <c r="A9" s="187" t="s">
        <v>14</v>
      </c>
      <c r="B9" s="187" t="s">
        <v>15</v>
      </c>
      <c r="C9" s="189" t="s">
        <v>16</v>
      </c>
      <c r="D9" s="191" t="s">
        <v>17</v>
      </c>
      <c r="E9" s="176" t="s">
        <v>18</v>
      </c>
      <c r="F9" s="177"/>
      <c r="G9" s="177"/>
      <c r="H9" s="176" t="s">
        <v>19</v>
      </c>
      <c r="I9" s="176"/>
      <c r="J9" s="176"/>
      <c r="K9" s="181" t="s">
        <v>20</v>
      </c>
      <c r="L9" s="182"/>
      <c r="M9" s="148"/>
      <c r="N9" s="148"/>
      <c r="O9" s="149"/>
      <c r="P9" s="149"/>
      <c r="Q9" s="149"/>
      <c r="R9" s="149"/>
      <c r="S9" s="149"/>
      <c r="T9" s="149"/>
      <c r="U9" s="149"/>
      <c r="V9" s="149"/>
      <c r="W9" s="149"/>
      <c r="X9" s="149"/>
      <c r="Y9" s="149"/>
      <c r="Z9" s="149"/>
      <c r="AA9" s="149"/>
      <c r="AB9" s="149"/>
      <c r="AC9" s="149"/>
      <c r="AD9" s="173" t="s">
        <v>21</v>
      </c>
    </row>
    <row r="10" spans="1:33" s="59" customFormat="1" x14ac:dyDescent="0.25">
      <c r="A10" s="188"/>
      <c r="B10" s="188"/>
      <c r="C10" s="190"/>
      <c r="D10" s="192"/>
      <c r="E10" s="178"/>
      <c r="F10" s="179"/>
      <c r="G10" s="179"/>
      <c r="H10" s="180"/>
      <c r="I10" s="180"/>
      <c r="J10" s="180"/>
      <c r="K10" s="183"/>
      <c r="L10" s="184"/>
      <c r="M10" s="150"/>
      <c r="N10" s="150"/>
      <c r="O10" s="151"/>
      <c r="P10" s="151"/>
      <c r="Q10" s="151"/>
      <c r="R10" s="151"/>
      <c r="S10" s="151"/>
      <c r="T10" s="151"/>
      <c r="U10" s="151"/>
      <c r="V10" s="151"/>
      <c r="W10" s="151"/>
      <c r="X10" s="151"/>
      <c r="Y10" s="151"/>
      <c r="Z10" s="151"/>
      <c r="AA10" s="151"/>
      <c r="AB10" s="156"/>
      <c r="AC10" s="156"/>
      <c r="AD10" s="174"/>
    </row>
    <row r="11" spans="1:33" ht="30.75" customHeight="1" x14ac:dyDescent="0.25">
      <c r="A11" s="188"/>
      <c r="B11" s="188"/>
      <c r="C11" s="190"/>
      <c r="D11" s="188"/>
      <c r="E11" s="141" t="s">
        <v>22</v>
      </c>
      <c r="F11" s="141" t="s">
        <v>23</v>
      </c>
      <c r="G11" s="141" t="s">
        <v>24</v>
      </c>
      <c r="H11" s="141" t="s">
        <v>25</v>
      </c>
      <c r="I11" s="141" t="s">
        <v>26</v>
      </c>
      <c r="J11" s="152" t="s">
        <v>27</v>
      </c>
      <c r="K11" s="141" t="s">
        <v>28</v>
      </c>
      <c r="L11" s="141" t="s">
        <v>29</v>
      </c>
      <c r="M11" s="153"/>
      <c r="N11" s="153"/>
      <c r="O11" s="153"/>
      <c r="P11" s="153"/>
      <c r="Q11" s="153"/>
      <c r="R11" s="153"/>
      <c r="S11" s="153"/>
      <c r="T11" s="153"/>
      <c r="U11" s="153"/>
      <c r="V11" s="153"/>
      <c r="W11" s="153"/>
      <c r="X11" s="153"/>
      <c r="Y11" s="153"/>
      <c r="Z11" s="153"/>
      <c r="AA11" s="153"/>
      <c r="AB11" s="157"/>
      <c r="AC11" s="157"/>
      <c r="AD11" s="175"/>
    </row>
    <row r="12" spans="1:33" s="59" customFormat="1" ht="24.95" customHeight="1" x14ac:dyDescent="0.25">
      <c r="A12" s="142">
        <v>1</v>
      </c>
      <c r="B12" s="143" t="s">
        <v>30</v>
      </c>
      <c r="C12" s="144">
        <v>40307162521</v>
      </c>
      <c r="D12" s="145" t="str">
        <f t="shared" ref="D12:D35" si="0">IF(C12="","",VLOOKUP(VALUE(RIGHT(C12)),$AF$12:$AG$21,2))</f>
        <v>L</v>
      </c>
      <c r="E12" s="142">
        <v>6</v>
      </c>
      <c r="F12" s="142">
        <v>6</v>
      </c>
      <c r="G12" s="142">
        <v>6</v>
      </c>
      <c r="H12" s="142">
        <v>6</v>
      </c>
      <c r="I12" s="142">
        <v>6</v>
      </c>
      <c r="J12" s="142">
        <v>6</v>
      </c>
      <c r="K12" s="142">
        <v>1</v>
      </c>
      <c r="L12" s="142">
        <v>1</v>
      </c>
      <c r="M12" s="142"/>
      <c r="N12" s="142"/>
      <c r="O12" s="142"/>
      <c r="P12" s="142"/>
      <c r="Q12" s="142"/>
      <c r="R12" s="142"/>
      <c r="S12" s="142"/>
      <c r="T12" s="142"/>
      <c r="U12" s="142"/>
      <c r="V12" s="142"/>
      <c r="W12" s="142"/>
      <c r="X12" s="142"/>
      <c r="Y12" s="142"/>
      <c r="Z12" s="142"/>
      <c r="AA12" s="142"/>
      <c r="AB12" s="142"/>
      <c r="AC12" s="142"/>
      <c r="AD12" s="142">
        <v>6</v>
      </c>
      <c r="AF12" s="158">
        <v>0</v>
      </c>
      <c r="AG12" s="158" t="s">
        <v>31</v>
      </c>
    </row>
    <row r="13" spans="1:33" s="59" customFormat="1" ht="24.95" customHeight="1" x14ac:dyDescent="0.25">
      <c r="A13" s="142">
        <v>2</v>
      </c>
      <c r="B13" s="143" t="s">
        <v>32</v>
      </c>
      <c r="C13" s="144">
        <v>40307162522</v>
      </c>
      <c r="D13" s="145" t="str">
        <f t="shared" si="0"/>
        <v>P</v>
      </c>
      <c r="E13" s="142">
        <v>6</v>
      </c>
      <c r="F13" s="142">
        <v>5</v>
      </c>
      <c r="G13" s="142">
        <v>4</v>
      </c>
      <c r="H13" s="142">
        <v>4</v>
      </c>
      <c r="I13" s="142">
        <v>5</v>
      </c>
      <c r="J13" s="142">
        <v>6</v>
      </c>
      <c r="K13" s="142">
        <v>6</v>
      </c>
      <c r="L13" s="142">
        <v>2</v>
      </c>
      <c r="M13" s="142"/>
      <c r="N13" s="142"/>
      <c r="O13" s="142"/>
      <c r="P13" s="142"/>
      <c r="Q13" s="142"/>
      <c r="R13" s="142"/>
      <c r="S13" s="142"/>
      <c r="T13" s="142"/>
      <c r="U13" s="142"/>
      <c r="V13" s="142"/>
      <c r="W13" s="142"/>
      <c r="X13" s="142"/>
      <c r="Y13" s="142"/>
      <c r="Z13" s="142"/>
      <c r="AA13" s="142"/>
      <c r="AB13" s="142"/>
      <c r="AC13" s="142"/>
      <c r="AD13" s="142">
        <v>2</v>
      </c>
      <c r="AF13" s="158">
        <v>1</v>
      </c>
      <c r="AG13" s="158" t="s">
        <v>33</v>
      </c>
    </row>
    <row r="14" spans="1:33" s="59" customFormat="1" ht="24.95" customHeight="1" x14ac:dyDescent="0.25">
      <c r="A14" s="142">
        <v>3</v>
      </c>
      <c r="B14" s="143" t="s">
        <v>34</v>
      </c>
      <c r="C14" s="144">
        <v>40307162523</v>
      </c>
      <c r="D14" s="145" t="str">
        <f t="shared" si="0"/>
        <v>L</v>
      </c>
      <c r="E14" s="142">
        <v>3</v>
      </c>
      <c r="F14" s="142">
        <v>3</v>
      </c>
      <c r="G14" s="142">
        <v>3</v>
      </c>
      <c r="H14" s="142">
        <v>5</v>
      </c>
      <c r="I14" s="142">
        <v>3</v>
      </c>
      <c r="J14" s="142">
        <v>2</v>
      </c>
      <c r="K14" s="142">
        <v>3</v>
      </c>
      <c r="L14" s="142">
        <v>3</v>
      </c>
      <c r="M14" s="142"/>
      <c r="N14" s="142"/>
      <c r="O14" s="142"/>
      <c r="P14" s="142"/>
      <c r="Q14" s="142"/>
      <c r="R14" s="142"/>
      <c r="S14" s="142"/>
      <c r="T14" s="142"/>
      <c r="U14" s="142"/>
      <c r="V14" s="142"/>
      <c r="W14" s="142"/>
      <c r="X14" s="142"/>
      <c r="Y14" s="142"/>
      <c r="Z14" s="142"/>
      <c r="AA14" s="142"/>
      <c r="AB14" s="142"/>
      <c r="AC14" s="142"/>
      <c r="AD14" s="142">
        <v>3</v>
      </c>
      <c r="AF14" s="158">
        <v>2</v>
      </c>
      <c r="AG14" s="158" t="s">
        <v>31</v>
      </c>
    </row>
    <row r="15" spans="1:33" s="59" customFormat="1" ht="24.95" customHeight="1" x14ac:dyDescent="0.25">
      <c r="A15" s="142">
        <v>4</v>
      </c>
      <c r="B15" s="143" t="s">
        <v>35</v>
      </c>
      <c r="C15" s="144">
        <v>40307162524</v>
      </c>
      <c r="D15" s="145" t="str">
        <f t="shared" si="0"/>
        <v>P</v>
      </c>
      <c r="E15" s="142">
        <v>4</v>
      </c>
      <c r="F15" s="142">
        <v>4</v>
      </c>
      <c r="G15" s="142">
        <v>4</v>
      </c>
      <c r="H15" s="142">
        <v>4</v>
      </c>
      <c r="I15" s="142">
        <v>4</v>
      </c>
      <c r="J15" s="142">
        <v>4</v>
      </c>
      <c r="K15" s="142">
        <v>4</v>
      </c>
      <c r="L15" s="142">
        <v>4</v>
      </c>
      <c r="M15" s="142"/>
      <c r="N15" s="142"/>
      <c r="O15" s="142"/>
      <c r="P15" s="142"/>
      <c r="Q15" s="142"/>
      <c r="R15" s="142"/>
      <c r="S15" s="142"/>
      <c r="T15" s="142"/>
      <c r="U15" s="142"/>
      <c r="V15" s="142"/>
      <c r="W15" s="142"/>
      <c r="X15" s="142"/>
      <c r="Y15" s="142"/>
      <c r="Z15" s="142"/>
      <c r="AA15" s="142"/>
      <c r="AB15" s="142"/>
      <c r="AC15" s="142"/>
      <c r="AD15" s="142">
        <v>4</v>
      </c>
      <c r="AF15" s="158">
        <v>3</v>
      </c>
      <c r="AG15" s="158" t="s">
        <v>33</v>
      </c>
    </row>
    <row r="16" spans="1:33" s="59" customFormat="1" ht="24.95" customHeight="1" x14ac:dyDescent="0.25">
      <c r="A16" s="142">
        <v>5</v>
      </c>
      <c r="B16" s="143" t="s">
        <v>36</v>
      </c>
      <c r="C16" s="144">
        <v>40307162525</v>
      </c>
      <c r="D16" s="145" t="str">
        <f t="shared" si="0"/>
        <v>L</v>
      </c>
      <c r="E16" s="142">
        <v>5</v>
      </c>
      <c r="F16" s="142">
        <v>5</v>
      </c>
      <c r="G16" s="142">
        <v>5</v>
      </c>
      <c r="H16" s="142">
        <v>5</v>
      </c>
      <c r="I16" s="142">
        <v>5</v>
      </c>
      <c r="J16" s="142">
        <v>5</v>
      </c>
      <c r="K16" s="142">
        <v>5</v>
      </c>
      <c r="L16" s="142">
        <v>5</v>
      </c>
      <c r="M16" s="142"/>
      <c r="N16" s="142"/>
      <c r="O16" s="142"/>
      <c r="P16" s="142"/>
      <c r="Q16" s="142"/>
      <c r="R16" s="142"/>
      <c r="S16" s="142"/>
      <c r="T16" s="142"/>
      <c r="U16" s="142"/>
      <c r="V16" s="142"/>
      <c r="W16" s="142"/>
      <c r="X16" s="142"/>
      <c r="Y16" s="142"/>
      <c r="Z16" s="142"/>
      <c r="AA16" s="142"/>
      <c r="AB16" s="142"/>
      <c r="AC16" s="142"/>
      <c r="AD16" s="142">
        <v>5</v>
      </c>
      <c r="AF16" s="158">
        <v>4</v>
      </c>
      <c r="AG16" s="158" t="s">
        <v>31</v>
      </c>
    </row>
    <row r="17" spans="1:35" s="59" customFormat="1" ht="24.95" customHeight="1" x14ac:dyDescent="0.25">
      <c r="A17" s="142">
        <v>6</v>
      </c>
      <c r="B17" s="143" t="s">
        <v>37</v>
      </c>
      <c r="C17" s="144">
        <v>40307162526</v>
      </c>
      <c r="D17" s="145" t="str">
        <f t="shared" si="0"/>
        <v>P</v>
      </c>
      <c r="E17" s="142">
        <v>1</v>
      </c>
      <c r="F17" s="142">
        <v>2</v>
      </c>
      <c r="G17" s="142">
        <v>3</v>
      </c>
      <c r="H17" s="142">
        <v>4</v>
      </c>
      <c r="I17" s="142">
        <v>5</v>
      </c>
      <c r="J17" s="142">
        <v>6</v>
      </c>
      <c r="K17" s="142">
        <v>1</v>
      </c>
      <c r="L17" s="142">
        <v>6</v>
      </c>
      <c r="M17" s="142"/>
      <c r="N17" s="142"/>
      <c r="O17" s="142"/>
      <c r="P17" s="142"/>
      <c r="Q17" s="142"/>
      <c r="R17" s="142"/>
      <c r="S17" s="142"/>
      <c r="T17" s="142"/>
      <c r="U17" s="142"/>
      <c r="V17" s="142"/>
      <c r="W17" s="142"/>
      <c r="X17" s="142"/>
      <c r="Y17" s="142"/>
      <c r="Z17" s="142"/>
      <c r="AA17" s="142"/>
      <c r="AB17" s="142"/>
      <c r="AC17" s="142"/>
      <c r="AD17" s="142">
        <v>1</v>
      </c>
      <c r="AF17" s="158">
        <v>5</v>
      </c>
      <c r="AG17" s="158" t="s">
        <v>33</v>
      </c>
    </row>
    <row r="18" spans="1:35" s="59" customFormat="1" ht="24.95" customHeight="1" x14ac:dyDescent="0.25">
      <c r="A18" s="142">
        <v>7</v>
      </c>
      <c r="B18" s="143" t="s">
        <v>38</v>
      </c>
      <c r="C18" s="144">
        <v>40307162527</v>
      </c>
      <c r="D18" s="145" t="str">
        <f t="shared" si="0"/>
        <v>L</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F18" s="159">
        <v>6</v>
      </c>
      <c r="AG18" s="159" t="s">
        <v>31</v>
      </c>
    </row>
    <row r="19" spans="1:35" s="59" customFormat="1" ht="24.95" customHeight="1" x14ac:dyDescent="0.25">
      <c r="A19" s="142">
        <v>8</v>
      </c>
      <c r="B19" s="143" t="s">
        <v>39</v>
      </c>
      <c r="C19" s="144">
        <v>40307162528</v>
      </c>
      <c r="D19" s="145" t="str">
        <f t="shared" si="0"/>
        <v>P</v>
      </c>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F19" s="158">
        <v>7</v>
      </c>
      <c r="AG19" s="158" t="s">
        <v>33</v>
      </c>
      <c r="AH19" s="60"/>
      <c r="AI19" s="60"/>
    </row>
    <row r="20" spans="1:35" s="59" customFormat="1" ht="24.95" customHeight="1" x14ac:dyDescent="0.25">
      <c r="A20" s="142">
        <v>9</v>
      </c>
      <c r="B20" s="143" t="s">
        <v>40</v>
      </c>
      <c r="C20" s="144">
        <v>40307162529</v>
      </c>
      <c r="D20" s="145" t="str">
        <f t="shared" si="0"/>
        <v>L</v>
      </c>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F20" s="159">
        <v>8</v>
      </c>
      <c r="AG20" s="159" t="s">
        <v>31</v>
      </c>
      <c r="AH20" s="60"/>
      <c r="AI20" s="60"/>
    </row>
    <row r="21" spans="1:35" s="59" customFormat="1" ht="24.95" customHeight="1" x14ac:dyDescent="0.25">
      <c r="A21" s="142">
        <v>10</v>
      </c>
      <c r="B21" s="143" t="s">
        <v>41</v>
      </c>
      <c r="C21" s="144">
        <v>40307162530</v>
      </c>
      <c r="D21" s="145" t="str">
        <f t="shared" si="0"/>
        <v>P</v>
      </c>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F21" s="158">
        <v>9</v>
      </c>
      <c r="AG21" s="158" t="s">
        <v>33</v>
      </c>
      <c r="AH21" s="60"/>
      <c r="AI21" s="60"/>
    </row>
    <row r="22" spans="1:35" s="59" customFormat="1" ht="24.95" customHeight="1" x14ac:dyDescent="0.25">
      <c r="A22" s="142">
        <v>11</v>
      </c>
      <c r="B22" s="143" t="s">
        <v>42</v>
      </c>
      <c r="C22" s="144">
        <v>40307162531</v>
      </c>
      <c r="D22" s="145" t="str">
        <f t="shared" si="0"/>
        <v>L</v>
      </c>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F22" s="112"/>
      <c r="AG22" s="112"/>
      <c r="AH22" s="60"/>
      <c r="AI22" s="60"/>
    </row>
    <row r="23" spans="1:35" s="59" customFormat="1" ht="24.95" customHeight="1" x14ac:dyDescent="0.25">
      <c r="A23" s="142">
        <v>12</v>
      </c>
      <c r="B23" s="143" t="s">
        <v>43</v>
      </c>
      <c r="C23" s="144">
        <v>40307162532</v>
      </c>
      <c r="D23" s="145" t="str">
        <f t="shared" si="0"/>
        <v>P</v>
      </c>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F23" s="112"/>
      <c r="AG23" s="112"/>
      <c r="AH23" s="60"/>
      <c r="AI23" s="60"/>
    </row>
    <row r="24" spans="1:35" s="59" customFormat="1" ht="24.95" customHeight="1" x14ac:dyDescent="0.25">
      <c r="A24" s="142">
        <v>13</v>
      </c>
      <c r="B24" s="143" t="s">
        <v>44</v>
      </c>
      <c r="C24" s="144">
        <v>40307162533</v>
      </c>
      <c r="D24" s="145" t="str">
        <f t="shared" si="0"/>
        <v>L</v>
      </c>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F24" s="112"/>
      <c r="AG24" s="112"/>
    </row>
    <row r="25" spans="1:35" s="59" customFormat="1" ht="24.95" customHeight="1" x14ac:dyDescent="0.25">
      <c r="A25" s="142">
        <v>14</v>
      </c>
      <c r="B25" s="143" t="s">
        <v>45</v>
      </c>
      <c r="C25" s="144">
        <v>40307162534</v>
      </c>
      <c r="D25" s="145" t="str">
        <f t="shared" si="0"/>
        <v>P</v>
      </c>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F25" s="112"/>
      <c r="AG25" s="112"/>
    </row>
    <row r="26" spans="1:35" s="59" customFormat="1" ht="24.95" customHeight="1" x14ac:dyDescent="0.25">
      <c r="A26" s="142">
        <v>15</v>
      </c>
      <c r="B26" s="143" t="s">
        <v>46</v>
      </c>
      <c r="C26" s="144">
        <v>40307162535</v>
      </c>
      <c r="D26" s="145" t="str">
        <f t="shared" si="0"/>
        <v>L</v>
      </c>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F26" s="112"/>
      <c r="AG26" s="112"/>
    </row>
    <row r="27" spans="1:35" s="59" customFormat="1" ht="24.95" customHeight="1" x14ac:dyDescent="0.25">
      <c r="A27" s="142">
        <v>16</v>
      </c>
      <c r="B27" s="143" t="s">
        <v>47</v>
      </c>
      <c r="C27" s="144">
        <v>40307162536</v>
      </c>
      <c r="D27" s="145" t="str">
        <f t="shared" si="0"/>
        <v>P</v>
      </c>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F27" s="112"/>
      <c r="AG27" s="112"/>
    </row>
    <row r="28" spans="1:35" s="59" customFormat="1" ht="24.95" customHeight="1" x14ac:dyDescent="0.25">
      <c r="A28" s="142">
        <v>17</v>
      </c>
      <c r="B28" s="143" t="s">
        <v>48</v>
      </c>
      <c r="C28" s="144">
        <v>40307162537</v>
      </c>
      <c r="D28" s="145" t="str">
        <f t="shared" si="0"/>
        <v>L</v>
      </c>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F28" s="112"/>
      <c r="AG28" s="112"/>
    </row>
    <row r="29" spans="1:35" s="59" customFormat="1" ht="24.95" customHeight="1" x14ac:dyDescent="0.25">
      <c r="A29" s="142">
        <v>18</v>
      </c>
      <c r="B29" s="143" t="s">
        <v>49</v>
      </c>
      <c r="C29" s="144">
        <v>40307162538</v>
      </c>
      <c r="D29" s="145" t="str">
        <f t="shared" si="0"/>
        <v>P</v>
      </c>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F29" s="112"/>
      <c r="AG29" s="112"/>
    </row>
    <row r="30" spans="1:35" s="59" customFormat="1" ht="24.95" customHeight="1" x14ac:dyDescent="0.25">
      <c r="A30" s="142">
        <v>19</v>
      </c>
      <c r="B30" s="143" t="s">
        <v>50</v>
      </c>
      <c r="C30" s="144">
        <v>40307162539</v>
      </c>
      <c r="D30" s="145" t="str">
        <f t="shared" si="0"/>
        <v>L</v>
      </c>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F30" s="112"/>
      <c r="AG30" s="112"/>
    </row>
    <row r="31" spans="1:35" s="59" customFormat="1" ht="24.95" customHeight="1" x14ac:dyDescent="0.25">
      <c r="A31" s="142">
        <v>20</v>
      </c>
      <c r="B31" s="143" t="s">
        <v>51</v>
      </c>
      <c r="C31" s="144">
        <v>40307162540</v>
      </c>
      <c r="D31" s="145" t="str">
        <f t="shared" si="0"/>
        <v>P</v>
      </c>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F31" s="112"/>
      <c r="AG31" s="112"/>
    </row>
    <row r="32" spans="1:35" s="59" customFormat="1" ht="24.95" customHeight="1" x14ac:dyDescent="0.25">
      <c r="A32" s="142">
        <v>21</v>
      </c>
      <c r="B32" s="143" t="s">
        <v>52</v>
      </c>
      <c r="C32" s="144">
        <v>40307162541</v>
      </c>
      <c r="D32" s="145" t="str">
        <f t="shared" si="0"/>
        <v>L</v>
      </c>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F32" s="112"/>
      <c r="AG32" s="112"/>
    </row>
    <row r="33" spans="1:33" s="59" customFormat="1" ht="24.95" customHeight="1" x14ac:dyDescent="0.25">
      <c r="A33" s="142">
        <v>22</v>
      </c>
      <c r="B33" s="143" t="s">
        <v>53</v>
      </c>
      <c r="C33" s="144">
        <v>40307162542</v>
      </c>
      <c r="D33" s="145" t="str">
        <f t="shared" si="0"/>
        <v>P</v>
      </c>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F33" s="112"/>
      <c r="AG33" s="112"/>
    </row>
    <row r="34" spans="1:33" s="59" customFormat="1" ht="24.95" customHeight="1" x14ac:dyDescent="0.25">
      <c r="A34" s="142">
        <v>23</v>
      </c>
      <c r="B34" s="143" t="s">
        <v>54</v>
      </c>
      <c r="C34" s="144">
        <v>40307162543</v>
      </c>
      <c r="D34" s="145" t="str">
        <f t="shared" si="0"/>
        <v>L</v>
      </c>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F34" s="112"/>
      <c r="AG34" s="112"/>
    </row>
    <row r="35" spans="1:33" s="59" customFormat="1" ht="24.95" customHeight="1" x14ac:dyDescent="0.25">
      <c r="A35" s="142">
        <v>24</v>
      </c>
      <c r="B35" s="143" t="s">
        <v>55</v>
      </c>
      <c r="C35" s="144">
        <v>40307162544</v>
      </c>
      <c r="D35" s="145" t="str">
        <f t="shared" si="0"/>
        <v>P</v>
      </c>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F35" s="112"/>
      <c r="AG35" s="112"/>
    </row>
    <row r="36" spans="1:33" s="59" customFormat="1" ht="24.95" customHeight="1" x14ac:dyDescent="0.25">
      <c r="A36" s="142">
        <v>25</v>
      </c>
      <c r="B36" s="143" t="s">
        <v>56</v>
      </c>
      <c r="C36" s="144">
        <v>40307162545</v>
      </c>
      <c r="D36" s="145" t="str">
        <f t="shared" ref="D36:D41" si="1">IF(C36="","",VLOOKUP(VALUE(RIGHT(C36)),$AF$12:$AG$21,2))</f>
        <v>L</v>
      </c>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F36" s="112"/>
      <c r="AG36" s="112"/>
    </row>
    <row r="37" spans="1:33" s="59" customFormat="1" ht="24.95" customHeight="1" x14ac:dyDescent="0.25">
      <c r="A37" s="142">
        <v>26</v>
      </c>
      <c r="B37" s="143" t="s">
        <v>57</v>
      </c>
      <c r="C37" s="144">
        <v>40307162546</v>
      </c>
      <c r="D37" s="145" t="str">
        <f t="shared" si="1"/>
        <v>P</v>
      </c>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F37" s="112"/>
      <c r="AG37" s="112"/>
    </row>
    <row r="38" spans="1:33" s="59" customFormat="1" ht="24.95" customHeight="1" x14ac:dyDescent="0.25">
      <c r="A38" s="142">
        <v>27</v>
      </c>
      <c r="B38" s="143" t="s">
        <v>58</v>
      </c>
      <c r="C38" s="144">
        <v>40307162547</v>
      </c>
      <c r="D38" s="145" t="str">
        <f t="shared" si="1"/>
        <v>L</v>
      </c>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F38" s="112"/>
      <c r="AG38" s="112"/>
    </row>
    <row r="39" spans="1:33" s="59" customFormat="1" ht="24.95" customHeight="1" x14ac:dyDescent="0.25">
      <c r="A39" s="142">
        <v>28</v>
      </c>
      <c r="B39" s="143" t="s">
        <v>59</v>
      </c>
      <c r="C39" s="144">
        <v>40307162548</v>
      </c>
      <c r="D39" s="145" t="str">
        <f t="shared" si="1"/>
        <v>P</v>
      </c>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F39" s="112"/>
      <c r="AG39" s="112"/>
    </row>
    <row r="40" spans="1:33" s="59" customFormat="1" ht="24.95" customHeight="1" x14ac:dyDescent="0.25">
      <c r="A40" s="142">
        <v>29</v>
      </c>
      <c r="B40" s="143" t="s">
        <v>60</v>
      </c>
      <c r="C40" s="144">
        <v>40307162549</v>
      </c>
      <c r="D40" s="145" t="str">
        <f t="shared" si="1"/>
        <v>L</v>
      </c>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F40" s="112"/>
      <c r="AG40" s="112"/>
    </row>
    <row r="41" spans="1:33" s="59" customFormat="1" ht="24.95" customHeight="1" x14ac:dyDescent="0.25">
      <c r="A41" s="142">
        <v>30</v>
      </c>
      <c r="B41" s="143" t="s">
        <v>61</v>
      </c>
      <c r="C41" s="144">
        <v>40307162550</v>
      </c>
      <c r="D41" s="145" t="str">
        <f t="shared" si="1"/>
        <v>P</v>
      </c>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F41" s="112"/>
      <c r="AG41" s="112"/>
    </row>
    <row r="42" spans="1:33" s="59" customFormat="1" ht="24.95" customHeight="1" x14ac:dyDescent="0.25">
      <c r="A42" s="142">
        <v>31</v>
      </c>
      <c r="B42" s="143" t="s">
        <v>62</v>
      </c>
      <c r="C42" s="144">
        <v>40307162551</v>
      </c>
      <c r="D42" s="145" t="str">
        <f t="shared" ref="D42:D65" si="2">IF(C42="","",VLOOKUP(VALUE(RIGHT(C42)),$AF$12:$AG$21,2))</f>
        <v>L</v>
      </c>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F42" s="112"/>
      <c r="AG42" s="112"/>
    </row>
    <row r="43" spans="1:33" s="59" customFormat="1" ht="24.95" customHeight="1" x14ac:dyDescent="0.25">
      <c r="A43" s="142">
        <v>32</v>
      </c>
      <c r="B43" s="143" t="s">
        <v>63</v>
      </c>
      <c r="C43" s="144">
        <v>40307162552</v>
      </c>
      <c r="D43" s="145" t="str">
        <f t="shared" si="2"/>
        <v>P</v>
      </c>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F43" s="112"/>
      <c r="AG43" s="112"/>
    </row>
    <row r="44" spans="1:33" s="59" customFormat="1" ht="24.95" customHeight="1" x14ac:dyDescent="0.25">
      <c r="A44" s="142">
        <v>33</v>
      </c>
      <c r="B44" s="143" t="s">
        <v>64</v>
      </c>
      <c r="C44" s="144">
        <v>40307162553</v>
      </c>
      <c r="D44" s="145" t="str">
        <f t="shared" si="2"/>
        <v>L</v>
      </c>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F44" s="112"/>
      <c r="AG44" s="112"/>
    </row>
    <row r="45" spans="1:33" s="59" customFormat="1" ht="24.95" customHeight="1" x14ac:dyDescent="0.25">
      <c r="A45" s="142">
        <v>34</v>
      </c>
      <c r="B45" s="143" t="s">
        <v>65</v>
      </c>
      <c r="C45" s="144">
        <v>40307162554</v>
      </c>
      <c r="D45" s="145" t="str">
        <f t="shared" si="2"/>
        <v>P</v>
      </c>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F45" s="112"/>
      <c r="AG45" s="112"/>
    </row>
    <row r="46" spans="1:33" s="59" customFormat="1" ht="24.95" customHeight="1" x14ac:dyDescent="0.25">
      <c r="A46" s="142">
        <v>35</v>
      </c>
      <c r="B46" s="143" t="s">
        <v>66</v>
      </c>
      <c r="C46" s="144">
        <v>40307162555</v>
      </c>
      <c r="D46" s="145" t="str">
        <f t="shared" si="2"/>
        <v>L</v>
      </c>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F46" s="112"/>
      <c r="AG46" s="112"/>
    </row>
    <row r="47" spans="1:33" s="59" customFormat="1" ht="24.95" customHeight="1" x14ac:dyDescent="0.25">
      <c r="A47" s="142">
        <v>36</v>
      </c>
      <c r="B47" s="143" t="s">
        <v>67</v>
      </c>
      <c r="C47" s="144">
        <v>40307162556</v>
      </c>
      <c r="D47" s="145" t="str">
        <f t="shared" si="2"/>
        <v>P</v>
      </c>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F47" s="112"/>
      <c r="AG47" s="112"/>
    </row>
    <row r="48" spans="1:33" s="59" customFormat="1" ht="24.95" customHeight="1" x14ac:dyDescent="0.25">
      <c r="A48" s="142">
        <v>37</v>
      </c>
      <c r="B48" s="143" t="s">
        <v>68</v>
      </c>
      <c r="C48" s="144">
        <v>40307162557</v>
      </c>
      <c r="D48" s="145" t="str">
        <f t="shared" si="2"/>
        <v>L</v>
      </c>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F48" s="112"/>
      <c r="AG48" s="112"/>
    </row>
    <row r="49" spans="1:33" s="59" customFormat="1" ht="24.95" customHeight="1" x14ac:dyDescent="0.25">
      <c r="A49" s="142">
        <v>38</v>
      </c>
      <c r="B49" s="143" t="s">
        <v>69</v>
      </c>
      <c r="C49" s="144">
        <v>40307162558</v>
      </c>
      <c r="D49" s="145" t="str">
        <f t="shared" si="2"/>
        <v>P</v>
      </c>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F49" s="112"/>
      <c r="AG49" s="112"/>
    </row>
    <row r="50" spans="1:33" s="59" customFormat="1" ht="24.95" customHeight="1" x14ac:dyDescent="0.25">
      <c r="A50" s="142">
        <v>39</v>
      </c>
      <c r="B50" s="143" t="s">
        <v>70</v>
      </c>
      <c r="C50" s="144">
        <v>40307162559</v>
      </c>
      <c r="D50" s="145" t="str">
        <f t="shared" si="2"/>
        <v>L</v>
      </c>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F50" s="112"/>
      <c r="AG50" s="112"/>
    </row>
    <row r="51" spans="1:33" s="59" customFormat="1" ht="24.95" customHeight="1" x14ac:dyDescent="0.25">
      <c r="A51" s="142">
        <v>40</v>
      </c>
      <c r="B51" s="143" t="s">
        <v>71</v>
      </c>
      <c r="C51" s="144">
        <v>40307162560</v>
      </c>
      <c r="D51" s="145" t="str">
        <f t="shared" si="2"/>
        <v>P</v>
      </c>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F51" s="112"/>
      <c r="AG51" s="112"/>
    </row>
    <row r="52" spans="1:33" s="59" customFormat="1" ht="24.95" customHeight="1" x14ac:dyDescent="0.25">
      <c r="A52" s="142">
        <v>41</v>
      </c>
      <c r="B52" s="143" t="s">
        <v>72</v>
      </c>
      <c r="C52" s="144">
        <v>40307162561</v>
      </c>
      <c r="D52" s="145" t="str">
        <f t="shared" si="2"/>
        <v>L</v>
      </c>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F52" s="112"/>
      <c r="AG52" s="112"/>
    </row>
    <row r="53" spans="1:33" s="59" customFormat="1" ht="24.95" customHeight="1" x14ac:dyDescent="0.25">
      <c r="A53" s="142">
        <v>42</v>
      </c>
      <c r="B53" s="143" t="s">
        <v>73</v>
      </c>
      <c r="C53" s="144">
        <v>40307162562</v>
      </c>
      <c r="D53" s="145" t="str">
        <f t="shared" si="2"/>
        <v>P</v>
      </c>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F53" s="112"/>
      <c r="AG53" s="112"/>
    </row>
    <row r="54" spans="1:33" s="59" customFormat="1" ht="24.95" customHeight="1" x14ac:dyDescent="0.25">
      <c r="A54" s="142">
        <v>43</v>
      </c>
      <c r="B54" s="143" t="s">
        <v>74</v>
      </c>
      <c r="C54" s="144">
        <v>40307162563</v>
      </c>
      <c r="D54" s="145" t="str">
        <f t="shared" si="2"/>
        <v>L</v>
      </c>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F54" s="112"/>
      <c r="AG54" s="112"/>
    </row>
    <row r="55" spans="1:33" s="59" customFormat="1" ht="24.95" customHeight="1" x14ac:dyDescent="0.25">
      <c r="A55" s="142">
        <v>44</v>
      </c>
      <c r="B55" s="143" t="s">
        <v>75</v>
      </c>
      <c r="C55" s="144">
        <v>40307162564</v>
      </c>
      <c r="D55" s="145" t="str">
        <f t="shared" si="2"/>
        <v>P</v>
      </c>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F55" s="112"/>
      <c r="AG55" s="112"/>
    </row>
    <row r="56" spans="1:33" s="59" customFormat="1" ht="24.95" customHeight="1" x14ac:dyDescent="0.25">
      <c r="A56" s="142">
        <v>45</v>
      </c>
      <c r="B56" s="143" t="s">
        <v>76</v>
      </c>
      <c r="C56" s="144">
        <v>40307162565</v>
      </c>
      <c r="D56" s="145" t="str">
        <f t="shared" si="2"/>
        <v>L</v>
      </c>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F56" s="112"/>
      <c r="AG56" s="112"/>
    </row>
    <row r="57" spans="1:33" s="59" customFormat="1" ht="24.95" customHeight="1" x14ac:dyDescent="0.25">
      <c r="A57" s="142">
        <v>46</v>
      </c>
      <c r="B57" s="143" t="s">
        <v>77</v>
      </c>
      <c r="C57" s="144">
        <v>40307162566</v>
      </c>
      <c r="D57" s="145" t="str">
        <f t="shared" si="2"/>
        <v>P</v>
      </c>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F57" s="112"/>
      <c r="AG57" s="112"/>
    </row>
    <row r="58" spans="1:33" s="59" customFormat="1" ht="24.95" customHeight="1" x14ac:dyDescent="0.25">
      <c r="A58" s="142">
        <v>47</v>
      </c>
      <c r="B58" s="143" t="s">
        <v>78</v>
      </c>
      <c r="C58" s="144">
        <v>40307162567</v>
      </c>
      <c r="D58" s="145" t="str">
        <f t="shared" si="2"/>
        <v>L</v>
      </c>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F58" s="112"/>
      <c r="AG58" s="112"/>
    </row>
    <row r="59" spans="1:33" s="59" customFormat="1" ht="24.95" customHeight="1" x14ac:dyDescent="0.25">
      <c r="A59" s="142">
        <v>48</v>
      </c>
      <c r="B59" s="143" t="s">
        <v>79</v>
      </c>
      <c r="C59" s="144">
        <v>40307162568</v>
      </c>
      <c r="D59" s="145" t="str">
        <f t="shared" si="2"/>
        <v>P</v>
      </c>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F59" s="112"/>
      <c r="AG59" s="112"/>
    </row>
    <row r="60" spans="1:33" s="59" customFormat="1" ht="24.95" customHeight="1" x14ac:dyDescent="0.25">
      <c r="A60" s="142">
        <v>49</v>
      </c>
      <c r="B60" s="143" t="s">
        <v>80</v>
      </c>
      <c r="C60" s="144">
        <v>40307162569</v>
      </c>
      <c r="D60" s="145" t="str">
        <f t="shared" si="2"/>
        <v>L</v>
      </c>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60"/>
      <c r="AF60" s="60"/>
      <c r="AG60" s="60"/>
    </row>
    <row r="61" spans="1:33" s="59" customFormat="1" ht="24.95" customHeight="1" x14ac:dyDescent="0.25">
      <c r="A61" s="142">
        <v>50</v>
      </c>
      <c r="B61" s="143" t="s">
        <v>81</v>
      </c>
      <c r="C61" s="144">
        <v>40307162570</v>
      </c>
      <c r="D61" s="145" t="str">
        <f t="shared" si="2"/>
        <v>P</v>
      </c>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F61" s="60"/>
      <c r="AG61" s="60"/>
    </row>
    <row r="62" spans="1:33" s="59" customFormat="1" ht="24.95" customHeight="1" x14ac:dyDescent="0.25">
      <c r="A62" s="146">
        <v>51</v>
      </c>
      <c r="B62" s="143" t="s">
        <v>82</v>
      </c>
      <c r="C62" s="144">
        <v>40307162571</v>
      </c>
      <c r="D62" s="145" t="str">
        <f t="shared" si="2"/>
        <v>L</v>
      </c>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F62" s="60"/>
      <c r="AG62" s="60"/>
    </row>
    <row r="63" spans="1:33" s="59" customFormat="1" ht="24.95" customHeight="1" x14ac:dyDescent="0.25">
      <c r="A63" s="147">
        <v>52</v>
      </c>
      <c r="B63" s="143" t="s">
        <v>83</v>
      </c>
      <c r="C63" s="144">
        <v>40307162572</v>
      </c>
      <c r="D63" s="145" t="str">
        <f t="shared" si="2"/>
        <v>P</v>
      </c>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F63" s="60"/>
      <c r="AG63" s="60"/>
    </row>
    <row r="64" spans="1:33" s="59" customFormat="1" ht="24.95" customHeight="1" x14ac:dyDescent="0.25">
      <c r="A64" s="147">
        <v>53</v>
      </c>
      <c r="B64" s="143" t="s">
        <v>84</v>
      </c>
      <c r="C64" s="144">
        <v>40307162573</v>
      </c>
      <c r="D64" s="145" t="str">
        <f t="shared" si="2"/>
        <v>L</v>
      </c>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F64" s="60"/>
      <c r="AG64" s="60"/>
    </row>
    <row r="65" spans="1:33" s="59" customFormat="1" ht="24.95" customHeight="1" x14ac:dyDescent="0.25">
      <c r="A65" s="147">
        <v>54</v>
      </c>
      <c r="B65" s="143" t="s">
        <v>85</v>
      </c>
      <c r="C65" s="144">
        <v>40307162574</v>
      </c>
      <c r="D65" s="145" t="str">
        <f t="shared" si="2"/>
        <v>P</v>
      </c>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F65" s="60"/>
      <c r="AG65" s="60"/>
    </row>
    <row r="66" spans="1:33" x14ac:dyDescent="0.25">
      <c r="A66" s="161"/>
      <c r="B66" s="161"/>
      <c r="C66" s="161"/>
      <c r="D66" s="162"/>
      <c r="E66" s="161"/>
      <c r="F66" s="185"/>
      <c r="G66" s="185"/>
      <c r="H66" s="185"/>
      <c r="I66" s="185"/>
      <c r="J66" s="185"/>
      <c r="K66" s="185"/>
      <c r="L66" s="185"/>
      <c r="M66" s="185"/>
      <c r="N66" s="185"/>
      <c r="O66" s="185"/>
      <c r="P66" s="185"/>
      <c r="Q66" s="185"/>
      <c r="R66" s="185"/>
      <c r="S66" s="185"/>
      <c r="T66" s="161"/>
      <c r="U66" s="161"/>
      <c r="V66" s="161"/>
      <c r="W66" s="161"/>
      <c r="X66" s="161"/>
      <c r="Y66" s="161"/>
      <c r="Z66" s="161"/>
      <c r="AA66" s="161"/>
      <c r="AB66" s="161"/>
      <c r="AC66" s="161"/>
      <c r="AD66" s="162"/>
      <c r="AF66" s="163"/>
      <c r="AG66" s="163"/>
    </row>
    <row r="67" spans="1:33" ht="15.95" customHeight="1" x14ac:dyDescent="0.25">
      <c r="A67" s="161"/>
      <c r="B67" s="161"/>
      <c r="C67" s="161"/>
      <c r="D67" s="162"/>
      <c r="E67" s="161"/>
      <c r="F67" s="186"/>
      <c r="G67" s="186"/>
      <c r="H67" s="186"/>
      <c r="I67" s="186"/>
      <c r="J67" s="186"/>
      <c r="K67" s="186"/>
      <c r="L67" s="186"/>
      <c r="M67" s="186"/>
      <c r="N67" s="186"/>
      <c r="O67" s="186"/>
      <c r="P67" s="186"/>
      <c r="Q67" s="186"/>
      <c r="R67" s="186"/>
      <c r="S67" s="186"/>
      <c r="T67" s="161"/>
      <c r="U67" s="161"/>
      <c r="V67" s="161"/>
      <c r="W67" s="161"/>
      <c r="X67" s="161"/>
      <c r="Y67" s="161"/>
      <c r="Z67" s="161"/>
      <c r="AA67" s="161"/>
      <c r="AB67" s="161"/>
      <c r="AC67" s="161"/>
      <c r="AD67" s="162"/>
      <c r="AF67" s="163"/>
      <c r="AG67" s="163"/>
    </row>
    <row r="68" spans="1:33" ht="15.95" customHeight="1" x14ac:dyDescent="0.25">
      <c r="A68" s="161"/>
      <c r="B68" s="161"/>
      <c r="C68" s="161"/>
      <c r="D68" s="162"/>
      <c r="E68" s="161"/>
      <c r="F68" s="186"/>
      <c r="G68" s="186"/>
      <c r="H68" s="186"/>
      <c r="I68" s="186"/>
      <c r="J68" s="186"/>
      <c r="K68" s="186"/>
      <c r="L68" s="186"/>
      <c r="M68" s="186"/>
      <c r="N68" s="186"/>
      <c r="O68" s="186"/>
      <c r="P68" s="186"/>
      <c r="Q68" s="186"/>
      <c r="R68" s="186"/>
      <c r="S68" s="186"/>
      <c r="T68" s="161"/>
      <c r="U68" s="161"/>
      <c r="V68" s="161"/>
      <c r="W68" s="161"/>
      <c r="X68" s="161"/>
      <c r="Y68" s="161"/>
      <c r="Z68" s="161"/>
      <c r="AA68" s="161"/>
      <c r="AB68" s="161"/>
      <c r="AC68" s="161"/>
      <c r="AD68" s="162"/>
      <c r="AF68" s="163"/>
      <c r="AG68" s="163"/>
    </row>
    <row r="69" spans="1:33" ht="15.95" customHeight="1" x14ac:dyDescent="0.25">
      <c r="A69" s="163"/>
      <c r="B69" s="161" t="s">
        <v>86</v>
      </c>
      <c r="C69" s="161"/>
      <c r="D69" s="162"/>
      <c r="E69" s="161"/>
      <c r="F69" s="186"/>
      <c r="G69" s="186"/>
      <c r="H69" s="186"/>
      <c r="I69" s="186"/>
      <c r="J69" s="186"/>
      <c r="K69" s="186"/>
      <c r="L69" s="186"/>
      <c r="M69" s="186"/>
      <c r="N69" s="186"/>
      <c r="O69" s="186"/>
      <c r="P69" s="186"/>
      <c r="Q69" s="186"/>
      <c r="R69" s="186"/>
      <c r="S69" s="186"/>
      <c r="T69" s="161"/>
      <c r="U69" s="161"/>
      <c r="V69" s="161"/>
      <c r="W69" s="161"/>
      <c r="X69" s="161"/>
      <c r="Y69" s="161"/>
      <c r="Z69" s="161"/>
      <c r="AA69" s="161"/>
      <c r="AB69" s="161"/>
      <c r="AC69" s="161"/>
      <c r="AD69" s="162"/>
      <c r="AF69" s="163"/>
      <c r="AG69" s="163"/>
    </row>
    <row r="70" spans="1:33" s="59" customFormat="1" ht="21" customHeight="1" x14ac:dyDescent="0.25">
      <c r="A70" s="60"/>
      <c r="B70" s="164" t="s">
        <v>87</v>
      </c>
      <c r="C70" s="165"/>
      <c r="D70" s="166"/>
      <c r="E70" s="165"/>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70"/>
      <c r="AF70" s="60"/>
      <c r="AG70" s="60"/>
    </row>
    <row r="71" spans="1:33" s="59" customFormat="1" ht="21" customHeight="1" x14ac:dyDescent="0.25">
      <c r="A71" s="60"/>
      <c r="B71" s="167" t="s">
        <v>88</v>
      </c>
      <c r="C71" s="165"/>
      <c r="D71" s="166"/>
      <c r="E71" s="165"/>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70"/>
      <c r="AF71" s="60"/>
      <c r="AG71" s="60"/>
    </row>
    <row r="72" spans="1:33" s="59" customFormat="1" ht="21" customHeight="1" x14ac:dyDescent="0.25">
      <c r="A72" s="60"/>
      <c r="B72" s="168" t="str">
        <f>$D$1</f>
        <v>SMJK ABC</v>
      </c>
      <c r="C72" s="168"/>
      <c r="D72" s="169"/>
      <c r="E72" s="16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70"/>
      <c r="AF72" s="60"/>
      <c r="AG72" s="60"/>
    </row>
    <row r="73" spans="1:33" x14ac:dyDescent="0.25">
      <c r="A73" s="161"/>
      <c r="B73" s="161"/>
      <c r="C73" s="161"/>
      <c r="D73" s="162"/>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2"/>
      <c r="AF73" s="163"/>
      <c r="AG73" s="163"/>
    </row>
    <row r="74" spans="1:33" x14ac:dyDescent="0.25">
      <c r="A74" s="161"/>
      <c r="B74" s="161"/>
      <c r="C74" s="161"/>
      <c r="D74" s="162"/>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2"/>
      <c r="AF74" s="163"/>
      <c r="AG74" s="163"/>
    </row>
    <row r="75" spans="1:33" x14ac:dyDescent="0.25">
      <c r="A75" s="161"/>
      <c r="B75" s="161"/>
      <c r="C75" s="161"/>
      <c r="D75" s="162"/>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2"/>
      <c r="AF75" s="163"/>
      <c r="AG75" s="163"/>
    </row>
    <row r="76" spans="1:33" x14ac:dyDescent="0.25">
      <c r="A76" s="161"/>
      <c r="B76" s="161"/>
      <c r="C76" s="161"/>
      <c r="D76" s="162"/>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2"/>
      <c r="AF76" s="163"/>
      <c r="AG76" s="163"/>
    </row>
    <row r="77" spans="1:33" x14ac:dyDescent="0.25">
      <c r="A77" s="161"/>
      <c r="B77" s="161"/>
      <c r="C77" s="161"/>
      <c r="D77" s="162"/>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2"/>
      <c r="AF77" s="163"/>
      <c r="AG77" s="163"/>
    </row>
    <row r="78" spans="1:33" x14ac:dyDescent="0.25">
      <c r="AF78" s="163"/>
      <c r="AG78" s="163"/>
    </row>
    <row r="79" spans="1:33" x14ac:dyDescent="0.25">
      <c r="AF79" s="163"/>
      <c r="AG79" s="163"/>
    </row>
    <row r="80" spans="1:33" x14ac:dyDescent="0.25">
      <c r="AF80" s="163"/>
      <c r="AG80" s="163"/>
    </row>
    <row r="81" spans="32:33" x14ac:dyDescent="0.25">
      <c r="AF81" s="163"/>
      <c r="AG81" s="163"/>
    </row>
    <row r="82" spans="32:33" x14ac:dyDescent="0.25">
      <c r="AF82" s="163"/>
      <c r="AG82" s="163"/>
    </row>
    <row r="83" spans="32:33" x14ac:dyDescent="0.25">
      <c r="AF83" s="163"/>
      <c r="AG83" s="163"/>
    </row>
    <row r="84" spans="32:33" x14ac:dyDescent="0.25">
      <c r="AF84" s="163"/>
      <c r="AG84" s="163"/>
    </row>
    <row r="85" spans="32:33" x14ac:dyDescent="0.25">
      <c r="AF85" s="163"/>
      <c r="AG85" s="163"/>
    </row>
    <row r="86" spans="32:33" x14ac:dyDescent="0.25">
      <c r="AF86" s="163"/>
      <c r="AG86" s="163"/>
    </row>
    <row r="87" spans="32:33" x14ac:dyDescent="0.25">
      <c r="AF87" s="163"/>
      <c r="AG87" s="163"/>
    </row>
    <row r="88" spans="32:33" x14ac:dyDescent="0.25">
      <c r="AF88" s="163"/>
      <c r="AG88" s="163"/>
    </row>
    <row r="89" spans="32:33" x14ac:dyDescent="0.25">
      <c r="AF89" s="163"/>
      <c r="AG89" s="163"/>
    </row>
    <row r="90" spans="32:33" x14ac:dyDescent="0.25">
      <c r="AF90" s="163"/>
      <c r="AG90" s="163"/>
    </row>
    <row r="91" spans="32:33" x14ac:dyDescent="0.25">
      <c r="AF91" s="163"/>
      <c r="AG91" s="163"/>
    </row>
    <row r="92" spans="32:33" x14ac:dyDescent="0.25">
      <c r="AF92" s="163"/>
      <c r="AG92" s="163"/>
    </row>
    <row r="93" spans="32:33" x14ac:dyDescent="0.25">
      <c r="AF93" s="163"/>
      <c r="AG93" s="163"/>
    </row>
    <row r="94" spans="32:33" x14ac:dyDescent="0.25">
      <c r="AF94" s="163"/>
      <c r="AG94" s="163"/>
    </row>
    <row r="95" spans="32:33" x14ac:dyDescent="0.25">
      <c r="AF95" s="163"/>
      <c r="AG95" s="163"/>
    </row>
    <row r="96" spans="32:33" x14ac:dyDescent="0.25">
      <c r="AF96" s="163"/>
      <c r="AG96" s="163"/>
    </row>
    <row r="97" spans="32:33" x14ac:dyDescent="0.25">
      <c r="AF97" s="163"/>
      <c r="AG97" s="163"/>
    </row>
    <row r="98" spans="32:33" x14ac:dyDescent="0.25">
      <c r="AF98" s="163"/>
      <c r="AG98" s="163"/>
    </row>
    <row r="99" spans="32:33" x14ac:dyDescent="0.25">
      <c r="AF99" s="163"/>
      <c r="AG99" s="163"/>
    </row>
    <row r="100" spans="32:33" x14ac:dyDescent="0.25">
      <c r="AF100" s="163"/>
      <c r="AG100" s="163"/>
    </row>
    <row r="101" spans="32:33" x14ac:dyDescent="0.25">
      <c r="AF101" s="163"/>
      <c r="AG101" s="163"/>
    </row>
    <row r="102" spans="32:33" x14ac:dyDescent="0.25">
      <c r="AF102" s="163"/>
      <c r="AG102" s="163"/>
    </row>
    <row r="103" spans="32:33" x14ac:dyDescent="0.25">
      <c r="AF103" s="163"/>
      <c r="AG103" s="163"/>
    </row>
    <row r="104" spans="32:33" x14ac:dyDescent="0.25">
      <c r="AF104" s="163"/>
      <c r="AG104" s="163"/>
    </row>
    <row r="105" spans="32:33" x14ac:dyDescent="0.25"/>
    <row r="106" spans="32:33" x14ac:dyDescent="0.25"/>
    <row r="107" spans="32:33" x14ac:dyDescent="0.25"/>
    <row r="108" spans="32:33" x14ac:dyDescent="0.25"/>
    <row r="109" spans="32:33" x14ac:dyDescent="0.25"/>
    <row r="110" spans="32:33" x14ac:dyDescent="0.25"/>
    <row r="111" spans="32:33" x14ac:dyDescent="0.25"/>
    <row r="112" spans="32:33"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hidden="1" x14ac:dyDescent="0.25"/>
    <row r="137" hidden="1" x14ac:dyDescent="0.25"/>
    <row r="138" hidden="1" x14ac:dyDescent="0.25"/>
    <row r="139" hidden="1" x14ac:dyDescent="0.25"/>
    <row r="140" hidden="1" x14ac:dyDescent="0.25"/>
    <row r="141" hidden="1" x14ac:dyDescent="0.25"/>
    <row r="142" hidden="1" x14ac:dyDescent="0.25"/>
  </sheetData>
  <mergeCells count="17">
    <mergeCell ref="D1:E1"/>
    <mergeCell ref="D2:E2"/>
    <mergeCell ref="D3:E3"/>
    <mergeCell ref="D4:E4"/>
    <mergeCell ref="D6:E6"/>
    <mergeCell ref="F67:S67"/>
    <mergeCell ref="F68:S68"/>
    <mergeCell ref="F69:S69"/>
    <mergeCell ref="A9:A11"/>
    <mergeCell ref="B9:B11"/>
    <mergeCell ref="C9:C11"/>
    <mergeCell ref="D9:D11"/>
    <mergeCell ref="AD9:AD11"/>
    <mergeCell ref="E9:G10"/>
    <mergeCell ref="H9:J10"/>
    <mergeCell ref="K9:L10"/>
    <mergeCell ref="F66:S66"/>
  </mergeCells>
  <phoneticPr fontId="40" type="noConversion"/>
  <dataValidations count="2">
    <dataValidation type="whole" allowBlank="1" showErrorMessage="1" errorTitle="TAHAP PENGUASAAN" error="SILA ISIKAN TAHAP PENGUASAAN YANG BETUL!" sqref="E12:Z12 E13:K13 L13:Z13 E14:K14 L14:Z14 E15:K15 L15:Z15 E16:K16 L16:Z16 AD12:AD65 E17:Z65">
      <formula1>1</formula1>
      <formula2>6</formula2>
    </dataValidation>
    <dataValidation type="textLength" operator="equal" allowBlank="1" showErrorMessage="1" errorTitle="NO. KAD PENGENALAN" error="Sila masukkan nombor kad pengenalan dengan tepat dan betul." sqref="C33 C34 C35 C36 C37 C38 C39 C40 C41 C42 C43 C44 C45 C46 C47 C48 C49 C50 C51 C52 C53 C54 C55 C56 C57 C58 C59 C60 C61 C62 C63 C64 C65 C12:C32">
      <formula1>11</formula1>
    </dataValidation>
  </dataValidations>
  <printOptions horizontalCentered="1"/>
  <pageMargins left="0.25138888888888899" right="0.25138888888888899" top="0.55416666666666703" bottom="0.55416666666666703" header="0.297916666666667" footer="0.297916666666667"/>
  <pageSetup paperSize="9" scale="43" orientation="portrait" blackAndWhite="1" r:id="rId1"/>
  <headerFooter alignWithMargins="0"/>
  <rowBreaks count="1" manualBreakCount="1">
    <brk id="41" max="2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92"/>
  <sheetViews>
    <sheetView showGridLines="0" view="pageBreakPreview" topLeftCell="A25" zoomScale="68" zoomScaleNormal="80" zoomScaleSheetLayoutView="68" workbookViewId="0">
      <selection activeCell="E49" sqref="E49:F49"/>
    </sheetView>
  </sheetViews>
  <sheetFormatPr defaultColWidth="9.140625" defaultRowHeight="15.75" zeroHeight="1" x14ac:dyDescent="0.25"/>
  <cols>
    <col min="1" max="1" width="2.140625" style="59" customWidth="1"/>
    <col min="2" max="2" width="19" style="60" customWidth="1"/>
    <col min="3" max="3" width="4.7109375" style="60" customWidth="1"/>
    <col min="4" max="4" width="27.28515625" style="60" customWidth="1"/>
    <col min="5" max="5" width="13.7109375" style="60" customWidth="1"/>
    <col min="6" max="6" width="94.7109375" style="60" customWidth="1"/>
    <col min="7" max="7" width="4.28515625" style="62" customWidth="1"/>
    <col min="8" max="8" width="3" style="63" hidden="1" customWidth="1"/>
    <col min="9" max="9" width="9.5703125" style="59" hidden="1" customWidth="1"/>
    <col min="10" max="10" width="12.42578125" style="59" hidden="1" customWidth="1"/>
    <col min="11" max="11" width="7.7109375" style="59" hidden="1" customWidth="1"/>
    <col min="12" max="12" width="5.5703125" style="59" customWidth="1"/>
    <col min="13" max="13" width="5.85546875" style="59" customWidth="1"/>
    <col min="14" max="16384" width="9.140625" style="59"/>
  </cols>
  <sheetData>
    <row r="1" spans="1:11" ht="21" customHeight="1" x14ac:dyDescent="0.25">
      <c r="A1" s="64"/>
      <c r="B1" s="219" t="str">
        <f>'REKOD PRESTASI MURID'!$D$1</f>
        <v>SMJK ABC</v>
      </c>
      <c r="C1" s="219"/>
      <c r="D1" s="219"/>
      <c r="E1" s="219"/>
      <c r="F1" s="219"/>
      <c r="G1" s="64"/>
    </row>
    <row r="2" spans="1:11" ht="21" customHeight="1" x14ac:dyDescent="0.25">
      <c r="A2" s="64"/>
      <c r="B2" s="219" t="str">
        <f>'REKOD PRESTASI MURID'!$D$2</f>
        <v>PASIR GUDANG</v>
      </c>
      <c r="C2" s="219"/>
      <c r="D2" s="219"/>
      <c r="E2" s="219"/>
      <c r="F2" s="219"/>
      <c r="G2" s="64"/>
    </row>
    <row r="3" spans="1:11" ht="21" customHeight="1" x14ac:dyDescent="0.25">
      <c r="A3" s="64"/>
      <c r="B3" s="219" t="str">
        <f>'REKOD PRESTASI MURID'!$D$3</f>
        <v>JOHOR</v>
      </c>
      <c r="C3" s="219"/>
      <c r="D3" s="219"/>
      <c r="E3" s="219"/>
      <c r="F3" s="219"/>
      <c r="G3" s="64"/>
    </row>
    <row r="4" spans="1:11" ht="21" customHeight="1" x14ac:dyDescent="0.25">
      <c r="A4" s="65"/>
      <c r="B4" s="220" t="str">
        <f>'REKOD PRESTASI MURID'!$D$4</f>
        <v>30 MAC 2017</v>
      </c>
      <c r="C4" s="220"/>
      <c r="D4" s="220"/>
      <c r="E4" s="220"/>
      <c r="F4" s="220"/>
      <c r="G4" s="65"/>
      <c r="H4" s="221" t="s">
        <v>89</v>
      </c>
      <c r="I4" s="221"/>
      <c r="J4" s="221"/>
    </row>
    <row r="5" spans="1:11" x14ac:dyDescent="0.25">
      <c r="A5" s="66"/>
      <c r="B5" s="66"/>
      <c r="C5" s="66"/>
      <c r="D5" s="66"/>
      <c r="E5" s="66"/>
      <c r="F5" s="66"/>
      <c r="G5" s="66"/>
      <c r="H5" s="67"/>
      <c r="I5" s="119"/>
      <c r="J5" s="119"/>
    </row>
    <row r="6" spans="1:11" x14ac:dyDescent="0.25">
      <c r="A6" s="66"/>
      <c r="B6" s="68" t="str">
        <f>'REKOD PRESTASI MURID'!$A$7</f>
        <v>华文</v>
      </c>
      <c r="C6" s="66"/>
      <c r="D6" s="66"/>
      <c r="E6" s="66"/>
      <c r="F6" s="66"/>
      <c r="G6" s="66"/>
      <c r="H6" s="67"/>
      <c r="I6" s="120">
        <v>1</v>
      </c>
      <c r="J6" s="119"/>
    </row>
    <row r="7" spans="1:11" x14ac:dyDescent="0.25">
      <c r="A7" s="66"/>
      <c r="B7" s="66"/>
      <c r="C7" s="66"/>
      <c r="D7" s="66"/>
      <c r="E7" s="66"/>
      <c r="F7" s="66"/>
      <c r="G7" s="66"/>
      <c r="H7" s="69">
        <v>1</v>
      </c>
      <c r="I7" s="69" t="str">
        <f>'REKOD PRESTASI MURID'!B12</f>
        <v>MURID 1</v>
      </c>
      <c r="J7" s="69" t="str">
        <f t="shared" ref="J7:J30" si="0">IF(I7=0,"",H7&amp;"  "&amp;I7)</f>
        <v>1  MURID 1</v>
      </c>
    </row>
    <row r="8" spans="1:11" ht="21.95" customHeight="1" x14ac:dyDescent="0.25">
      <c r="A8" s="66"/>
      <c r="B8" s="213" t="s">
        <v>15</v>
      </c>
      <c r="C8" s="214"/>
      <c r="D8" s="70" t="str">
        <f>VLOOKUP($I$6,H7:J67,2)</f>
        <v>MURID 1</v>
      </c>
      <c r="E8" s="71"/>
      <c r="F8" s="72"/>
      <c r="G8" s="66"/>
      <c r="H8" s="69">
        <v>2</v>
      </c>
      <c r="I8" s="69" t="str">
        <f>'REKOD PRESTASI MURID'!B13</f>
        <v>MURID 2</v>
      </c>
      <c r="J8" s="69" t="str">
        <f t="shared" si="0"/>
        <v>2  MURID 2</v>
      </c>
    </row>
    <row r="9" spans="1:11" ht="21.95" customHeight="1" x14ac:dyDescent="0.25">
      <c r="A9" s="66"/>
      <c r="B9" s="215" t="s">
        <v>16</v>
      </c>
      <c r="C9" s="216"/>
      <c r="D9" s="75">
        <f>VLOOKUP($I$6,'REKOD PRESTASI MURID'!$A$12:$D$65,3)</f>
        <v>40307162521</v>
      </c>
      <c r="E9" s="76"/>
      <c r="F9" s="72"/>
      <c r="G9" s="66"/>
      <c r="H9" s="69">
        <v>3</v>
      </c>
      <c r="I9" s="69" t="str">
        <f>'REKOD PRESTASI MURID'!B14</f>
        <v>MURID 3</v>
      </c>
      <c r="J9" s="69" t="str">
        <f t="shared" si="0"/>
        <v>3  MURID 3</v>
      </c>
    </row>
    <row r="10" spans="1:11" ht="21.95" customHeight="1" x14ac:dyDescent="0.25">
      <c r="A10" s="66"/>
      <c r="B10" s="215" t="s">
        <v>17</v>
      </c>
      <c r="C10" s="216"/>
      <c r="D10" s="77" t="str">
        <f>VLOOKUP($I$6,'REKOD PRESTASI MURID'!$A$12:$D$65,4)</f>
        <v>L</v>
      </c>
      <c r="E10" s="78"/>
      <c r="F10" s="72"/>
      <c r="G10" s="66"/>
      <c r="H10" s="69">
        <v>4</v>
      </c>
      <c r="I10" s="69" t="str">
        <f>'REKOD PRESTASI MURID'!B15</f>
        <v>MURID 4</v>
      </c>
      <c r="J10" s="69" t="str">
        <f t="shared" si="0"/>
        <v>4  MURID 4</v>
      </c>
    </row>
    <row r="11" spans="1:11" ht="21.95" customHeight="1" x14ac:dyDescent="0.25">
      <c r="A11" s="66"/>
      <c r="B11" s="215" t="s">
        <v>90</v>
      </c>
      <c r="C11" s="216"/>
      <c r="D11" s="79" t="str">
        <f>'REKOD PRESTASI MURID'!$D$7</f>
        <v>中一</v>
      </c>
      <c r="E11" s="78"/>
      <c r="F11" s="72"/>
      <c r="G11" s="66"/>
      <c r="H11" s="69">
        <v>5</v>
      </c>
      <c r="I11" s="69" t="str">
        <f>'REKOD PRESTASI MURID'!B16</f>
        <v>MURID 5</v>
      </c>
      <c r="J11" s="69" t="str">
        <f t="shared" si="0"/>
        <v>5  MURID 5</v>
      </c>
    </row>
    <row r="12" spans="1:11" ht="21.95" customHeight="1" x14ac:dyDescent="0.25">
      <c r="A12" s="66"/>
      <c r="B12" s="73" t="s">
        <v>91</v>
      </c>
      <c r="C12" s="74"/>
      <c r="D12" s="79" t="str">
        <f>'REKOD PRESTASI MURID'!$D$6</f>
        <v>郭富城老师</v>
      </c>
      <c r="E12" s="78"/>
      <c r="F12" s="72"/>
      <c r="G12" s="66"/>
      <c r="H12" s="69">
        <v>6</v>
      </c>
      <c r="I12" s="69" t="str">
        <f>'REKOD PRESTASI MURID'!B17</f>
        <v>MURID 6</v>
      </c>
      <c r="J12" s="69" t="str">
        <f t="shared" si="0"/>
        <v>6  MURID 6</v>
      </c>
      <c r="K12" s="114"/>
    </row>
    <row r="13" spans="1:11" ht="21.95" customHeight="1" x14ac:dyDescent="0.25">
      <c r="A13" s="66"/>
      <c r="B13" s="217" t="s">
        <v>92</v>
      </c>
      <c r="C13" s="218"/>
      <c r="D13" s="80" t="str">
        <f>'REKOD PRESTASI MURID'!D4</f>
        <v>30 MAC 2017</v>
      </c>
      <c r="E13" s="81"/>
      <c r="F13" s="72"/>
      <c r="G13" s="66"/>
      <c r="H13" s="69">
        <v>7</v>
      </c>
      <c r="I13" s="69" t="str">
        <f>'REKOD PRESTASI MURID'!B18</f>
        <v>MURID 7</v>
      </c>
      <c r="J13" s="69" t="str">
        <f t="shared" si="0"/>
        <v>7  MURID 7</v>
      </c>
    </row>
    <row r="14" spans="1:11" x14ac:dyDescent="0.25">
      <c r="A14" s="66"/>
      <c r="B14" s="72"/>
      <c r="C14" s="72"/>
      <c r="D14" s="72"/>
      <c r="E14" s="82"/>
      <c r="F14" s="72"/>
      <c r="G14" s="66"/>
      <c r="H14" s="69">
        <v>8</v>
      </c>
      <c r="I14" s="69" t="str">
        <f>'REKOD PRESTASI MURID'!B19</f>
        <v>MURID 8</v>
      </c>
      <c r="J14" s="69" t="str">
        <f t="shared" si="0"/>
        <v>8  MURID 8</v>
      </c>
    </row>
    <row r="15" spans="1:11" ht="22.5" customHeight="1" x14ac:dyDescent="0.25">
      <c r="A15" s="66"/>
      <c r="B15" s="204" t="s">
        <v>21</v>
      </c>
      <c r="C15" s="205"/>
      <c r="D15" s="205"/>
      <c r="E15" s="196">
        <f>VLOOKUP($I$6,'REKOD PRESTASI MURID'!$A$12:$AD$65,30)</f>
        <v>6</v>
      </c>
      <c r="F15" s="72"/>
      <c r="G15" s="66"/>
      <c r="H15" s="69">
        <v>9</v>
      </c>
      <c r="I15" s="69" t="str">
        <f>'REKOD PRESTASI MURID'!B20</f>
        <v>MURID 9</v>
      </c>
      <c r="J15" s="69" t="str">
        <f t="shared" si="0"/>
        <v>9  MURID 9</v>
      </c>
    </row>
    <row r="16" spans="1:11" ht="22.5" customHeight="1" x14ac:dyDescent="0.25">
      <c r="A16" s="66"/>
      <c r="B16" s="83" t="str">
        <f>B6</f>
        <v>华文</v>
      </c>
      <c r="C16" s="72"/>
      <c r="D16" s="72"/>
      <c r="E16" s="196"/>
      <c r="F16" s="72"/>
      <c r="G16" s="66"/>
      <c r="H16" s="69">
        <v>10</v>
      </c>
      <c r="I16" s="69" t="str">
        <f>'REKOD PRESTASI MURID'!B21</f>
        <v>MURID 10</v>
      </c>
      <c r="J16" s="69" t="str">
        <f t="shared" si="0"/>
        <v>10  MURID 10</v>
      </c>
    </row>
    <row r="17" spans="1:10" ht="42" customHeight="1" x14ac:dyDescent="0.25">
      <c r="A17" s="66"/>
      <c r="B17" s="206" t="s">
        <v>93</v>
      </c>
      <c r="C17" s="206"/>
      <c r="D17" s="207"/>
      <c r="E17" s="208" t="str">
        <f>VLOOKUP(E15,'DATA PERNYATAAN TAHAP PGUASAAN '!A220:B225,2)</f>
        <v>学生稳定地表现出扎实的语文能力，学习表现优良，可以成为其他同学的学习对象。</v>
      </c>
      <c r="F17" s="209"/>
      <c r="G17" s="66"/>
      <c r="H17" s="69">
        <v>11</v>
      </c>
      <c r="I17" s="69" t="str">
        <f>'REKOD PRESTASI MURID'!B22</f>
        <v>MURID 11</v>
      </c>
      <c r="J17" s="69" t="str">
        <f t="shared" si="0"/>
        <v>11  MURID 11</v>
      </c>
    </row>
    <row r="18" spans="1:10" x14ac:dyDescent="0.25">
      <c r="A18" s="66"/>
      <c r="B18" s="84"/>
      <c r="C18" s="84"/>
      <c r="D18" s="84"/>
      <c r="E18" s="84"/>
      <c r="F18" s="84"/>
      <c r="G18" s="66"/>
      <c r="H18" s="69">
        <v>12</v>
      </c>
      <c r="I18" s="69" t="str">
        <f>'REKOD PRESTASI MURID'!B23</f>
        <v>MURID 12</v>
      </c>
      <c r="J18" s="69" t="str">
        <f t="shared" si="0"/>
        <v>12  MURID 12</v>
      </c>
    </row>
    <row r="19" spans="1:10" ht="69.95" customHeight="1" x14ac:dyDescent="0.25">
      <c r="A19" s="66"/>
      <c r="B19" s="210" t="s">
        <v>94</v>
      </c>
      <c r="C19" s="211"/>
      <c r="D19" s="85" t="s">
        <v>95</v>
      </c>
      <c r="E19" s="86" t="s">
        <v>96</v>
      </c>
      <c r="F19" s="87" t="s">
        <v>97</v>
      </c>
      <c r="G19" s="66"/>
      <c r="H19" s="69">
        <v>13</v>
      </c>
      <c r="I19" s="69" t="str">
        <f>'REKOD PRESTASI MURID'!B24</f>
        <v>MURID 13</v>
      </c>
      <c r="J19" s="69" t="str">
        <f t="shared" si="0"/>
        <v>13  MURID 13</v>
      </c>
    </row>
    <row r="20" spans="1:10" ht="69.95" customHeight="1" x14ac:dyDescent="0.25">
      <c r="A20" s="66"/>
      <c r="B20" s="197" t="str">
        <f>B16</f>
        <v>华文</v>
      </c>
      <c r="C20" s="198"/>
      <c r="D20" s="88" t="str">
        <f>'REKOD PRESTASI MURID'!$E$11</f>
        <v>口语交际</v>
      </c>
      <c r="E20" s="89">
        <f>VLOOKUP($I$6,'REKOD PRESTASI MURID'!$A$12:$AD$65,5)</f>
        <v>6</v>
      </c>
      <c r="F20" s="90" t="str">
        <f>VLOOKUP(E20,'DATA PERNYATAAN TAHAP PGUASAAN '!A4:B9,2)</f>
        <v>能认真地聆听别人说话，更加融洽地与人沟通，初步提出意见，表达明确完整，语句通顺流畅，态度自然有礼。</v>
      </c>
      <c r="G20" s="66"/>
      <c r="H20" s="69">
        <v>14</v>
      </c>
      <c r="I20" s="69" t="str">
        <f>'REKOD PRESTASI MURID'!B25</f>
        <v>MURID 14</v>
      </c>
      <c r="J20" s="69" t="str">
        <f t="shared" si="0"/>
        <v>14  MURID 14</v>
      </c>
    </row>
    <row r="21" spans="1:10" ht="69.95" customHeight="1" x14ac:dyDescent="0.25">
      <c r="A21" s="66"/>
      <c r="B21" s="199"/>
      <c r="C21" s="200"/>
      <c r="D21" s="88" t="str">
        <f>'REKOD PRESTASI MURID'!$F$11</f>
        <v>聆听</v>
      </c>
      <c r="E21" s="89">
        <f>VLOOKUP($I$6,'REKOD PRESTASI MURID'!$A$12:$AD$65,6)</f>
        <v>6</v>
      </c>
      <c r="F21" s="90" t="str">
        <f>VLOOKUP(E21,'DATA PERNYATAAN TAHAP PGUASAAN '!A12:B17,2)</f>
        <v>能认真思考，充分理解教材主要内容，正确理解话语的隐含信息并有条理、完整地表达相关重点内容。具有专注和耐心聆听的习惯。</v>
      </c>
      <c r="G21" s="66"/>
      <c r="H21" s="69">
        <v>15</v>
      </c>
      <c r="I21" s="69" t="str">
        <f>'REKOD PRESTASI MURID'!B24</f>
        <v>MURID 13</v>
      </c>
      <c r="J21" s="69" t="str">
        <f t="shared" si="0"/>
        <v>15  MURID 13</v>
      </c>
    </row>
    <row r="22" spans="1:10" ht="69.95" customHeight="1" x14ac:dyDescent="0.25">
      <c r="A22" s="66"/>
      <c r="B22" s="201"/>
      <c r="C22" s="198"/>
      <c r="D22" s="88" t="str">
        <f>'REKOD PRESTASI MURID'!$G$11</f>
        <v>口头表达</v>
      </c>
      <c r="E22" s="89">
        <f>VLOOKUP($I$6,'REKOD PRESTASI MURID'!$A$12:$AD$65,7)</f>
        <v>6</v>
      </c>
      <c r="F22" s="90" t="str">
        <f>VLOOKUP(E22,'DATA PERNYATAAN TAHAP PGUASAAN '!A20:B25,2)</f>
        <v>进行讲述和说明事情时，内容充实，话语简洁通顺，表达清楚，条理清晰连贯，说话态度从容、自信，并有吸引听众的意识。</v>
      </c>
      <c r="G22" s="66"/>
      <c r="H22" s="69">
        <v>14</v>
      </c>
      <c r="I22" s="69" t="str">
        <f>'REKOD PRESTASI MURID'!B27</f>
        <v>MURID 16</v>
      </c>
      <c r="J22" s="69" t="str">
        <f t="shared" si="0"/>
        <v>14  MURID 16</v>
      </c>
    </row>
    <row r="23" spans="1:10" ht="69.95" customHeight="1" x14ac:dyDescent="0.25">
      <c r="A23" s="66"/>
      <c r="B23" s="199"/>
      <c r="C23" s="200"/>
      <c r="D23" s="88" t="str">
        <f>'REKOD PRESTASI MURID'!$H$11</f>
        <v>现代文</v>
      </c>
      <c r="E23" s="89">
        <f>VLOOKUP($I$6,'REKOD PRESTASI MURID'!$A$12:$AD$65,8)</f>
        <v>6</v>
      </c>
      <c r="F23" s="90" t="str">
        <f>VLOOKUP(E23,'DATA PERNYATAAN TAHAP PGUASAAN '!A28:B33,2)</f>
        <v xml:space="preserve">能理解与准确地把握文本主要信息，领会文章的内涵，了解文中的语言应用及其表达手法。对阅读有浓厚的兴趣，具备良好的逻辑思维和独立阅读的能力。   </v>
      </c>
      <c r="G23" s="66"/>
      <c r="H23" s="69">
        <v>15</v>
      </c>
      <c r="I23" s="69" t="str">
        <f>'REKOD PRESTASI MURID'!B26</f>
        <v>MURID 15</v>
      </c>
      <c r="J23" s="69" t="str">
        <f t="shared" si="0"/>
        <v>15  MURID 15</v>
      </c>
    </row>
    <row r="24" spans="1:10" ht="69.95" customHeight="1" x14ac:dyDescent="0.25">
      <c r="A24" s="66"/>
      <c r="B24" s="199"/>
      <c r="C24" s="200"/>
      <c r="D24" s="88" t="str">
        <f>'REKOD PRESTASI MURID'!$I$11</f>
        <v>文言文</v>
      </c>
      <c r="E24" s="89">
        <f>VLOOKUP($I$6,'REKOD PRESTASI MURID'!$A$12:$AD$65,9)</f>
        <v>6</v>
      </c>
      <c r="F24" s="90" t="str">
        <f>VLOOKUP(E24,'DATA PERNYATAAN TAHAP PGUASAAN '!A36:B41,2)</f>
        <v>能凭借注释阅读与准确地理解内容大意，语译重点语句，认识常用浅易文言词语，认识浅易文言词语的应用，对阅读古代文化常识产生兴趣。</v>
      </c>
      <c r="G24" s="66"/>
      <c r="H24" s="69">
        <v>15</v>
      </c>
      <c r="I24" s="69" t="str">
        <f>'REKOD PRESTASI MURID'!B27</f>
        <v>MURID 16</v>
      </c>
      <c r="J24" s="69" t="str">
        <f t="shared" si="0"/>
        <v>15  MURID 16</v>
      </c>
    </row>
    <row r="25" spans="1:10" ht="69.95" customHeight="1" x14ac:dyDescent="0.25">
      <c r="A25" s="66"/>
      <c r="B25" s="202"/>
      <c r="C25" s="203"/>
      <c r="D25" s="88" t="str">
        <f>'REKOD PRESTASI MURID'!$J$11</f>
        <v>古典诗词</v>
      </c>
      <c r="E25" s="89">
        <f>VLOOKUP($I$6,'REKOD PRESTASI MURID'!$A$12:$AD$65,10)</f>
        <v>6</v>
      </c>
      <c r="F25" s="90" t="str">
        <f>VLOOKUP(E25,'DATA PERNYATAAN TAHAP PGUASAAN '!A44:B49,2)</f>
        <v>能凭借注释正确地理解诗句的意思，并根据对诗句的理解，读出诗歌的韵味，体验诗歌的情感，感受诗歌语言的优美与凝练。初步体会诗中所要表达的内涵和意境，感悟其思想感情。</v>
      </c>
      <c r="G25" s="66"/>
      <c r="H25" s="69">
        <v>16</v>
      </c>
      <c r="I25" s="69" t="str">
        <f>'REKOD PRESTASI MURID'!B26</f>
        <v>MURID 15</v>
      </c>
      <c r="J25" s="69" t="str">
        <f t="shared" si="0"/>
        <v>16  MURID 15</v>
      </c>
    </row>
    <row r="26" spans="1:10" ht="69.95" customHeight="1" x14ac:dyDescent="0.25">
      <c r="A26" s="66"/>
      <c r="B26" s="202"/>
      <c r="C26" s="203"/>
      <c r="D26" s="88" t="str">
        <f>'REKOD PRESTASI MURID'!$K$11</f>
        <v>书写毛笔字</v>
      </c>
      <c r="E26" s="89">
        <f>VLOOKUP($I$6,'REKOD PRESTASI MURID'!$A$12:$AD$65,11)</f>
        <v>1</v>
      </c>
      <c r="F26" s="90" t="str">
        <f>VLOOKUP(E26,'DATA PERNYATAAN TAHAP PGUASAAN '!A52:B57,2)</f>
        <v>有注意到书写毛笔字时的正确坐姿和执笔。学习摹写名家楷书字帖，初步认识名家基本的构字方法。字体欠协调，卷面欠整洁。</v>
      </c>
      <c r="G26" s="66"/>
      <c r="H26" s="69">
        <v>16</v>
      </c>
      <c r="I26" s="69" t="str">
        <f>'REKOD PRESTASI MURID'!B27</f>
        <v>MURID 16</v>
      </c>
      <c r="J26" s="69" t="str">
        <f t="shared" si="0"/>
        <v>16  MURID 16</v>
      </c>
    </row>
    <row r="27" spans="1:10" ht="45" hidden="1" customHeight="1" x14ac:dyDescent="0.25">
      <c r="A27" s="91"/>
      <c r="B27" s="92"/>
      <c r="C27" s="93"/>
      <c r="D27" s="94" t="str">
        <f>'REKOD PRESTASI MURID'!$L$11</f>
        <v>写作</v>
      </c>
      <c r="E27" s="95">
        <f>VLOOKUP($I$6,'REKOD PRESTASI MURID'!$A$12:$AD$65,12)</f>
        <v>1</v>
      </c>
      <c r="F27" s="96">
        <f>VLOOKUP(E27,'DATA PERNYATAAN TAHAP PGUASAAN '!A76:B81,2)</f>
        <v>0</v>
      </c>
      <c r="G27" s="91"/>
      <c r="H27" s="69">
        <v>21</v>
      </c>
      <c r="I27" s="69" t="str">
        <f>'REKOD PRESTASI MURID'!B32</f>
        <v>MURID 21</v>
      </c>
      <c r="J27" s="69" t="str">
        <f t="shared" si="0"/>
        <v>21  MURID 21</v>
      </c>
    </row>
    <row r="28" spans="1:10" ht="45" hidden="1" customHeight="1" x14ac:dyDescent="0.25">
      <c r="A28" s="91"/>
      <c r="B28" s="92"/>
      <c r="C28" s="93"/>
      <c r="D28" s="94">
        <f>'REKOD PRESTASI MURID'!$M$11</f>
        <v>0</v>
      </c>
      <c r="E28" s="95">
        <f>VLOOKUP($I$6,'REKOD PRESTASI MURID'!$A$12:$AD$65,13)</f>
        <v>0</v>
      </c>
      <c r="F28" s="96" t="e">
        <f>VLOOKUP(E28,'DATA PERNYATAAN TAHAP PGUASAAN '!A84:B89,2)</f>
        <v>#N/A</v>
      </c>
      <c r="G28" s="91"/>
      <c r="H28" s="69">
        <v>22</v>
      </c>
      <c r="I28" s="69" t="str">
        <f>'REKOD PRESTASI MURID'!B33</f>
        <v>MURID 22</v>
      </c>
      <c r="J28" s="69" t="str">
        <f t="shared" si="0"/>
        <v>22  MURID 22</v>
      </c>
    </row>
    <row r="29" spans="1:10" ht="45" hidden="1" customHeight="1" x14ac:dyDescent="0.25">
      <c r="A29" s="91"/>
      <c r="B29" s="92"/>
      <c r="C29" s="93"/>
      <c r="D29" s="94">
        <f>'REKOD PRESTASI MURID'!$N$11</f>
        <v>0</v>
      </c>
      <c r="E29" s="95">
        <f>VLOOKUP($I$6,'REKOD PRESTASI MURID'!$A$12:$AD$65,14)</f>
        <v>0</v>
      </c>
      <c r="F29" s="96" t="e">
        <f>VLOOKUP(E29,'DATA PERNYATAAN TAHAP PGUASAAN '!A92:B97,2)</f>
        <v>#N/A</v>
      </c>
      <c r="G29" s="91"/>
      <c r="H29" s="69">
        <v>23</v>
      </c>
      <c r="I29" s="69" t="str">
        <f>'REKOD PRESTASI MURID'!B34</f>
        <v>MURID 23</v>
      </c>
      <c r="J29" s="69" t="str">
        <f t="shared" si="0"/>
        <v>23  MURID 23</v>
      </c>
    </row>
    <row r="30" spans="1:10" ht="45" hidden="1" customHeight="1" x14ac:dyDescent="0.25">
      <c r="A30" s="91"/>
      <c r="B30" s="92"/>
      <c r="C30" s="93"/>
      <c r="D30" s="94">
        <f>'REKOD PRESTASI MURID'!$O$11</f>
        <v>0</v>
      </c>
      <c r="E30" s="95">
        <f>VLOOKUP($I$6,'REKOD PRESTASI MURID'!$A$12:$AD$65,15)</f>
        <v>0</v>
      </c>
      <c r="F30" s="96" t="e">
        <f>VLOOKUP(E30,'DATA PERNYATAAN TAHAP PGUASAAN '!A100:B105,2)</f>
        <v>#N/A</v>
      </c>
      <c r="G30" s="91"/>
      <c r="H30" s="69">
        <v>24</v>
      </c>
      <c r="I30" s="69" t="str">
        <f>'REKOD PRESTASI MURID'!B35</f>
        <v>MURID 24</v>
      </c>
      <c r="J30" s="69" t="str">
        <f t="shared" si="0"/>
        <v>24  MURID 24</v>
      </c>
    </row>
    <row r="31" spans="1:10" ht="45" hidden="1" customHeight="1" x14ac:dyDescent="0.25">
      <c r="A31" s="91"/>
      <c r="B31" s="92"/>
      <c r="C31" s="93"/>
      <c r="D31" s="94">
        <f>'REKOD PRESTASI MURID'!$P$11</f>
        <v>0</v>
      </c>
      <c r="E31" s="95">
        <f>VLOOKUP($I$6,'REKOD PRESTASI MURID'!$A$12:$AD$65,16)</f>
        <v>0</v>
      </c>
      <c r="F31" s="96" t="e">
        <f>VLOOKUP(E31,'DATA PERNYATAAN TAHAP PGUASAAN '!A108:B113,2)</f>
        <v>#N/A</v>
      </c>
      <c r="G31" s="91"/>
      <c r="H31" s="69">
        <v>25</v>
      </c>
      <c r="I31" s="69" t="str">
        <f>'REKOD PRESTASI MURID'!B36</f>
        <v>MURID 25</v>
      </c>
      <c r="J31" s="69" t="str">
        <f t="shared" ref="J31:J61" si="1">IF(I31=0,"",H31&amp;"  "&amp;I31)</f>
        <v>25  MURID 25</v>
      </c>
    </row>
    <row r="32" spans="1:10" ht="45" hidden="1" customHeight="1" x14ac:dyDescent="0.25">
      <c r="A32" s="91"/>
      <c r="B32" s="92"/>
      <c r="C32" s="93"/>
      <c r="D32" s="94">
        <f>'REKOD PRESTASI MURID'!Q$11</f>
        <v>0</v>
      </c>
      <c r="E32" s="95">
        <f>VLOOKUP($I$6,'REKOD PRESTASI MURID'!$A$12:$AD$65,17)</f>
        <v>0</v>
      </c>
      <c r="F32" s="96" t="e">
        <f>VLOOKUP(E32,'DATA PERNYATAAN TAHAP PGUASAAN '!A116:B121,2)</f>
        <v>#N/A</v>
      </c>
      <c r="G32" s="91"/>
      <c r="H32" s="69">
        <v>26</v>
      </c>
      <c r="I32" s="69" t="str">
        <f>'REKOD PRESTASI MURID'!B37</f>
        <v>MURID 26</v>
      </c>
      <c r="J32" s="69" t="str">
        <f t="shared" si="1"/>
        <v>26  MURID 26</v>
      </c>
    </row>
    <row r="33" spans="1:10" ht="45" hidden="1" customHeight="1" x14ac:dyDescent="0.25">
      <c r="A33" s="91"/>
      <c r="B33" s="92"/>
      <c r="C33" s="93"/>
      <c r="D33" s="94">
        <f>'REKOD PRESTASI MURID'!$R$11</f>
        <v>0</v>
      </c>
      <c r="E33" s="95">
        <f>VLOOKUP($I$6,'REKOD PRESTASI MURID'!$A$12:$AD$65,18)</f>
        <v>0</v>
      </c>
      <c r="F33" s="96" t="e">
        <f>VLOOKUP(E33,'DATA PERNYATAAN TAHAP PGUASAAN '!A124:B129,2)</f>
        <v>#N/A</v>
      </c>
      <c r="G33" s="91"/>
      <c r="H33" s="69">
        <v>27</v>
      </c>
      <c r="I33" s="69" t="str">
        <f>'REKOD PRESTASI MURID'!B38</f>
        <v>MURID 27</v>
      </c>
      <c r="J33" s="69" t="str">
        <f t="shared" si="1"/>
        <v>27  MURID 27</v>
      </c>
    </row>
    <row r="34" spans="1:10" ht="45" hidden="1" customHeight="1" x14ac:dyDescent="0.25">
      <c r="A34" s="91"/>
      <c r="B34" s="92"/>
      <c r="C34" s="93"/>
      <c r="D34" s="94">
        <f>'REKOD PRESTASI MURID'!$S$11</f>
        <v>0</v>
      </c>
      <c r="E34" s="95">
        <f>VLOOKUP($I$6,'REKOD PRESTASI MURID'!$A$12:$AD$65,19)</f>
        <v>0</v>
      </c>
      <c r="F34" s="96" t="e">
        <f>VLOOKUP(E34,'DATA PERNYATAAN TAHAP PGUASAAN '!A132:B137,2)</f>
        <v>#N/A</v>
      </c>
      <c r="G34" s="91"/>
      <c r="H34" s="69">
        <v>28</v>
      </c>
      <c r="I34" s="69" t="str">
        <f>'REKOD PRESTASI MURID'!B39</f>
        <v>MURID 28</v>
      </c>
      <c r="J34" s="69" t="str">
        <f t="shared" si="1"/>
        <v>28  MURID 28</v>
      </c>
    </row>
    <row r="35" spans="1:10" ht="45" hidden="1" customHeight="1" x14ac:dyDescent="0.25">
      <c r="A35" s="91"/>
      <c r="B35" s="92"/>
      <c r="C35" s="93"/>
      <c r="D35" s="94">
        <f>'REKOD PRESTASI MURID'!$T$11</f>
        <v>0</v>
      </c>
      <c r="E35" s="95">
        <f>VLOOKUP($I$6,'REKOD PRESTASI MURID'!$A$12:$AD$65,20)</f>
        <v>0</v>
      </c>
      <c r="F35" s="96" t="e">
        <f>VLOOKUP(E35,'DATA PERNYATAAN TAHAP PGUASAAN '!A140:B145,2)</f>
        <v>#N/A</v>
      </c>
      <c r="G35" s="91"/>
      <c r="H35" s="69">
        <v>29</v>
      </c>
      <c r="I35" s="69" t="str">
        <f>'REKOD PRESTASI MURID'!B40</f>
        <v>MURID 29</v>
      </c>
      <c r="J35" s="69" t="str">
        <f t="shared" si="1"/>
        <v>29  MURID 29</v>
      </c>
    </row>
    <row r="36" spans="1:10" ht="45" hidden="1" customHeight="1" x14ac:dyDescent="0.25">
      <c r="A36" s="91"/>
      <c r="B36" s="92"/>
      <c r="C36" s="93"/>
      <c r="D36" s="94">
        <f>'REKOD PRESTASI MURID'!$U$11</f>
        <v>0</v>
      </c>
      <c r="E36" s="95">
        <f>VLOOKUP($I$6,'REKOD PRESTASI MURID'!$A$12:$AD$65,21)</f>
        <v>0</v>
      </c>
      <c r="F36" s="96" t="e">
        <f>VLOOKUP(E36,'DATA PERNYATAAN TAHAP PGUASAAN '!A148:B153,2)</f>
        <v>#N/A</v>
      </c>
      <c r="G36" s="91"/>
      <c r="H36" s="69">
        <v>30</v>
      </c>
      <c r="I36" s="69" t="str">
        <f>'REKOD PRESTASI MURID'!B41</f>
        <v>MURID 30</v>
      </c>
      <c r="J36" s="69" t="str">
        <f t="shared" si="1"/>
        <v>30  MURID 30</v>
      </c>
    </row>
    <row r="37" spans="1:10" ht="45" hidden="1" customHeight="1" x14ac:dyDescent="0.25">
      <c r="A37" s="91"/>
      <c r="B37" s="92"/>
      <c r="C37" s="93"/>
      <c r="D37" s="94">
        <f>'REKOD PRESTASI MURID'!$V$11</f>
        <v>0</v>
      </c>
      <c r="E37" s="95">
        <f>VLOOKUP($I$6,'REKOD PRESTASI MURID'!$A$12:$AD$65,22)</f>
        <v>0</v>
      </c>
      <c r="F37" s="96" t="e">
        <f>VLOOKUP(E37,'DATA PERNYATAAN TAHAP PGUASAAN '!A156:B161,2)</f>
        <v>#N/A</v>
      </c>
      <c r="G37" s="91"/>
      <c r="H37" s="69">
        <v>31</v>
      </c>
      <c r="I37" s="69" t="str">
        <f>'REKOD PRESTASI MURID'!B42</f>
        <v>MURID 31</v>
      </c>
      <c r="J37" s="69" t="str">
        <f t="shared" si="1"/>
        <v>31  MURID 31</v>
      </c>
    </row>
    <row r="38" spans="1:10" ht="45" hidden="1" customHeight="1" x14ac:dyDescent="0.25">
      <c r="A38" s="91"/>
      <c r="B38" s="92"/>
      <c r="C38" s="93"/>
      <c r="D38" s="94">
        <f>'REKOD PRESTASI MURID'!$W$11</f>
        <v>0</v>
      </c>
      <c r="E38" s="95">
        <f>VLOOKUP($I$6,'REKOD PRESTASI MURID'!$A$12:$AD$65,23)</f>
        <v>0</v>
      </c>
      <c r="F38" s="96" t="e">
        <f>VLOOKUP(E38,'DATA PERNYATAAN TAHAP PGUASAAN '!A164:B169,2)</f>
        <v>#N/A</v>
      </c>
      <c r="G38" s="91"/>
      <c r="H38" s="69">
        <v>32</v>
      </c>
      <c r="I38" s="69" t="str">
        <f>'REKOD PRESTASI MURID'!B43</f>
        <v>MURID 32</v>
      </c>
      <c r="J38" s="69" t="str">
        <f t="shared" si="1"/>
        <v>32  MURID 32</v>
      </c>
    </row>
    <row r="39" spans="1:10" ht="45" hidden="1" customHeight="1" x14ac:dyDescent="0.25">
      <c r="A39" s="91"/>
      <c r="B39" s="92"/>
      <c r="C39" s="93"/>
      <c r="D39" s="94">
        <f>'REKOD PRESTASI MURID'!$X$11</f>
        <v>0</v>
      </c>
      <c r="E39" s="95">
        <f>VLOOKUP($I$6,'REKOD PRESTASI MURID'!$A$12:$AD$65,24)</f>
        <v>0</v>
      </c>
      <c r="F39" s="96" t="e">
        <f>VLOOKUP(E39,'DATA PERNYATAAN TAHAP PGUASAAN '!A172:B177,2)</f>
        <v>#N/A</v>
      </c>
      <c r="G39" s="91"/>
      <c r="H39" s="69">
        <v>33</v>
      </c>
      <c r="I39" s="69" t="str">
        <f>'REKOD PRESTASI MURID'!B44</f>
        <v>MURID 33</v>
      </c>
      <c r="J39" s="69" t="str">
        <f t="shared" si="1"/>
        <v>33  MURID 33</v>
      </c>
    </row>
    <row r="40" spans="1:10" ht="45" hidden="1" customHeight="1" x14ac:dyDescent="0.25">
      <c r="A40" s="91"/>
      <c r="B40" s="92"/>
      <c r="C40" s="93"/>
      <c r="D40" s="94">
        <f>'REKOD PRESTASI MURID'!$Y$11</f>
        <v>0</v>
      </c>
      <c r="E40" s="95">
        <f>VLOOKUP($I$6,'REKOD PRESTASI MURID'!$A$12:$AD$65,25)</f>
        <v>0</v>
      </c>
      <c r="F40" s="96" t="e">
        <f>VLOOKUP(E40,'DATA PERNYATAAN TAHAP PGUASAAN '!A180:B185,2)</f>
        <v>#N/A</v>
      </c>
      <c r="G40" s="91"/>
      <c r="H40" s="69">
        <v>34</v>
      </c>
      <c r="I40" s="69" t="str">
        <f>'REKOD PRESTASI MURID'!B45</f>
        <v>MURID 34</v>
      </c>
      <c r="J40" s="69" t="str">
        <f t="shared" si="1"/>
        <v>34  MURID 34</v>
      </c>
    </row>
    <row r="41" spans="1:10" ht="45" hidden="1" customHeight="1" x14ac:dyDescent="0.25">
      <c r="A41" s="91"/>
      <c r="B41" s="92"/>
      <c r="C41" s="93"/>
      <c r="D41" s="94">
        <f>'REKOD PRESTASI MURID'!$Z$11</f>
        <v>0</v>
      </c>
      <c r="E41" s="95">
        <f>VLOOKUP($I$6,'REKOD PRESTASI MURID'!$A$12:$AD$65,26)</f>
        <v>0</v>
      </c>
      <c r="F41" s="96" t="e">
        <f>VLOOKUP(E41,'DATA PERNYATAAN TAHAP PGUASAAN '!A188:B193,2)</f>
        <v>#N/A</v>
      </c>
      <c r="G41" s="91"/>
      <c r="H41" s="69">
        <v>35</v>
      </c>
      <c r="I41" s="69" t="str">
        <f>'REKOD PRESTASI MURID'!B46</f>
        <v>MURID 35</v>
      </c>
      <c r="J41" s="69" t="str">
        <f t="shared" si="1"/>
        <v>35  MURID 35</v>
      </c>
    </row>
    <row r="42" spans="1:10" ht="45" hidden="1" customHeight="1" x14ac:dyDescent="0.25">
      <c r="A42" s="91"/>
      <c r="B42" s="92"/>
      <c r="C42" s="93"/>
      <c r="D42" s="94">
        <f>'REKOD PRESTASI MURID'!$AA$11</f>
        <v>0</v>
      </c>
      <c r="E42" s="95">
        <f>VLOOKUP($I$6,'REKOD PRESTASI MURID'!$A$12:$AD$65,27)</f>
        <v>0</v>
      </c>
      <c r="F42" s="96" t="e">
        <f>VLOOKUP(E42,'DATA PERNYATAAN TAHAP PGUASAAN '!A196:B201,2)</f>
        <v>#N/A</v>
      </c>
      <c r="G42" s="91"/>
      <c r="H42" s="69">
        <v>36</v>
      </c>
      <c r="I42" s="69" t="str">
        <f>'REKOD PRESTASI MURID'!B47</f>
        <v>MURID 36</v>
      </c>
      <c r="J42" s="69" t="str">
        <f t="shared" si="1"/>
        <v>36  MURID 36</v>
      </c>
    </row>
    <row r="43" spans="1:10" ht="45" hidden="1" customHeight="1" x14ac:dyDescent="0.25">
      <c r="A43" s="91"/>
      <c r="B43" s="92"/>
      <c r="C43" s="93"/>
      <c r="D43" s="94">
        <f>'REKOD PRESTASI MURID'!$AB$11</f>
        <v>0</v>
      </c>
      <c r="E43" s="95">
        <f>VLOOKUP($I$6,'REKOD PRESTASI MURID'!$A$12:$AD$65,28)</f>
        <v>0</v>
      </c>
      <c r="F43" s="96" t="e">
        <f>VLOOKUP(E43,'DATA PERNYATAAN TAHAP PGUASAAN '!A204:B209,2)</f>
        <v>#N/A</v>
      </c>
      <c r="G43" s="91"/>
      <c r="H43" s="69">
        <v>37</v>
      </c>
      <c r="I43" s="69" t="str">
        <f>'REKOD PRESTASI MURID'!B48</f>
        <v>MURID 37</v>
      </c>
      <c r="J43" s="69" t="str">
        <f t="shared" si="1"/>
        <v>37  MURID 37</v>
      </c>
    </row>
    <row r="44" spans="1:10" ht="45" hidden="1" customHeight="1" x14ac:dyDescent="0.25">
      <c r="A44" s="91"/>
      <c r="B44" s="97"/>
      <c r="C44" s="98"/>
      <c r="D44" s="94">
        <f>'REKOD PRESTASI MURID'!$AC$11</f>
        <v>0</v>
      </c>
      <c r="E44" s="95">
        <f>VLOOKUP($I$6,'REKOD PRESTASI MURID'!$A$12:$AD$65,29)</f>
        <v>0</v>
      </c>
      <c r="F44" s="96" t="e">
        <f>VLOOKUP(E44,'DATA PERNYATAAN TAHAP PGUASAAN '!A212:B217,2)</f>
        <v>#N/A</v>
      </c>
      <c r="G44" s="91"/>
      <c r="H44" s="69">
        <v>38</v>
      </c>
      <c r="I44" s="69" t="str">
        <f>'REKOD PRESTASI MURID'!B49</f>
        <v>MURID 38</v>
      </c>
      <c r="J44" s="69" t="str">
        <f t="shared" si="1"/>
        <v>38  MURID 38</v>
      </c>
    </row>
    <row r="45" spans="1:10" s="60" customFormat="1" x14ac:dyDescent="0.25">
      <c r="A45" s="91"/>
      <c r="B45" s="99"/>
      <c r="C45" s="99"/>
      <c r="D45" s="100"/>
      <c r="E45" s="101"/>
      <c r="F45" s="102"/>
      <c r="G45" s="91"/>
      <c r="H45" s="69">
        <v>39</v>
      </c>
      <c r="I45" s="69" t="str">
        <f>'REKOD PRESTASI MURID'!B50</f>
        <v>MURID 39</v>
      </c>
      <c r="J45" s="69" t="str">
        <f t="shared" si="1"/>
        <v>39  MURID 39</v>
      </c>
    </row>
    <row r="46" spans="1:10" s="60" customFormat="1" ht="21.75" customHeight="1" x14ac:dyDescent="0.25">
      <c r="A46" s="103"/>
      <c r="B46" s="104"/>
      <c r="C46" s="104"/>
      <c r="D46" s="105"/>
      <c r="E46" s="106"/>
      <c r="F46" s="107"/>
      <c r="G46" s="103"/>
      <c r="H46" s="69">
        <v>40</v>
      </c>
      <c r="I46" s="69" t="str">
        <f>'REKOD PRESTASI MURID'!B51</f>
        <v>MURID 40</v>
      </c>
      <c r="J46" s="69" t="str">
        <f t="shared" si="1"/>
        <v>40  MURID 40</v>
      </c>
    </row>
    <row r="47" spans="1:10" s="60" customFormat="1" ht="21.75" customHeight="1" x14ac:dyDescent="0.25">
      <c r="A47" s="103"/>
      <c r="B47" s="104"/>
      <c r="C47" s="104"/>
      <c r="D47" s="108" t="s">
        <v>98</v>
      </c>
      <c r="E47" s="212"/>
      <c r="F47" s="212"/>
      <c r="G47" s="103"/>
      <c r="H47" s="69">
        <v>41</v>
      </c>
      <c r="I47" s="69" t="str">
        <f>'REKOD PRESTASI MURID'!B52</f>
        <v>MURID 41</v>
      </c>
      <c r="J47" s="69" t="str">
        <f t="shared" si="1"/>
        <v>41  MURID 41</v>
      </c>
    </row>
    <row r="48" spans="1:10" s="61" customFormat="1" ht="22.5" customHeight="1" x14ac:dyDescent="0.25">
      <c r="A48" s="103"/>
      <c r="B48" s="109"/>
      <c r="C48" s="109"/>
      <c r="D48" s="110"/>
      <c r="E48" s="195"/>
      <c r="F48" s="195"/>
      <c r="G48" s="103"/>
      <c r="H48" s="69">
        <v>42</v>
      </c>
      <c r="I48" s="69" t="str">
        <f>'REKOD PRESTASI MURID'!B53</f>
        <v>MURID 42</v>
      </c>
      <c r="J48" s="69" t="str">
        <f t="shared" si="1"/>
        <v>42  MURID 42</v>
      </c>
    </row>
    <row r="49" spans="1:10" s="61" customFormat="1" ht="21" customHeight="1" x14ac:dyDescent="0.25">
      <c r="A49" s="103"/>
      <c r="B49" s="109"/>
      <c r="C49" s="109"/>
      <c r="D49" s="111"/>
      <c r="E49" s="195"/>
      <c r="F49" s="195"/>
      <c r="G49" s="103"/>
      <c r="H49" s="69">
        <v>43</v>
      </c>
      <c r="I49" s="69" t="str">
        <f>'REKOD PRESTASI MURID'!B54</f>
        <v>MURID 43</v>
      </c>
      <c r="J49" s="69" t="str">
        <f t="shared" si="1"/>
        <v>43  MURID 43</v>
      </c>
    </row>
    <row r="50" spans="1:10" s="61" customFormat="1" x14ac:dyDescent="0.25">
      <c r="A50" s="103"/>
      <c r="B50" s="103"/>
      <c r="C50" s="103"/>
      <c r="D50" s="103"/>
      <c r="E50" s="103"/>
      <c r="F50" s="103"/>
      <c r="G50" s="103"/>
      <c r="H50" s="69">
        <v>44</v>
      </c>
      <c r="I50" s="69" t="str">
        <f>'REKOD PRESTASI MURID'!B55</f>
        <v>MURID 44</v>
      </c>
      <c r="J50" s="69" t="str">
        <f t="shared" si="1"/>
        <v>44  MURID 44</v>
      </c>
    </row>
    <row r="51" spans="1:10" x14ac:dyDescent="0.25">
      <c r="H51" s="69">
        <v>45</v>
      </c>
      <c r="I51" s="69" t="str">
        <f>'REKOD PRESTASI MURID'!B56</f>
        <v>MURID 45</v>
      </c>
      <c r="J51" s="69" t="str">
        <f t="shared" si="1"/>
        <v>45  MURID 45</v>
      </c>
    </row>
    <row r="52" spans="1:10" x14ac:dyDescent="0.25">
      <c r="H52" s="69">
        <v>48</v>
      </c>
      <c r="I52" s="69" t="str">
        <f>'REKOD PRESTASI MURID'!B59</f>
        <v>MURID 48</v>
      </c>
      <c r="J52" s="69" t="str">
        <f t="shared" si="1"/>
        <v>48  MURID 48</v>
      </c>
    </row>
    <row r="53" spans="1:10" x14ac:dyDescent="0.25">
      <c r="B53" s="60" t="s">
        <v>99</v>
      </c>
      <c r="F53" s="112" t="s">
        <v>99</v>
      </c>
      <c r="H53" s="69">
        <v>49</v>
      </c>
      <c r="I53" s="69" t="str">
        <f>'REKOD PRESTASI MURID'!B60</f>
        <v>MURID 49</v>
      </c>
      <c r="J53" s="69" t="str">
        <f t="shared" si="1"/>
        <v>49  MURID 49</v>
      </c>
    </row>
    <row r="54" spans="1:10" x14ac:dyDescent="0.25">
      <c r="B54" s="113" t="str">
        <f>'REKOD PRESTASI MURID'!$D$6</f>
        <v>郭富城老师</v>
      </c>
      <c r="C54" s="114"/>
      <c r="D54" s="114"/>
      <c r="E54" s="114"/>
      <c r="F54" s="115" t="str">
        <f>'REKOD PRESTASI MURID'!$B$70</f>
        <v>周博通</v>
      </c>
      <c r="H54" s="69">
        <v>50</v>
      </c>
      <c r="I54" s="69" t="str">
        <f>'REKOD PRESTASI MURID'!B61</f>
        <v>MURID 50</v>
      </c>
      <c r="J54" s="69" t="str">
        <f t="shared" si="1"/>
        <v>50  MURID 50</v>
      </c>
    </row>
    <row r="55" spans="1:10" x14ac:dyDescent="0.25">
      <c r="B55" s="116" t="s">
        <v>91</v>
      </c>
      <c r="F55" s="117" t="str">
        <f>'REKOD PRESTASI MURID'!$B$71</f>
        <v>Pengetua</v>
      </c>
      <c r="H55" s="69">
        <v>51</v>
      </c>
      <c r="I55" s="69" t="str">
        <f>'REKOD PRESTASI MURID'!B62</f>
        <v>MURID 51</v>
      </c>
      <c r="J55" s="69" t="str">
        <f t="shared" si="1"/>
        <v>51  MURID 51</v>
      </c>
    </row>
    <row r="56" spans="1:10" x14ac:dyDescent="0.25">
      <c r="B56" s="60" t="str">
        <f>'REKOD PRESTASI MURID'!$B$72</f>
        <v>SMJK ABC</v>
      </c>
      <c r="F56" s="112" t="str">
        <f>'REKOD PRESTASI MURID'!$B$72</f>
        <v>SMJK ABC</v>
      </c>
      <c r="H56" s="69">
        <v>52</v>
      </c>
      <c r="I56" s="69" t="str">
        <f>'REKOD PRESTASI MURID'!B63</f>
        <v>MURID 52</v>
      </c>
      <c r="J56" s="69" t="str">
        <f t="shared" si="1"/>
        <v>52  MURID 52</v>
      </c>
    </row>
    <row r="57" spans="1:10" x14ac:dyDescent="0.25">
      <c r="B57" s="112"/>
      <c r="C57" s="112"/>
      <c r="D57" s="112"/>
      <c r="E57" s="112"/>
      <c r="H57" s="69">
        <v>53</v>
      </c>
      <c r="I57" s="69" t="str">
        <f>'REKOD PRESTASI MURID'!B64</f>
        <v>MURID 53</v>
      </c>
      <c r="J57" s="69" t="str">
        <f t="shared" si="1"/>
        <v>53  MURID 53</v>
      </c>
    </row>
    <row r="58" spans="1:10" x14ac:dyDescent="0.25">
      <c r="H58" s="69">
        <v>54</v>
      </c>
      <c r="I58" s="69" t="str">
        <f>'REKOD PRESTASI MURID'!B65</f>
        <v>MURID 54</v>
      </c>
      <c r="J58" s="69" t="str">
        <f t="shared" si="1"/>
        <v>54  MURID 54</v>
      </c>
    </row>
    <row r="59" spans="1:10" s="60" customFormat="1" x14ac:dyDescent="0.25">
      <c r="G59" s="118"/>
      <c r="H59" s="69">
        <v>55</v>
      </c>
      <c r="I59" s="69">
        <f>'REKOD PRESTASI MURID'!B66</f>
        <v>0</v>
      </c>
      <c r="J59" s="69" t="str">
        <f t="shared" si="1"/>
        <v/>
      </c>
    </row>
    <row r="60" spans="1:10" s="60" customFormat="1" x14ac:dyDescent="0.25">
      <c r="G60" s="118"/>
      <c r="H60" s="69">
        <v>56</v>
      </c>
      <c r="I60" s="69">
        <f>'REKOD PRESTASI MURID'!B67</f>
        <v>0</v>
      </c>
      <c r="J60" s="69" t="str">
        <f t="shared" si="1"/>
        <v/>
      </c>
    </row>
    <row r="61" spans="1:10" s="60" customFormat="1" x14ac:dyDescent="0.25">
      <c r="G61" s="118"/>
      <c r="H61" s="69">
        <v>57</v>
      </c>
      <c r="I61" s="69">
        <f>'REKOD PRESTASI MURID'!B68</f>
        <v>0</v>
      </c>
      <c r="J61" s="69" t="str">
        <f t="shared" si="1"/>
        <v/>
      </c>
    </row>
    <row r="62" spans="1:10" s="60" customFormat="1" x14ac:dyDescent="0.25">
      <c r="G62" s="118"/>
      <c r="H62" s="69">
        <v>58</v>
      </c>
      <c r="I62" s="69"/>
      <c r="J62" s="69"/>
    </row>
    <row r="63" spans="1:10" s="60" customFormat="1" x14ac:dyDescent="0.25">
      <c r="G63" s="118"/>
      <c r="H63" s="69">
        <v>59</v>
      </c>
      <c r="I63" s="69"/>
      <c r="J63" s="69"/>
    </row>
    <row r="64" spans="1:10" s="60" customFormat="1" x14ac:dyDescent="0.25">
      <c r="D64" s="114"/>
      <c r="E64" s="114"/>
      <c r="G64" s="118"/>
      <c r="H64" s="69">
        <v>60</v>
      </c>
      <c r="I64" s="69"/>
      <c r="J64" s="69"/>
    </row>
    <row r="65" spans="7:10" s="60" customFormat="1" x14ac:dyDescent="0.25">
      <c r="G65" s="118"/>
      <c r="H65" s="69">
        <v>61</v>
      </c>
      <c r="I65" s="69"/>
      <c r="J65" s="69"/>
    </row>
    <row r="66" spans="7:10" s="60" customFormat="1" x14ac:dyDescent="0.25">
      <c r="G66" s="118"/>
      <c r="H66" s="69">
        <v>62</v>
      </c>
      <c r="I66" s="69"/>
      <c r="J66" s="69"/>
    </row>
    <row r="67" spans="7:10" s="60" customFormat="1" x14ac:dyDescent="0.25">
      <c r="G67" s="118"/>
      <c r="H67" s="69">
        <v>63</v>
      </c>
      <c r="I67" s="69"/>
      <c r="J67" s="69"/>
    </row>
    <row r="68" spans="7:10" s="60" customFormat="1" x14ac:dyDescent="0.25">
      <c r="G68" s="118"/>
      <c r="H68" s="69">
        <v>64</v>
      </c>
      <c r="I68" s="69"/>
      <c r="J68" s="69"/>
    </row>
    <row r="69" spans="7:10" s="60" customFormat="1" x14ac:dyDescent="0.25">
      <c r="G69" s="118"/>
      <c r="H69" s="69">
        <v>65</v>
      </c>
      <c r="I69" s="69"/>
      <c r="J69" s="69"/>
    </row>
    <row r="70" spans="7:10" s="60" customFormat="1" x14ac:dyDescent="0.25">
      <c r="G70" s="118"/>
      <c r="H70" s="69">
        <v>66</v>
      </c>
      <c r="I70" s="69"/>
      <c r="J70" s="69"/>
    </row>
    <row r="71" spans="7:10" x14ac:dyDescent="0.25">
      <c r="H71" s="69">
        <v>67</v>
      </c>
      <c r="I71" s="69"/>
      <c r="J71" s="69"/>
    </row>
    <row r="72" spans="7:10" x14ac:dyDescent="0.25">
      <c r="H72" s="69">
        <v>68</v>
      </c>
      <c r="I72" s="69"/>
      <c r="J72" s="69"/>
    </row>
    <row r="73" spans="7:10" x14ac:dyDescent="0.25">
      <c r="H73" s="69">
        <v>69</v>
      </c>
      <c r="I73" s="69"/>
      <c r="J73" s="69"/>
    </row>
    <row r="74" spans="7:10" x14ac:dyDescent="0.25">
      <c r="H74" s="112"/>
      <c r="I74" s="121"/>
      <c r="J74" s="60"/>
    </row>
    <row r="75" spans="7:10" x14ac:dyDescent="0.25">
      <c r="H75" s="112"/>
      <c r="I75" s="121"/>
      <c r="J75" s="60"/>
    </row>
    <row r="76" spans="7:10" x14ac:dyDescent="0.25">
      <c r="H76" s="112"/>
      <c r="I76" s="121"/>
      <c r="J76" s="60"/>
    </row>
    <row r="77" spans="7:10" x14ac:dyDescent="0.25">
      <c r="H77" s="112"/>
      <c r="I77" s="121"/>
      <c r="J77" s="60"/>
    </row>
    <row r="78" spans="7:10" x14ac:dyDescent="0.25">
      <c r="H78" s="112"/>
      <c r="I78" s="121"/>
      <c r="J78" s="60"/>
    </row>
    <row r="79" spans="7:10" x14ac:dyDescent="0.25">
      <c r="H79" s="112"/>
      <c r="I79" s="121"/>
      <c r="J79" s="60"/>
    </row>
    <row r="80" spans="7:10" x14ac:dyDescent="0.25">
      <c r="H80" s="112"/>
      <c r="I80" s="121"/>
      <c r="J80" s="60"/>
    </row>
    <row r="81" spans="8:10" x14ac:dyDescent="0.25">
      <c r="H81" s="112"/>
      <c r="I81" s="121"/>
      <c r="J81" s="60"/>
    </row>
    <row r="82" spans="8:10" x14ac:dyDescent="0.25">
      <c r="H82" s="112"/>
      <c r="I82" s="121"/>
      <c r="J82" s="60"/>
    </row>
    <row r="83" spans="8:10" x14ac:dyDescent="0.25">
      <c r="H83" s="112"/>
      <c r="I83" s="121"/>
      <c r="J83" s="60"/>
    </row>
    <row r="84" spans="8:10" x14ac:dyDescent="0.25">
      <c r="H84" s="112"/>
      <c r="I84" s="60"/>
      <c r="J84" s="60"/>
    </row>
    <row r="85" spans="8:10" x14ac:dyDescent="0.25">
      <c r="H85" s="112"/>
      <c r="I85" s="60"/>
      <c r="J85" s="60"/>
    </row>
    <row r="86" spans="8:10" hidden="1" x14ac:dyDescent="0.25"/>
    <row r="87" spans="8:10" hidden="1" x14ac:dyDescent="0.25"/>
    <row r="88" spans="8:10" hidden="1" x14ac:dyDescent="0.25"/>
    <row r="89" spans="8:10" hidden="1" x14ac:dyDescent="0.25"/>
    <row r="90" spans="8:10" hidden="1" x14ac:dyDescent="0.25"/>
    <row r="91" spans="8:10" hidden="1" x14ac:dyDescent="0.25"/>
    <row r="92" spans="8:10" hidden="1" x14ac:dyDescent="0.25"/>
  </sheetData>
  <sheetProtection sheet="1" objects="1" selectLockedCells="1"/>
  <mergeCells count="19">
    <mergeCell ref="B1:F1"/>
    <mergeCell ref="B2:F2"/>
    <mergeCell ref="B3:F3"/>
    <mergeCell ref="B4:F4"/>
    <mergeCell ref="H4:J4"/>
    <mergeCell ref="B8:C8"/>
    <mergeCell ref="B9:C9"/>
    <mergeCell ref="B10:C10"/>
    <mergeCell ref="B11:C11"/>
    <mergeCell ref="B13:C13"/>
    <mergeCell ref="E48:F48"/>
    <mergeCell ref="E49:F49"/>
    <mergeCell ref="E15:E16"/>
    <mergeCell ref="B20:C26"/>
    <mergeCell ref="B15:D15"/>
    <mergeCell ref="B17:D17"/>
    <mergeCell ref="E17:F17"/>
    <mergeCell ref="B19:C19"/>
    <mergeCell ref="E47:F47"/>
  </mergeCells>
  <phoneticPr fontId="40" type="noConversion"/>
  <printOptions horizontalCentered="1"/>
  <pageMargins left="0.43263888888888902" right="0.43263888888888902" top="0.74791666666666701" bottom="0.74791666666666701" header="0.31388888888888899" footer="0.31388888888888899"/>
  <pageSetup paperSize="9" scale="5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Pict="0">
                <anchor moveWithCells="1">
                  <from>
                    <xdr:col>5</xdr:col>
                    <xdr:colOff>2809875</xdr:colOff>
                    <xdr:row>7</xdr:row>
                    <xdr:rowOff>28575</xdr:rowOff>
                  </from>
                  <to>
                    <xdr:col>5</xdr:col>
                    <xdr:colOff>5753100</xdr:colOff>
                    <xdr:row>8</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8"/>
  <sheetViews>
    <sheetView tabSelected="1" topLeftCell="A64" zoomScale="85" zoomScaleNormal="85" workbookViewId="0">
      <selection activeCell="B230" sqref="B230"/>
    </sheetView>
  </sheetViews>
  <sheetFormatPr defaultColWidth="9.140625" defaultRowHeight="13.5" zeroHeight="1" x14ac:dyDescent="0.25"/>
  <cols>
    <col min="1" max="1" width="20.85546875" style="37" customWidth="1"/>
    <col min="2" max="2" width="111.28515625" style="38" customWidth="1"/>
    <col min="3" max="4" width="9.140625" style="37" customWidth="1"/>
    <col min="5" max="16384" width="9.140625" style="37"/>
  </cols>
  <sheetData>
    <row r="1" spans="1:2" ht="39.75" customHeight="1" x14ac:dyDescent="0.25">
      <c r="A1" s="39" t="s">
        <v>100</v>
      </c>
      <c r="B1" s="40"/>
    </row>
    <row r="2" spans="1:2" x14ac:dyDescent="0.25">
      <c r="A2" s="41"/>
      <c r="B2" s="42"/>
    </row>
    <row r="3" spans="1:2" ht="15.95" customHeight="1" x14ac:dyDescent="0.25">
      <c r="A3" s="43" t="s">
        <v>96</v>
      </c>
      <c r="B3" s="44" t="str">
        <f>'REKOD PRESTASI MURID'!E11</f>
        <v>口语交际</v>
      </c>
    </row>
    <row r="4" spans="1:2" ht="15.95" customHeight="1" x14ac:dyDescent="0.25">
      <c r="A4" s="45">
        <v>1</v>
      </c>
      <c r="B4" s="46" t="s">
        <v>161</v>
      </c>
    </row>
    <row r="5" spans="1:2" ht="15.95" customHeight="1" x14ac:dyDescent="0.25">
      <c r="A5" s="45">
        <v>2</v>
      </c>
      <c r="B5" s="47" t="s">
        <v>162</v>
      </c>
    </row>
    <row r="6" spans="1:2" ht="15.95" customHeight="1" x14ac:dyDescent="0.25">
      <c r="A6" s="45">
        <v>3</v>
      </c>
      <c r="B6" s="47" t="s">
        <v>138</v>
      </c>
    </row>
    <row r="7" spans="1:2" ht="15.95" customHeight="1" x14ac:dyDescent="0.25">
      <c r="A7" s="45">
        <v>4</v>
      </c>
      <c r="B7" s="47" t="s">
        <v>139</v>
      </c>
    </row>
    <row r="8" spans="1:2" ht="15.95" customHeight="1" x14ac:dyDescent="0.25">
      <c r="A8" s="45">
        <v>5</v>
      </c>
      <c r="B8" s="47" t="s">
        <v>163</v>
      </c>
    </row>
    <row r="9" spans="1:2" ht="15.95" customHeight="1" x14ac:dyDescent="0.25">
      <c r="A9" s="45">
        <v>6</v>
      </c>
      <c r="B9" s="47" t="s">
        <v>164</v>
      </c>
    </row>
    <row r="10" spans="1:2" s="36" customFormat="1" ht="15.95" customHeight="1" x14ac:dyDescent="0.25">
      <c r="A10" s="41"/>
      <c r="B10" s="42"/>
    </row>
    <row r="11" spans="1:2" ht="15.95" customHeight="1" x14ac:dyDescent="0.25">
      <c r="A11" s="43" t="s">
        <v>96</v>
      </c>
      <c r="B11" s="44" t="str">
        <f>'REKOD PRESTASI MURID'!F11</f>
        <v>聆听</v>
      </c>
    </row>
    <row r="12" spans="1:2" x14ac:dyDescent="0.25">
      <c r="A12" s="16">
        <v>1</v>
      </c>
      <c r="B12" s="47" t="s">
        <v>140</v>
      </c>
    </row>
    <row r="13" spans="1:2" x14ac:dyDescent="0.25">
      <c r="A13" s="16">
        <v>2</v>
      </c>
      <c r="B13" s="47" t="s">
        <v>141</v>
      </c>
    </row>
    <row r="14" spans="1:2" x14ac:dyDescent="0.25">
      <c r="A14" s="16">
        <v>3</v>
      </c>
      <c r="B14" s="47" t="s">
        <v>142</v>
      </c>
    </row>
    <row r="15" spans="1:2" x14ac:dyDescent="0.25">
      <c r="A15" s="16">
        <v>4</v>
      </c>
      <c r="B15" s="47" t="s">
        <v>143</v>
      </c>
    </row>
    <row r="16" spans="1:2" ht="27" x14ac:dyDescent="0.25">
      <c r="A16" s="16">
        <v>5</v>
      </c>
      <c r="B16" s="47" t="s">
        <v>144</v>
      </c>
    </row>
    <row r="17" spans="1:9" ht="27" x14ac:dyDescent="0.25">
      <c r="A17" s="16">
        <v>6</v>
      </c>
      <c r="B17" s="47" t="s">
        <v>145</v>
      </c>
    </row>
    <row r="18" spans="1:9" ht="15.95" customHeight="1" x14ac:dyDescent="0.25">
      <c r="A18" s="41"/>
      <c r="B18" s="42"/>
    </row>
    <row r="19" spans="1:9" ht="15.95" customHeight="1" x14ac:dyDescent="0.25">
      <c r="A19" s="43" t="s">
        <v>96</v>
      </c>
      <c r="B19" s="44" t="str">
        <f>'REKOD PRESTASI MURID'!G11</f>
        <v>口头表达</v>
      </c>
    </row>
    <row r="20" spans="1:9" ht="15.95" customHeight="1" x14ac:dyDescent="0.25">
      <c r="A20" s="16">
        <v>1</v>
      </c>
      <c r="B20" s="48" t="s">
        <v>165</v>
      </c>
    </row>
    <row r="21" spans="1:9" ht="15.95" customHeight="1" x14ac:dyDescent="0.25">
      <c r="A21" s="16">
        <v>2</v>
      </c>
      <c r="B21" s="48" t="s">
        <v>146</v>
      </c>
    </row>
    <row r="22" spans="1:9" ht="15.95" customHeight="1" x14ac:dyDescent="0.25">
      <c r="A22" s="16">
        <v>3</v>
      </c>
      <c r="B22" s="47" t="s">
        <v>167</v>
      </c>
    </row>
    <row r="23" spans="1:9" ht="15.95" customHeight="1" x14ac:dyDescent="0.25">
      <c r="A23" s="16">
        <v>4</v>
      </c>
      <c r="B23" s="47" t="s">
        <v>168</v>
      </c>
    </row>
    <row r="24" spans="1:9" ht="15.95" customHeight="1" x14ac:dyDescent="0.25">
      <c r="A24" s="16">
        <v>5</v>
      </c>
      <c r="B24" s="47" t="s">
        <v>147</v>
      </c>
    </row>
    <row r="25" spans="1:9" ht="31.5" customHeight="1" x14ac:dyDescent="0.25">
      <c r="A25" s="16">
        <v>6</v>
      </c>
      <c r="B25" s="171" t="s">
        <v>166</v>
      </c>
    </row>
    <row r="26" spans="1:9" ht="15.95" customHeight="1" x14ac:dyDescent="0.25">
      <c r="A26" s="41"/>
      <c r="B26" s="42"/>
    </row>
    <row r="27" spans="1:9" ht="15.95" customHeight="1" x14ac:dyDescent="0.25">
      <c r="A27" s="49" t="s">
        <v>96</v>
      </c>
      <c r="B27" s="44" t="str">
        <f>'REKOD PRESTASI MURID'!H11</f>
        <v>现代文</v>
      </c>
    </row>
    <row r="28" spans="1:9" x14ac:dyDescent="0.25">
      <c r="A28" s="45">
        <v>1</v>
      </c>
      <c r="B28" s="48" t="s">
        <v>101</v>
      </c>
    </row>
    <row r="29" spans="1:9" x14ac:dyDescent="0.25">
      <c r="A29" s="45">
        <v>2</v>
      </c>
      <c r="B29" s="48" t="s">
        <v>102</v>
      </c>
    </row>
    <row r="30" spans="1:9" x14ac:dyDescent="0.25">
      <c r="A30" s="45">
        <v>3</v>
      </c>
      <c r="B30" s="47" t="s">
        <v>103</v>
      </c>
    </row>
    <row r="31" spans="1:9" x14ac:dyDescent="0.25">
      <c r="A31" s="45">
        <v>4</v>
      </c>
      <c r="B31" s="47" t="s">
        <v>104</v>
      </c>
      <c r="I31" s="52"/>
    </row>
    <row r="32" spans="1:9" ht="27" x14ac:dyDescent="0.25">
      <c r="A32" s="45">
        <v>5</v>
      </c>
      <c r="B32" s="171" t="s">
        <v>169</v>
      </c>
    </row>
    <row r="33" spans="1:2" ht="27" x14ac:dyDescent="0.25">
      <c r="A33" s="45">
        <v>6</v>
      </c>
      <c r="B33" s="171" t="s">
        <v>170</v>
      </c>
    </row>
    <row r="34" spans="1:2" ht="15.95" customHeight="1" x14ac:dyDescent="0.25">
      <c r="A34" s="41"/>
      <c r="B34" s="42"/>
    </row>
    <row r="35" spans="1:2" ht="15.95" customHeight="1" x14ac:dyDescent="0.25">
      <c r="A35" s="49" t="s">
        <v>96</v>
      </c>
      <c r="B35" s="44" t="str">
        <f>'REKOD PRESTASI MURID'!I11</f>
        <v>文言文</v>
      </c>
    </row>
    <row r="36" spans="1:2" x14ac:dyDescent="0.25">
      <c r="A36" s="16">
        <v>1</v>
      </c>
      <c r="B36" s="50" t="s">
        <v>171</v>
      </c>
    </row>
    <row r="37" spans="1:2" x14ac:dyDescent="0.25">
      <c r="A37" s="16">
        <v>2</v>
      </c>
      <c r="B37" s="50" t="s">
        <v>172</v>
      </c>
    </row>
    <row r="38" spans="1:2" ht="27" x14ac:dyDescent="0.25">
      <c r="A38" s="16">
        <v>3</v>
      </c>
      <c r="B38" s="50" t="s">
        <v>173</v>
      </c>
    </row>
    <row r="39" spans="1:2" x14ac:dyDescent="0.25">
      <c r="A39" s="16">
        <v>4</v>
      </c>
      <c r="B39" s="50" t="s">
        <v>174</v>
      </c>
    </row>
    <row r="40" spans="1:2" ht="27" x14ac:dyDescent="0.25">
      <c r="A40" s="16">
        <v>5</v>
      </c>
      <c r="B40" s="50" t="s">
        <v>175</v>
      </c>
    </row>
    <row r="41" spans="1:2" ht="27" x14ac:dyDescent="0.25">
      <c r="A41" s="16">
        <v>6</v>
      </c>
      <c r="B41" s="50" t="s">
        <v>176</v>
      </c>
    </row>
    <row r="42" spans="1:2" ht="15.95" customHeight="1" x14ac:dyDescent="0.25"/>
    <row r="43" spans="1:2" ht="15.95" customHeight="1" x14ac:dyDescent="0.25">
      <c r="A43" s="49" t="s">
        <v>96</v>
      </c>
      <c r="B43" s="44" t="str">
        <f>'REKOD PRESTASI MURID'!J11</f>
        <v>古典诗词</v>
      </c>
    </row>
    <row r="44" spans="1:2" x14ac:dyDescent="0.25">
      <c r="A44" s="16">
        <v>1</v>
      </c>
      <c r="B44" s="47" t="s">
        <v>148</v>
      </c>
    </row>
    <row r="45" spans="1:2" x14ac:dyDescent="0.25">
      <c r="A45" s="16">
        <v>2</v>
      </c>
      <c r="B45" s="47" t="s">
        <v>149</v>
      </c>
    </row>
    <row r="46" spans="1:2" ht="27" x14ac:dyDescent="0.25">
      <c r="A46" s="16">
        <v>3</v>
      </c>
      <c r="B46" s="47" t="s">
        <v>153</v>
      </c>
    </row>
    <row r="47" spans="1:2" ht="27" x14ac:dyDescent="0.25">
      <c r="A47" s="16">
        <v>4</v>
      </c>
      <c r="B47" s="47" t="s">
        <v>150</v>
      </c>
    </row>
    <row r="48" spans="1:2" ht="27" x14ac:dyDescent="0.25">
      <c r="A48" s="16">
        <v>5</v>
      </c>
      <c r="B48" s="47" t="s">
        <v>151</v>
      </c>
    </row>
    <row r="49" spans="1:2" ht="27" x14ac:dyDescent="0.25">
      <c r="A49" s="16">
        <v>6</v>
      </c>
      <c r="B49" s="47" t="s">
        <v>152</v>
      </c>
    </row>
    <row r="50" spans="1:2" ht="15.95" customHeight="1" x14ac:dyDescent="0.25"/>
    <row r="51" spans="1:2" ht="15.95" customHeight="1" x14ac:dyDescent="0.25">
      <c r="A51" s="49" t="s">
        <v>96</v>
      </c>
      <c r="B51" s="44" t="str">
        <f>'REKOD PRESTASI MURID'!K11</f>
        <v>书写毛笔字</v>
      </c>
    </row>
    <row r="52" spans="1:2" ht="27" x14ac:dyDescent="0.25">
      <c r="A52" s="16">
        <v>1</v>
      </c>
      <c r="B52" s="51" t="s">
        <v>154</v>
      </c>
    </row>
    <row r="53" spans="1:2" ht="27" x14ac:dyDescent="0.25">
      <c r="A53" s="16">
        <v>2</v>
      </c>
      <c r="B53" s="172" t="s">
        <v>177</v>
      </c>
    </row>
    <row r="54" spans="1:2" ht="27" x14ac:dyDescent="0.25">
      <c r="A54" s="16">
        <v>3</v>
      </c>
      <c r="B54" s="51" t="s">
        <v>155</v>
      </c>
    </row>
    <row r="55" spans="1:2" x14ac:dyDescent="0.25">
      <c r="A55" s="16">
        <v>4</v>
      </c>
      <c r="B55" s="172" t="s">
        <v>178</v>
      </c>
    </row>
    <row r="56" spans="1:2" ht="27" x14ac:dyDescent="0.25">
      <c r="A56" s="16">
        <v>5</v>
      </c>
      <c r="B56" s="51" t="s">
        <v>156</v>
      </c>
    </row>
    <row r="57" spans="1:2" ht="27" x14ac:dyDescent="0.25">
      <c r="A57" s="16">
        <v>6</v>
      </c>
      <c r="B57" s="51" t="s">
        <v>157</v>
      </c>
    </row>
    <row r="58" spans="1:2" x14ac:dyDescent="0.25"/>
    <row r="59" spans="1:2" x14ac:dyDescent="0.25">
      <c r="A59" s="49" t="s">
        <v>96</v>
      </c>
      <c r="B59" s="44" t="str">
        <f>'REKOD PRESTASI MURID'!L11</f>
        <v>写作</v>
      </c>
    </row>
    <row r="60" spans="1:2" x14ac:dyDescent="0.25">
      <c r="A60" s="16">
        <v>1</v>
      </c>
      <c r="B60" s="51" t="s">
        <v>105</v>
      </c>
    </row>
    <row r="61" spans="1:2" ht="27" x14ac:dyDescent="0.25">
      <c r="A61" s="16">
        <v>2</v>
      </c>
      <c r="B61" s="51" t="s">
        <v>158</v>
      </c>
    </row>
    <row r="62" spans="1:2" ht="27" x14ac:dyDescent="0.25">
      <c r="A62" s="16">
        <v>3</v>
      </c>
      <c r="B62" s="51" t="s">
        <v>159</v>
      </c>
    </row>
    <row r="63" spans="1:2" ht="27" x14ac:dyDescent="0.25">
      <c r="A63" s="16">
        <v>4</v>
      </c>
      <c r="B63" s="51" t="s">
        <v>106</v>
      </c>
    </row>
    <row r="64" spans="1:2" ht="27" x14ac:dyDescent="0.25">
      <c r="A64" s="16">
        <v>5</v>
      </c>
      <c r="B64" s="51" t="s">
        <v>107</v>
      </c>
    </row>
    <row r="65" spans="1:2" ht="27" x14ac:dyDescent="0.25">
      <c r="A65" s="16">
        <v>6</v>
      </c>
      <c r="B65" s="51" t="s">
        <v>160</v>
      </c>
    </row>
    <row r="66" spans="1:2" x14ac:dyDescent="0.25"/>
    <row r="67" spans="1:2" ht="27" hidden="1" x14ac:dyDescent="0.25">
      <c r="A67" s="49" t="s">
        <v>108</v>
      </c>
      <c r="B67" s="44"/>
    </row>
    <row r="68" spans="1:2" hidden="1" x14ac:dyDescent="0.25">
      <c r="A68" s="16">
        <v>1</v>
      </c>
      <c r="B68" s="53"/>
    </row>
    <row r="69" spans="1:2" hidden="1" x14ac:dyDescent="0.25">
      <c r="A69" s="16">
        <v>2</v>
      </c>
      <c r="B69" s="53"/>
    </row>
    <row r="70" spans="1:2" hidden="1" x14ac:dyDescent="0.25">
      <c r="A70" s="16">
        <v>3</v>
      </c>
      <c r="B70" s="53"/>
    </row>
    <row r="71" spans="1:2" hidden="1" x14ac:dyDescent="0.25">
      <c r="A71" s="16">
        <v>4</v>
      </c>
      <c r="B71" s="53"/>
    </row>
    <row r="72" spans="1:2" hidden="1" x14ac:dyDescent="0.25">
      <c r="A72" s="16">
        <v>5</v>
      </c>
      <c r="B72" s="53"/>
    </row>
    <row r="73" spans="1:2" hidden="1" x14ac:dyDescent="0.25">
      <c r="A73" s="16">
        <v>6</v>
      </c>
      <c r="B73" s="53"/>
    </row>
    <row r="75" spans="1:2" ht="27" hidden="1" x14ac:dyDescent="0.25">
      <c r="A75" s="49" t="s">
        <v>108</v>
      </c>
      <c r="B75" s="44"/>
    </row>
    <row r="76" spans="1:2" hidden="1" x14ac:dyDescent="0.25">
      <c r="A76" s="16">
        <v>1</v>
      </c>
      <c r="B76" s="53"/>
    </row>
    <row r="77" spans="1:2" hidden="1" x14ac:dyDescent="0.25">
      <c r="A77" s="16">
        <v>2</v>
      </c>
      <c r="B77" s="53"/>
    </row>
    <row r="78" spans="1:2" hidden="1" x14ac:dyDescent="0.25">
      <c r="A78" s="16">
        <v>3</v>
      </c>
      <c r="B78" s="53"/>
    </row>
    <row r="79" spans="1:2" hidden="1" x14ac:dyDescent="0.25">
      <c r="A79" s="16">
        <v>4</v>
      </c>
      <c r="B79" s="53"/>
    </row>
    <row r="80" spans="1:2" ht="21.75" hidden="1" customHeight="1" x14ac:dyDescent="0.25">
      <c r="A80" s="16">
        <v>5</v>
      </c>
      <c r="B80" s="53"/>
    </row>
    <row r="81" spans="1:2" hidden="1" x14ac:dyDescent="0.25">
      <c r="A81" s="16">
        <v>6</v>
      </c>
      <c r="B81" s="53"/>
    </row>
    <row r="83" spans="1:2" ht="27" hidden="1" x14ac:dyDescent="0.25">
      <c r="A83" s="49" t="s">
        <v>108</v>
      </c>
      <c r="B83" s="44"/>
    </row>
    <row r="84" spans="1:2" hidden="1" x14ac:dyDescent="0.25">
      <c r="A84" s="16">
        <v>1</v>
      </c>
      <c r="B84" s="53"/>
    </row>
    <row r="85" spans="1:2" hidden="1" x14ac:dyDescent="0.25">
      <c r="A85" s="16">
        <v>2</v>
      </c>
      <c r="B85" s="53"/>
    </row>
    <row r="86" spans="1:2" hidden="1" x14ac:dyDescent="0.25">
      <c r="A86" s="16">
        <v>3</v>
      </c>
      <c r="B86" s="53"/>
    </row>
    <row r="87" spans="1:2" hidden="1" x14ac:dyDescent="0.25">
      <c r="A87" s="16">
        <v>4</v>
      </c>
      <c r="B87" s="53"/>
    </row>
    <row r="88" spans="1:2" hidden="1" x14ac:dyDescent="0.25">
      <c r="A88" s="16">
        <v>5</v>
      </c>
      <c r="B88" s="53"/>
    </row>
    <row r="89" spans="1:2" hidden="1" x14ac:dyDescent="0.25">
      <c r="A89" s="16">
        <v>6</v>
      </c>
      <c r="B89" s="53"/>
    </row>
    <row r="91" spans="1:2" ht="27" hidden="1" x14ac:dyDescent="0.25">
      <c r="A91" s="49" t="s">
        <v>108</v>
      </c>
      <c r="B91" s="44"/>
    </row>
    <row r="92" spans="1:2" hidden="1" x14ac:dyDescent="0.25">
      <c r="A92" s="16">
        <v>1</v>
      </c>
      <c r="B92" s="53"/>
    </row>
    <row r="93" spans="1:2" hidden="1" x14ac:dyDescent="0.25">
      <c r="A93" s="16">
        <v>2</v>
      </c>
      <c r="B93" s="53"/>
    </row>
    <row r="94" spans="1:2" hidden="1" x14ac:dyDescent="0.25">
      <c r="A94" s="16">
        <v>3</v>
      </c>
      <c r="B94" s="53"/>
    </row>
    <row r="95" spans="1:2" hidden="1" x14ac:dyDescent="0.25">
      <c r="A95" s="16">
        <v>4</v>
      </c>
      <c r="B95" s="53"/>
    </row>
    <row r="96" spans="1:2" hidden="1" x14ac:dyDescent="0.25">
      <c r="A96" s="16">
        <v>5</v>
      </c>
      <c r="B96" s="53"/>
    </row>
    <row r="97" spans="1:2" hidden="1" x14ac:dyDescent="0.25">
      <c r="A97" s="16">
        <v>6</v>
      </c>
      <c r="B97" s="53"/>
    </row>
    <row r="99" spans="1:2" ht="27" hidden="1" x14ac:dyDescent="0.25">
      <c r="A99" s="49" t="s">
        <v>108</v>
      </c>
      <c r="B99" s="44"/>
    </row>
    <row r="100" spans="1:2" hidden="1" x14ac:dyDescent="0.25">
      <c r="A100" s="16">
        <v>1</v>
      </c>
      <c r="B100" s="53"/>
    </row>
    <row r="101" spans="1:2" hidden="1" x14ac:dyDescent="0.25">
      <c r="A101" s="16">
        <v>2</v>
      </c>
      <c r="B101" s="53"/>
    </row>
    <row r="102" spans="1:2" hidden="1" x14ac:dyDescent="0.25">
      <c r="A102" s="16">
        <v>3</v>
      </c>
      <c r="B102" s="53"/>
    </row>
    <row r="103" spans="1:2" hidden="1" x14ac:dyDescent="0.25">
      <c r="A103" s="16">
        <v>4</v>
      </c>
      <c r="B103" s="53"/>
    </row>
    <row r="104" spans="1:2" hidden="1" x14ac:dyDescent="0.25">
      <c r="A104" s="16">
        <v>5</v>
      </c>
      <c r="B104" s="53"/>
    </row>
    <row r="105" spans="1:2" hidden="1" x14ac:dyDescent="0.25">
      <c r="A105" s="16">
        <v>6</v>
      </c>
      <c r="B105" s="53"/>
    </row>
    <row r="107" spans="1:2" ht="27" hidden="1" x14ac:dyDescent="0.25">
      <c r="A107" s="49" t="s">
        <v>108</v>
      </c>
      <c r="B107" s="44"/>
    </row>
    <row r="108" spans="1:2" hidden="1" x14ac:dyDescent="0.25">
      <c r="A108" s="16">
        <v>1</v>
      </c>
      <c r="B108" s="53"/>
    </row>
    <row r="109" spans="1:2" hidden="1" x14ac:dyDescent="0.25">
      <c r="A109" s="16">
        <v>2</v>
      </c>
      <c r="B109" s="53"/>
    </row>
    <row r="110" spans="1:2" hidden="1" x14ac:dyDescent="0.25">
      <c r="A110" s="16">
        <v>3</v>
      </c>
      <c r="B110" s="53"/>
    </row>
    <row r="111" spans="1:2" hidden="1" x14ac:dyDescent="0.25">
      <c r="A111" s="16">
        <v>4</v>
      </c>
      <c r="B111" s="53"/>
    </row>
    <row r="112" spans="1:2" hidden="1" x14ac:dyDescent="0.25">
      <c r="A112" s="16">
        <v>5</v>
      </c>
      <c r="B112" s="53"/>
    </row>
    <row r="113" spans="1:2" hidden="1" x14ac:dyDescent="0.25">
      <c r="A113" s="16">
        <v>6</v>
      </c>
      <c r="B113" s="53"/>
    </row>
    <row r="114" spans="1:2" hidden="1" x14ac:dyDescent="0.25">
      <c r="B114" s="54"/>
    </row>
    <row r="115" spans="1:2" ht="27" hidden="1" x14ac:dyDescent="0.25">
      <c r="A115" s="49" t="s">
        <v>108</v>
      </c>
      <c r="B115" s="55"/>
    </row>
    <row r="116" spans="1:2" hidden="1" x14ac:dyDescent="0.25">
      <c r="A116" s="16">
        <v>1</v>
      </c>
      <c r="B116" s="56"/>
    </row>
    <row r="117" spans="1:2" hidden="1" x14ac:dyDescent="0.25">
      <c r="A117" s="16">
        <v>2</v>
      </c>
      <c r="B117" s="56"/>
    </row>
    <row r="118" spans="1:2" hidden="1" x14ac:dyDescent="0.25">
      <c r="A118" s="16">
        <v>3</v>
      </c>
      <c r="B118" s="56"/>
    </row>
    <row r="119" spans="1:2" hidden="1" x14ac:dyDescent="0.25">
      <c r="A119" s="16">
        <v>4</v>
      </c>
      <c r="B119" s="56"/>
    </row>
    <row r="120" spans="1:2" hidden="1" x14ac:dyDescent="0.25">
      <c r="A120" s="16">
        <v>5</v>
      </c>
      <c r="B120" s="56"/>
    </row>
    <row r="121" spans="1:2" hidden="1" x14ac:dyDescent="0.25">
      <c r="A121" s="16">
        <v>6</v>
      </c>
      <c r="B121" s="56"/>
    </row>
    <row r="122" spans="1:2" hidden="1" x14ac:dyDescent="0.25">
      <c r="B122" s="54"/>
    </row>
    <row r="123" spans="1:2" ht="27" hidden="1" x14ac:dyDescent="0.25">
      <c r="A123" s="49" t="s">
        <v>108</v>
      </c>
      <c r="B123" s="55"/>
    </row>
    <row r="124" spans="1:2" hidden="1" x14ac:dyDescent="0.25">
      <c r="A124" s="16">
        <v>1</v>
      </c>
      <c r="B124" s="56"/>
    </row>
    <row r="125" spans="1:2" hidden="1" x14ac:dyDescent="0.25">
      <c r="A125" s="16">
        <v>2</v>
      </c>
      <c r="B125" s="56"/>
    </row>
    <row r="126" spans="1:2" hidden="1" x14ac:dyDescent="0.25">
      <c r="A126" s="16">
        <v>3</v>
      </c>
      <c r="B126" s="56"/>
    </row>
    <row r="127" spans="1:2" hidden="1" x14ac:dyDescent="0.25">
      <c r="A127" s="16">
        <v>4</v>
      </c>
      <c r="B127" s="56"/>
    </row>
    <row r="128" spans="1:2" hidden="1" x14ac:dyDescent="0.25">
      <c r="A128" s="16">
        <v>5</v>
      </c>
      <c r="B128" s="56"/>
    </row>
    <row r="129" spans="1:2" hidden="1" x14ac:dyDescent="0.25">
      <c r="A129" s="16">
        <v>6</v>
      </c>
      <c r="B129" s="56"/>
    </row>
    <row r="130" spans="1:2" hidden="1" x14ac:dyDescent="0.25">
      <c r="B130" s="54"/>
    </row>
    <row r="131" spans="1:2" ht="27" hidden="1" x14ac:dyDescent="0.25">
      <c r="A131" s="49" t="s">
        <v>108</v>
      </c>
      <c r="B131" s="55"/>
    </row>
    <row r="132" spans="1:2" hidden="1" x14ac:dyDescent="0.25">
      <c r="A132" s="16">
        <v>1</v>
      </c>
      <c r="B132" s="56"/>
    </row>
    <row r="133" spans="1:2" hidden="1" x14ac:dyDescent="0.25">
      <c r="A133" s="16">
        <v>2</v>
      </c>
      <c r="B133" s="56"/>
    </row>
    <row r="134" spans="1:2" hidden="1" x14ac:dyDescent="0.25">
      <c r="A134" s="16">
        <v>3</v>
      </c>
      <c r="B134" s="56"/>
    </row>
    <row r="135" spans="1:2" hidden="1" x14ac:dyDescent="0.25">
      <c r="A135" s="16">
        <v>4</v>
      </c>
      <c r="B135" s="56"/>
    </row>
    <row r="136" spans="1:2" hidden="1" x14ac:dyDescent="0.25">
      <c r="A136" s="16">
        <v>5</v>
      </c>
      <c r="B136" s="56"/>
    </row>
    <row r="137" spans="1:2" hidden="1" x14ac:dyDescent="0.25">
      <c r="A137" s="16">
        <v>6</v>
      </c>
      <c r="B137" s="56"/>
    </row>
    <row r="138" spans="1:2" hidden="1" x14ac:dyDescent="0.25">
      <c r="B138" s="54"/>
    </row>
    <row r="139" spans="1:2" ht="27" hidden="1" x14ac:dyDescent="0.25">
      <c r="A139" s="49" t="s">
        <v>108</v>
      </c>
      <c r="B139" s="55"/>
    </row>
    <row r="140" spans="1:2" hidden="1" x14ac:dyDescent="0.25">
      <c r="A140" s="16">
        <v>1</v>
      </c>
      <c r="B140" s="56"/>
    </row>
    <row r="141" spans="1:2" hidden="1" x14ac:dyDescent="0.25">
      <c r="A141" s="16">
        <v>2</v>
      </c>
      <c r="B141" s="56"/>
    </row>
    <row r="142" spans="1:2" hidden="1" x14ac:dyDescent="0.25">
      <c r="A142" s="16">
        <v>3</v>
      </c>
      <c r="B142" s="56"/>
    </row>
    <row r="143" spans="1:2" hidden="1" x14ac:dyDescent="0.25">
      <c r="A143" s="16">
        <v>4</v>
      </c>
      <c r="B143" s="56"/>
    </row>
    <row r="144" spans="1:2" hidden="1" x14ac:dyDescent="0.25">
      <c r="A144" s="16">
        <v>5</v>
      </c>
      <c r="B144" s="56"/>
    </row>
    <row r="145" spans="1:2" hidden="1" x14ac:dyDescent="0.25">
      <c r="A145" s="16">
        <v>6</v>
      </c>
      <c r="B145" s="56"/>
    </row>
    <row r="146" spans="1:2" hidden="1" x14ac:dyDescent="0.25">
      <c r="B146" s="54"/>
    </row>
    <row r="147" spans="1:2" ht="27" hidden="1" x14ac:dyDescent="0.25">
      <c r="A147" s="49" t="s">
        <v>108</v>
      </c>
      <c r="B147" s="55"/>
    </row>
    <row r="148" spans="1:2" hidden="1" x14ac:dyDescent="0.25">
      <c r="A148" s="16">
        <v>1</v>
      </c>
      <c r="B148" s="56"/>
    </row>
    <row r="149" spans="1:2" hidden="1" x14ac:dyDescent="0.25">
      <c r="A149" s="16">
        <v>2</v>
      </c>
      <c r="B149" s="56"/>
    </row>
    <row r="150" spans="1:2" hidden="1" x14ac:dyDescent="0.25">
      <c r="A150" s="16">
        <v>3</v>
      </c>
      <c r="B150" s="56"/>
    </row>
    <row r="151" spans="1:2" hidden="1" x14ac:dyDescent="0.25">
      <c r="A151" s="16">
        <v>4</v>
      </c>
      <c r="B151" s="56"/>
    </row>
    <row r="152" spans="1:2" hidden="1" x14ac:dyDescent="0.25">
      <c r="A152" s="16">
        <v>5</v>
      </c>
      <c r="B152" s="56"/>
    </row>
    <row r="153" spans="1:2" hidden="1" x14ac:dyDescent="0.25">
      <c r="A153" s="16">
        <v>6</v>
      </c>
      <c r="B153" s="56"/>
    </row>
    <row r="154" spans="1:2" hidden="1" x14ac:dyDescent="0.25">
      <c r="B154" s="54"/>
    </row>
    <row r="155" spans="1:2" ht="27" hidden="1" x14ac:dyDescent="0.25">
      <c r="A155" s="49" t="s">
        <v>108</v>
      </c>
      <c r="B155" s="55"/>
    </row>
    <row r="156" spans="1:2" hidden="1" x14ac:dyDescent="0.25">
      <c r="A156" s="16">
        <v>1</v>
      </c>
      <c r="B156" s="56"/>
    </row>
    <row r="157" spans="1:2" hidden="1" x14ac:dyDescent="0.25">
      <c r="A157" s="16">
        <v>2</v>
      </c>
      <c r="B157" s="56"/>
    </row>
    <row r="158" spans="1:2" hidden="1" x14ac:dyDescent="0.25">
      <c r="A158" s="16">
        <v>3</v>
      </c>
      <c r="B158" s="56"/>
    </row>
    <row r="159" spans="1:2" hidden="1" x14ac:dyDescent="0.25">
      <c r="A159" s="16">
        <v>4</v>
      </c>
      <c r="B159" s="56"/>
    </row>
    <row r="160" spans="1:2" hidden="1" x14ac:dyDescent="0.25">
      <c r="A160" s="16">
        <v>5</v>
      </c>
      <c r="B160" s="56"/>
    </row>
    <row r="161" spans="1:2" hidden="1" x14ac:dyDescent="0.25">
      <c r="A161" s="16">
        <v>6</v>
      </c>
      <c r="B161" s="56"/>
    </row>
    <row r="162" spans="1:2" hidden="1" x14ac:dyDescent="0.25">
      <c r="B162" s="54"/>
    </row>
    <row r="163" spans="1:2" ht="27" hidden="1" x14ac:dyDescent="0.25">
      <c r="A163" s="49" t="s">
        <v>108</v>
      </c>
      <c r="B163" s="55"/>
    </row>
    <row r="164" spans="1:2" hidden="1" x14ac:dyDescent="0.25">
      <c r="A164" s="16">
        <v>1</v>
      </c>
      <c r="B164" s="56"/>
    </row>
    <row r="165" spans="1:2" hidden="1" x14ac:dyDescent="0.25">
      <c r="A165" s="16">
        <v>2</v>
      </c>
      <c r="B165" s="56"/>
    </row>
    <row r="166" spans="1:2" hidden="1" x14ac:dyDescent="0.25">
      <c r="A166" s="16">
        <v>3</v>
      </c>
      <c r="B166" s="56"/>
    </row>
    <row r="167" spans="1:2" hidden="1" x14ac:dyDescent="0.25">
      <c r="A167" s="16">
        <v>4</v>
      </c>
      <c r="B167" s="56"/>
    </row>
    <row r="168" spans="1:2" hidden="1" x14ac:dyDescent="0.25">
      <c r="A168" s="16">
        <v>5</v>
      </c>
      <c r="B168" s="56"/>
    </row>
    <row r="169" spans="1:2" hidden="1" x14ac:dyDescent="0.25">
      <c r="A169" s="16">
        <v>6</v>
      </c>
      <c r="B169" s="56"/>
    </row>
    <row r="170" spans="1:2" hidden="1" x14ac:dyDescent="0.25">
      <c r="B170" s="54"/>
    </row>
    <row r="171" spans="1:2" ht="27" hidden="1" x14ac:dyDescent="0.25">
      <c r="A171" s="49" t="s">
        <v>108</v>
      </c>
      <c r="B171" s="55"/>
    </row>
    <row r="172" spans="1:2" hidden="1" x14ac:dyDescent="0.25">
      <c r="A172" s="16">
        <v>1</v>
      </c>
      <c r="B172" s="56"/>
    </row>
    <row r="173" spans="1:2" hidden="1" x14ac:dyDescent="0.25">
      <c r="A173" s="16">
        <v>2</v>
      </c>
      <c r="B173" s="56"/>
    </row>
    <row r="174" spans="1:2" hidden="1" x14ac:dyDescent="0.25">
      <c r="A174" s="16">
        <v>3</v>
      </c>
      <c r="B174" s="56"/>
    </row>
    <row r="175" spans="1:2" hidden="1" x14ac:dyDescent="0.25">
      <c r="A175" s="16">
        <v>4</v>
      </c>
      <c r="B175" s="56"/>
    </row>
    <row r="176" spans="1:2" hidden="1" x14ac:dyDescent="0.25">
      <c r="A176" s="16">
        <v>5</v>
      </c>
      <c r="B176" s="56"/>
    </row>
    <row r="177" spans="1:2" hidden="1" x14ac:dyDescent="0.25">
      <c r="A177" s="16">
        <v>6</v>
      </c>
      <c r="B177" s="56"/>
    </row>
    <row r="178" spans="1:2" hidden="1" x14ac:dyDescent="0.25">
      <c r="B178" s="54"/>
    </row>
    <row r="179" spans="1:2" hidden="1" x14ac:dyDescent="0.25">
      <c r="A179" s="57" t="s">
        <v>108</v>
      </c>
      <c r="B179" s="55"/>
    </row>
    <row r="180" spans="1:2" hidden="1" x14ac:dyDescent="0.25">
      <c r="A180" s="16">
        <v>1</v>
      </c>
      <c r="B180" s="56"/>
    </row>
    <row r="181" spans="1:2" hidden="1" x14ac:dyDescent="0.25">
      <c r="A181" s="16">
        <v>2</v>
      </c>
      <c r="B181" s="56"/>
    </row>
    <row r="182" spans="1:2" hidden="1" x14ac:dyDescent="0.25">
      <c r="A182" s="16">
        <v>3</v>
      </c>
      <c r="B182" s="56"/>
    </row>
    <row r="183" spans="1:2" hidden="1" x14ac:dyDescent="0.25">
      <c r="A183" s="16">
        <v>4</v>
      </c>
      <c r="B183" s="56"/>
    </row>
    <row r="184" spans="1:2" hidden="1" x14ac:dyDescent="0.25">
      <c r="A184" s="16">
        <v>5</v>
      </c>
      <c r="B184" s="56"/>
    </row>
    <row r="185" spans="1:2" hidden="1" x14ac:dyDescent="0.25">
      <c r="A185" s="16">
        <v>6</v>
      </c>
      <c r="B185" s="56"/>
    </row>
    <row r="186" spans="1:2" hidden="1" x14ac:dyDescent="0.25">
      <c r="B186" s="54"/>
    </row>
    <row r="187" spans="1:2" hidden="1" x14ac:dyDescent="0.25">
      <c r="A187" s="57" t="s">
        <v>108</v>
      </c>
      <c r="B187" s="55"/>
    </row>
    <row r="188" spans="1:2" hidden="1" x14ac:dyDescent="0.25">
      <c r="A188" s="16">
        <v>1</v>
      </c>
      <c r="B188" s="56"/>
    </row>
    <row r="189" spans="1:2" hidden="1" x14ac:dyDescent="0.25">
      <c r="A189" s="16">
        <v>2</v>
      </c>
      <c r="B189" s="56"/>
    </row>
    <row r="190" spans="1:2" hidden="1" x14ac:dyDescent="0.25">
      <c r="A190" s="16">
        <v>3</v>
      </c>
      <c r="B190" s="56"/>
    </row>
    <row r="191" spans="1:2" hidden="1" x14ac:dyDescent="0.25">
      <c r="A191" s="16">
        <v>4</v>
      </c>
      <c r="B191" s="56"/>
    </row>
    <row r="192" spans="1:2" hidden="1" x14ac:dyDescent="0.25">
      <c r="A192" s="16">
        <v>5</v>
      </c>
      <c r="B192" s="56"/>
    </row>
    <row r="193" spans="1:2" hidden="1" x14ac:dyDescent="0.25">
      <c r="A193" s="16">
        <v>6</v>
      </c>
      <c r="B193" s="56"/>
    </row>
    <row r="194" spans="1:2" hidden="1" x14ac:dyDescent="0.25">
      <c r="B194" s="54"/>
    </row>
    <row r="195" spans="1:2" hidden="1" x14ac:dyDescent="0.25">
      <c r="A195" s="57" t="s">
        <v>108</v>
      </c>
      <c r="B195" s="55"/>
    </row>
    <row r="196" spans="1:2" hidden="1" x14ac:dyDescent="0.25">
      <c r="A196" s="16">
        <v>1</v>
      </c>
      <c r="B196" s="56"/>
    </row>
    <row r="197" spans="1:2" hidden="1" x14ac:dyDescent="0.25">
      <c r="A197" s="16">
        <v>2</v>
      </c>
      <c r="B197" s="56"/>
    </row>
    <row r="198" spans="1:2" hidden="1" x14ac:dyDescent="0.25">
      <c r="A198" s="16">
        <v>3</v>
      </c>
      <c r="B198" s="56"/>
    </row>
    <row r="199" spans="1:2" hidden="1" x14ac:dyDescent="0.25">
      <c r="A199" s="16">
        <v>4</v>
      </c>
      <c r="B199" s="56"/>
    </row>
    <row r="200" spans="1:2" hidden="1" x14ac:dyDescent="0.25">
      <c r="A200" s="16">
        <v>5</v>
      </c>
      <c r="B200" s="56"/>
    </row>
    <row r="201" spans="1:2" hidden="1" x14ac:dyDescent="0.25">
      <c r="A201" s="16">
        <v>6</v>
      </c>
      <c r="B201" s="56"/>
    </row>
    <row r="202" spans="1:2" hidden="1" x14ac:dyDescent="0.25">
      <c r="B202" s="54"/>
    </row>
    <row r="203" spans="1:2" hidden="1" x14ac:dyDescent="0.25">
      <c r="A203" s="57" t="s">
        <v>108</v>
      </c>
      <c r="B203" s="55"/>
    </row>
    <row r="204" spans="1:2" hidden="1" x14ac:dyDescent="0.25">
      <c r="A204" s="16">
        <v>1</v>
      </c>
      <c r="B204" s="56"/>
    </row>
    <row r="205" spans="1:2" hidden="1" x14ac:dyDescent="0.25">
      <c r="A205" s="16">
        <v>2</v>
      </c>
      <c r="B205" s="56"/>
    </row>
    <row r="206" spans="1:2" hidden="1" x14ac:dyDescent="0.25">
      <c r="A206" s="16">
        <v>3</v>
      </c>
      <c r="B206" s="56"/>
    </row>
    <row r="207" spans="1:2" hidden="1" x14ac:dyDescent="0.25">
      <c r="A207" s="16">
        <v>4</v>
      </c>
      <c r="B207" s="56"/>
    </row>
    <row r="208" spans="1:2" hidden="1" x14ac:dyDescent="0.25">
      <c r="A208" s="16">
        <v>5</v>
      </c>
      <c r="B208" s="56"/>
    </row>
    <row r="209" spans="1:2" hidden="1" x14ac:dyDescent="0.25">
      <c r="A209" s="16">
        <v>6</v>
      </c>
      <c r="B209" s="56"/>
    </row>
    <row r="211" spans="1:2" hidden="1" x14ac:dyDescent="0.25">
      <c r="A211" s="57" t="s">
        <v>108</v>
      </c>
      <c r="B211" s="55"/>
    </row>
    <row r="212" spans="1:2" hidden="1" x14ac:dyDescent="0.25">
      <c r="A212" s="16">
        <v>1</v>
      </c>
      <c r="B212" s="56"/>
    </row>
    <row r="213" spans="1:2" hidden="1" x14ac:dyDescent="0.25">
      <c r="A213" s="16">
        <v>2</v>
      </c>
      <c r="B213" s="56"/>
    </row>
    <row r="214" spans="1:2" hidden="1" x14ac:dyDescent="0.25">
      <c r="A214" s="16">
        <v>3</v>
      </c>
      <c r="B214" s="56"/>
    </row>
    <row r="215" spans="1:2" hidden="1" x14ac:dyDescent="0.25">
      <c r="A215" s="16">
        <v>4</v>
      </c>
      <c r="B215" s="56"/>
    </row>
    <row r="216" spans="1:2" hidden="1" x14ac:dyDescent="0.25">
      <c r="A216" s="16">
        <v>5</v>
      </c>
      <c r="B216" s="56"/>
    </row>
    <row r="217" spans="1:2" hidden="1" x14ac:dyDescent="0.25">
      <c r="A217" s="16">
        <v>6</v>
      </c>
      <c r="B217" s="56"/>
    </row>
    <row r="219" spans="1:2" ht="17.100000000000001" customHeight="1" x14ac:dyDescent="0.25">
      <c r="A219" s="49" t="s">
        <v>96</v>
      </c>
      <c r="B219" s="58" t="s">
        <v>109</v>
      </c>
    </row>
    <row r="220" spans="1:2" x14ac:dyDescent="0.25">
      <c r="A220" s="16">
        <v>1</v>
      </c>
      <c r="B220" s="224" t="s">
        <v>110</v>
      </c>
    </row>
    <row r="221" spans="1:2" x14ac:dyDescent="0.25">
      <c r="A221" s="16">
        <v>2</v>
      </c>
      <c r="B221" s="224" t="s">
        <v>111</v>
      </c>
    </row>
    <row r="222" spans="1:2" x14ac:dyDescent="0.25">
      <c r="A222" s="16">
        <v>3</v>
      </c>
      <c r="B222" s="224" t="s">
        <v>112</v>
      </c>
    </row>
    <row r="223" spans="1:2" x14ac:dyDescent="0.25">
      <c r="A223" s="16">
        <v>4</v>
      </c>
      <c r="B223" s="224" t="s">
        <v>113</v>
      </c>
    </row>
    <row r="224" spans="1:2" x14ac:dyDescent="0.25">
      <c r="A224" s="16">
        <v>5</v>
      </c>
      <c r="B224" s="224" t="s">
        <v>114</v>
      </c>
    </row>
    <row r="225" spans="1:2" x14ac:dyDescent="0.25">
      <c r="A225" s="16">
        <v>6</v>
      </c>
      <c r="B225" s="224" t="s">
        <v>115</v>
      </c>
    </row>
    <row r="226" spans="1:2" x14ac:dyDescent="0.25"/>
    <row r="227" spans="1:2" x14ac:dyDescent="0.25"/>
    <row r="228" spans="1:2" x14ac:dyDescent="0.25"/>
    <row r="229" spans="1:2" x14ac:dyDescent="0.25"/>
    <row r="230" spans="1:2" x14ac:dyDescent="0.25"/>
    <row r="231" spans="1:2" x14ac:dyDescent="0.25"/>
    <row r="232" spans="1:2" x14ac:dyDescent="0.25"/>
    <row r="233" spans="1:2" x14ac:dyDescent="0.25"/>
    <row r="234" spans="1:2" x14ac:dyDescent="0.25"/>
    <row r="235" spans="1:2" x14ac:dyDescent="0.25"/>
    <row r="236" spans="1:2" x14ac:dyDescent="0.25"/>
    <row r="237" spans="1:2" x14ac:dyDescent="0.25"/>
    <row r="238" spans="1:2" x14ac:dyDescent="0.25"/>
    <row r="239" spans="1:2" x14ac:dyDescent="0.25"/>
    <row r="240" spans="1:2"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sheetData>
  <sheetProtection selectLockedCells="1" selectUnlockedCells="1"/>
  <phoneticPr fontId="40" type="noConversion"/>
  <printOptions horizontalCentered="1" gridLines="1"/>
  <pageMargins left="0.25" right="0.25" top="0.75" bottom="0.75" header="0.3" footer="0.3"/>
  <pageSetup paperSize="9"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3"/>
  <sheetViews>
    <sheetView showGridLines="0" view="pageBreakPreview" zoomScale="55" zoomScaleNormal="80" zoomScaleSheetLayoutView="55" workbookViewId="0">
      <selection activeCell="L31" sqref="L31"/>
    </sheetView>
  </sheetViews>
  <sheetFormatPr defaultColWidth="0" defaultRowHeight="21" customHeight="1" x14ac:dyDescent="0.2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21" customHeight="1" x14ac:dyDescent="0.25">
      <c r="A1" s="223" t="str">
        <f>'REKOD PRESTASI MURID'!A7</f>
        <v>华文</v>
      </c>
      <c r="B1" s="223"/>
      <c r="C1" s="223"/>
      <c r="D1" s="223"/>
      <c r="E1" s="223"/>
      <c r="F1" s="223"/>
      <c r="G1" s="223"/>
      <c r="H1" s="223"/>
      <c r="I1" s="223"/>
      <c r="J1" s="223"/>
      <c r="K1" s="223"/>
      <c r="L1" s="223"/>
      <c r="M1" s="223"/>
      <c r="N1" s="223"/>
      <c r="O1" s="223"/>
      <c r="P1" s="223"/>
      <c r="Q1" s="223"/>
    </row>
    <row r="2" spans="1:23" ht="21" customHeight="1" x14ac:dyDescent="0.25">
      <c r="A2" s="223"/>
      <c r="B2" s="223"/>
      <c r="C2" s="223"/>
      <c r="D2" s="223"/>
      <c r="E2" s="223"/>
      <c r="F2" s="223"/>
      <c r="G2" s="223"/>
      <c r="H2" s="223"/>
      <c r="I2" s="223"/>
      <c r="J2" s="223"/>
      <c r="K2" s="223"/>
      <c r="L2" s="223"/>
      <c r="M2" s="223"/>
      <c r="N2" s="223"/>
      <c r="O2" s="223"/>
      <c r="P2" s="223"/>
      <c r="Q2" s="223"/>
    </row>
    <row r="3" spans="1:23" ht="21" customHeight="1" x14ac:dyDescent="0.25">
      <c r="A3" s="223"/>
      <c r="B3" s="223"/>
      <c r="C3" s="223"/>
      <c r="D3" s="223"/>
      <c r="E3" s="223"/>
      <c r="F3" s="223"/>
      <c r="G3" s="223"/>
      <c r="H3" s="223"/>
      <c r="I3" s="223"/>
      <c r="J3" s="223"/>
      <c r="K3" s="223"/>
      <c r="L3" s="223"/>
      <c r="M3" s="223"/>
      <c r="N3" s="223"/>
      <c r="O3" s="223"/>
      <c r="P3" s="223"/>
      <c r="Q3" s="223"/>
    </row>
    <row r="4" spans="1:23" ht="21" customHeight="1" x14ac:dyDescent="0.25">
      <c r="A4" s="2"/>
      <c r="B4" s="2"/>
      <c r="C4" s="2"/>
      <c r="D4" s="2"/>
      <c r="E4" s="2"/>
      <c r="F4" s="2"/>
      <c r="G4" s="2"/>
      <c r="H4" s="3"/>
      <c r="I4" s="3"/>
      <c r="J4" s="2"/>
      <c r="K4" s="2"/>
      <c r="L4" s="2"/>
      <c r="M4" s="2"/>
      <c r="N4" s="2"/>
      <c r="O4" s="22"/>
      <c r="P4" s="22"/>
      <c r="Q4" s="22"/>
    </row>
    <row r="5" spans="1:23" ht="21" customHeight="1" x14ac:dyDescent="0.25">
      <c r="A5" s="4"/>
      <c r="B5" s="5" t="str">
        <f>'REKOD PRESTASI MURID'!E11</f>
        <v>口语交际</v>
      </c>
      <c r="C5" s="6"/>
      <c r="D5" s="6"/>
      <c r="E5" s="6"/>
      <c r="F5" s="6"/>
      <c r="G5" s="6"/>
      <c r="H5" s="7"/>
      <c r="I5" s="4"/>
      <c r="J5" s="5" t="str">
        <f>'REKOD PRESTASI MURID'!F11</f>
        <v>聆听</v>
      </c>
      <c r="K5" s="6"/>
      <c r="L5" s="6"/>
      <c r="M5" s="6"/>
      <c r="N5" s="6"/>
      <c r="O5" s="6"/>
      <c r="P5" s="7"/>
      <c r="Q5" s="6"/>
    </row>
    <row r="6" spans="1:23" ht="21" customHeight="1" x14ac:dyDescent="0.25">
      <c r="A6" s="8"/>
      <c r="B6" s="9" t="s">
        <v>96</v>
      </c>
      <c r="C6" s="10" t="s">
        <v>116</v>
      </c>
      <c r="D6" s="10" t="s">
        <v>117</v>
      </c>
      <c r="E6" s="10" t="s">
        <v>118</v>
      </c>
      <c r="F6" s="10" t="s">
        <v>119</v>
      </c>
      <c r="G6" s="10" t="s">
        <v>120</v>
      </c>
      <c r="H6" s="10" t="s">
        <v>121</v>
      </c>
      <c r="I6" s="8"/>
      <c r="J6" s="9" t="s">
        <v>96</v>
      </c>
      <c r="K6" s="10" t="s">
        <v>116</v>
      </c>
      <c r="L6" s="10" t="s">
        <v>117</v>
      </c>
      <c r="M6" s="10" t="s">
        <v>118</v>
      </c>
      <c r="N6" s="10" t="s">
        <v>119</v>
      </c>
      <c r="O6" s="10" t="s">
        <v>120</v>
      </c>
      <c r="P6" s="10" t="s">
        <v>121</v>
      </c>
      <c r="Q6" s="8"/>
    </row>
    <row r="7" spans="1:23" ht="21" customHeight="1" x14ac:dyDescent="0.25">
      <c r="A7" s="8"/>
      <c r="B7" s="11" t="s">
        <v>122</v>
      </c>
      <c r="C7" s="12">
        <f>COUNTIF('REKOD PRESTASI MURID'!$E$12:$E$65,1)</f>
        <v>1</v>
      </c>
      <c r="D7" s="12">
        <f>COUNTIF('REKOD PRESTASI MURID'!$E$12:$E$65,2)</f>
        <v>0</v>
      </c>
      <c r="E7" s="12">
        <f>COUNTIF('REKOD PRESTASI MURID'!$E$12:$E$65,3)</f>
        <v>1</v>
      </c>
      <c r="F7" s="12">
        <f>COUNTIF('REKOD PRESTASI MURID'!$E$12:$E$65,4)</f>
        <v>1</v>
      </c>
      <c r="G7" s="12">
        <f>COUNTIF('REKOD PRESTASI MURID'!$E$12:$E$65,5)</f>
        <v>1</v>
      </c>
      <c r="H7" s="12">
        <f>COUNTIF('REKOD PRESTASI MURID'!$E$12:$E$65,6)</f>
        <v>2</v>
      </c>
      <c r="I7" s="8"/>
      <c r="J7" s="11" t="s">
        <v>122</v>
      </c>
      <c r="K7" s="12">
        <f>COUNTIF('REKOD PRESTASI MURID'!$F$12:$F$65,1)</f>
        <v>0</v>
      </c>
      <c r="L7" s="12">
        <f>COUNTIF('REKOD PRESTASI MURID'!$F$12:$F$65,2)</f>
        <v>1</v>
      </c>
      <c r="M7" s="12">
        <f>COUNTIF('REKOD PRESTASI MURID'!$F$12:$F$65,3)</f>
        <v>1</v>
      </c>
      <c r="N7" s="12">
        <f>COUNTIF('REKOD PRESTASI MURID'!$F$12:$F$65,4)</f>
        <v>1</v>
      </c>
      <c r="O7" s="12">
        <f>COUNTIF('REKOD PRESTASI MURID'!$F$12:$F$65,5)</f>
        <v>2</v>
      </c>
      <c r="P7" s="12">
        <f>COUNTIF('REKOD PRESTASI MURID'!$F$12:$F$65,6)</f>
        <v>1</v>
      </c>
      <c r="Q7" s="8"/>
    </row>
    <row r="8" spans="1:23" ht="21" customHeight="1" x14ac:dyDescent="0.25">
      <c r="A8" s="8"/>
      <c r="B8" s="8"/>
      <c r="C8" s="8"/>
      <c r="D8" s="8"/>
      <c r="E8" s="8"/>
      <c r="F8" s="8"/>
      <c r="G8" s="8"/>
      <c r="H8" s="8"/>
      <c r="I8" s="8"/>
      <c r="J8" s="8"/>
      <c r="K8" s="8"/>
      <c r="L8" s="8"/>
      <c r="M8" s="8"/>
      <c r="N8" s="8"/>
      <c r="O8" s="8"/>
      <c r="P8" s="8"/>
      <c r="Q8" s="8"/>
    </row>
    <row r="9" spans="1:23" ht="21" customHeight="1" x14ac:dyDescent="0.25">
      <c r="A9" s="8"/>
      <c r="B9" s="8"/>
      <c r="C9" s="8"/>
      <c r="D9" s="8"/>
      <c r="E9" s="8"/>
      <c r="F9" s="6"/>
      <c r="G9" s="6"/>
      <c r="H9" s="6"/>
      <c r="I9" s="6"/>
      <c r="J9" s="4"/>
      <c r="K9" s="4"/>
      <c r="L9" s="4"/>
      <c r="M9" s="4"/>
      <c r="N9" s="4"/>
      <c r="O9" s="4"/>
      <c r="P9" s="4"/>
      <c r="Q9" s="4"/>
    </row>
    <row r="10" spans="1:23" ht="21" customHeight="1" x14ac:dyDescent="0.25">
      <c r="A10" s="8"/>
      <c r="B10" s="8"/>
      <c r="C10" s="8"/>
      <c r="D10" s="8"/>
      <c r="E10" s="8"/>
      <c r="F10" s="6"/>
      <c r="G10" s="6"/>
      <c r="H10" s="6"/>
      <c r="I10" s="6"/>
      <c r="J10" s="4"/>
      <c r="K10" s="4"/>
      <c r="L10" s="4"/>
      <c r="M10" s="4"/>
      <c r="N10" s="4"/>
      <c r="O10" s="4"/>
      <c r="P10" s="4"/>
      <c r="Q10" s="4"/>
    </row>
    <row r="11" spans="1:23" ht="21" customHeight="1" x14ac:dyDescent="0.25">
      <c r="A11" s="8"/>
      <c r="B11" s="8"/>
      <c r="C11" s="8"/>
      <c r="D11" s="8"/>
      <c r="E11" s="8"/>
      <c r="F11" s="6"/>
      <c r="G11" s="6"/>
      <c r="H11" s="6"/>
      <c r="I11" s="6"/>
      <c r="J11" s="4"/>
      <c r="K11" s="4"/>
      <c r="L11" s="4"/>
      <c r="M11" s="4"/>
      <c r="N11" s="4"/>
      <c r="O11" s="4"/>
      <c r="P11" s="4"/>
      <c r="Q11" s="4"/>
    </row>
    <row r="12" spans="1:23" ht="21" customHeight="1" x14ac:dyDescent="0.25">
      <c r="A12" s="8"/>
      <c r="B12" s="8"/>
      <c r="C12" s="8"/>
      <c r="D12" s="8"/>
      <c r="E12" s="8"/>
      <c r="F12" s="6"/>
      <c r="G12" s="6"/>
      <c r="H12" s="6"/>
      <c r="I12" s="6"/>
      <c r="J12" s="4"/>
      <c r="K12" s="4"/>
      <c r="L12" s="4"/>
      <c r="M12" s="4"/>
      <c r="N12" s="4"/>
      <c r="O12" s="4"/>
      <c r="P12" s="4"/>
      <c r="Q12" s="4"/>
    </row>
    <row r="13" spans="1:23" ht="21" customHeight="1" x14ac:dyDescent="0.25">
      <c r="A13" s="8"/>
      <c r="B13" s="8"/>
      <c r="C13" s="8"/>
      <c r="D13" s="8"/>
      <c r="E13" s="8"/>
      <c r="F13" s="6"/>
      <c r="G13" s="6"/>
      <c r="H13" s="6"/>
      <c r="I13" s="6"/>
      <c r="J13" s="4"/>
      <c r="K13" s="4"/>
      <c r="L13" s="4"/>
      <c r="M13" s="4"/>
      <c r="N13" s="4"/>
      <c r="O13" s="4"/>
      <c r="P13" s="4"/>
      <c r="Q13" s="4"/>
    </row>
    <row r="14" spans="1:23" ht="21" customHeight="1" x14ac:dyDescent="0.25">
      <c r="A14" s="8"/>
      <c r="B14" s="8"/>
      <c r="C14" s="8"/>
      <c r="D14" s="8"/>
      <c r="E14" s="8"/>
      <c r="F14" s="6"/>
      <c r="G14" s="6"/>
      <c r="H14" s="6"/>
      <c r="I14" s="6"/>
      <c r="J14" s="4"/>
      <c r="K14" s="4"/>
      <c r="L14" s="4"/>
      <c r="M14" s="4"/>
      <c r="N14" s="4"/>
      <c r="O14" s="4"/>
      <c r="P14" s="4"/>
      <c r="Q14" s="4"/>
    </row>
    <row r="15" spans="1:23" ht="21" customHeight="1" x14ac:dyDescent="0.25">
      <c r="A15" s="8"/>
      <c r="B15" s="8"/>
      <c r="C15" s="8"/>
      <c r="D15" s="8"/>
      <c r="E15" s="8"/>
      <c r="F15" s="6"/>
      <c r="G15" s="6"/>
      <c r="H15" s="6"/>
      <c r="I15" s="6"/>
      <c r="J15" s="4"/>
      <c r="K15" s="4"/>
      <c r="L15" s="4"/>
      <c r="M15" s="4"/>
      <c r="N15" s="4"/>
      <c r="O15" s="4"/>
      <c r="P15" s="4"/>
      <c r="Q15" s="4"/>
      <c r="W15" s="23"/>
    </row>
    <row r="16" spans="1:23" ht="21" customHeight="1" x14ac:dyDescent="0.25">
      <c r="A16" s="8"/>
      <c r="B16" s="8"/>
      <c r="C16" s="8"/>
      <c r="D16" s="8"/>
      <c r="E16" s="8"/>
      <c r="F16" s="6"/>
      <c r="G16" s="6"/>
      <c r="H16" s="6"/>
      <c r="I16" s="6"/>
      <c r="J16" s="4"/>
      <c r="K16" s="4"/>
      <c r="L16" s="4"/>
      <c r="M16" s="4"/>
      <c r="N16" s="4"/>
      <c r="O16" s="4"/>
      <c r="P16" s="4"/>
      <c r="Q16" s="4"/>
    </row>
    <row r="17" spans="1:17" ht="21" customHeight="1" x14ac:dyDescent="0.25">
      <c r="A17" s="8"/>
      <c r="B17" s="8"/>
      <c r="C17" s="8"/>
      <c r="D17" s="8"/>
      <c r="E17" s="8"/>
      <c r="F17" s="8"/>
      <c r="G17" s="8"/>
      <c r="H17" s="8"/>
      <c r="I17" s="8"/>
      <c r="J17" s="8"/>
      <c r="K17" s="8"/>
      <c r="L17" s="8"/>
      <c r="M17" s="8"/>
      <c r="N17" s="8"/>
      <c r="O17" s="8"/>
      <c r="P17" s="8"/>
      <c r="Q17" s="8"/>
    </row>
    <row r="18" spans="1:17" ht="21" customHeight="1" x14ac:dyDescent="0.25">
      <c r="A18" s="8"/>
      <c r="B18" s="8"/>
      <c r="C18" s="8"/>
      <c r="D18" s="8"/>
      <c r="E18" s="8"/>
      <c r="F18" s="8"/>
      <c r="G18" s="8"/>
      <c r="H18" s="8"/>
      <c r="I18" s="8"/>
      <c r="J18" s="8"/>
      <c r="K18" s="8"/>
      <c r="L18" s="8"/>
      <c r="M18" s="8"/>
      <c r="N18" s="8"/>
      <c r="O18" s="8"/>
      <c r="P18" s="8"/>
      <c r="Q18" s="8"/>
    </row>
    <row r="19" spans="1:17" ht="21" customHeight="1" x14ac:dyDescent="0.25">
      <c r="A19" s="8"/>
      <c r="B19" s="8"/>
      <c r="C19" s="8"/>
      <c r="D19" s="8"/>
      <c r="E19" s="8"/>
      <c r="F19" s="8"/>
      <c r="G19" s="8"/>
      <c r="H19" s="8"/>
      <c r="I19" s="8"/>
      <c r="J19" s="8"/>
      <c r="K19" s="8"/>
      <c r="L19" s="8"/>
      <c r="M19" s="8"/>
      <c r="N19" s="8"/>
      <c r="O19" s="8"/>
      <c r="P19" s="8"/>
      <c r="Q19" s="8"/>
    </row>
    <row r="20" spans="1:17" ht="21" customHeight="1" x14ac:dyDescent="0.25">
      <c r="A20" s="8"/>
      <c r="B20" s="13"/>
      <c r="C20" s="14"/>
      <c r="D20" s="15"/>
      <c r="E20" s="15"/>
      <c r="F20" s="16" t="s">
        <v>123</v>
      </c>
      <c r="G20" s="17">
        <f>SUM(C7:H7)</f>
        <v>6</v>
      </c>
      <c r="H20" s="16" t="s">
        <v>124</v>
      </c>
      <c r="I20" s="8"/>
      <c r="J20" s="8"/>
      <c r="K20" s="8"/>
      <c r="L20" s="8"/>
      <c r="M20" s="8"/>
      <c r="N20" s="16" t="s">
        <v>123</v>
      </c>
      <c r="O20" s="17">
        <f>SUM(K7:P7)</f>
        <v>6</v>
      </c>
      <c r="P20" s="16" t="s">
        <v>124</v>
      </c>
      <c r="Q20" s="8"/>
    </row>
    <row r="21" spans="1:17" ht="21" customHeight="1" x14ac:dyDescent="0.25">
      <c r="A21" s="4"/>
      <c r="B21" s="6"/>
      <c r="C21" s="6"/>
      <c r="D21" s="6"/>
      <c r="E21" s="6"/>
      <c r="F21" s="4"/>
      <c r="G21" s="6"/>
      <c r="H21" s="6"/>
      <c r="I21" s="4"/>
      <c r="J21" s="4"/>
      <c r="K21" s="4"/>
      <c r="L21" s="4"/>
      <c r="M21" s="4"/>
      <c r="N21" s="4"/>
      <c r="O21" s="18"/>
      <c r="P21" s="6"/>
      <c r="Q21" s="6"/>
    </row>
    <row r="22" spans="1:17" ht="21" customHeight="1" x14ac:dyDescent="0.25">
      <c r="A22" s="4"/>
      <c r="B22" s="5" t="str">
        <f>'REKOD PRESTASI MURID'!G11</f>
        <v>口头表达</v>
      </c>
      <c r="C22" s="18"/>
      <c r="D22" s="18"/>
      <c r="E22" s="18"/>
      <c r="F22" s="18"/>
      <c r="G22" s="18"/>
      <c r="H22" s="7"/>
      <c r="I22" s="4"/>
      <c r="J22" s="19"/>
      <c r="K22" s="19"/>
      <c r="L22" s="19"/>
      <c r="M22" s="19"/>
      <c r="N22" s="19"/>
      <c r="O22" s="19"/>
      <c r="P22" s="19"/>
      <c r="Q22" s="6"/>
    </row>
    <row r="23" spans="1:17" ht="21" customHeight="1" x14ac:dyDescent="0.25">
      <c r="A23" s="8"/>
      <c r="B23" s="9" t="s">
        <v>96</v>
      </c>
      <c r="C23" s="10" t="s">
        <v>116</v>
      </c>
      <c r="D23" s="10" t="s">
        <v>117</v>
      </c>
      <c r="E23" s="10" t="s">
        <v>118</v>
      </c>
      <c r="F23" s="10" t="s">
        <v>119</v>
      </c>
      <c r="G23" s="10" t="s">
        <v>120</v>
      </c>
      <c r="H23" s="10" t="s">
        <v>121</v>
      </c>
      <c r="I23" s="8"/>
      <c r="J23" s="19"/>
      <c r="K23" s="19"/>
      <c r="L23" s="19"/>
      <c r="M23" s="19"/>
      <c r="N23" s="19"/>
      <c r="O23" s="19"/>
      <c r="P23" s="19"/>
      <c r="Q23" s="8"/>
    </row>
    <row r="24" spans="1:17" ht="21" customHeight="1" x14ac:dyDescent="0.25">
      <c r="A24" s="8"/>
      <c r="B24" s="11" t="s">
        <v>122</v>
      </c>
      <c r="C24" s="12">
        <f>COUNTIF('REKOD PRESTASI MURID'!$G$12:$G$65,1)</f>
        <v>0</v>
      </c>
      <c r="D24" s="12">
        <f>COUNTIF('REKOD PRESTASI MURID'!$G$12:$G$65,2)</f>
        <v>0</v>
      </c>
      <c r="E24" s="12">
        <f>COUNTIF('REKOD PRESTASI MURID'!$G$12:$G$65,3)</f>
        <v>2</v>
      </c>
      <c r="F24" s="12">
        <f>COUNTIF('REKOD PRESTASI MURID'!$G$12:$G$65,4)</f>
        <v>2</v>
      </c>
      <c r="G24" s="12">
        <f>COUNTIF('REKOD PRESTASI MURID'!$G$12:$G$65,5)</f>
        <v>1</v>
      </c>
      <c r="H24" s="12">
        <f>COUNTIF('REKOD PRESTASI MURID'!$G$12:$G$65,6)</f>
        <v>1</v>
      </c>
      <c r="I24" s="8"/>
      <c r="J24" s="19"/>
      <c r="K24" s="19"/>
      <c r="L24" s="19"/>
      <c r="M24" s="19"/>
      <c r="N24" s="19"/>
      <c r="O24" s="19"/>
      <c r="P24" s="19"/>
      <c r="Q24" s="8"/>
    </row>
    <row r="25" spans="1:17" ht="21" customHeight="1" x14ac:dyDescent="0.25">
      <c r="A25" s="8"/>
      <c r="B25" s="19"/>
      <c r="C25" s="19"/>
      <c r="D25" s="19"/>
      <c r="E25" s="19"/>
      <c r="F25" s="19"/>
      <c r="G25" s="19"/>
      <c r="H25" s="19"/>
      <c r="I25" s="8"/>
      <c r="J25" s="19"/>
      <c r="K25" s="19"/>
      <c r="L25" s="19"/>
      <c r="M25" s="19"/>
      <c r="N25" s="19"/>
      <c r="O25" s="19"/>
      <c r="P25" s="19"/>
      <c r="Q25" s="8"/>
    </row>
    <row r="26" spans="1:17" ht="21" customHeight="1" x14ac:dyDescent="0.25">
      <c r="A26" s="8"/>
      <c r="B26" s="19"/>
      <c r="C26" s="19"/>
      <c r="D26" s="19"/>
      <c r="E26" s="19"/>
      <c r="F26" s="19"/>
      <c r="G26" s="19"/>
      <c r="H26" s="19"/>
      <c r="I26" s="8"/>
      <c r="J26" s="19"/>
      <c r="K26" s="19"/>
      <c r="L26" s="19"/>
      <c r="M26" s="19"/>
      <c r="N26" s="19"/>
      <c r="O26" s="19"/>
      <c r="P26" s="19"/>
      <c r="Q26" s="8"/>
    </row>
    <row r="27" spans="1:17" ht="21" customHeight="1" x14ac:dyDescent="0.25">
      <c r="A27" s="8"/>
      <c r="B27" s="19"/>
      <c r="C27" s="19"/>
      <c r="D27" s="19"/>
      <c r="E27" s="19"/>
      <c r="F27" s="19"/>
      <c r="G27" s="19"/>
      <c r="H27" s="19"/>
      <c r="I27" s="8"/>
      <c r="J27" s="19"/>
      <c r="K27" s="19"/>
      <c r="L27" s="19"/>
      <c r="M27" s="19"/>
      <c r="N27" s="19"/>
      <c r="O27" s="19"/>
      <c r="P27" s="19"/>
      <c r="Q27" s="8"/>
    </row>
    <row r="28" spans="1:17" ht="21" customHeight="1" x14ac:dyDescent="0.25">
      <c r="A28" s="8"/>
      <c r="B28" s="19"/>
      <c r="C28" s="19"/>
      <c r="D28" s="19"/>
      <c r="E28" s="19"/>
      <c r="F28" s="19"/>
      <c r="G28" s="19"/>
      <c r="H28" s="19"/>
      <c r="I28" s="8"/>
      <c r="J28" s="19"/>
      <c r="K28" s="19"/>
      <c r="L28" s="19"/>
      <c r="M28" s="19"/>
      <c r="N28" s="19"/>
      <c r="O28" s="19"/>
      <c r="P28" s="19"/>
      <c r="Q28" s="8"/>
    </row>
    <row r="29" spans="1:17" ht="21" customHeight="1" x14ac:dyDescent="0.25">
      <c r="A29" s="8"/>
      <c r="B29" s="19"/>
      <c r="C29" s="19"/>
      <c r="D29" s="19"/>
      <c r="E29" s="19"/>
      <c r="F29" s="19"/>
      <c r="G29" s="19"/>
      <c r="H29" s="19"/>
      <c r="I29" s="8"/>
      <c r="J29" s="19"/>
      <c r="K29" s="19"/>
      <c r="L29" s="19"/>
      <c r="M29" s="19"/>
      <c r="N29" s="19"/>
      <c r="O29" s="19"/>
      <c r="P29" s="19"/>
      <c r="Q29" s="8"/>
    </row>
    <row r="30" spans="1:17" ht="21" customHeight="1" x14ac:dyDescent="0.25">
      <c r="A30" s="8"/>
      <c r="B30" s="19"/>
      <c r="C30" s="19"/>
      <c r="D30" s="19"/>
      <c r="E30" s="19"/>
      <c r="F30" s="19"/>
      <c r="G30" s="19"/>
      <c r="H30" s="19"/>
      <c r="I30" s="8"/>
      <c r="J30" s="19"/>
      <c r="K30" s="19"/>
      <c r="L30" s="19"/>
      <c r="M30" s="19"/>
      <c r="N30" s="19"/>
      <c r="O30" s="19"/>
      <c r="P30" s="19"/>
      <c r="Q30" s="8"/>
    </row>
    <row r="31" spans="1:17" ht="21" customHeight="1" x14ac:dyDescent="0.25">
      <c r="A31" s="8"/>
      <c r="B31" s="19"/>
      <c r="C31" s="19"/>
      <c r="D31" s="19"/>
      <c r="E31" s="19"/>
      <c r="F31" s="19"/>
      <c r="G31" s="19"/>
      <c r="H31" s="19"/>
      <c r="I31" s="8"/>
      <c r="J31" s="19"/>
      <c r="K31" s="19"/>
      <c r="L31" s="19"/>
      <c r="M31" s="19"/>
      <c r="N31" s="19"/>
      <c r="O31" s="19"/>
      <c r="P31" s="19"/>
      <c r="Q31" s="8"/>
    </row>
    <row r="32" spans="1:17" ht="21" customHeight="1" x14ac:dyDescent="0.25">
      <c r="A32" s="8"/>
      <c r="B32" s="19"/>
      <c r="C32" s="19"/>
      <c r="D32" s="19"/>
      <c r="E32" s="19"/>
      <c r="F32" s="19"/>
      <c r="G32" s="19"/>
      <c r="H32" s="19"/>
      <c r="I32" s="8"/>
      <c r="J32" s="19"/>
      <c r="K32" s="19"/>
      <c r="L32" s="19"/>
      <c r="M32" s="19"/>
      <c r="N32" s="19"/>
      <c r="O32" s="19"/>
      <c r="P32" s="19"/>
      <c r="Q32" s="8"/>
    </row>
    <row r="33" spans="1:17" ht="21" customHeight="1" x14ac:dyDescent="0.25">
      <c r="A33" s="8"/>
      <c r="B33" s="19"/>
      <c r="C33" s="19"/>
      <c r="D33" s="19"/>
      <c r="E33" s="19"/>
      <c r="F33" s="19"/>
      <c r="G33" s="19"/>
      <c r="H33" s="19"/>
      <c r="I33" s="8"/>
      <c r="J33" s="19"/>
      <c r="K33" s="19"/>
      <c r="L33" s="19" t="s">
        <v>125</v>
      </c>
      <c r="M33" s="19"/>
      <c r="N33" s="19"/>
      <c r="O33" s="19"/>
      <c r="P33" s="19"/>
      <c r="Q33" s="8"/>
    </row>
    <row r="34" spans="1:17" ht="21" customHeight="1" x14ac:dyDescent="0.25">
      <c r="A34" s="8"/>
      <c r="B34" s="19"/>
      <c r="C34" s="19"/>
      <c r="D34" s="19"/>
      <c r="E34" s="19"/>
      <c r="F34" s="19"/>
      <c r="G34" s="19"/>
      <c r="H34" s="19"/>
      <c r="I34" s="8"/>
      <c r="J34" s="19"/>
      <c r="K34" s="19"/>
      <c r="L34" s="19"/>
      <c r="M34" s="19"/>
      <c r="N34" s="19"/>
      <c r="O34" s="19"/>
      <c r="P34" s="19"/>
      <c r="Q34" s="8"/>
    </row>
    <row r="35" spans="1:17" ht="21" customHeight="1" x14ac:dyDescent="0.25">
      <c r="A35" s="8"/>
      <c r="B35" s="19"/>
      <c r="C35" s="19"/>
      <c r="D35" s="19"/>
      <c r="E35" s="19"/>
      <c r="F35" s="19"/>
      <c r="G35" s="19"/>
      <c r="H35" s="19"/>
      <c r="I35" s="8"/>
      <c r="J35" s="19"/>
      <c r="K35" s="19"/>
      <c r="L35" s="19"/>
      <c r="M35" s="19"/>
      <c r="N35" s="19"/>
      <c r="O35" s="19"/>
      <c r="P35" s="19"/>
      <c r="Q35" s="8"/>
    </row>
    <row r="36" spans="1:17" ht="21" customHeight="1" x14ac:dyDescent="0.25">
      <c r="A36" s="8"/>
      <c r="B36" s="19"/>
      <c r="C36" s="19"/>
      <c r="D36" s="19"/>
      <c r="E36" s="19"/>
      <c r="F36" s="19"/>
      <c r="G36" s="19"/>
      <c r="H36" s="19"/>
      <c r="I36" s="8"/>
      <c r="J36" s="19"/>
      <c r="K36" s="19"/>
      <c r="L36" s="19"/>
      <c r="M36" s="19"/>
      <c r="N36" s="19"/>
      <c r="O36" s="19"/>
      <c r="P36" s="19"/>
      <c r="Q36" s="8"/>
    </row>
    <row r="37" spans="1:17" ht="21" customHeight="1" x14ac:dyDescent="0.25">
      <c r="A37" s="8"/>
      <c r="B37" s="19"/>
      <c r="C37" s="19"/>
      <c r="D37" s="19"/>
      <c r="E37" s="19"/>
      <c r="F37" s="20" t="s">
        <v>123</v>
      </c>
      <c r="G37" s="17">
        <f>SUM(C24:H24)</f>
        <v>6</v>
      </c>
      <c r="H37" s="16" t="s">
        <v>124</v>
      </c>
      <c r="I37" s="15"/>
      <c r="J37" s="19"/>
      <c r="K37" s="19"/>
      <c r="L37" s="19"/>
      <c r="M37" s="19"/>
      <c r="N37" s="19"/>
      <c r="O37" s="19"/>
      <c r="P37" s="19"/>
      <c r="Q37" s="8"/>
    </row>
    <row r="38" spans="1:17" ht="21" customHeight="1" x14ac:dyDescent="0.25">
      <c r="A38" s="8"/>
      <c r="B38" s="8"/>
      <c r="C38" s="8"/>
      <c r="D38" s="8"/>
      <c r="E38" s="8"/>
      <c r="F38" s="8"/>
      <c r="G38" s="15"/>
      <c r="H38" s="21"/>
      <c r="I38" s="15"/>
      <c r="J38" s="8"/>
      <c r="K38" s="8"/>
      <c r="L38" s="8"/>
      <c r="M38" s="8"/>
      <c r="N38" s="8"/>
      <c r="O38" s="15"/>
      <c r="P38" s="21"/>
      <c r="Q38" s="8"/>
    </row>
    <row r="39" spans="1:17" ht="21" customHeight="1" x14ac:dyDescent="0.25">
      <c r="A39" s="8"/>
      <c r="B39" s="5" t="str">
        <f>'REKOD PRESTASI MURID'!H11</f>
        <v>现代文</v>
      </c>
      <c r="C39" s="6"/>
      <c r="D39" s="6"/>
      <c r="E39" s="6"/>
      <c r="F39" s="6"/>
      <c r="G39" s="6"/>
      <c r="H39" s="7"/>
      <c r="I39" s="4"/>
      <c r="J39" s="5" t="str">
        <f>'REKOD PRESTASI MURID'!I11</f>
        <v>文言文</v>
      </c>
      <c r="K39" s="6"/>
      <c r="L39" s="6"/>
      <c r="M39" s="6"/>
      <c r="N39" s="6"/>
      <c r="O39" s="6"/>
      <c r="P39" s="7"/>
      <c r="Q39" s="8"/>
    </row>
    <row r="40" spans="1:17" ht="21" customHeight="1" x14ac:dyDescent="0.25">
      <c r="A40" s="8"/>
      <c r="B40" s="9" t="s">
        <v>96</v>
      </c>
      <c r="C40" s="10" t="s">
        <v>116</v>
      </c>
      <c r="D40" s="10" t="s">
        <v>117</v>
      </c>
      <c r="E40" s="10" t="s">
        <v>118</v>
      </c>
      <c r="F40" s="10" t="s">
        <v>119</v>
      </c>
      <c r="G40" s="10" t="s">
        <v>120</v>
      </c>
      <c r="H40" s="10" t="s">
        <v>121</v>
      </c>
      <c r="I40" s="8"/>
      <c r="J40" s="9" t="s">
        <v>96</v>
      </c>
      <c r="K40" s="10" t="s">
        <v>116</v>
      </c>
      <c r="L40" s="10" t="s">
        <v>117</v>
      </c>
      <c r="M40" s="10" t="s">
        <v>118</v>
      </c>
      <c r="N40" s="10" t="s">
        <v>119</v>
      </c>
      <c r="O40" s="10" t="s">
        <v>120</v>
      </c>
      <c r="P40" s="10" t="s">
        <v>121</v>
      </c>
      <c r="Q40" s="8"/>
    </row>
    <row r="41" spans="1:17" ht="21" customHeight="1" x14ac:dyDescent="0.25">
      <c r="A41" s="8"/>
      <c r="B41" s="11" t="s">
        <v>122</v>
      </c>
      <c r="C41" s="12">
        <f>COUNTIF('REKOD PRESTASI MURID'!$H$12:$H$65,1)</f>
        <v>0</v>
      </c>
      <c r="D41" s="12">
        <f>COUNTIF('REKOD PRESTASI MURID'!$H$12:$H$65,2)</f>
        <v>0</v>
      </c>
      <c r="E41" s="12">
        <f>COUNTIF('REKOD PRESTASI MURID'!$H$12:$H$65,3)</f>
        <v>0</v>
      </c>
      <c r="F41" s="12">
        <f>COUNTIF('REKOD PRESTASI MURID'!$H$12:$H$65,4)</f>
        <v>3</v>
      </c>
      <c r="G41" s="12">
        <f>COUNTIF('REKOD PRESTASI MURID'!$H$12:$H$65,5)</f>
        <v>2</v>
      </c>
      <c r="H41" s="12">
        <f>COUNTIF('REKOD PRESTASI MURID'!$H$12:$H$65,6)</f>
        <v>1</v>
      </c>
      <c r="I41" s="8"/>
      <c r="J41" s="11" t="s">
        <v>122</v>
      </c>
      <c r="K41" s="12">
        <f>COUNTIF('REKOD PRESTASI MURID'!$I$12:$I$65,1)</f>
        <v>0</v>
      </c>
      <c r="L41" s="12">
        <f>COUNTIF('REKOD PRESTASI MURID'!$I$12:$I$65,2)</f>
        <v>0</v>
      </c>
      <c r="M41" s="12">
        <f>COUNTIF('REKOD PRESTASI MURID'!$I$12:$I$65,3)</f>
        <v>1</v>
      </c>
      <c r="N41" s="12">
        <f>COUNTIF('REKOD PRESTASI MURID'!$I$12:$I$65,4)</f>
        <v>1</v>
      </c>
      <c r="O41" s="12">
        <f>COUNTIF('REKOD PRESTASI MURID'!$I$12:$I$65,5)</f>
        <v>3</v>
      </c>
      <c r="P41" s="12">
        <f>COUNTIF('REKOD PRESTASI MURID'!$I$12:$I$65,6)</f>
        <v>1</v>
      </c>
      <c r="Q41" s="8"/>
    </row>
    <row r="42" spans="1:17" ht="21" customHeight="1" x14ac:dyDescent="0.25">
      <c r="A42" s="8"/>
      <c r="B42" s="8"/>
      <c r="C42" s="8"/>
      <c r="D42" s="8"/>
      <c r="E42" s="8"/>
      <c r="F42" s="8"/>
      <c r="G42" s="8"/>
      <c r="H42" s="8"/>
      <c r="I42" s="8"/>
      <c r="J42" s="8"/>
      <c r="K42" s="8"/>
      <c r="L42" s="8"/>
      <c r="M42" s="8"/>
      <c r="N42" s="8"/>
      <c r="O42" s="8"/>
      <c r="P42" s="8"/>
      <c r="Q42" s="8"/>
    </row>
    <row r="43" spans="1:17" ht="21" customHeight="1" x14ac:dyDescent="0.25">
      <c r="A43" s="8"/>
      <c r="B43" s="8"/>
      <c r="C43" s="8"/>
      <c r="D43" s="8"/>
      <c r="E43" s="8"/>
      <c r="F43" s="8"/>
      <c r="G43" s="8"/>
      <c r="H43" s="8"/>
      <c r="I43" s="8"/>
      <c r="J43" s="8"/>
      <c r="K43" s="8"/>
      <c r="L43" s="8"/>
      <c r="M43" s="8"/>
      <c r="N43" s="8"/>
      <c r="O43" s="8"/>
      <c r="P43" s="8"/>
      <c r="Q43" s="8"/>
    </row>
    <row r="44" spans="1:17" ht="21" customHeight="1" x14ac:dyDescent="0.25">
      <c r="A44" s="8"/>
      <c r="B44" s="8"/>
      <c r="C44" s="8"/>
      <c r="D44" s="8"/>
      <c r="E44" s="8"/>
      <c r="F44" s="8"/>
      <c r="G44" s="8"/>
      <c r="H44" s="8"/>
      <c r="I44" s="8"/>
      <c r="J44" s="8"/>
      <c r="K44" s="8"/>
      <c r="L44" s="8"/>
      <c r="M44" s="8"/>
      <c r="N44" s="8"/>
      <c r="O44" s="8"/>
      <c r="P44" s="8"/>
      <c r="Q44" s="8"/>
    </row>
    <row r="45" spans="1:17" ht="21" customHeight="1" x14ac:dyDescent="0.25">
      <c r="A45" s="8"/>
      <c r="B45" s="8"/>
      <c r="C45" s="8"/>
      <c r="D45" s="8"/>
      <c r="E45" s="8"/>
      <c r="F45" s="8"/>
      <c r="G45" s="8"/>
      <c r="H45" s="8"/>
      <c r="I45" s="8"/>
      <c r="J45" s="8"/>
      <c r="K45" s="8"/>
      <c r="L45" s="8"/>
      <c r="M45" s="8"/>
      <c r="N45" s="8"/>
      <c r="O45" s="8"/>
      <c r="P45" s="8"/>
      <c r="Q45" s="8"/>
    </row>
    <row r="46" spans="1:17" ht="21" customHeight="1" x14ac:dyDescent="0.25">
      <c r="A46" s="8"/>
      <c r="B46" s="8"/>
      <c r="C46" s="8"/>
      <c r="D46" s="8"/>
      <c r="E46" s="8"/>
      <c r="F46" s="8"/>
      <c r="G46" s="8"/>
      <c r="H46" s="8"/>
      <c r="I46" s="8"/>
      <c r="J46" s="8"/>
      <c r="K46" s="8"/>
      <c r="L46" s="8"/>
      <c r="M46" s="8"/>
      <c r="N46" s="8"/>
      <c r="O46" s="8"/>
      <c r="P46" s="8"/>
      <c r="Q46" s="8"/>
    </row>
    <row r="47" spans="1:17" ht="21" customHeight="1" x14ac:dyDescent="0.25">
      <c r="A47" s="8"/>
      <c r="B47" s="8"/>
      <c r="C47" s="8"/>
      <c r="D47" s="8"/>
      <c r="E47" s="8"/>
      <c r="F47" s="8"/>
      <c r="G47" s="8"/>
      <c r="H47" s="8"/>
      <c r="I47" s="8"/>
      <c r="J47" s="8"/>
      <c r="K47" s="8"/>
      <c r="L47" s="8"/>
      <c r="M47" s="8"/>
      <c r="N47" s="8"/>
      <c r="O47" s="8"/>
      <c r="P47" s="8"/>
      <c r="Q47" s="8"/>
    </row>
    <row r="48" spans="1:17" ht="21" customHeight="1" x14ac:dyDescent="0.25">
      <c r="A48" s="8"/>
      <c r="B48" s="8"/>
      <c r="C48" s="8"/>
      <c r="D48" s="8"/>
      <c r="E48" s="8"/>
      <c r="F48" s="8"/>
      <c r="G48" s="8"/>
      <c r="H48" s="8"/>
      <c r="I48" s="8"/>
      <c r="J48" s="8"/>
      <c r="K48" s="8"/>
      <c r="L48" s="8"/>
      <c r="M48" s="8"/>
      <c r="N48" s="8"/>
      <c r="O48" s="8"/>
      <c r="P48" s="8"/>
      <c r="Q48" s="8"/>
    </row>
    <row r="49" spans="1:17" ht="21" customHeight="1" x14ac:dyDescent="0.25">
      <c r="A49" s="8"/>
      <c r="B49" s="8"/>
      <c r="C49" s="8"/>
      <c r="D49" s="8"/>
      <c r="E49" s="8"/>
      <c r="F49" s="8"/>
      <c r="G49" s="8"/>
      <c r="H49" s="8"/>
      <c r="I49" s="8"/>
      <c r="J49" s="8"/>
      <c r="K49" s="8"/>
      <c r="L49" s="8"/>
      <c r="M49" s="8"/>
      <c r="N49" s="8"/>
      <c r="O49" s="8"/>
      <c r="P49" s="8"/>
      <c r="Q49" s="8"/>
    </row>
    <row r="50" spans="1:17" ht="21" customHeight="1" x14ac:dyDescent="0.25">
      <c r="A50" s="8"/>
      <c r="B50" s="8"/>
      <c r="C50" s="8"/>
      <c r="D50" s="8"/>
      <c r="E50" s="8"/>
      <c r="F50" s="8"/>
      <c r="G50" s="8"/>
      <c r="H50" s="8"/>
      <c r="I50" s="8"/>
      <c r="J50" s="8"/>
      <c r="K50" s="8"/>
      <c r="L50" s="8"/>
      <c r="M50" s="8"/>
      <c r="N50" s="8"/>
      <c r="O50" s="8"/>
      <c r="P50" s="8"/>
      <c r="Q50" s="8"/>
    </row>
    <row r="51" spans="1:17" ht="21" customHeight="1" x14ac:dyDescent="0.25">
      <c r="A51" s="8"/>
      <c r="B51" s="8"/>
      <c r="C51" s="8"/>
      <c r="D51" s="8"/>
      <c r="E51" s="8"/>
      <c r="F51" s="8"/>
      <c r="G51" s="8"/>
      <c r="H51" s="8"/>
      <c r="I51" s="8"/>
      <c r="J51" s="8"/>
      <c r="K51" s="8"/>
      <c r="L51" s="8"/>
      <c r="M51" s="8"/>
      <c r="N51" s="8"/>
      <c r="O51" s="8"/>
      <c r="P51" s="8"/>
      <c r="Q51" s="8"/>
    </row>
    <row r="52" spans="1:17" ht="21" customHeight="1" x14ac:dyDescent="0.25">
      <c r="A52" s="8"/>
      <c r="B52" s="8"/>
      <c r="C52" s="8"/>
      <c r="D52" s="8"/>
      <c r="E52" s="8"/>
      <c r="F52" s="8"/>
      <c r="G52" s="8"/>
      <c r="H52" s="8"/>
      <c r="I52" s="8"/>
      <c r="J52" s="8"/>
      <c r="K52" s="8"/>
      <c r="L52" s="8"/>
      <c r="M52" s="8"/>
      <c r="N52" s="8"/>
      <c r="O52" s="8"/>
      <c r="P52" s="8"/>
      <c r="Q52" s="8"/>
    </row>
    <row r="53" spans="1:17" ht="21" customHeight="1" x14ac:dyDescent="0.25">
      <c r="A53" s="8"/>
      <c r="B53" s="8"/>
      <c r="C53" s="8"/>
      <c r="D53" s="8"/>
      <c r="E53" s="8"/>
      <c r="F53" s="8"/>
      <c r="G53" s="8"/>
      <c r="H53" s="8"/>
      <c r="I53" s="8"/>
      <c r="J53" s="8"/>
      <c r="K53" s="8"/>
      <c r="L53" s="8"/>
      <c r="M53" s="8"/>
      <c r="N53" s="8"/>
      <c r="O53" s="8"/>
      <c r="P53" s="8"/>
      <c r="Q53" s="8"/>
    </row>
    <row r="54" spans="1:17" ht="21" customHeight="1" x14ac:dyDescent="0.25">
      <c r="A54" s="8"/>
      <c r="B54" s="13"/>
      <c r="C54" s="14"/>
      <c r="D54" s="15"/>
      <c r="E54" s="15"/>
      <c r="F54" s="20" t="s">
        <v>123</v>
      </c>
      <c r="G54" s="17">
        <f>SUM(C41:H41)</f>
        <v>6</v>
      </c>
      <c r="H54" s="16" t="s">
        <v>124</v>
      </c>
      <c r="I54" s="8"/>
      <c r="J54" s="13"/>
      <c r="K54" s="14"/>
      <c r="L54" s="15"/>
      <c r="M54" s="15"/>
      <c r="N54" s="20" t="s">
        <v>123</v>
      </c>
      <c r="O54" s="17">
        <f>SUM(K41:P41)</f>
        <v>6</v>
      </c>
      <c r="P54" s="16" t="s">
        <v>124</v>
      </c>
      <c r="Q54" s="8"/>
    </row>
    <row r="55" spans="1:17" ht="21" customHeight="1" x14ac:dyDescent="0.25">
      <c r="A55" s="8"/>
      <c r="B55" s="6"/>
      <c r="C55" s="6"/>
      <c r="D55" s="6"/>
      <c r="E55" s="6"/>
      <c r="F55" s="4"/>
      <c r="G55" s="6"/>
      <c r="H55" s="6"/>
      <c r="I55" s="4"/>
      <c r="J55" s="4"/>
      <c r="K55" s="4"/>
      <c r="L55" s="4"/>
      <c r="M55" s="4"/>
      <c r="N55" s="4"/>
      <c r="O55" s="18"/>
      <c r="P55" s="6"/>
      <c r="Q55" s="8"/>
    </row>
    <row r="56" spans="1:17" ht="21" customHeight="1" x14ac:dyDescent="0.25">
      <c r="A56" s="8"/>
      <c r="B56" s="5" t="str">
        <f>'REKOD PRESTASI MURID'!J11</f>
        <v>古典诗词</v>
      </c>
      <c r="C56" s="6"/>
      <c r="D56" s="6"/>
      <c r="E56" s="6"/>
      <c r="F56" s="6"/>
      <c r="G56" s="6"/>
      <c r="H56" s="7"/>
      <c r="I56" s="4"/>
      <c r="J56" s="5" t="str">
        <f>'REKOD PRESTASI MURID'!K11</f>
        <v>书写毛笔字</v>
      </c>
      <c r="K56" s="18"/>
      <c r="L56" s="18"/>
      <c r="M56" s="18"/>
      <c r="N56" s="18"/>
      <c r="O56" s="18"/>
      <c r="P56" s="7"/>
      <c r="Q56" s="8"/>
    </row>
    <row r="57" spans="1:17" ht="21" customHeight="1" x14ac:dyDescent="0.25">
      <c r="A57" s="8"/>
      <c r="B57" s="9" t="s">
        <v>96</v>
      </c>
      <c r="C57" s="10" t="s">
        <v>116</v>
      </c>
      <c r="D57" s="10" t="s">
        <v>117</v>
      </c>
      <c r="E57" s="10" t="s">
        <v>118</v>
      </c>
      <c r="F57" s="10" t="s">
        <v>119</v>
      </c>
      <c r="G57" s="10" t="s">
        <v>120</v>
      </c>
      <c r="H57" s="10" t="s">
        <v>121</v>
      </c>
      <c r="I57" s="8"/>
      <c r="J57" s="9" t="s">
        <v>96</v>
      </c>
      <c r="K57" s="10" t="s">
        <v>116</v>
      </c>
      <c r="L57" s="10" t="s">
        <v>117</v>
      </c>
      <c r="M57" s="10" t="s">
        <v>118</v>
      </c>
      <c r="N57" s="10" t="s">
        <v>119</v>
      </c>
      <c r="O57" s="10" t="s">
        <v>120</v>
      </c>
      <c r="P57" s="10" t="s">
        <v>121</v>
      </c>
      <c r="Q57" s="8"/>
    </row>
    <row r="58" spans="1:17" ht="21" customHeight="1" x14ac:dyDescent="0.25">
      <c r="A58" s="8"/>
      <c r="B58" s="11" t="s">
        <v>122</v>
      </c>
      <c r="C58" s="12">
        <f>COUNTIF('REKOD PRESTASI MURID'!$J$12:$J$65,1)</f>
        <v>0</v>
      </c>
      <c r="D58" s="12">
        <f>COUNTIF('REKOD PRESTASI MURID'!$J$12:$J$65,2)</f>
        <v>1</v>
      </c>
      <c r="E58" s="12">
        <f>COUNTIF('REKOD PRESTASI MURID'!$J$12:$J$65,3)</f>
        <v>0</v>
      </c>
      <c r="F58" s="12">
        <f>COUNTIF('REKOD PRESTASI MURID'!$J$12:$J$65,4)</f>
        <v>1</v>
      </c>
      <c r="G58" s="12">
        <f>COUNTIF('REKOD PRESTASI MURID'!$J$12:$J$65,5)</f>
        <v>1</v>
      </c>
      <c r="H58" s="12">
        <f>COUNTIF('REKOD PRESTASI MURID'!$J$12:$J$65,6)</f>
        <v>3</v>
      </c>
      <c r="I58" s="8"/>
      <c r="J58" s="11" t="s">
        <v>122</v>
      </c>
      <c r="K58" s="12">
        <f>COUNTIF('REKOD PRESTASI MURID'!$K$12:$K$65,1)</f>
        <v>2</v>
      </c>
      <c r="L58" s="12">
        <f>COUNTIF('REKOD PRESTASI MURID'!$K$12:$K$65,2)</f>
        <v>0</v>
      </c>
      <c r="M58" s="12">
        <f>COUNTIF('REKOD PRESTASI MURID'!$K$12:$K$65,3)</f>
        <v>1</v>
      </c>
      <c r="N58" s="12">
        <f>COUNTIF('REKOD PRESTASI MURID'!$K$12:$K$65,4)</f>
        <v>1</v>
      </c>
      <c r="O58" s="12">
        <f>COUNTIF('REKOD PRESTASI MURID'!$K$12:$K$65,5)</f>
        <v>1</v>
      </c>
      <c r="P58" s="12">
        <f>COUNTIF('REKOD PRESTASI MURID'!$K$12:$K$65,6)</f>
        <v>1</v>
      </c>
      <c r="Q58" s="8"/>
    </row>
    <row r="59" spans="1:17" ht="21" customHeight="1" x14ac:dyDescent="0.25">
      <c r="A59" s="8"/>
      <c r="B59" s="8"/>
      <c r="C59" s="8"/>
      <c r="D59" s="8"/>
      <c r="E59" s="8"/>
      <c r="F59" s="8"/>
      <c r="G59" s="8"/>
      <c r="H59" s="8"/>
      <c r="I59" s="8"/>
      <c r="J59" s="19"/>
      <c r="K59" s="19"/>
      <c r="L59" s="19"/>
      <c r="M59" s="19"/>
      <c r="N59" s="19"/>
      <c r="O59" s="19"/>
      <c r="P59" s="19"/>
      <c r="Q59" s="8"/>
    </row>
    <row r="60" spans="1:17" ht="21" customHeight="1" x14ac:dyDescent="0.25">
      <c r="A60" s="8"/>
      <c r="B60" s="8"/>
      <c r="C60" s="8"/>
      <c r="D60" s="8"/>
      <c r="E60" s="8"/>
      <c r="F60" s="8"/>
      <c r="G60" s="8"/>
      <c r="H60" s="8"/>
      <c r="I60" s="8"/>
      <c r="J60" s="19"/>
      <c r="K60" s="19"/>
      <c r="L60" s="19"/>
      <c r="M60" s="19"/>
      <c r="N60" s="19"/>
      <c r="O60" s="19"/>
      <c r="P60" s="19"/>
      <c r="Q60" s="8"/>
    </row>
    <row r="61" spans="1:17" ht="21" customHeight="1" x14ac:dyDescent="0.25">
      <c r="A61" s="8"/>
      <c r="B61" s="8"/>
      <c r="C61" s="8"/>
      <c r="D61" s="8"/>
      <c r="E61" s="8"/>
      <c r="F61" s="8"/>
      <c r="G61" s="8"/>
      <c r="H61" s="8"/>
      <c r="I61" s="8"/>
      <c r="J61" s="19"/>
      <c r="K61" s="19"/>
      <c r="L61" s="19"/>
      <c r="M61" s="19"/>
      <c r="N61" s="19"/>
      <c r="O61" s="19"/>
      <c r="P61" s="19"/>
      <c r="Q61" s="8"/>
    </row>
    <row r="62" spans="1:17" ht="21" customHeight="1" x14ac:dyDescent="0.25">
      <c r="A62" s="8"/>
      <c r="B62" s="8"/>
      <c r="C62" s="8"/>
      <c r="D62" s="8"/>
      <c r="E62" s="8"/>
      <c r="F62" s="8"/>
      <c r="G62" s="8"/>
      <c r="H62" s="8"/>
      <c r="I62" s="8"/>
      <c r="J62" s="19"/>
      <c r="K62" s="19"/>
      <c r="L62" s="19"/>
      <c r="M62" s="19"/>
      <c r="N62" s="19"/>
      <c r="O62" s="19"/>
      <c r="P62" s="19"/>
      <c r="Q62" s="8"/>
    </row>
    <row r="63" spans="1:17" ht="21" customHeight="1" x14ac:dyDescent="0.25">
      <c r="A63" s="8"/>
      <c r="B63" s="8"/>
      <c r="C63" s="8"/>
      <c r="D63" s="8"/>
      <c r="E63" s="8"/>
      <c r="F63" s="8"/>
      <c r="G63" s="8"/>
      <c r="H63" s="8"/>
      <c r="I63" s="8"/>
      <c r="J63" s="19"/>
      <c r="K63" s="19"/>
      <c r="L63" s="19"/>
      <c r="M63" s="19"/>
      <c r="N63" s="19"/>
      <c r="O63" s="19"/>
      <c r="P63" s="19"/>
      <c r="Q63" s="8"/>
    </row>
    <row r="64" spans="1:17" ht="21" customHeight="1" x14ac:dyDescent="0.25">
      <c r="A64" s="8"/>
      <c r="B64" s="8"/>
      <c r="C64" s="8"/>
      <c r="D64" s="8"/>
      <c r="E64" s="8"/>
      <c r="F64" s="8"/>
      <c r="G64" s="8"/>
      <c r="H64" s="8"/>
      <c r="I64" s="8"/>
      <c r="J64" s="19"/>
      <c r="K64" s="19"/>
      <c r="L64" s="19"/>
      <c r="M64" s="19"/>
      <c r="N64" s="19"/>
      <c r="O64" s="19"/>
      <c r="P64" s="19"/>
      <c r="Q64" s="8"/>
    </row>
    <row r="65" spans="1:17" ht="21" customHeight="1" x14ac:dyDescent="0.25">
      <c r="A65" s="8"/>
      <c r="B65" s="8"/>
      <c r="C65" s="8"/>
      <c r="D65" s="8"/>
      <c r="E65" s="8"/>
      <c r="F65" s="8"/>
      <c r="G65" s="8"/>
      <c r="H65" s="8"/>
      <c r="I65" s="8"/>
      <c r="J65" s="19"/>
      <c r="K65" s="19"/>
      <c r="L65" s="19"/>
      <c r="M65" s="19"/>
      <c r="N65" s="19"/>
      <c r="O65" s="19"/>
      <c r="P65" s="19"/>
      <c r="Q65" s="8"/>
    </row>
    <row r="66" spans="1:17" ht="21" customHeight="1" x14ac:dyDescent="0.25">
      <c r="A66" s="8"/>
      <c r="B66" s="8"/>
      <c r="C66" s="8"/>
      <c r="D66" s="8"/>
      <c r="E66" s="8"/>
      <c r="F66" s="8"/>
      <c r="G66" s="8"/>
      <c r="H66" s="8"/>
      <c r="I66" s="8"/>
      <c r="J66" s="19"/>
      <c r="K66" s="19"/>
      <c r="L66" s="19"/>
      <c r="M66" s="19"/>
      <c r="N66" s="19"/>
      <c r="O66" s="19"/>
      <c r="P66" s="19"/>
      <c r="Q66" s="8"/>
    </row>
    <row r="67" spans="1:17" ht="21" customHeight="1" x14ac:dyDescent="0.25">
      <c r="A67" s="8"/>
      <c r="B67" s="8"/>
      <c r="C67" s="8"/>
      <c r="D67" s="8"/>
      <c r="E67" s="8"/>
      <c r="F67" s="8"/>
      <c r="G67" s="8"/>
      <c r="H67" s="8"/>
      <c r="I67" s="8"/>
      <c r="J67" s="19"/>
      <c r="K67" s="19"/>
      <c r="L67" s="19"/>
      <c r="M67" s="19"/>
      <c r="N67" s="19"/>
      <c r="O67" s="19"/>
      <c r="P67" s="19"/>
      <c r="Q67" s="8"/>
    </row>
    <row r="68" spans="1:17" ht="21" customHeight="1" x14ac:dyDescent="0.25">
      <c r="A68" s="8"/>
      <c r="B68" s="8"/>
      <c r="C68" s="8"/>
      <c r="D68" s="8"/>
      <c r="E68" s="8"/>
      <c r="F68" s="8"/>
      <c r="G68" s="8"/>
      <c r="H68" s="8"/>
      <c r="I68" s="8"/>
      <c r="J68" s="19"/>
      <c r="K68" s="19"/>
      <c r="L68" s="19"/>
      <c r="M68" s="19"/>
      <c r="N68" s="19"/>
      <c r="O68" s="19"/>
      <c r="P68" s="19"/>
      <c r="Q68" s="8"/>
    </row>
    <row r="69" spans="1:17" ht="21" customHeight="1" x14ac:dyDescent="0.25">
      <c r="A69" s="8"/>
      <c r="B69" s="8"/>
      <c r="C69" s="8"/>
      <c r="D69" s="8"/>
      <c r="E69" s="8"/>
      <c r="F69" s="8"/>
      <c r="G69" s="8"/>
      <c r="H69" s="8"/>
      <c r="I69" s="8"/>
      <c r="J69" s="19"/>
      <c r="K69" s="19"/>
      <c r="L69" s="19"/>
      <c r="M69" s="19"/>
      <c r="N69" s="19"/>
      <c r="O69" s="19"/>
      <c r="P69" s="19"/>
      <c r="Q69" s="8"/>
    </row>
    <row r="70" spans="1:17" ht="21" customHeight="1" x14ac:dyDescent="0.25">
      <c r="A70" s="8"/>
      <c r="B70" s="8"/>
      <c r="C70" s="8"/>
      <c r="D70" s="8"/>
      <c r="E70" s="8"/>
      <c r="F70" s="8"/>
      <c r="G70" s="8"/>
      <c r="H70" s="8"/>
      <c r="I70" s="8"/>
      <c r="J70" s="19"/>
      <c r="K70" s="19"/>
      <c r="L70" s="19"/>
      <c r="M70" s="19"/>
      <c r="N70" s="19"/>
      <c r="O70" s="19"/>
      <c r="P70" s="19"/>
      <c r="Q70" s="8"/>
    </row>
    <row r="71" spans="1:17" ht="21" customHeight="1" x14ac:dyDescent="0.25">
      <c r="A71" s="8"/>
      <c r="B71" s="8"/>
      <c r="C71" s="8"/>
      <c r="D71" s="8"/>
      <c r="E71" s="8"/>
      <c r="F71" s="20" t="s">
        <v>123</v>
      </c>
      <c r="G71" s="17">
        <f>SUM(C58:H58)</f>
        <v>6</v>
      </c>
      <c r="H71" s="16" t="s">
        <v>124</v>
      </c>
      <c r="I71" s="15"/>
      <c r="J71" s="19"/>
      <c r="K71" s="19"/>
      <c r="L71" s="19"/>
      <c r="M71" s="19"/>
      <c r="N71" s="20" t="s">
        <v>123</v>
      </c>
      <c r="O71" s="17">
        <f>SUM(K58:P58)</f>
        <v>6</v>
      </c>
      <c r="P71" s="16" t="s">
        <v>124</v>
      </c>
      <c r="Q71" s="8"/>
    </row>
    <row r="72" spans="1:17" ht="21" customHeight="1" x14ac:dyDescent="0.25">
      <c r="A72" s="8"/>
      <c r="B72" s="8"/>
      <c r="C72" s="8"/>
      <c r="D72" s="8"/>
      <c r="E72" s="8"/>
      <c r="F72" s="8"/>
      <c r="G72" s="15"/>
      <c r="H72" s="21"/>
      <c r="I72" s="15"/>
      <c r="J72" s="19"/>
      <c r="K72" s="19"/>
      <c r="L72" s="19"/>
      <c r="M72" s="19"/>
      <c r="N72" s="8"/>
      <c r="O72" s="15"/>
      <c r="P72" s="21"/>
      <c r="Q72" s="8"/>
    </row>
    <row r="73" spans="1:17" ht="21" customHeight="1" x14ac:dyDescent="0.25">
      <c r="A73" s="8"/>
      <c r="B73" s="8"/>
      <c r="C73" s="8"/>
      <c r="D73" s="8"/>
      <c r="E73" s="8"/>
      <c r="F73" s="8"/>
      <c r="G73" s="15"/>
      <c r="H73" s="21"/>
      <c r="I73" s="15"/>
      <c r="J73" s="8"/>
      <c r="K73" s="8"/>
      <c r="L73" s="8"/>
      <c r="M73" s="8"/>
      <c r="N73" s="8"/>
      <c r="O73" s="15"/>
      <c r="P73" s="21"/>
      <c r="Q73" s="8"/>
    </row>
    <row r="74" spans="1:17" ht="21" customHeight="1" x14ac:dyDescent="0.25">
      <c r="A74" s="8"/>
      <c r="B74" s="24" t="str">
        <f>'REKOD PRESTASI MURID'!AD9</f>
        <v>整体学习表现</v>
      </c>
      <c r="C74" s="25"/>
      <c r="D74" s="25"/>
      <c r="E74" s="25"/>
      <c r="F74" s="25"/>
      <c r="G74" s="25"/>
      <c r="H74" s="26"/>
      <c r="I74" s="4"/>
      <c r="J74" s="4"/>
      <c r="K74" s="4"/>
      <c r="L74" s="4"/>
      <c r="M74" s="4"/>
      <c r="N74" s="4"/>
      <c r="O74" s="4"/>
      <c r="P74" s="4"/>
      <c r="Q74" s="4"/>
    </row>
    <row r="75" spans="1:17" ht="21" customHeight="1" x14ac:dyDescent="0.25">
      <c r="A75" s="8"/>
      <c r="B75" s="9" t="s">
        <v>96</v>
      </c>
      <c r="C75" s="10" t="s">
        <v>116</v>
      </c>
      <c r="D75" s="10" t="s">
        <v>117</v>
      </c>
      <c r="E75" s="10" t="s">
        <v>118</v>
      </c>
      <c r="F75" s="10" t="s">
        <v>119</v>
      </c>
      <c r="G75" s="10" t="s">
        <v>120</v>
      </c>
      <c r="H75" s="10" t="s">
        <v>121</v>
      </c>
      <c r="I75" s="8"/>
      <c r="J75" s="4"/>
      <c r="K75" s="4"/>
      <c r="L75" s="4"/>
      <c r="M75" s="4"/>
      <c r="N75" s="4"/>
      <c r="O75" s="4"/>
      <c r="P75" s="4"/>
      <c r="Q75" s="4"/>
    </row>
    <row r="76" spans="1:17" ht="21" customHeight="1" x14ac:dyDescent="0.25">
      <c r="A76" s="8"/>
      <c r="B76" s="11" t="s">
        <v>122</v>
      </c>
      <c r="C76" s="12">
        <f>COUNTIF('REKOD PRESTASI MURID'!$AD$12:$AD$65,1)</f>
        <v>1</v>
      </c>
      <c r="D76" s="12">
        <f>COUNTIF('REKOD PRESTASI MURID'!$AD$12:$AD$65,2)</f>
        <v>1</v>
      </c>
      <c r="E76" s="12">
        <f>COUNTIF('REKOD PRESTASI MURID'!$AD$12:$AD$65,3)</f>
        <v>1</v>
      </c>
      <c r="F76" s="12">
        <f>COUNTIF('REKOD PRESTASI MURID'!$AD$12:$AD$65,4)</f>
        <v>1</v>
      </c>
      <c r="G76" s="12">
        <f>COUNTIF('REKOD PRESTASI MURID'!$AD$12:$AD$65,5)</f>
        <v>1</v>
      </c>
      <c r="H76" s="12">
        <f>COUNTIF('REKOD PRESTASI MURID'!$AD$12:$AD$65,6)</f>
        <v>1</v>
      </c>
      <c r="I76" s="8"/>
      <c r="J76" s="4"/>
      <c r="K76" s="4"/>
      <c r="L76" s="4"/>
      <c r="M76" s="4"/>
      <c r="N76" s="4"/>
      <c r="O76" s="4"/>
      <c r="P76" s="4"/>
      <c r="Q76" s="4"/>
    </row>
    <row r="77" spans="1:17" ht="21" customHeight="1" x14ac:dyDescent="0.25">
      <c r="A77" s="8"/>
      <c r="B77" s="19"/>
      <c r="C77" s="19"/>
      <c r="D77" s="19"/>
      <c r="E77" s="19"/>
      <c r="F77" s="19"/>
      <c r="G77" s="19"/>
      <c r="H77" s="19"/>
      <c r="I77" s="8"/>
      <c r="J77" s="4"/>
      <c r="K77" s="4"/>
      <c r="L77" s="4"/>
      <c r="M77" s="4"/>
      <c r="N77" s="4"/>
      <c r="O77" s="4"/>
      <c r="P77" s="4"/>
      <c r="Q77" s="4"/>
    </row>
    <row r="78" spans="1:17" ht="21" customHeight="1" x14ac:dyDescent="0.25">
      <c r="A78" s="8"/>
      <c r="B78" s="19"/>
      <c r="C78" s="19"/>
      <c r="D78" s="19"/>
      <c r="E78" s="19"/>
      <c r="F78" s="19"/>
      <c r="G78" s="19"/>
      <c r="H78" s="19"/>
      <c r="I78" s="4"/>
      <c r="J78" s="4"/>
      <c r="K78" s="4"/>
      <c r="L78" s="4"/>
      <c r="M78" s="4"/>
      <c r="N78" s="4"/>
      <c r="O78" s="4"/>
      <c r="P78" s="4"/>
      <c r="Q78" s="4"/>
    </row>
    <row r="79" spans="1:17" ht="21" customHeight="1" x14ac:dyDescent="0.25">
      <c r="A79" s="8"/>
      <c r="B79" s="19"/>
      <c r="C79" s="19"/>
      <c r="D79" s="19"/>
      <c r="E79" s="19"/>
      <c r="F79" s="19"/>
      <c r="G79" s="19"/>
      <c r="H79" s="19"/>
      <c r="I79" s="4"/>
      <c r="J79" s="4"/>
      <c r="K79" s="4"/>
      <c r="L79" s="4"/>
      <c r="M79" s="4"/>
      <c r="N79" s="4"/>
      <c r="O79" s="4"/>
      <c r="P79" s="4"/>
      <c r="Q79" s="4"/>
    </row>
    <row r="80" spans="1:17" ht="21" customHeight="1" x14ac:dyDescent="0.25">
      <c r="A80" s="8"/>
      <c r="B80" s="19"/>
      <c r="C80" s="19"/>
      <c r="D80" s="19"/>
      <c r="E80" s="19"/>
      <c r="F80" s="19"/>
      <c r="G80" s="19"/>
      <c r="H80" s="19"/>
      <c r="I80" s="4"/>
      <c r="J80" s="4"/>
      <c r="K80" s="4"/>
      <c r="L80" s="4"/>
      <c r="M80" s="4"/>
      <c r="N80" s="4"/>
      <c r="O80" s="4"/>
      <c r="P80" s="4"/>
      <c r="Q80" s="4"/>
    </row>
    <row r="81" spans="1:17" ht="21" customHeight="1" x14ac:dyDescent="0.25">
      <c r="A81" s="8"/>
      <c r="B81" s="19"/>
      <c r="C81" s="19"/>
      <c r="D81" s="19"/>
      <c r="E81" s="19"/>
      <c r="F81" s="19"/>
      <c r="G81" s="19"/>
      <c r="H81" s="19"/>
      <c r="I81" s="4"/>
      <c r="J81" s="4"/>
      <c r="K81" s="4"/>
      <c r="L81" s="4"/>
      <c r="M81" s="4"/>
      <c r="N81" s="4"/>
      <c r="O81" s="4"/>
      <c r="P81" s="4"/>
      <c r="Q81" s="4"/>
    </row>
    <row r="82" spans="1:17" ht="21" customHeight="1" x14ac:dyDescent="0.25">
      <c r="A82" s="8"/>
      <c r="B82" s="19"/>
      <c r="C82" s="19"/>
      <c r="D82" s="19"/>
      <c r="E82" s="19"/>
      <c r="F82" s="19"/>
      <c r="G82" s="19"/>
      <c r="H82" s="19"/>
      <c r="I82" s="4"/>
      <c r="J82" s="4"/>
      <c r="K82" s="4"/>
      <c r="L82" s="4"/>
      <c r="M82" s="4"/>
      <c r="N82" s="4"/>
      <c r="O82" s="4"/>
      <c r="P82" s="4"/>
      <c r="Q82" s="4"/>
    </row>
    <row r="83" spans="1:17" ht="21" customHeight="1" x14ac:dyDescent="0.25">
      <c r="A83" s="8"/>
      <c r="B83" s="19"/>
      <c r="C83" s="19"/>
      <c r="D83" s="19"/>
      <c r="E83" s="19"/>
      <c r="F83" s="19"/>
      <c r="G83" s="19"/>
      <c r="H83" s="19"/>
      <c r="I83" s="4"/>
      <c r="J83" s="4"/>
      <c r="K83" s="4"/>
      <c r="L83" s="4"/>
      <c r="M83" s="4"/>
      <c r="N83" s="4"/>
      <c r="O83" s="4"/>
      <c r="P83" s="4"/>
      <c r="Q83" s="4"/>
    </row>
    <row r="84" spans="1:17" ht="21" customHeight="1" x14ac:dyDescent="0.25">
      <c r="A84" s="8"/>
      <c r="B84" s="19"/>
      <c r="C84" s="19"/>
      <c r="D84" s="19"/>
      <c r="E84" s="19"/>
      <c r="F84" s="19"/>
      <c r="G84" s="19"/>
      <c r="H84" s="19"/>
      <c r="I84" s="4"/>
      <c r="J84" s="4"/>
      <c r="K84" s="4"/>
      <c r="L84" s="4"/>
      <c r="M84" s="4"/>
      <c r="N84" s="4"/>
      <c r="O84" s="4"/>
      <c r="P84" s="4"/>
      <c r="Q84" s="4"/>
    </row>
    <row r="85" spans="1:17" ht="21" customHeight="1" x14ac:dyDescent="0.25">
      <c r="A85" s="8"/>
      <c r="B85" s="19"/>
      <c r="C85" s="19"/>
      <c r="D85" s="19"/>
      <c r="E85" s="19"/>
      <c r="F85" s="19"/>
      <c r="G85" s="19"/>
      <c r="H85" s="19"/>
      <c r="I85" s="4"/>
      <c r="J85" s="4"/>
      <c r="K85" s="4"/>
      <c r="L85" s="4"/>
      <c r="M85" s="4"/>
      <c r="N85" s="4"/>
      <c r="O85" s="4"/>
      <c r="P85" s="4"/>
      <c r="Q85" s="4"/>
    </row>
    <row r="86" spans="1:17" ht="21" customHeight="1" x14ac:dyDescent="0.25">
      <c r="A86" s="8"/>
      <c r="B86" s="19"/>
      <c r="C86" s="19"/>
      <c r="D86" s="19"/>
      <c r="E86" s="19"/>
      <c r="F86" s="19"/>
      <c r="G86" s="19"/>
      <c r="H86" s="19"/>
      <c r="I86" s="4"/>
      <c r="J86" s="4"/>
      <c r="K86" s="4"/>
      <c r="L86" s="4"/>
      <c r="M86" s="4"/>
      <c r="N86" s="4"/>
      <c r="O86" s="4"/>
      <c r="P86" s="4"/>
      <c r="Q86" s="4"/>
    </row>
    <row r="87" spans="1:17" ht="21" customHeight="1" x14ac:dyDescent="0.25">
      <c r="A87" s="8"/>
      <c r="B87" s="19"/>
      <c r="C87" s="19"/>
      <c r="D87" s="19"/>
      <c r="E87" s="19"/>
      <c r="F87" s="19"/>
      <c r="G87" s="19"/>
      <c r="H87" s="19"/>
      <c r="I87" s="8"/>
      <c r="J87" s="8"/>
      <c r="K87" s="8"/>
      <c r="L87" s="8"/>
      <c r="M87" s="8"/>
      <c r="N87" s="8"/>
      <c r="O87" s="8"/>
      <c r="P87" s="8"/>
      <c r="Q87" s="8"/>
    </row>
    <row r="88" spans="1:17" ht="21" customHeight="1" x14ac:dyDescent="0.25">
      <c r="A88" s="8"/>
      <c r="B88" s="19"/>
      <c r="C88" s="19"/>
      <c r="D88" s="19"/>
      <c r="E88" s="19"/>
      <c r="F88" s="19"/>
      <c r="G88" s="19"/>
      <c r="H88" s="19"/>
      <c r="I88" s="8"/>
      <c r="J88" s="8"/>
      <c r="K88" s="8"/>
      <c r="L88" s="8"/>
      <c r="M88" s="8"/>
      <c r="N88" s="8"/>
      <c r="O88" s="8"/>
      <c r="P88" s="8"/>
      <c r="Q88" s="8"/>
    </row>
    <row r="89" spans="1:17" ht="21" customHeight="1" x14ac:dyDescent="0.25">
      <c r="A89" s="8"/>
      <c r="B89" s="19"/>
      <c r="C89" s="19"/>
      <c r="D89" s="19"/>
      <c r="E89" s="19"/>
      <c r="F89" s="20" t="s">
        <v>123</v>
      </c>
      <c r="G89" s="17">
        <f>SUM(C76:H76)</f>
        <v>6</v>
      </c>
      <c r="H89" s="16" t="s">
        <v>124</v>
      </c>
      <c r="I89" s="8"/>
      <c r="J89" s="8"/>
      <c r="K89" s="8"/>
      <c r="L89" s="8"/>
      <c r="M89" s="8"/>
      <c r="N89" s="8"/>
      <c r="O89" s="8"/>
      <c r="P89" s="8"/>
      <c r="Q89" s="8"/>
    </row>
    <row r="90" spans="1:17" ht="21" customHeight="1" x14ac:dyDescent="0.25">
      <c r="A90" s="8"/>
      <c r="B90" s="6"/>
      <c r="C90" s="6"/>
      <c r="D90" s="6"/>
      <c r="E90" s="6"/>
      <c r="F90" s="4"/>
      <c r="G90" s="6"/>
      <c r="H90" s="6"/>
      <c r="I90" s="4"/>
      <c r="J90" s="4"/>
      <c r="K90" s="4"/>
      <c r="L90" s="4"/>
      <c r="M90" s="4"/>
      <c r="N90" s="4"/>
      <c r="O90" s="18"/>
      <c r="P90" s="6"/>
      <c r="Q90" s="8"/>
    </row>
    <row r="91" spans="1:17" ht="21" hidden="1" customHeight="1" x14ac:dyDescent="0.25">
      <c r="A91" s="8"/>
      <c r="B91" s="4"/>
      <c r="C91" s="4"/>
      <c r="D91" s="4"/>
      <c r="E91" s="4"/>
      <c r="F91" s="4"/>
      <c r="G91" s="6"/>
      <c r="H91" s="27"/>
      <c r="I91" s="4"/>
      <c r="J91" s="4"/>
      <c r="K91" s="4"/>
      <c r="L91" s="4"/>
      <c r="M91" s="4"/>
      <c r="N91" s="4"/>
      <c r="O91" s="6"/>
      <c r="P91" s="27"/>
      <c r="Q91" s="8"/>
    </row>
    <row r="92" spans="1:17" ht="21" hidden="1" customHeight="1" x14ac:dyDescent="0.25">
      <c r="A92" s="8"/>
      <c r="B92" s="5">
        <f>'REKOD PRESTASI MURID'!O11</f>
        <v>0</v>
      </c>
      <c r="C92" s="18"/>
      <c r="D92" s="18"/>
      <c r="E92" s="18"/>
      <c r="F92" s="18"/>
      <c r="G92" s="18"/>
      <c r="H92" s="7"/>
      <c r="I92" s="4"/>
      <c r="J92" s="5">
        <f>'REKOD PRESTASI MURID'!P11</f>
        <v>0</v>
      </c>
      <c r="K92" s="5"/>
      <c r="L92" s="5"/>
      <c r="M92" s="5"/>
      <c r="N92" s="5"/>
      <c r="O92" s="5"/>
      <c r="P92" s="5"/>
      <c r="Q92" s="8"/>
    </row>
    <row r="93" spans="1:17" ht="21" hidden="1" customHeight="1" x14ac:dyDescent="0.25">
      <c r="A93" s="8"/>
      <c r="B93" s="28" t="s">
        <v>108</v>
      </c>
      <c r="C93" s="10" t="s">
        <v>116</v>
      </c>
      <c r="D93" s="10" t="s">
        <v>117</v>
      </c>
      <c r="E93" s="10" t="s">
        <v>118</v>
      </c>
      <c r="F93" s="10" t="s">
        <v>119</v>
      </c>
      <c r="G93" s="10" t="s">
        <v>120</v>
      </c>
      <c r="H93" s="10" t="s">
        <v>121</v>
      </c>
      <c r="I93" s="8"/>
      <c r="J93" s="28" t="s">
        <v>108</v>
      </c>
      <c r="K93" s="10" t="s">
        <v>116</v>
      </c>
      <c r="L93" s="10" t="s">
        <v>117</v>
      </c>
      <c r="M93" s="10" t="s">
        <v>118</v>
      </c>
      <c r="N93" s="10" t="s">
        <v>119</v>
      </c>
      <c r="O93" s="10" t="s">
        <v>120</v>
      </c>
      <c r="P93" s="10" t="s">
        <v>121</v>
      </c>
      <c r="Q93" s="8"/>
    </row>
    <row r="94" spans="1:17" ht="21" hidden="1" customHeight="1" x14ac:dyDescent="0.25">
      <c r="A94" s="8"/>
      <c r="B94" s="12" t="s">
        <v>126</v>
      </c>
      <c r="C94" s="12">
        <f>COUNTIF('REKOD PRESTASI MURID'!$O$12:$O$65,1)</f>
        <v>0</v>
      </c>
      <c r="D94" s="12">
        <f>COUNTIF('REKOD PRESTASI MURID'!$O$12:$O$65,2)</f>
        <v>0</v>
      </c>
      <c r="E94" s="12">
        <f>COUNTIF('REKOD PRESTASI MURID'!$O$12:$O$65,3)</f>
        <v>0</v>
      </c>
      <c r="F94" s="12">
        <f>COUNTIF('REKOD PRESTASI MURID'!$O$12:$O$65,4)</f>
        <v>0</v>
      </c>
      <c r="G94" s="12">
        <f>COUNTIF('REKOD PRESTASI MURID'!$O$12:$O$65,5)</f>
        <v>0</v>
      </c>
      <c r="H94" s="12">
        <f>COUNTIF('REKOD PRESTASI MURID'!$O$12:$O$65,6)</f>
        <v>0</v>
      </c>
      <c r="I94" s="8"/>
      <c r="J94" s="12" t="s">
        <v>126</v>
      </c>
      <c r="K94" s="12">
        <f>COUNTIF('REKOD PRESTASI MURID'!$P$12:$P$65,1)</f>
        <v>0</v>
      </c>
      <c r="L94" s="12">
        <f>COUNTIF('REKOD PRESTASI MURID'!$P$12:$P$65,2)</f>
        <v>0</v>
      </c>
      <c r="M94" s="12">
        <f>COUNTIF('REKOD PRESTASI MURID'!$P$12:$P$65,3)</f>
        <v>0</v>
      </c>
      <c r="N94" s="12">
        <f>COUNTIF('REKOD PRESTASI MURID'!$P$12:$P$65,4)</f>
        <v>0</v>
      </c>
      <c r="O94" s="12">
        <f>COUNTIF('REKOD PRESTASI MURID'!$P$12:$P$65,5)</f>
        <v>0</v>
      </c>
      <c r="P94" s="12">
        <f>COUNTIF('REKOD PRESTASI MURID'!$P$12:$P$65,6)</f>
        <v>0</v>
      </c>
      <c r="Q94" s="8"/>
    </row>
    <row r="95" spans="1:17" ht="21" hidden="1" customHeight="1" x14ac:dyDescent="0.25">
      <c r="A95" s="8"/>
      <c r="B95" s="19"/>
      <c r="C95" s="19"/>
      <c r="D95" s="19"/>
      <c r="E95" s="19"/>
      <c r="F95" s="19"/>
      <c r="G95" s="19"/>
      <c r="H95" s="19"/>
      <c r="I95" s="8"/>
      <c r="J95" s="19"/>
      <c r="K95" s="19"/>
      <c r="L95" s="19"/>
      <c r="M95" s="19"/>
      <c r="N95" s="19"/>
      <c r="O95" s="19"/>
      <c r="P95" s="19"/>
      <c r="Q95" s="8"/>
    </row>
    <row r="96" spans="1:17" ht="21" hidden="1" customHeight="1" x14ac:dyDescent="0.25">
      <c r="A96" s="8"/>
      <c r="B96" s="19"/>
      <c r="C96" s="19"/>
      <c r="D96" s="19"/>
      <c r="E96" s="19"/>
      <c r="F96" s="19"/>
      <c r="G96" s="19"/>
      <c r="H96" s="19"/>
      <c r="I96" s="8"/>
      <c r="J96" s="19"/>
      <c r="K96" s="19"/>
      <c r="L96" s="19"/>
      <c r="M96" s="19"/>
      <c r="N96" s="29"/>
      <c r="O96" s="29"/>
      <c r="P96" s="29"/>
      <c r="Q96" s="8"/>
    </row>
    <row r="97" spans="1:17" ht="21" hidden="1" customHeight="1" x14ac:dyDescent="0.25">
      <c r="A97" s="8"/>
      <c r="B97" s="19"/>
      <c r="C97" s="19"/>
      <c r="D97" s="19"/>
      <c r="E97" s="19"/>
      <c r="F97" s="19"/>
      <c r="G97" s="19"/>
      <c r="H97" s="19"/>
      <c r="I97" s="8"/>
      <c r="J97" s="19"/>
      <c r="K97" s="19"/>
      <c r="L97" s="19"/>
      <c r="M97" s="19"/>
      <c r="N97" s="29"/>
      <c r="O97" s="29"/>
      <c r="P97" s="29"/>
      <c r="Q97" s="8"/>
    </row>
    <row r="98" spans="1:17" ht="21" hidden="1" customHeight="1" x14ac:dyDescent="0.25">
      <c r="A98" s="8"/>
      <c r="B98" s="19"/>
      <c r="C98" s="19"/>
      <c r="D98" s="19"/>
      <c r="E98" s="19"/>
      <c r="F98" s="19"/>
      <c r="G98" s="19"/>
      <c r="H98" s="19"/>
      <c r="I98" s="8"/>
      <c r="J98" s="19"/>
      <c r="K98" s="19"/>
      <c r="L98" s="19"/>
      <c r="M98" s="19"/>
      <c r="N98" s="29"/>
      <c r="O98" s="29"/>
      <c r="P98" s="29"/>
      <c r="Q98" s="8"/>
    </row>
    <row r="99" spans="1:17" ht="21" hidden="1" customHeight="1" x14ac:dyDescent="0.25">
      <c r="A99" s="8"/>
      <c r="B99" s="19"/>
      <c r="C99" s="19"/>
      <c r="D99" s="19"/>
      <c r="E99" s="19"/>
      <c r="F99" s="19"/>
      <c r="G99" s="19"/>
      <c r="H99" s="19"/>
      <c r="I99" s="8"/>
      <c r="J99" s="19"/>
      <c r="K99" s="19"/>
      <c r="L99" s="19"/>
      <c r="M99" s="19"/>
      <c r="N99" s="29"/>
      <c r="O99" s="29"/>
      <c r="P99" s="29"/>
      <c r="Q99" s="8"/>
    </row>
    <row r="100" spans="1:17" ht="21" hidden="1" customHeight="1" x14ac:dyDescent="0.25">
      <c r="A100" s="8"/>
      <c r="B100" s="19"/>
      <c r="C100" s="19"/>
      <c r="D100" s="19"/>
      <c r="E100" s="19"/>
      <c r="F100" s="19"/>
      <c r="G100" s="19"/>
      <c r="H100" s="19"/>
      <c r="I100" s="8"/>
      <c r="J100" s="19"/>
      <c r="K100" s="19"/>
      <c r="L100" s="19"/>
      <c r="M100" s="19"/>
      <c r="N100" s="29"/>
      <c r="O100" s="29"/>
      <c r="P100" s="29"/>
      <c r="Q100" s="8"/>
    </row>
    <row r="101" spans="1:17" ht="21" hidden="1" customHeight="1" x14ac:dyDescent="0.25">
      <c r="A101" s="8"/>
      <c r="B101" s="19"/>
      <c r="C101" s="19"/>
      <c r="D101" s="19"/>
      <c r="E101" s="19"/>
      <c r="F101" s="19"/>
      <c r="G101" s="19"/>
      <c r="H101" s="19"/>
      <c r="I101" s="8"/>
      <c r="J101" s="19"/>
      <c r="K101" s="19"/>
      <c r="L101" s="19"/>
      <c r="M101" s="19"/>
      <c r="N101" s="29"/>
      <c r="O101" s="29"/>
      <c r="P101" s="29"/>
      <c r="Q101" s="8"/>
    </row>
    <row r="102" spans="1:17" ht="21" hidden="1" customHeight="1" x14ac:dyDescent="0.25">
      <c r="A102" s="8"/>
      <c r="B102" s="19"/>
      <c r="C102" s="19"/>
      <c r="D102" s="19"/>
      <c r="E102" s="19"/>
      <c r="F102" s="19"/>
      <c r="G102" s="19"/>
      <c r="H102" s="19"/>
      <c r="I102" s="8"/>
      <c r="J102" s="19"/>
      <c r="K102" s="19"/>
      <c r="L102" s="19"/>
      <c r="M102" s="19"/>
      <c r="N102" s="29"/>
      <c r="O102" s="29"/>
      <c r="P102" s="29"/>
      <c r="Q102" s="8"/>
    </row>
    <row r="103" spans="1:17" ht="21" hidden="1" customHeight="1" x14ac:dyDescent="0.25">
      <c r="A103" s="8"/>
      <c r="B103" s="19"/>
      <c r="C103" s="19"/>
      <c r="D103" s="19"/>
      <c r="E103" s="19"/>
      <c r="F103" s="19"/>
      <c r="G103" s="19"/>
      <c r="H103" s="19"/>
      <c r="I103" s="8"/>
      <c r="J103" s="19"/>
      <c r="K103" s="19"/>
      <c r="L103" s="19"/>
      <c r="M103" s="19"/>
      <c r="N103" s="29"/>
      <c r="O103" s="29"/>
      <c r="P103" s="29"/>
      <c r="Q103" s="8"/>
    </row>
    <row r="104" spans="1:17" ht="21" hidden="1" customHeight="1" x14ac:dyDescent="0.25">
      <c r="A104" s="8"/>
      <c r="B104" s="19"/>
      <c r="C104" s="19"/>
      <c r="D104" s="19"/>
      <c r="E104" s="19"/>
      <c r="F104" s="19"/>
      <c r="G104" s="19"/>
      <c r="H104" s="19"/>
      <c r="I104" s="8"/>
      <c r="J104" s="19"/>
      <c r="K104" s="19"/>
      <c r="L104" s="19"/>
      <c r="M104" s="19"/>
      <c r="N104" s="19"/>
      <c r="O104" s="19"/>
      <c r="P104" s="19"/>
      <c r="Q104" s="8"/>
    </row>
    <row r="105" spans="1:17" ht="21" hidden="1" customHeight="1" x14ac:dyDescent="0.25">
      <c r="A105" s="8"/>
      <c r="B105" s="19"/>
      <c r="C105" s="19"/>
      <c r="D105" s="19"/>
      <c r="E105" s="19"/>
      <c r="F105" s="19"/>
      <c r="G105" s="19"/>
      <c r="H105" s="19"/>
      <c r="I105" s="8"/>
      <c r="J105" s="19"/>
      <c r="K105" s="19"/>
      <c r="L105" s="19"/>
      <c r="M105" s="19"/>
      <c r="N105" s="19"/>
      <c r="O105" s="19"/>
      <c r="P105" s="19"/>
      <c r="Q105" s="8"/>
    </row>
    <row r="106" spans="1:17" ht="21" hidden="1" customHeight="1" x14ac:dyDescent="0.25">
      <c r="A106" s="8"/>
      <c r="B106" s="19"/>
      <c r="C106" s="19"/>
      <c r="D106" s="19"/>
      <c r="E106" s="19"/>
      <c r="F106" s="19"/>
      <c r="G106" s="19"/>
      <c r="H106" s="19"/>
      <c r="I106" s="8"/>
      <c r="J106" s="19"/>
      <c r="K106" s="19"/>
      <c r="L106" s="19"/>
      <c r="M106" s="19"/>
      <c r="N106" s="19"/>
      <c r="O106" s="19"/>
      <c r="P106" s="19"/>
      <c r="Q106" s="8"/>
    </row>
    <row r="107" spans="1:17" ht="21" hidden="1" customHeight="1" x14ac:dyDescent="0.25">
      <c r="A107" s="8"/>
      <c r="B107" s="19"/>
      <c r="C107" s="19"/>
      <c r="D107" s="19"/>
      <c r="E107" s="19"/>
      <c r="F107" s="20" t="s">
        <v>127</v>
      </c>
      <c r="G107" s="17">
        <f>SUM(C94:H94)</f>
        <v>0</v>
      </c>
      <c r="H107" s="20" t="s">
        <v>128</v>
      </c>
      <c r="I107" s="15"/>
      <c r="J107" s="19"/>
      <c r="K107" s="19"/>
      <c r="L107" s="19"/>
      <c r="M107" s="19"/>
      <c r="N107" s="20" t="s">
        <v>127</v>
      </c>
      <c r="O107" s="17">
        <f>SUM(K94:P94)</f>
        <v>0</v>
      </c>
      <c r="P107" s="20" t="s">
        <v>128</v>
      </c>
      <c r="Q107" s="8"/>
    </row>
    <row r="108" spans="1:17" ht="21" hidden="1" customHeight="1" x14ac:dyDescent="0.25">
      <c r="A108" s="8"/>
      <c r="B108" s="8"/>
      <c r="C108" s="8"/>
      <c r="D108" s="8"/>
      <c r="E108" s="8"/>
      <c r="F108" s="8"/>
      <c r="G108" s="15"/>
      <c r="H108" s="21"/>
      <c r="I108" s="15"/>
      <c r="J108" s="8"/>
      <c r="K108" s="8"/>
      <c r="L108" s="8"/>
      <c r="M108" s="8"/>
      <c r="N108" s="8"/>
      <c r="O108" s="15"/>
      <c r="P108" s="21"/>
      <c r="Q108" s="8"/>
    </row>
    <row r="109" spans="1:17" ht="21" hidden="1" customHeight="1" x14ac:dyDescent="0.25">
      <c r="A109" s="8"/>
      <c r="B109" s="5">
        <f>'REKOD PRESTASI MURID'!Q11</f>
        <v>0</v>
      </c>
      <c r="C109" s="6"/>
      <c r="D109" s="6"/>
      <c r="E109" s="6"/>
      <c r="F109" s="6"/>
      <c r="G109" s="6"/>
      <c r="H109" s="7"/>
      <c r="I109" s="4"/>
      <c r="J109" s="5">
        <f>'REKOD PRESTASI MURID'!R11</f>
        <v>0</v>
      </c>
      <c r="K109" s="6"/>
      <c r="L109" s="6"/>
      <c r="M109" s="6"/>
      <c r="N109" s="6"/>
      <c r="O109" s="6"/>
      <c r="P109" s="7"/>
      <c r="Q109" s="8"/>
    </row>
    <row r="110" spans="1:17" ht="21" hidden="1" customHeight="1" x14ac:dyDescent="0.25">
      <c r="A110" s="8"/>
      <c r="B110" s="28" t="s">
        <v>108</v>
      </c>
      <c r="C110" s="10" t="s">
        <v>116</v>
      </c>
      <c r="D110" s="10" t="s">
        <v>117</v>
      </c>
      <c r="E110" s="10" t="s">
        <v>118</v>
      </c>
      <c r="F110" s="10" t="s">
        <v>119</v>
      </c>
      <c r="G110" s="10" t="s">
        <v>120</v>
      </c>
      <c r="H110" s="10" t="s">
        <v>121</v>
      </c>
      <c r="I110" s="8"/>
      <c r="J110" s="28" t="s">
        <v>108</v>
      </c>
      <c r="K110" s="10" t="s">
        <v>116</v>
      </c>
      <c r="L110" s="10" t="s">
        <v>117</v>
      </c>
      <c r="M110" s="10" t="s">
        <v>118</v>
      </c>
      <c r="N110" s="10" t="s">
        <v>119</v>
      </c>
      <c r="O110" s="10" t="s">
        <v>120</v>
      </c>
      <c r="P110" s="10" t="s">
        <v>121</v>
      </c>
      <c r="Q110" s="8"/>
    </row>
    <row r="111" spans="1:17" ht="21" hidden="1" customHeight="1" x14ac:dyDescent="0.25">
      <c r="A111" s="8"/>
      <c r="B111" s="12" t="s">
        <v>126</v>
      </c>
      <c r="C111" s="12">
        <f>COUNTIF('REKOD PRESTASI MURID'!$Q$12:$Q$65,1)</f>
        <v>0</v>
      </c>
      <c r="D111" s="12">
        <f>COUNTIF('REKOD PRESTASI MURID'!$Q$12:$Q$65,2)</f>
        <v>0</v>
      </c>
      <c r="E111" s="12">
        <f>COUNTIF('REKOD PRESTASI MURID'!$Q$12:$Q$65,3)</f>
        <v>0</v>
      </c>
      <c r="F111" s="12">
        <f>COUNTIF('REKOD PRESTASI MURID'!$Q$12:$Q$65,4)</f>
        <v>0</v>
      </c>
      <c r="G111" s="12">
        <f>COUNTIF('REKOD PRESTASI MURID'!$Q$12:$Q$65,5)</f>
        <v>0</v>
      </c>
      <c r="H111" s="12">
        <f>COUNTIF('REKOD PRESTASI MURID'!$Q$12:$Q$65,6)</f>
        <v>0</v>
      </c>
      <c r="I111" s="8"/>
      <c r="J111" s="12" t="s">
        <v>126</v>
      </c>
      <c r="K111" s="12">
        <f>COUNTIF('REKOD PRESTASI MURID'!$R$12:$R$65,1)</f>
        <v>0</v>
      </c>
      <c r="L111" s="12">
        <f>COUNTIF('REKOD PRESTASI MURID'!$R$12:$R$65,2)</f>
        <v>0</v>
      </c>
      <c r="M111" s="12">
        <f>COUNTIF('REKOD PRESTASI MURID'!$R$12:$R$65,3)</f>
        <v>0</v>
      </c>
      <c r="N111" s="12">
        <f>COUNTIF('REKOD PRESTASI MURID'!$R$12:$R$65,4)</f>
        <v>0</v>
      </c>
      <c r="O111" s="12">
        <f>COUNTIF('REKOD PRESTASI MURID'!$R$12:$R$65,5)</f>
        <v>0</v>
      </c>
      <c r="P111" s="12">
        <f>COUNTIF('REKOD PRESTASI MURID'!$R$12:$R$65,6)</f>
        <v>0</v>
      </c>
      <c r="Q111" s="8"/>
    </row>
    <row r="112" spans="1:17" ht="21" hidden="1" customHeight="1" x14ac:dyDescent="0.25">
      <c r="A112" s="8"/>
      <c r="B112" s="8"/>
      <c r="C112" s="8"/>
      <c r="D112" s="8"/>
      <c r="E112" s="8"/>
      <c r="F112" s="8"/>
      <c r="G112" s="8"/>
      <c r="H112" s="8"/>
      <c r="I112" s="8"/>
      <c r="J112" s="8"/>
      <c r="K112" s="8"/>
      <c r="L112" s="8"/>
      <c r="M112" s="8"/>
      <c r="N112" s="8"/>
      <c r="O112" s="8"/>
      <c r="P112" s="8"/>
      <c r="Q112" s="8"/>
    </row>
    <row r="113" spans="1:17" ht="21" hidden="1" customHeight="1" x14ac:dyDescent="0.25">
      <c r="A113" s="8"/>
      <c r="B113" s="8"/>
      <c r="C113" s="8"/>
      <c r="D113" s="8"/>
      <c r="E113" s="8"/>
      <c r="F113" s="27"/>
      <c r="G113" s="27"/>
      <c r="H113" s="27"/>
      <c r="I113" s="27"/>
      <c r="J113" s="27"/>
      <c r="K113" s="27"/>
      <c r="L113" s="27"/>
      <c r="M113" s="27"/>
      <c r="N113" s="27"/>
      <c r="O113" s="27"/>
      <c r="P113" s="27"/>
      <c r="Q113" s="27"/>
    </row>
    <row r="114" spans="1:17" ht="21" hidden="1" customHeight="1" x14ac:dyDescent="0.25">
      <c r="A114" s="8"/>
      <c r="B114" s="8"/>
      <c r="C114" s="8"/>
      <c r="D114" s="8"/>
      <c r="E114" s="8"/>
      <c r="F114" s="27"/>
      <c r="G114" s="27"/>
      <c r="H114" s="27"/>
      <c r="I114" s="27"/>
      <c r="J114" s="27"/>
      <c r="K114" s="27"/>
      <c r="L114" s="27"/>
      <c r="M114" s="27"/>
      <c r="N114" s="27"/>
      <c r="O114" s="27"/>
      <c r="P114" s="27"/>
      <c r="Q114" s="27"/>
    </row>
    <row r="115" spans="1:17" ht="21" hidden="1" customHeight="1" x14ac:dyDescent="0.25">
      <c r="A115" s="8"/>
      <c r="B115" s="8"/>
      <c r="C115" s="8"/>
      <c r="D115" s="8"/>
      <c r="E115" s="8"/>
      <c r="F115" s="27"/>
      <c r="G115" s="27"/>
      <c r="H115" s="27"/>
      <c r="I115" s="27"/>
      <c r="J115" s="27"/>
      <c r="K115" s="27"/>
      <c r="L115" s="27"/>
      <c r="M115" s="27"/>
      <c r="N115" s="27"/>
      <c r="O115" s="27"/>
      <c r="P115" s="27"/>
      <c r="Q115" s="27"/>
    </row>
    <row r="116" spans="1:17" ht="21" hidden="1" customHeight="1" x14ac:dyDescent="0.25">
      <c r="A116" s="8"/>
      <c r="B116" s="8"/>
      <c r="C116" s="8"/>
      <c r="D116" s="8"/>
      <c r="E116" s="8"/>
      <c r="F116" s="27"/>
      <c r="G116" s="27"/>
      <c r="H116" s="27"/>
      <c r="I116" s="27"/>
      <c r="J116" s="27"/>
      <c r="K116" s="27"/>
      <c r="L116" s="27"/>
      <c r="M116" s="27"/>
      <c r="N116" s="27"/>
      <c r="O116" s="27"/>
      <c r="P116" s="27"/>
      <c r="Q116" s="27"/>
    </row>
    <row r="117" spans="1:17" ht="21" hidden="1" customHeight="1" x14ac:dyDescent="0.25">
      <c r="A117" s="8"/>
      <c r="B117" s="8"/>
      <c r="C117" s="8"/>
      <c r="D117" s="8"/>
      <c r="E117" s="8"/>
      <c r="F117" s="27"/>
      <c r="G117" s="27"/>
      <c r="H117" s="27"/>
      <c r="I117" s="27"/>
      <c r="J117" s="27"/>
      <c r="K117" s="27"/>
      <c r="L117" s="27"/>
      <c r="M117" s="27"/>
      <c r="N117" s="27"/>
      <c r="O117" s="27"/>
      <c r="P117" s="27"/>
      <c r="Q117" s="27"/>
    </row>
    <row r="118" spans="1:17" ht="21" hidden="1" customHeight="1" x14ac:dyDescent="0.25">
      <c r="A118" s="8"/>
      <c r="B118" s="8"/>
      <c r="C118" s="8"/>
      <c r="D118" s="8"/>
      <c r="E118" s="8"/>
      <c r="F118" s="27"/>
      <c r="G118" s="27"/>
      <c r="H118" s="27"/>
      <c r="I118" s="27"/>
      <c r="J118" s="27"/>
      <c r="K118" s="27"/>
      <c r="L118" s="27"/>
      <c r="M118" s="27"/>
      <c r="N118" s="27"/>
      <c r="O118" s="27"/>
      <c r="P118" s="27"/>
      <c r="Q118" s="27"/>
    </row>
    <row r="119" spans="1:17" ht="21" hidden="1" customHeight="1" x14ac:dyDescent="0.25">
      <c r="A119" s="8"/>
      <c r="B119" s="8"/>
      <c r="C119" s="8"/>
      <c r="D119" s="8"/>
      <c r="E119" s="8"/>
      <c r="F119" s="27"/>
      <c r="G119" s="27"/>
      <c r="H119" s="27"/>
      <c r="I119" s="27"/>
      <c r="J119" s="27"/>
      <c r="K119" s="27"/>
      <c r="L119" s="27"/>
      <c r="M119" s="27"/>
      <c r="N119" s="27"/>
      <c r="O119" s="27"/>
      <c r="P119" s="27"/>
      <c r="Q119" s="27"/>
    </row>
    <row r="120" spans="1:17" ht="21" hidden="1" customHeight="1" x14ac:dyDescent="0.25">
      <c r="A120" s="8"/>
      <c r="B120" s="8"/>
      <c r="C120" s="8"/>
      <c r="D120" s="8"/>
      <c r="E120" s="8"/>
      <c r="F120" s="8"/>
      <c r="G120" s="8"/>
      <c r="H120" s="8"/>
      <c r="I120" s="8"/>
      <c r="J120" s="8"/>
      <c r="K120" s="8"/>
      <c r="L120" s="8"/>
      <c r="M120" s="8"/>
      <c r="N120" s="30"/>
      <c r="O120" s="30"/>
      <c r="P120" s="30"/>
      <c r="Q120" s="8"/>
    </row>
    <row r="121" spans="1:17" ht="21" hidden="1" customHeight="1" x14ac:dyDescent="0.25">
      <c r="A121" s="8"/>
      <c r="B121" s="8"/>
      <c r="C121" s="8"/>
      <c r="D121" s="8"/>
      <c r="E121" s="8"/>
      <c r="F121" s="8"/>
      <c r="G121" s="8"/>
      <c r="H121" s="8"/>
      <c r="I121" s="8"/>
      <c r="J121" s="8"/>
      <c r="K121" s="8"/>
      <c r="L121" s="8"/>
      <c r="M121" s="8"/>
      <c r="N121" s="8"/>
      <c r="O121" s="8"/>
      <c r="P121" s="8"/>
      <c r="Q121" s="8"/>
    </row>
    <row r="122" spans="1:17" ht="21" hidden="1" customHeight="1" x14ac:dyDescent="0.25">
      <c r="A122" s="8"/>
      <c r="B122" s="8"/>
      <c r="C122" s="8"/>
      <c r="D122" s="8"/>
      <c r="E122" s="8"/>
      <c r="F122" s="8"/>
      <c r="G122" s="8"/>
      <c r="H122" s="8"/>
      <c r="I122" s="8"/>
      <c r="J122" s="8"/>
      <c r="K122" s="8"/>
      <c r="L122" s="8"/>
      <c r="M122" s="8"/>
      <c r="N122" s="8"/>
      <c r="O122" s="8"/>
      <c r="P122" s="8"/>
      <c r="Q122" s="8"/>
    </row>
    <row r="123" spans="1:17" ht="21" hidden="1" customHeight="1" x14ac:dyDescent="0.25">
      <c r="A123" s="8"/>
      <c r="B123" s="8"/>
      <c r="C123" s="8"/>
      <c r="D123" s="8"/>
      <c r="E123" s="8"/>
      <c r="F123" s="8"/>
      <c r="G123" s="8"/>
      <c r="H123" s="8"/>
      <c r="I123" s="8"/>
      <c r="J123" s="8"/>
      <c r="K123" s="8"/>
      <c r="L123" s="8"/>
      <c r="M123" s="8"/>
      <c r="N123" s="8"/>
      <c r="O123" s="8"/>
      <c r="P123" s="8"/>
      <c r="Q123" s="8"/>
    </row>
    <row r="124" spans="1:17" ht="21" hidden="1" customHeight="1" x14ac:dyDescent="0.25">
      <c r="A124" s="8"/>
      <c r="B124" s="13"/>
      <c r="C124" s="14"/>
      <c r="D124" s="15"/>
      <c r="E124" s="15"/>
      <c r="F124" s="20" t="s">
        <v>127</v>
      </c>
      <c r="G124" s="17">
        <f>SUM(C111:H111)</f>
        <v>0</v>
      </c>
      <c r="H124" s="20" t="s">
        <v>128</v>
      </c>
      <c r="I124" s="8"/>
      <c r="J124" s="8"/>
      <c r="K124" s="8"/>
      <c r="L124" s="8"/>
      <c r="M124" s="8"/>
      <c r="N124" s="20" t="s">
        <v>127</v>
      </c>
      <c r="O124" s="17">
        <f>SUM(K111:P111)</f>
        <v>0</v>
      </c>
      <c r="P124" s="20" t="s">
        <v>128</v>
      </c>
      <c r="Q124" s="8"/>
    </row>
    <row r="125" spans="1:17" ht="21" hidden="1" customHeight="1" x14ac:dyDescent="0.25">
      <c r="A125" s="8"/>
      <c r="B125" s="6"/>
      <c r="C125" s="6"/>
      <c r="D125" s="6"/>
      <c r="E125" s="6"/>
      <c r="F125" s="4"/>
      <c r="G125" s="6"/>
      <c r="H125" s="6"/>
      <c r="I125" s="4"/>
      <c r="J125" s="4"/>
      <c r="K125" s="4"/>
      <c r="L125" s="4"/>
      <c r="M125" s="4"/>
      <c r="N125" s="4"/>
      <c r="O125" s="18"/>
      <c r="P125" s="6"/>
      <c r="Q125" s="8"/>
    </row>
    <row r="126" spans="1:17" ht="21" hidden="1" customHeight="1" x14ac:dyDescent="0.25">
      <c r="A126" s="8"/>
      <c r="B126" s="4"/>
      <c r="C126" s="4"/>
      <c r="D126" s="4"/>
      <c r="E126" s="4"/>
      <c r="F126" s="4"/>
      <c r="G126" s="6"/>
      <c r="H126" s="27"/>
      <c r="I126" s="4"/>
      <c r="J126" s="4"/>
      <c r="K126" s="4"/>
      <c r="L126" s="4"/>
      <c r="M126" s="4"/>
      <c r="N126" s="4"/>
      <c r="O126" s="6"/>
      <c r="P126" s="27"/>
      <c r="Q126" s="8"/>
    </row>
    <row r="127" spans="1:17" ht="21" hidden="1" customHeight="1" x14ac:dyDescent="0.25">
      <c r="A127" s="8"/>
      <c r="B127" s="5">
        <f>'REKOD PRESTASI MURID'!S11</f>
        <v>0</v>
      </c>
      <c r="C127" s="18" t="s">
        <v>129</v>
      </c>
      <c r="D127" s="18"/>
      <c r="E127" s="18"/>
      <c r="F127" s="18"/>
      <c r="G127" s="18"/>
      <c r="H127" s="7"/>
      <c r="I127" s="4"/>
      <c r="J127" s="5">
        <f>'REKOD PRESTASI MURID'!T11</f>
        <v>0</v>
      </c>
      <c r="K127" s="18" t="s">
        <v>130</v>
      </c>
      <c r="L127" s="18"/>
      <c r="M127" s="18"/>
      <c r="N127" s="18"/>
      <c r="O127" s="18"/>
      <c r="P127" s="7"/>
      <c r="Q127" s="8"/>
    </row>
    <row r="128" spans="1:17" ht="21" hidden="1" customHeight="1" x14ac:dyDescent="0.25">
      <c r="A128" s="8"/>
      <c r="B128" s="28" t="s">
        <v>108</v>
      </c>
      <c r="C128" s="10" t="s">
        <v>116</v>
      </c>
      <c r="D128" s="10" t="s">
        <v>117</v>
      </c>
      <c r="E128" s="10" t="s">
        <v>118</v>
      </c>
      <c r="F128" s="10" t="s">
        <v>119</v>
      </c>
      <c r="G128" s="10" t="s">
        <v>120</v>
      </c>
      <c r="H128" s="10" t="s">
        <v>121</v>
      </c>
      <c r="I128" s="8"/>
      <c r="J128" s="28" t="s">
        <v>108</v>
      </c>
      <c r="K128" s="10" t="s">
        <v>116</v>
      </c>
      <c r="L128" s="10" t="s">
        <v>117</v>
      </c>
      <c r="M128" s="10" t="s">
        <v>118</v>
      </c>
      <c r="N128" s="10" t="s">
        <v>119</v>
      </c>
      <c r="O128" s="10" t="s">
        <v>120</v>
      </c>
      <c r="P128" s="10" t="s">
        <v>121</v>
      </c>
      <c r="Q128" s="8"/>
    </row>
    <row r="129" spans="1:17" ht="21" hidden="1" customHeight="1" x14ac:dyDescent="0.25">
      <c r="A129" s="8"/>
      <c r="B129" s="12" t="s">
        <v>126</v>
      </c>
      <c r="C129" s="12">
        <f>COUNTIF('REKOD PRESTASI MURID'!$S$12:$S$65,1)</f>
        <v>0</v>
      </c>
      <c r="D129" s="12">
        <f>COUNTIF('REKOD PRESTASI MURID'!$S$12:$S$65,2)</f>
        <v>0</v>
      </c>
      <c r="E129" s="12">
        <f>COUNTIF('REKOD PRESTASI MURID'!$S$12:$S$65,3)</f>
        <v>0</v>
      </c>
      <c r="F129" s="12">
        <f>COUNTIF('REKOD PRESTASI MURID'!$S$12:$S$65,4)</f>
        <v>0</v>
      </c>
      <c r="G129" s="12">
        <f>COUNTIF('REKOD PRESTASI MURID'!$S$12:$S$65,5)</f>
        <v>0</v>
      </c>
      <c r="H129" s="12">
        <f>COUNTIF('REKOD PRESTASI MURID'!$S$12:$S$65,6)</f>
        <v>0</v>
      </c>
      <c r="I129" s="8"/>
      <c r="J129" s="12" t="s">
        <v>126</v>
      </c>
      <c r="K129" s="12">
        <f>COUNTIF('REKOD PRESTASI MURID'!$T$12:$T$65,1)</f>
        <v>0</v>
      </c>
      <c r="L129" s="12">
        <f>COUNTIF('REKOD PRESTASI MURID'!$T$12:$T$65,2)</f>
        <v>0</v>
      </c>
      <c r="M129" s="12">
        <f>COUNTIF('REKOD PRESTASI MURID'!$T$12:$T$65,3)</f>
        <v>0</v>
      </c>
      <c r="N129" s="12">
        <f>COUNTIF('REKOD PRESTASI MURID'!$T$12:$T$65,4)</f>
        <v>0</v>
      </c>
      <c r="O129" s="12">
        <f>COUNTIF('REKOD PRESTASI MURID'!$T$12:$T$65,5)</f>
        <v>0</v>
      </c>
      <c r="P129" s="12">
        <f>COUNTIF('REKOD PRESTASI MURID'!$T$12:$T$65,6)</f>
        <v>0</v>
      </c>
      <c r="Q129" s="8"/>
    </row>
    <row r="130" spans="1:17" ht="21" hidden="1" customHeight="1" x14ac:dyDescent="0.25">
      <c r="A130" s="8"/>
      <c r="B130" s="19"/>
      <c r="C130" s="19"/>
      <c r="D130" s="19"/>
      <c r="E130" s="19"/>
      <c r="F130" s="19"/>
      <c r="G130" s="19"/>
      <c r="H130" s="19"/>
      <c r="I130" s="8"/>
      <c r="J130" s="19"/>
      <c r="K130" s="19"/>
      <c r="L130" s="19"/>
      <c r="M130" s="19"/>
      <c r="N130" s="19"/>
      <c r="O130" s="19"/>
      <c r="P130" s="19"/>
      <c r="Q130" s="8"/>
    </row>
    <row r="131" spans="1:17" ht="21" hidden="1" customHeight="1" x14ac:dyDescent="0.25">
      <c r="A131" s="8"/>
      <c r="B131" s="19"/>
      <c r="C131" s="19"/>
      <c r="D131" s="19"/>
      <c r="E131" s="19"/>
      <c r="F131" s="19"/>
      <c r="G131" s="19"/>
      <c r="H131" s="19"/>
      <c r="I131" s="8"/>
      <c r="J131" s="19"/>
      <c r="K131" s="19"/>
      <c r="L131" s="19"/>
      <c r="M131" s="19"/>
      <c r="N131" s="19"/>
      <c r="O131" s="19"/>
      <c r="P131" s="19"/>
      <c r="Q131" s="8"/>
    </row>
    <row r="132" spans="1:17" ht="21" hidden="1" customHeight="1" x14ac:dyDescent="0.25">
      <c r="A132" s="8"/>
      <c r="B132" s="19"/>
      <c r="C132" s="19"/>
      <c r="D132" s="19"/>
      <c r="E132" s="19"/>
      <c r="F132" s="19"/>
      <c r="G132" s="19"/>
      <c r="H132" s="19"/>
      <c r="I132" s="8"/>
      <c r="J132" s="19"/>
      <c r="K132" s="19"/>
      <c r="L132" s="19"/>
      <c r="M132" s="19"/>
      <c r="N132" s="19"/>
      <c r="O132" s="19"/>
      <c r="P132" s="19"/>
      <c r="Q132" s="8"/>
    </row>
    <row r="133" spans="1:17" ht="21" hidden="1" customHeight="1" x14ac:dyDescent="0.25">
      <c r="A133" s="8"/>
      <c r="B133" s="19"/>
      <c r="C133" s="19"/>
      <c r="D133" s="19"/>
      <c r="E133" s="19"/>
      <c r="F133" s="19"/>
      <c r="G133" s="19"/>
      <c r="H133" s="19"/>
      <c r="I133" s="8"/>
      <c r="J133" s="19"/>
      <c r="K133" s="19"/>
      <c r="L133" s="19"/>
      <c r="M133" s="19"/>
      <c r="N133" s="19"/>
      <c r="O133" s="19"/>
      <c r="P133" s="19"/>
      <c r="Q133" s="8"/>
    </row>
    <row r="134" spans="1:17" ht="21" hidden="1" customHeight="1" x14ac:dyDescent="0.25">
      <c r="A134" s="8"/>
      <c r="B134" s="19"/>
      <c r="C134" s="19"/>
      <c r="D134" s="19"/>
      <c r="E134" s="19"/>
      <c r="F134" s="19"/>
      <c r="G134" s="19"/>
      <c r="H134" s="19"/>
      <c r="I134" s="8"/>
      <c r="J134" s="19"/>
      <c r="K134" s="19"/>
      <c r="L134" s="19"/>
      <c r="M134" s="19"/>
      <c r="N134" s="19"/>
      <c r="O134" s="19"/>
      <c r="P134" s="19"/>
      <c r="Q134" s="8"/>
    </row>
    <row r="135" spans="1:17" ht="21" hidden="1" customHeight="1" x14ac:dyDescent="0.25">
      <c r="A135" s="8"/>
      <c r="B135" s="19"/>
      <c r="C135" s="19"/>
      <c r="D135" s="19"/>
      <c r="E135" s="19"/>
      <c r="F135" s="19"/>
      <c r="G135" s="19"/>
      <c r="H135" s="19"/>
      <c r="I135" s="8"/>
      <c r="J135" s="19"/>
      <c r="K135" s="19"/>
      <c r="L135" s="19"/>
      <c r="M135" s="19"/>
      <c r="N135" s="19"/>
      <c r="O135" s="19"/>
      <c r="P135" s="19"/>
      <c r="Q135" s="8"/>
    </row>
    <row r="136" spans="1:17" ht="21" hidden="1" customHeight="1" x14ac:dyDescent="0.25">
      <c r="A136" s="8"/>
      <c r="B136" s="19"/>
      <c r="C136" s="19"/>
      <c r="D136" s="19"/>
      <c r="E136" s="19"/>
      <c r="F136" s="19"/>
      <c r="G136" s="19"/>
      <c r="H136" s="19"/>
      <c r="I136" s="8"/>
      <c r="J136" s="19"/>
      <c r="K136" s="19"/>
      <c r="L136" s="19"/>
      <c r="M136" s="19"/>
      <c r="N136" s="19"/>
      <c r="O136" s="19"/>
      <c r="P136" s="19"/>
      <c r="Q136" s="8"/>
    </row>
    <row r="137" spans="1:17" ht="21" hidden="1" customHeight="1" x14ac:dyDescent="0.25">
      <c r="A137" s="8"/>
      <c r="B137" s="19"/>
      <c r="C137" s="19"/>
      <c r="D137" s="19"/>
      <c r="E137" s="19"/>
      <c r="F137" s="19"/>
      <c r="G137" s="19"/>
      <c r="H137" s="19"/>
      <c r="I137" s="8"/>
      <c r="J137" s="19"/>
      <c r="K137" s="19"/>
      <c r="L137" s="19"/>
      <c r="M137" s="19"/>
      <c r="N137" s="19"/>
      <c r="O137" s="19"/>
      <c r="P137" s="19"/>
      <c r="Q137" s="8"/>
    </row>
    <row r="138" spans="1:17" ht="21" hidden="1" customHeight="1" x14ac:dyDescent="0.25">
      <c r="A138" s="8"/>
      <c r="B138" s="19"/>
      <c r="C138" s="19"/>
      <c r="D138" s="19"/>
      <c r="E138" s="19"/>
      <c r="F138" s="19"/>
      <c r="G138" s="19"/>
      <c r="H138" s="19"/>
      <c r="I138" s="8"/>
      <c r="J138" s="19"/>
      <c r="K138" s="19"/>
      <c r="L138" s="19"/>
      <c r="M138" s="19"/>
      <c r="N138" s="19"/>
      <c r="O138" s="19"/>
      <c r="P138" s="19"/>
      <c r="Q138" s="8"/>
    </row>
    <row r="139" spans="1:17" ht="21" hidden="1" customHeight="1" x14ac:dyDescent="0.25">
      <c r="A139" s="8"/>
      <c r="B139" s="19"/>
      <c r="C139" s="19"/>
      <c r="D139" s="19"/>
      <c r="E139" s="19"/>
      <c r="F139" s="19"/>
      <c r="G139" s="19"/>
      <c r="H139" s="19"/>
      <c r="I139" s="8"/>
      <c r="J139" s="19"/>
      <c r="K139" s="19"/>
      <c r="L139" s="19"/>
      <c r="M139" s="19"/>
      <c r="N139" s="19"/>
      <c r="O139" s="19"/>
      <c r="P139" s="19"/>
      <c r="Q139" s="8"/>
    </row>
    <row r="140" spans="1:17" ht="21" hidden="1" customHeight="1" x14ac:dyDescent="0.25">
      <c r="A140" s="8"/>
      <c r="B140" s="19"/>
      <c r="C140" s="19"/>
      <c r="D140" s="19"/>
      <c r="E140" s="19"/>
      <c r="F140" s="19"/>
      <c r="G140" s="19"/>
      <c r="H140" s="19"/>
      <c r="I140" s="8"/>
      <c r="J140" s="19"/>
      <c r="K140" s="19"/>
      <c r="L140" s="19"/>
      <c r="M140" s="19"/>
      <c r="N140" s="19"/>
      <c r="O140" s="19"/>
      <c r="P140" s="19"/>
      <c r="Q140" s="8"/>
    </row>
    <row r="141" spans="1:17" ht="21" hidden="1" customHeight="1" x14ac:dyDescent="0.25">
      <c r="A141" s="8"/>
      <c r="B141" s="19"/>
      <c r="C141" s="19"/>
      <c r="D141" s="19"/>
      <c r="E141" s="19"/>
      <c r="F141" s="19"/>
      <c r="G141" s="19"/>
      <c r="H141" s="19"/>
      <c r="I141" s="8"/>
      <c r="J141" s="19"/>
      <c r="K141" s="19"/>
      <c r="L141" s="19"/>
      <c r="M141" s="19"/>
      <c r="N141" s="19"/>
      <c r="O141" s="19"/>
      <c r="P141" s="19"/>
      <c r="Q141" s="8"/>
    </row>
    <row r="142" spans="1:17" ht="21" hidden="1" customHeight="1" x14ac:dyDescent="0.25">
      <c r="A142" s="8"/>
      <c r="B142" s="19"/>
      <c r="C142" s="19"/>
      <c r="D142" s="19"/>
      <c r="E142" s="19"/>
      <c r="F142" s="20" t="s">
        <v>127</v>
      </c>
      <c r="G142" s="17">
        <f>SUM(C129:H129)</f>
        <v>0</v>
      </c>
      <c r="H142" s="20" t="s">
        <v>128</v>
      </c>
      <c r="I142" s="15"/>
      <c r="J142" s="19"/>
      <c r="K142" s="19"/>
      <c r="L142" s="19"/>
      <c r="M142" s="19"/>
      <c r="N142" s="20" t="s">
        <v>127</v>
      </c>
      <c r="O142" s="17">
        <f>SUM(K129:P129)</f>
        <v>0</v>
      </c>
      <c r="P142" s="20" t="s">
        <v>128</v>
      </c>
      <c r="Q142" s="8"/>
    </row>
    <row r="143" spans="1:17" ht="21" hidden="1" customHeight="1" x14ac:dyDescent="0.25">
      <c r="A143" s="8"/>
      <c r="B143" s="8"/>
      <c r="C143" s="8"/>
      <c r="D143" s="8"/>
      <c r="E143" s="8"/>
      <c r="F143" s="8"/>
      <c r="G143" s="15"/>
      <c r="H143" s="21"/>
      <c r="I143" s="15"/>
      <c r="J143" s="8"/>
      <c r="K143" s="8"/>
      <c r="L143" s="8"/>
      <c r="M143" s="8"/>
      <c r="N143" s="8"/>
      <c r="O143" s="15"/>
      <c r="P143" s="21"/>
      <c r="Q143" s="8"/>
    </row>
    <row r="144" spans="1:17" ht="21" hidden="1" customHeight="1" x14ac:dyDescent="0.25">
      <c r="A144" s="8"/>
      <c r="B144" s="8"/>
      <c r="C144" s="8"/>
      <c r="D144" s="8"/>
      <c r="E144" s="8"/>
      <c r="F144" s="8"/>
      <c r="G144" s="15"/>
      <c r="H144" s="21"/>
      <c r="I144" s="15"/>
      <c r="J144" s="8"/>
      <c r="K144" s="8"/>
      <c r="L144" s="8"/>
      <c r="M144" s="8"/>
      <c r="N144" s="8"/>
      <c r="O144" s="15"/>
      <c r="P144" s="21"/>
      <c r="Q144" s="8"/>
    </row>
    <row r="145" spans="1:17" ht="21" hidden="1" customHeight="1" x14ac:dyDescent="0.25">
      <c r="A145" s="8"/>
      <c r="B145" s="5">
        <f>'REKOD PRESTASI MURID'!U11</f>
        <v>0</v>
      </c>
      <c r="C145" s="6" t="s">
        <v>131</v>
      </c>
      <c r="D145" s="6"/>
      <c r="E145" s="6"/>
      <c r="F145" s="6"/>
      <c r="G145" s="6"/>
      <c r="H145" s="7"/>
      <c r="I145" s="4"/>
      <c r="J145" s="5">
        <f>'REKOD PRESTASI MURID'!V11</f>
        <v>0</v>
      </c>
      <c r="K145" s="6" t="s">
        <v>132</v>
      </c>
      <c r="L145" s="6"/>
      <c r="M145" s="6"/>
      <c r="N145" s="6"/>
      <c r="O145" s="6"/>
      <c r="P145" s="7"/>
      <c r="Q145" s="8"/>
    </row>
    <row r="146" spans="1:17" ht="21" hidden="1" customHeight="1" x14ac:dyDescent="0.25">
      <c r="A146" s="8"/>
      <c r="B146" s="28" t="s">
        <v>108</v>
      </c>
      <c r="C146" s="10" t="s">
        <v>116</v>
      </c>
      <c r="D146" s="10" t="s">
        <v>117</v>
      </c>
      <c r="E146" s="10" t="s">
        <v>118</v>
      </c>
      <c r="F146" s="10" t="s">
        <v>119</v>
      </c>
      <c r="G146" s="10" t="s">
        <v>120</v>
      </c>
      <c r="H146" s="10" t="s">
        <v>121</v>
      </c>
      <c r="I146" s="8"/>
      <c r="J146" s="28" t="s">
        <v>108</v>
      </c>
      <c r="K146" s="10" t="s">
        <v>116</v>
      </c>
      <c r="L146" s="10" t="s">
        <v>117</v>
      </c>
      <c r="M146" s="10" t="s">
        <v>118</v>
      </c>
      <c r="N146" s="10" t="s">
        <v>119</v>
      </c>
      <c r="O146" s="10" t="s">
        <v>120</v>
      </c>
      <c r="P146" s="10" t="s">
        <v>121</v>
      </c>
      <c r="Q146" s="8"/>
    </row>
    <row r="147" spans="1:17" ht="21" hidden="1" customHeight="1" x14ac:dyDescent="0.25">
      <c r="A147" s="8"/>
      <c r="B147" s="12" t="s">
        <v>126</v>
      </c>
      <c r="C147" s="12">
        <f>COUNTIF('REKOD PRESTASI MURID'!$U$12:$U$65,1)</f>
        <v>0</v>
      </c>
      <c r="D147" s="12">
        <f>COUNTIF('REKOD PRESTASI MURID'!$U$12:$U$65,2)</f>
        <v>0</v>
      </c>
      <c r="E147" s="12">
        <f>COUNTIF('REKOD PRESTASI MURID'!$U$12:$U$65,3)</f>
        <v>0</v>
      </c>
      <c r="F147" s="12">
        <f>COUNTIF('REKOD PRESTASI MURID'!$U$12:$U$65,4)</f>
        <v>0</v>
      </c>
      <c r="G147" s="12">
        <f>COUNTIF('REKOD PRESTASI MURID'!$U$12:$U$65,5)</f>
        <v>0</v>
      </c>
      <c r="H147" s="12">
        <f>COUNTIF('REKOD PRESTASI MURID'!$U$12:$U$65,6)</f>
        <v>0</v>
      </c>
      <c r="I147" s="8"/>
      <c r="J147" s="12" t="s">
        <v>126</v>
      </c>
      <c r="K147" s="12">
        <f>COUNTIF('REKOD PRESTASI MURID'!$V$12:$V$65,1)</f>
        <v>0</v>
      </c>
      <c r="L147" s="12">
        <f>COUNTIF('REKOD PRESTASI MURID'!$V$12:$V$65,2)</f>
        <v>0</v>
      </c>
      <c r="M147" s="12">
        <f>COUNTIF('REKOD PRESTASI MURID'!$V$12:$V$65,3)</f>
        <v>0</v>
      </c>
      <c r="N147" s="12">
        <f>COUNTIF('REKOD PRESTASI MURID'!$V$12:$V$65,4)</f>
        <v>0</v>
      </c>
      <c r="O147" s="12">
        <f>COUNTIF('REKOD PRESTASI MURID'!$V$12:$V$65,5)</f>
        <v>0</v>
      </c>
      <c r="P147" s="12">
        <f>COUNTIF('REKOD PRESTASI MURID'!$V$12:$V$65,6)</f>
        <v>0</v>
      </c>
      <c r="Q147" s="8"/>
    </row>
    <row r="148" spans="1:17" ht="21" hidden="1" customHeight="1" x14ac:dyDescent="0.25">
      <c r="A148" s="8"/>
      <c r="B148" s="8"/>
      <c r="C148" s="8"/>
      <c r="D148" s="8"/>
      <c r="E148" s="6"/>
      <c r="F148" s="8"/>
      <c r="G148" s="8"/>
      <c r="H148" s="8"/>
      <c r="I148" s="8"/>
      <c r="J148" s="8"/>
      <c r="K148" s="8"/>
      <c r="L148" s="8"/>
      <c r="M148" s="8"/>
      <c r="N148" s="8"/>
      <c r="O148" s="8"/>
      <c r="P148" s="8"/>
      <c r="Q148" s="8"/>
    </row>
    <row r="149" spans="1:17" ht="21" hidden="1" customHeight="1" x14ac:dyDescent="0.25">
      <c r="A149" s="8"/>
      <c r="B149" s="8"/>
      <c r="C149" s="8"/>
      <c r="D149" s="8"/>
      <c r="E149" s="8"/>
      <c r="F149" s="6"/>
      <c r="G149" s="6"/>
      <c r="H149" s="6"/>
      <c r="I149" s="8"/>
      <c r="J149" s="8"/>
      <c r="K149" s="8"/>
      <c r="L149" s="8"/>
      <c r="M149" s="8"/>
      <c r="N149" s="8"/>
      <c r="O149" s="8"/>
      <c r="P149" s="8"/>
      <c r="Q149" s="8"/>
    </row>
    <row r="150" spans="1:17" ht="21" hidden="1" customHeight="1" x14ac:dyDescent="0.25">
      <c r="A150" s="8"/>
      <c r="B150" s="8"/>
      <c r="C150" s="8"/>
      <c r="D150" s="8"/>
      <c r="E150" s="8"/>
      <c r="F150" s="6"/>
      <c r="G150" s="6"/>
      <c r="H150" s="6"/>
      <c r="I150" s="8"/>
      <c r="J150" s="8"/>
      <c r="K150" s="8"/>
      <c r="L150" s="8"/>
      <c r="M150" s="8"/>
      <c r="N150" s="8"/>
      <c r="O150" s="8"/>
      <c r="P150" s="8"/>
      <c r="Q150" s="8"/>
    </row>
    <row r="151" spans="1:17" ht="21" hidden="1" customHeight="1" x14ac:dyDescent="0.25">
      <c r="A151" s="8"/>
      <c r="B151" s="8"/>
      <c r="C151" s="8"/>
      <c r="D151" s="8"/>
      <c r="E151" s="8"/>
      <c r="F151" s="6"/>
      <c r="G151" s="6"/>
      <c r="H151" s="6"/>
      <c r="I151" s="8"/>
      <c r="J151" s="8"/>
      <c r="K151" s="8"/>
      <c r="L151" s="8"/>
      <c r="M151" s="8"/>
      <c r="N151" s="8"/>
      <c r="O151" s="8"/>
      <c r="P151" s="8"/>
      <c r="Q151" s="8"/>
    </row>
    <row r="152" spans="1:17" ht="21" hidden="1" customHeight="1" x14ac:dyDescent="0.25">
      <c r="A152" s="8"/>
      <c r="B152" s="8"/>
      <c r="C152" s="8"/>
      <c r="D152" s="8"/>
      <c r="E152" s="8"/>
      <c r="F152" s="6"/>
      <c r="G152" s="6"/>
      <c r="H152" s="6"/>
      <c r="I152" s="8"/>
      <c r="J152" s="8"/>
      <c r="K152" s="8"/>
      <c r="L152" s="8"/>
      <c r="M152" s="8"/>
      <c r="N152" s="8"/>
      <c r="O152" s="8"/>
      <c r="P152" s="8"/>
      <c r="Q152" s="8"/>
    </row>
    <row r="153" spans="1:17" ht="21" hidden="1" customHeight="1" x14ac:dyDescent="0.25">
      <c r="A153" s="8"/>
      <c r="B153" s="8"/>
      <c r="C153" s="8"/>
      <c r="D153" s="8"/>
      <c r="E153" s="8"/>
      <c r="F153" s="6"/>
      <c r="G153" s="6"/>
      <c r="H153" s="6"/>
      <c r="I153" s="8"/>
      <c r="J153" s="8"/>
      <c r="K153" s="8"/>
      <c r="L153" s="8"/>
      <c r="M153" s="8"/>
      <c r="N153" s="8"/>
      <c r="O153" s="8"/>
      <c r="P153" s="8"/>
      <c r="Q153" s="8"/>
    </row>
    <row r="154" spans="1:17" ht="21" hidden="1" customHeight="1" x14ac:dyDescent="0.25">
      <c r="A154" s="8"/>
      <c r="B154" s="8"/>
      <c r="C154" s="8"/>
      <c r="D154" s="8"/>
      <c r="E154" s="8"/>
      <c r="F154" s="6"/>
      <c r="G154" s="6"/>
      <c r="H154" s="6"/>
      <c r="I154" s="6"/>
      <c r="J154" s="8"/>
      <c r="K154" s="8"/>
      <c r="L154" s="8"/>
      <c r="M154" s="8"/>
      <c r="N154" s="30"/>
      <c r="O154" s="30"/>
      <c r="P154" s="30"/>
      <c r="Q154" s="8"/>
    </row>
    <row r="155" spans="1:17" ht="21" hidden="1" customHeight="1" x14ac:dyDescent="0.25">
      <c r="A155" s="8"/>
      <c r="B155" s="8"/>
      <c r="C155" s="8"/>
      <c r="D155" s="8"/>
      <c r="E155" s="8"/>
      <c r="F155" s="30"/>
      <c r="G155" s="30"/>
      <c r="H155" s="30"/>
      <c r="I155" s="8"/>
      <c r="J155" s="8"/>
      <c r="K155" s="8"/>
      <c r="L155" s="8"/>
      <c r="M155" s="8"/>
      <c r="N155" s="30"/>
      <c r="O155" s="30"/>
      <c r="P155" s="30"/>
      <c r="Q155" s="8"/>
    </row>
    <row r="156" spans="1:17" ht="21" hidden="1" customHeight="1" x14ac:dyDescent="0.25">
      <c r="A156" s="8"/>
      <c r="B156" s="8"/>
      <c r="C156" s="8"/>
      <c r="D156" s="8"/>
      <c r="E156" s="8"/>
      <c r="F156" s="8"/>
      <c r="G156" s="8"/>
      <c r="H156" s="8"/>
      <c r="I156" s="8"/>
      <c r="J156" s="8"/>
      <c r="K156" s="8"/>
      <c r="L156" s="8"/>
      <c r="M156" s="8"/>
      <c r="N156" s="30"/>
      <c r="O156" s="30"/>
      <c r="P156" s="30"/>
      <c r="Q156" s="8"/>
    </row>
    <row r="157" spans="1:17" ht="21" hidden="1" customHeight="1" x14ac:dyDescent="0.25">
      <c r="A157" s="8"/>
      <c r="B157" s="8"/>
      <c r="C157" s="8"/>
      <c r="D157" s="8"/>
      <c r="E157" s="8"/>
      <c r="F157" s="8"/>
      <c r="G157" s="8"/>
      <c r="H157" s="8"/>
      <c r="I157" s="8"/>
      <c r="J157" s="8"/>
      <c r="K157" s="8"/>
      <c r="L157" s="8"/>
      <c r="M157" s="8"/>
      <c r="N157" s="8"/>
      <c r="O157" s="8"/>
      <c r="P157" s="8"/>
      <c r="Q157" s="8"/>
    </row>
    <row r="158" spans="1:17" ht="21" hidden="1" customHeight="1" x14ac:dyDescent="0.25">
      <c r="A158" s="8"/>
      <c r="B158" s="8"/>
      <c r="C158" s="8"/>
      <c r="D158" s="8"/>
      <c r="E158" s="8"/>
      <c r="F158" s="8"/>
      <c r="G158" s="8"/>
      <c r="H158" s="8"/>
      <c r="I158" s="8"/>
      <c r="J158" s="8"/>
      <c r="K158" s="8"/>
      <c r="L158" s="8"/>
      <c r="M158" s="8"/>
      <c r="N158" s="8"/>
      <c r="O158" s="8"/>
      <c r="P158" s="8"/>
      <c r="Q158" s="8"/>
    </row>
    <row r="159" spans="1:17" ht="21" hidden="1" customHeight="1" x14ac:dyDescent="0.25">
      <c r="A159" s="8"/>
      <c r="B159" s="8"/>
      <c r="C159" s="8"/>
      <c r="D159" s="8"/>
      <c r="E159" s="8"/>
      <c r="F159" s="8"/>
      <c r="G159" s="8"/>
      <c r="H159" s="8"/>
      <c r="I159" s="8"/>
      <c r="J159" s="8"/>
      <c r="K159" s="8"/>
      <c r="L159" s="8"/>
      <c r="M159" s="8"/>
      <c r="N159" s="8"/>
      <c r="O159" s="8"/>
      <c r="P159" s="8"/>
      <c r="Q159" s="8"/>
    </row>
    <row r="160" spans="1:17" ht="21" hidden="1" customHeight="1" x14ac:dyDescent="0.25">
      <c r="A160" s="8"/>
      <c r="B160" s="13"/>
      <c r="C160" s="14"/>
      <c r="D160" s="15"/>
      <c r="E160" s="15"/>
      <c r="F160" s="20" t="s">
        <v>127</v>
      </c>
      <c r="G160" s="17">
        <f>SUM(C147:H147)</f>
        <v>0</v>
      </c>
      <c r="H160" s="20" t="s">
        <v>128</v>
      </c>
      <c r="I160" s="8"/>
      <c r="J160" s="8"/>
      <c r="K160" s="8"/>
      <c r="L160" s="8"/>
      <c r="M160" s="8"/>
      <c r="N160" s="20" t="s">
        <v>127</v>
      </c>
      <c r="O160" s="17">
        <f>SUM(K147:P147)</f>
        <v>0</v>
      </c>
      <c r="P160" s="20" t="s">
        <v>128</v>
      </c>
      <c r="Q160" s="8"/>
    </row>
    <row r="161" spans="1:17" ht="21" hidden="1" customHeight="1" x14ac:dyDescent="0.25">
      <c r="A161" s="8"/>
      <c r="B161" s="6"/>
      <c r="C161" s="6"/>
      <c r="D161" s="6"/>
      <c r="E161" s="6"/>
      <c r="F161" s="4"/>
      <c r="G161" s="6"/>
      <c r="H161" s="6"/>
      <c r="I161" s="4"/>
      <c r="J161" s="4"/>
      <c r="K161" s="4"/>
      <c r="L161" s="4"/>
      <c r="M161" s="4"/>
      <c r="N161" s="4"/>
      <c r="O161" s="18"/>
      <c r="P161" s="6"/>
      <c r="Q161" s="8"/>
    </row>
    <row r="162" spans="1:17" ht="21" hidden="1" customHeight="1" x14ac:dyDescent="0.25">
      <c r="A162" s="8"/>
      <c r="B162" s="4"/>
      <c r="C162" s="4"/>
      <c r="D162" s="4"/>
      <c r="E162" s="4"/>
      <c r="F162" s="4"/>
      <c r="G162" s="6"/>
      <c r="H162" s="27"/>
      <c r="I162" s="6"/>
      <c r="J162" s="4"/>
      <c r="K162" s="4"/>
      <c r="L162" s="4"/>
      <c r="M162" s="4"/>
      <c r="N162" s="4"/>
      <c r="O162" s="6"/>
      <c r="P162" s="27"/>
      <c r="Q162" s="8"/>
    </row>
    <row r="163" spans="1:17" ht="21" hidden="1" customHeight="1" x14ac:dyDescent="0.25">
      <c r="A163" s="8"/>
      <c r="B163" s="5">
        <f>'REKOD PRESTASI MURID'!W11</f>
        <v>0</v>
      </c>
      <c r="C163" s="18" t="s">
        <v>133</v>
      </c>
      <c r="D163" s="18"/>
      <c r="E163" s="18"/>
      <c r="F163" s="18"/>
      <c r="G163" s="18"/>
      <c r="H163" s="7"/>
      <c r="I163" s="4"/>
      <c r="J163" s="5">
        <f>'REKOD PRESTASI MURID'!X11</f>
        <v>0</v>
      </c>
      <c r="K163" s="18" t="s">
        <v>134</v>
      </c>
      <c r="L163" s="18"/>
      <c r="M163" s="18"/>
      <c r="N163" s="18"/>
      <c r="O163" s="18"/>
      <c r="P163" s="7"/>
      <c r="Q163" s="8"/>
    </row>
    <row r="164" spans="1:17" ht="21" hidden="1" customHeight="1" x14ac:dyDescent="0.25">
      <c r="A164" s="8"/>
      <c r="B164" s="28" t="s">
        <v>108</v>
      </c>
      <c r="C164" s="10" t="s">
        <v>116</v>
      </c>
      <c r="D164" s="10" t="s">
        <v>117</v>
      </c>
      <c r="E164" s="10" t="s">
        <v>118</v>
      </c>
      <c r="F164" s="10" t="s">
        <v>119</v>
      </c>
      <c r="G164" s="10" t="s">
        <v>120</v>
      </c>
      <c r="H164" s="10" t="s">
        <v>121</v>
      </c>
      <c r="I164" s="8"/>
      <c r="J164" s="28" t="s">
        <v>108</v>
      </c>
      <c r="K164" s="10" t="s">
        <v>116</v>
      </c>
      <c r="L164" s="10" t="s">
        <v>117</v>
      </c>
      <c r="M164" s="10" t="s">
        <v>118</v>
      </c>
      <c r="N164" s="10" t="s">
        <v>119</v>
      </c>
      <c r="O164" s="10" t="s">
        <v>120</v>
      </c>
      <c r="P164" s="10" t="s">
        <v>121</v>
      </c>
      <c r="Q164" s="8"/>
    </row>
    <row r="165" spans="1:17" ht="21" hidden="1" customHeight="1" x14ac:dyDescent="0.25">
      <c r="A165" s="8"/>
      <c r="B165" s="12" t="s">
        <v>126</v>
      </c>
      <c r="C165" s="12">
        <f>COUNTIF('REKOD PRESTASI MURID'!$W$12:$W$65,1)</f>
        <v>0</v>
      </c>
      <c r="D165" s="12">
        <f>COUNTIF('REKOD PRESTASI MURID'!$W$12:$W$65,2)</f>
        <v>0</v>
      </c>
      <c r="E165" s="12">
        <f>COUNTIF('REKOD PRESTASI MURID'!$W$12:$W$65,3)</f>
        <v>0</v>
      </c>
      <c r="F165" s="12">
        <f>COUNTIF('REKOD PRESTASI MURID'!$W$12:$W$65,4)</f>
        <v>0</v>
      </c>
      <c r="G165" s="12">
        <f>COUNTIF('REKOD PRESTASI MURID'!$W$12:$W$65,5)</f>
        <v>0</v>
      </c>
      <c r="H165" s="12">
        <f>COUNTIF('REKOD PRESTASI MURID'!$W$12:$W$65,6)</f>
        <v>0</v>
      </c>
      <c r="I165" s="8"/>
      <c r="J165" s="12" t="s">
        <v>126</v>
      </c>
      <c r="K165" s="12">
        <f>COUNTIF('REKOD PRESTASI MURID'!$X$12:$X$65,1)</f>
        <v>0</v>
      </c>
      <c r="L165" s="12">
        <f>COUNTIF('REKOD PRESTASI MURID'!$X$12:$X$65,2)</f>
        <v>0</v>
      </c>
      <c r="M165" s="12">
        <f>COUNTIF('REKOD PRESTASI MURID'!$X$12:$X$65,3)</f>
        <v>0</v>
      </c>
      <c r="N165" s="12">
        <f>COUNTIF('REKOD PRESTASI MURID'!$X$12:$X$65,4)</f>
        <v>0</v>
      </c>
      <c r="O165" s="12">
        <f>COUNTIF('REKOD PRESTASI MURID'!$X$12:$X$65,5)</f>
        <v>0</v>
      </c>
      <c r="P165" s="12">
        <f>COUNTIF('REKOD PRESTASI MURID'!$X$12:$X$65,6)</f>
        <v>0</v>
      </c>
      <c r="Q165" s="8"/>
    </row>
    <row r="166" spans="1:17" ht="21" hidden="1" customHeight="1" x14ac:dyDescent="0.25">
      <c r="A166" s="8"/>
      <c r="B166" s="19"/>
      <c r="C166" s="19"/>
      <c r="D166" s="19"/>
      <c r="E166" s="19"/>
      <c r="F166" s="19"/>
      <c r="G166" s="19"/>
      <c r="H166" s="19"/>
      <c r="I166" s="8"/>
      <c r="J166" s="19"/>
      <c r="K166" s="19"/>
      <c r="L166" s="19"/>
      <c r="M166" s="19"/>
      <c r="N166" s="19"/>
      <c r="O166" s="19"/>
      <c r="P166" s="19"/>
      <c r="Q166" s="8"/>
    </row>
    <row r="167" spans="1:17" ht="21" hidden="1" customHeight="1" x14ac:dyDescent="0.25">
      <c r="A167" s="8"/>
      <c r="B167" s="19"/>
      <c r="C167" s="19"/>
      <c r="D167" s="19"/>
      <c r="E167" s="19"/>
      <c r="F167" s="19"/>
      <c r="G167" s="19"/>
      <c r="H167" s="19"/>
      <c r="I167" s="8"/>
      <c r="J167" s="19"/>
      <c r="K167" s="19"/>
      <c r="L167" s="19"/>
      <c r="M167" s="19"/>
      <c r="N167" s="19"/>
      <c r="O167" s="19"/>
      <c r="P167" s="19"/>
      <c r="Q167" s="8"/>
    </row>
    <row r="168" spans="1:17" ht="21" hidden="1" customHeight="1" x14ac:dyDescent="0.25">
      <c r="A168" s="8"/>
      <c r="B168" s="19"/>
      <c r="C168" s="19"/>
      <c r="D168" s="19"/>
      <c r="E168" s="19"/>
      <c r="F168" s="19"/>
      <c r="G168" s="19"/>
      <c r="H168" s="19"/>
      <c r="I168" s="8"/>
      <c r="J168" s="19"/>
      <c r="K168" s="19"/>
      <c r="L168" s="19"/>
      <c r="M168" s="19"/>
      <c r="N168" s="19"/>
      <c r="O168" s="19"/>
      <c r="P168" s="19"/>
      <c r="Q168" s="8"/>
    </row>
    <row r="169" spans="1:17" ht="21" hidden="1" customHeight="1" x14ac:dyDescent="0.25">
      <c r="A169" s="8"/>
      <c r="B169" s="19"/>
      <c r="C169" s="19"/>
      <c r="D169" s="19"/>
      <c r="E169" s="19"/>
      <c r="F169" s="19"/>
      <c r="G169" s="19"/>
      <c r="H169" s="19"/>
      <c r="I169" s="8"/>
      <c r="J169" s="19"/>
      <c r="K169" s="19"/>
      <c r="L169" s="19"/>
      <c r="M169" s="19"/>
      <c r="N169" s="19"/>
      <c r="O169" s="19"/>
      <c r="P169" s="19"/>
      <c r="Q169" s="8"/>
    </row>
    <row r="170" spans="1:17" ht="21" hidden="1" customHeight="1" x14ac:dyDescent="0.25">
      <c r="A170" s="8"/>
      <c r="B170" s="19"/>
      <c r="C170" s="19"/>
      <c r="D170" s="19"/>
      <c r="E170" s="19"/>
      <c r="F170" s="19"/>
      <c r="G170" s="19"/>
      <c r="H170" s="19"/>
      <c r="I170" s="8"/>
      <c r="J170" s="19"/>
      <c r="K170" s="19"/>
      <c r="L170" s="19"/>
      <c r="M170" s="19"/>
      <c r="N170" s="19"/>
      <c r="O170" s="19"/>
      <c r="P170" s="19"/>
      <c r="Q170" s="8"/>
    </row>
    <row r="171" spans="1:17" ht="21" hidden="1" customHeight="1" x14ac:dyDescent="0.25">
      <c r="A171" s="8"/>
      <c r="B171" s="19"/>
      <c r="C171" s="19"/>
      <c r="D171" s="19"/>
      <c r="E171" s="19"/>
      <c r="F171" s="19"/>
      <c r="G171" s="19"/>
      <c r="H171" s="19"/>
      <c r="I171" s="8"/>
      <c r="J171" s="19"/>
      <c r="K171" s="19"/>
      <c r="L171" s="19"/>
      <c r="M171" s="19"/>
      <c r="N171" s="19"/>
      <c r="O171" s="19"/>
      <c r="P171" s="19"/>
      <c r="Q171" s="8"/>
    </row>
    <row r="172" spans="1:17" ht="21" hidden="1" customHeight="1" x14ac:dyDescent="0.25">
      <c r="A172" s="8"/>
      <c r="B172" s="19"/>
      <c r="C172" s="19"/>
      <c r="D172" s="19"/>
      <c r="E172" s="19"/>
      <c r="F172" s="19"/>
      <c r="G172" s="19"/>
      <c r="H172" s="19"/>
      <c r="I172" s="8"/>
      <c r="J172" s="19"/>
      <c r="K172" s="19"/>
      <c r="L172" s="19"/>
      <c r="M172" s="19"/>
      <c r="N172" s="19"/>
      <c r="O172" s="19"/>
      <c r="P172" s="19"/>
      <c r="Q172" s="8"/>
    </row>
    <row r="173" spans="1:17" ht="21" hidden="1" customHeight="1" x14ac:dyDescent="0.25">
      <c r="A173" s="8"/>
      <c r="B173" s="19"/>
      <c r="C173" s="19"/>
      <c r="D173" s="19"/>
      <c r="E173" s="19"/>
      <c r="F173" s="19"/>
      <c r="G173" s="19"/>
      <c r="H173" s="19"/>
      <c r="I173" s="8"/>
      <c r="J173" s="19"/>
      <c r="K173" s="19"/>
      <c r="L173" s="19"/>
      <c r="M173" s="19"/>
      <c r="N173" s="19"/>
      <c r="O173" s="19"/>
      <c r="P173" s="19"/>
      <c r="Q173" s="8"/>
    </row>
    <row r="174" spans="1:17" ht="21" hidden="1" customHeight="1" x14ac:dyDescent="0.25">
      <c r="A174" s="8"/>
      <c r="B174" s="19"/>
      <c r="C174" s="19"/>
      <c r="D174" s="19"/>
      <c r="E174" s="19"/>
      <c r="F174" s="19"/>
      <c r="G174" s="19"/>
      <c r="H174" s="19"/>
      <c r="I174" s="8"/>
      <c r="J174" s="19"/>
      <c r="K174" s="19"/>
      <c r="L174" s="19"/>
      <c r="M174" s="19"/>
      <c r="N174" s="19"/>
      <c r="O174" s="19"/>
      <c r="P174" s="19"/>
      <c r="Q174" s="8"/>
    </row>
    <row r="175" spans="1:17" ht="21" hidden="1" customHeight="1" x14ac:dyDescent="0.25">
      <c r="A175" s="8"/>
      <c r="B175" s="19"/>
      <c r="C175" s="19"/>
      <c r="D175" s="19"/>
      <c r="E175" s="19"/>
      <c r="F175" s="19"/>
      <c r="G175" s="19"/>
      <c r="H175" s="19"/>
      <c r="I175" s="8"/>
      <c r="J175" s="19"/>
      <c r="K175" s="19"/>
      <c r="L175" s="19"/>
      <c r="M175" s="19"/>
      <c r="N175" s="19"/>
      <c r="O175" s="19"/>
      <c r="P175" s="19"/>
      <c r="Q175" s="8"/>
    </row>
    <row r="176" spans="1:17" ht="21" hidden="1" customHeight="1" x14ac:dyDescent="0.25">
      <c r="A176" s="8"/>
      <c r="B176" s="19"/>
      <c r="C176" s="19"/>
      <c r="D176" s="19"/>
      <c r="E176" s="19"/>
      <c r="F176" s="19"/>
      <c r="G176" s="19"/>
      <c r="H176" s="19"/>
      <c r="I176" s="8"/>
      <c r="J176" s="19"/>
      <c r="K176" s="19"/>
      <c r="L176" s="19"/>
      <c r="M176" s="19"/>
      <c r="N176" s="19"/>
      <c r="O176" s="19"/>
      <c r="P176" s="19"/>
      <c r="Q176" s="8"/>
    </row>
    <row r="177" spans="1:17" ht="21" hidden="1" customHeight="1" x14ac:dyDescent="0.25">
      <c r="A177" s="8"/>
      <c r="B177" s="19"/>
      <c r="C177" s="19"/>
      <c r="D177" s="19"/>
      <c r="E177" s="19"/>
      <c r="F177" s="19"/>
      <c r="G177" s="19"/>
      <c r="H177" s="19"/>
      <c r="I177" s="8"/>
      <c r="J177" s="19"/>
      <c r="K177" s="19"/>
      <c r="L177" s="19"/>
      <c r="M177" s="19"/>
      <c r="N177" s="19"/>
      <c r="O177" s="19"/>
      <c r="P177" s="19"/>
      <c r="Q177" s="8"/>
    </row>
    <row r="178" spans="1:17" ht="21" hidden="1" customHeight="1" x14ac:dyDescent="0.25">
      <c r="A178" s="8"/>
      <c r="B178" s="19"/>
      <c r="C178" s="19"/>
      <c r="D178" s="19"/>
      <c r="E178" s="19"/>
      <c r="F178" s="20" t="s">
        <v>127</v>
      </c>
      <c r="G178" s="17">
        <f>SUM(C165:H165)</f>
        <v>0</v>
      </c>
      <c r="H178" s="20" t="s">
        <v>128</v>
      </c>
      <c r="I178" s="15"/>
      <c r="J178" s="19"/>
      <c r="K178" s="19"/>
      <c r="L178" s="19"/>
      <c r="M178" s="19"/>
      <c r="N178" s="20" t="s">
        <v>127</v>
      </c>
      <c r="O178" s="17">
        <f>SUM(K165:P165)</f>
        <v>0</v>
      </c>
      <c r="P178" s="20" t="s">
        <v>128</v>
      </c>
      <c r="Q178" s="8"/>
    </row>
    <row r="179" spans="1:17" ht="21" hidden="1" customHeight="1" x14ac:dyDescent="0.25">
      <c r="A179" s="8"/>
      <c r="B179" s="8"/>
      <c r="C179" s="8"/>
      <c r="D179" s="8"/>
      <c r="E179" s="8"/>
      <c r="F179" s="8"/>
      <c r="G179" s="15"/>
      <c r="H179" s="21"/>
      <c r="I179" s="15"/>
      <c r="J179" s="8"/>
      <c r="K179" s="8"/>
      <c r="L179" s="8"/>
      <c r="M179" s="8"/>
      <c r="N179" s="8"/>
      <c r="O179" s="15"/>
      <c r="P179" s="21"/>
      <c r="Q179" s="8"/>
    </row>
    <row r="180" spans="1:17" ht="21" hidden="1" customHeight="1" x14ac:dyDescent="0.25">
      <c r="A180" s="8"/>
      <c r="B180" s="8"/>
      <c r="C180" s="8"/>
      <c r="D180" s="8"/>
      <c r="E180" s="8"/>
      <c r="F180" s="8"/>
      <c r="G180" s="15"/>
      <c r="H180" s="21"/>
      <c r="I180" s="15"/>
      <c r="J180" s="8"/>
      <c r="K180" s="8"/>
      <c r="L180" s="8"/>
      <c r="M180" s="8"/>
      <c r="N180" s="8"/>
      <c r="O180" s="15"/>
      <c r="P180" s="21"/>
      <c r="Q180" s="8"/>
    </row>
    <row r="181" spans="1:17" ht="21" hidden="1" customHeight="1" x14ac:dyDescent="0.25">
      <c r="A181" s="8"/>
      <c r="B181" s="31">
        <f>'REKOD PRESTASI MURID'!Y11</f>
        <v>0</v>
      </c>
      <c r="C181" s="31" t="s">
        <v>135</v>
      </c>
      <c r="D181" s="31"/>
      <c r="E181" s="31"/>
      <c r="F181" s="31"/>
      <c r="G181" s="31"/>
      <c r="H181" s="31"/>
      <c r="I181" s="15"/>
      <c r="J181" s="5">
        <f>'REKOD PRESTASI MURID'!Z11</f>
        <v>0</v>
      </c>
      <c r="K181" s="18" t="s">
        <v>136</v>
      </c>
      <c r="L181" s="18"/>
      <c r="M181" s="18"/>
      <c r="N181" s="32"/>
      <c r="O181" s="33"/>
      <c r="P181" s="13"/>
      <c r="Q181" s="8"/>
    </row>
    <row r="182" spans="1:17" ht="21" hidden="1" customHeight="1" x14ac:dyDescent="0.25">
      <c r="A182" s="8"/>
      <c r="B182" s="28" t="s">
        <v>108</v>
      </c>
      <c r="C182" s="10" t="s">
        <v>116</v>
      </c>
      <c r="D182" s="10" t="s">
        <v>117</v>
      </c>
      <c r="E182" s="10" t="s">
        <v>118</v>
      </c>
      <c r="F182" s="10" t="s">
        <v>119</v>
      </c>
      <c r="G182" s="10" t="s">
        <v>120</v>
      </c>
      <c r="H182" s="10" t="s">
        <v>121</v>
      </c>
      <c r="I182" s="8"/>
      <c r="J182" s="28" t="s">
        <v>108</v>
      </c>
      <c r="K182" s="10" t="s">
        <v>116</v>
      </c>
      <c r="L182" s="10" t="s">
        <v>117</v>
      </c>
      <c r="M182" s="10" t="s">
        <v>118</v>
      </c>
      <c r="N182" s="10" t="s">
        <v>119</v>
      </c>
      <c r="O182" s="10" t="s">
        <v>120</v>
      </c>
      <c r="P182" s="10" t="s">
        <v>121</v>
      </c>
      <c r="Q182" s="8"/>
    </row>
    <row r="183" spans="1:17" ht="21" hidden="1" customHeight="1" x14ac:dyDescent="0.25">
      <c r="A183" s="8"/>
      <c r="B183" s="12" t="s">
        <v>126</v>
      </c>
      <c r="C183" s="12">
        <f>COUNTIF('REKOD PRESTASI MURID'!$Y$12:$Y$65,1)</f>
        <v>0</v>
      </c>
      <c r="D183" s="12">
        <f>COUNTIF('REKOD PRESTASI MURID'!$Y$12:$Y$65,2)</f>
        <v>0</v>
      </c>
      <c r="E183" s="12">
        <f>COUNTIF('REKOD PRESTASI MURID'!$Y$12:$Y$65,3)</f>
        <v>0</v>
      </c>
      <c r="F183" s="12">
        <f>COUNTIF('REKOD PRESTASI MURID'!$Y$12:$Y$65,4)</f>
        <v>0</v>
      </c>
      <c r="G183" s="12">
        <f>COUNTIF('REKOD PRESTASI MURID'!$Y$12:$Y$65,5)</f>
        <v>0</v>
      </c>
      <c r="H183" s="12">
        <f>COUNTIF('REKOD PRESTASI MURID'!$Y$12:$Y$65,6)</f>
        <v>0</v>
      </c>
      <c r="I183" s="8"/>
      <c r="J183" s="12" t="s">
        <v>126</v>
      </c>
      <c r="K183" s="12">
        <f>COUNTIF('REKOD PRESTASI MURID'!$Z$12:$Z$65,1)</f>
        <v>0</v>
      </c>
      <c r="L183" s="12">
        <f>COUNTIF('REKOD PRESTASI MURID'!$Z$12:$Z$65,2)</f>
        <v>0</v>
      </c>
      <c r="M183" s="12">
        <f>COUNTIF('REKOD PRESTASI MURID'!$Z$12:$Z$65,3)</f>
        <v>0</v>
      </c>
      <c r="N183" s="12">
        <f>COUNTIF('REKOD PRESTASI MURID'!$Z$12:$Z$65,4)</f>
        <v>0</v>
      </c>
      <c r="O183" s="12">
        <f>COUNTIF('REKOD PRESTASI MURID'!$Z$12:$Z$65,5)</f>
        <v>0</v>
      </c>
      <c r="P183" s="12">
        <f>COUNTIF('REKOD PRESTASI MURID'!$Z$12:$Z$65,6)</f>
        <v>0</v>
      </c>
      <c r="Q183" s="8"/>
    </row>
    <row r="184" spans="1:17" ht="21" hidden="1" customHeight="1" x14ac:dyDescent="0.25">
      <c r="A184" s="8"/>
      <c r="B184" s="19"/>
      <c r="C184" s="19"/>
      <c r="D184" s="19"/>
      <c r="E184" s="19"/>
      <c r="F184" s="19"/>
      <c r="G184" s="19"/>
      <c r="H184" s="19"/>
      <c r="I184" s="8"/>
      <c r="J184" s="19"/>
      <c r="K184" s="19"/>
      <c r="L184" s="19"/>
      <c r="M184" s="19"/>
      <c r="N184" s="19"/>
      <c r="O184" s="19"/>
      <c r="P184" s="19"/>
      <c r="Q184" s="8"/>
    </row>
    <row r="185" spans="1:17" ht="21" hidden="1" customHeight="1" x14ac:dyDescent="0.25">
      <c r="A185" s="8"/>
      <c r="B185" s="19"/>
      <c r="C185" s="19"/>
      <c r="D185" s="19"/>
      <c r="E185" s="19"/>
      <c r="F185" s="19"/>
      <c r="G185" s="19"/>
      <c r="H185" s="19"/>
      <c r="I185" s="8"/>
      <c r="J185" s="19"/>
      <c r="K185" s="19"/>
      <c r="L185" s="19"/>
      <c r="M185" s="19"/>
      <c r="N185" s="19"/>
      <c r="O185" s="19"/>
      <c r="P185" s="19"/>
      <c r="Q185" s="8"/>
    </row>
    <row r="186" spans="1:17" ht="21" hidden="1" customHeight="1" x14ac:dyDescent="0.25">
      <c r="A186" s="8"/>
      <c r="B186" s="19"/>
      <c r="C186" s="19"/>
      <c r="D186" s="19"/>
      <c r="E186" s="19"/>
      <c r="F186" s="19"/>
      <c r="G186" s="19"/>
      <c r="H186" s="19"/>
      <c r="I186" s="8"/>
      <c r="J186" s="19"/>
      <c r="K186" s="19"/>
      <c r="L186" s="19"/>
      <c r="M186" s="19"/>
      <c r="N186" s="19"/>
      <c r="O186" s="19"/>
      <c r="P186" s="19"/>
      <c r="Q186" s="8"/>
    </row>
    <row r="187" spans="1:17" ht="21" hidden="1" customHeight="1" x14ac:dyDescent="0.25">
      <c r="A187" s="8"/>
      <c r="B187" s="19"/>
      <c r="C187" s="19"/>
      <c r="D187" s="19"/>
      <c r="E187" s="19"/>
      <c r="F187" s="19"/>
      <c r="G187" s="19"/>
      <c r="H187" s="19"/>
      <c r="I187" s="8"/>
      <c r="J187" s="19"/>
      <c r="K187" s="19"/>
      <c r="L187" s="19"/>
      <c r="M187" s="19"/>
      <c r="N187" s="19"/>
      <c r="O187" s="19"/>
      <c r="P187" s="19"/>
      <c r="Q187" s="8"/>
    </row>
    <row r="188" spans="1:17" ht="21" hidden="1" customHeight="1" x14ac:dyDescent="0.25">
      <c r="A188" s="8"/>
      <c r="B188" s="19"/>
      <c r="C188" s="19"/>
      <c r="D188" s="19"/>
      <c r="E188" s="19"/>
      <c r="F188" s="19"/>
      <c r="G188" s="19"/>
      <c r="H188" s="19"/>
      <c r="I188" s="8"/>
      <c r="J188" s="19"/>
      <c r="K188" s="19"/>
      <c r="L188" s="19"/>
      <c r="M188" s="19"/>
      <c r="N188" s="19"/>
      <c r="O188" s="19"/>
      <c r="P188" s="19"/>
      <c r="Q188" s="8"/>
    </row>
    <row r="189" spans="1:17" ht="21" hidden="1" customHeight="1" x14ac:dyDescent="0.25">
      <c r="A189" s="8"/>
      <c r="B189" s="19"/>
      <c r="C189" s="19"/>
      <c r="D189" s="19"/>
      <c r="E189" s="19"/>
      <c r="F189" s="19"/>
      <c r="G189" s="19"/>
      <c r="H189" s="19"/>
      <c r="I189" s="8"/>
      <c r="J189" s="19"/>
      <c r="K189" s="19"/>
      <c r="L189" s="19"/>
      <c r="M189" s="19"/>
      <c r="N189" s="19"/>
      <c r="O189" s="19"/>
      <c r="P189" s="19"/>
      <c r="Q189" s="8"/>
    </row>
    <row r="190" spans="1:17" ht="21" hidden="1" customHeight="1" x14ac:dyDescent="0.25">
      <c r="A190" s="8"/>
      <c r="B190" s="19"/>
      <c r="C190" s="19"/>
      <c r="D190" s="19"/>
      <c r="E190" s="19"/>
      <c r="F190" s="19"/>
      <c r="G190" s="19"/>
      <c r="H190" s="19"/>
      <c r="I190" s="8"/>
      <c r="J190" s="19"/>
      <c r="K190" s="19"/>
      <c r="L190" s="19"/>
      <c r="M190" s="19"/>
      <c r="N190" s="19"/>
      <c r="O190" s="19"/>
      <c r="P190" s="19"/>
      <c r="Q190" s="8"/>
    </row>
    <row r="191" spans="1:17" ht="21" hidden="1" customHeight="1" x14ac:dyDescent="0.25">
      <c r="A191" s="8"/>
      <c r="B191" s="19"/>
      <c r="C191" s="19"/>
      <c r="D191" s="19"/>
      <c r="E191" s="19"/>
      <c r="F191" s="19"/>
      <c r="G191" s="19"/>
      <c r="H191" s="19"/>
      <c r="I191" s="8"/>
      <c r="J191" s="19"/>
      <c r="K191" s="19"/>
      <c r="L191" s="19"/>
      <c r="M191" s="19"/>
      <c r="N191" s="19"/>
      <c r="O191" s="19"/>
      <c r="P191" s="19"/>
      <c r="Q191" s="8"/>
    </row>
    <row r="192" spans="1:17" ht="21" hidden="1" customHeight="1" x14ac:dyDescent="0.25">
      <c r="A192" s="8"/>
      <c r="B192" s="19"/>
      <c r="C192" s="19"/>
      <c r="D192" s="19"/>
      <c r="E192" s="19"/>
      <c r="F192" s="19"/>
      <c r="G192" s="19"/>
      <c r="H192" s="19"/>
      <c r="I192" s="8"/>
      <c r="J192" s="19"/>
      <c r="K192" s="19"/>
      <c r="L192" s="19"/>
      <c r="M192" s="19"/>
      <c r="N192" s="19"/>
      <c r="O192" s="19"/>
      <c r="P192" s="19"/>
      <c r="Q192" s="8"/>
    </row>
    <row r="193" spans="1:17" ht="21" hidden="1" customHeight="1" x14ac:dyDescent="0.25">
      <c r="A193" s="8"/>
      <c r="B193" s="19"/>
      <c r="C193" s="19"/>
      <c r="D193" s="19"/>
      <c r="E193" s="19"/>
      <c r="F193" s="19"/>
      <c r="G193" s="19"/>
      <c r="H193" s="19"/>
      <c r="I193" s="8"/>
      <c r="J193" s="19"/>
      <c r="K193" s="19"/>
      <c r="L193" s="19"/>
      <c r="M193" s="19"/>
      <c r="N193" s="19"/>
      <c r="O193" s="19"/>
      <c r="P193" s="19"/>
      <c r="Q193" s="8"/>
    </row>
    <row r="194" spans="1:17" ht="21" hidden="1" customHeight="1" x14ac:dyDescent="0.25">
      <c r="A194" s="8"/>
      <c r="B194" s="19"/>
      <c r="C194" s="19"/>
      <c r="D194" s="19"/>
      <c r="E194" s="19"/>
      <c r="F194" s="19"/>
      <c r="G194" s="19"/>
      <c r="H194" s="19"/>
      <c r="I194" s="8"/>
      <c r="J194" s="19"/>
      <c r="K194" s="19"/>
      <c r="L194" s="19"/>
      <c r="M194" s="19"/>
      <c r="N194" s="19"/>
      <c r="O194" s="19"/>
      <c r="P194" s="19"/>
      <c r="Q194" s="8"/>
    </row>
    <row r="195" spans="1:17" ht="21" hidden="1" customHeight="1" x14ac:dyDescent="0.25">
      <c r="A195" s="8"/>
      <c r="B195" s="19"/>
      <c r="C195" s="19"/>
      <c r="D195" s="19"/>
      <c r="E195" s="19"/>
      <c r="F195" s="19"/>
      <c r="G195" s="19"/>
      <c r="H195" s="19"/>
      <c r="I195" s="8"/>
      <c r="J195" s="19"/>
      <c r="K195" s="19"/>
      <c r="L195" s="19"/>
      <c r="M195" s="19"/>
      <c r="N195" s="19"/>
      <c r="O195" s="19"/>
      <c r="P195" s="19"/>
      <c r="Q195" s="8"/>
    </row>
    <row r="196" spans="1:17" ht="21" hidden="1" customHeight="1" x14ac:dyDescent="0.25">
      <c r="A196" s="8"/>
      <c r="B196" s="19"/>
      <c r="C196" s="19"/>
      <c r="D196" s="19"/>
      <c r="E196" s="19"/>
      <c r="F196" s="20" t="s">
        <v>127</v>
      </c>
      <c r="G196" s="17">
        <f>SUM(C183:H183)</f>
        <v>0</v>
      </c>
      <c r="H196" s="20" t="s">
        <v>128</v>
      </c>
      <c r="I196" s="15"/>
      <c r="J196" s="19"/>
      <c r="K196" s="19"/>
      <c r="L196" s="19"/>
      <c r="M196" s="19"/>
      <c r="N196" s="20" t="s">
        <v>127</v>
      </c>
      <c r="O196" s="17">
        <f>SUM(K183:P183)</f>
        <v>0</v>
      </c>
      <c r="P196" s="20" t="s">
        <v>128</v>
      </c>
      <c r="Q196" s="15"/>
    </row>
    <row r="197" spans="1:17" ht="21" hidden="1" customHeight="1" x14ac:dyDescent="0.25">
      <c r="A197" s="8"/>
      <c r="B197" s="8"/>
      <c r="C197" s="8"/>
      <c r="D197" s="8"/>
      <c r="E197" s="8"/>
      <c r="F197" s="8"/>
      <c r="G197" s="15"/>
      <c r="H197" s="34"/>
      <c r="I197" s="15"/>
      <c r="J197" s="8"/>
      <c r="K197" s="8"/>
      <c r="L197" s="8"/>
      <c r="M197" s="8"/>
      <c r="N197" s="8"/>
      <c r="O197" s="15"/>
      <c r="P197" s="34"/>
      <c r="Q197" s="15"/>
    </row>
    <row r="198" spans="1:17" ht="21" hidden="1" customHeight="1" x14ac:dyDescent="0.25">
      <c r="A198" s="4"/>
      <c r="B198" s="5">
        <f>'REKOD PRESTASI MURID'!X11</f>
        <v>0</v>
      </c>
      <c r="C198" s="18"/>
      <c r="D198" s="18"/>
      <c r="E198" s="18"/>
      <c r="F198" s="18"/>
      <c r="G198" s="18"/>
      <c r="H198" s="7"/>
      <c r="I198" s="4"/>
      <c r="J198" s="5">
        <f>'REKOD PRESTASI MURID'!Y11</f>
        <v>0</v>
      </c>
      <c r="K198" s="18"/>
      <c r="L198" s="18"/>
      <c r="M198" s="18"/>
      <c r="N198" s="18"/>
      <c r="O198" s="18"/>
      <c r="P198" s="7"/>
      <c r="Q198" s="4"/>
    </row>
    <row r="199" spans="1:17" ht="21" hidden="1" customHeight="1" x14ac:dyDescent="0.25">
      <c r="A199" s="8"/>
      <c r="B199" s="28" t="s">
        <v>108</v>
      </c>
      <c r="C199" s="10" t="s">
        <v>116</v>
      </c>
      <c r="D199" s="10" t="s">
        <v>117</v>
      </c>
      <c r="E199" s="10" t="s">
        <v>118</v>
      </c>
      <c r="F199" s="10" t="s">
        <v>119</v>
      </c>
      <c r="G199" s="10" t="s">
        <v>120</v>
      </c>
      <c r="H199" s="10" t="s">
        <v>121</v>
      </c>
      <c r="I199" s="8"/>
      <c r="J199" s="28" t="s">
        <v>108</v>
      </c>
      <c r="K199" s="10" t="s">
        <v>116</v>
      </c>
      <c r="L199" s="10" t="s">
        <v>117</v>
      </c>
      <c r="M199" s="10" t="s">
        <v>118</v>
      </c>
      <c r="N199" s="10" t="s">
        <v>119</v>
      </c>
      <c r="O199" s="10" t="s">
        <v>120</v>
      </c>
      <c r="P199" s="10" t="s">
        <v>121</v>
      </c>
      <c r="Q199" s="8"/>
    </row>
    <row r="200" spans="1:17" ht="21" hidden="1" customHeight="1" x14ac:dyDescent="0.25">
      <c r="A200" s="8"/>
      <c r="B200" s="12" t="s">
        <v>126</v>
      </c>
      <c r="C200" s="12">
        <f>COUNTIF('REKOD PRESTASI MURID'!$X$12:$X$65,1)</f>
        <v>0</v>
      </c>
      <c r="D200" s="12">
        <f>COUNTIF('REKOD PRESTASI MURID'!$X$12:$X$65,2)</f>
        <v>0</v>
      </c>
      <c r="E200" s="12">
        <f>COUNTIF('REKOD PRESTASI MURID'!$X$12:$X$65,3)</f>
        <v>0</v>
      </c>
      <c r="F200" s="12">
        <f>COUNTIF('REKOD PRESTASI MURID'!$X$12:$X$65,4)</f>
        <v>0</v>
      </c>
      <c r="G200" s="12">
        <f>COUNTIF('REKOD PRESTASI MURID'!$X$12:$X$65,5)</f>
        <v>0</v>
      </c>
      <c r="H200" s="12">
        <f>COUNTIF('REKOD PRESTASI MURID'!$X$12:$X$65,6)</f>
        <v>0</v>
      </c>
      <c r="I200" s="8"/>
      <c r="J200" s="12" t="s">
        <v>126</v>
      </c>
      <c r="K200" s="12">
        <f>COUNTIF('REKOD PRESTASI MURID'!$Y$12:$Y$65,1)</f>
        <v>0</v>
      </c>
      <c r="L200" s="12">
        <f>COUNTIF('REKOD PRESTASI MURID'!$Y$12:$Y$65,2)</f>
        <v>0</v>
      </c>
      <c r="M200" s="12">
        <f>COUNTIF('REKOD PRESTASI MURID'!$Y$12:$Y$65,3)</f>
        <v>0</v>
      </c>
      <c r="N200" s="12">
        <f>COUNTIF('REKOD PRESTASI MURID'!$Y$12:$Y$65,4)</f>
        <v>0</v>
      </c>
      <c r="O200" s="12">
        <f>COUNTIF('REKOD PRESTASI MURID'!$Y$12:$Y$65,5)</f>
        <v>0</v>
      </c>
      <c r="P200" s="12">
        <f>COUNTIF('REKOD PRESTASI MURID'!$Y$12:$Y$65,6)</f>
        <v>0</v>
      </c>
      <c r="Q200" s="8"/>
    </row>
    <row r="201" spans="1:17" ht="21" hidden="1" customHeight="1" x14ac:dyDescent="0.25">
      <c r="A201" s="8"/>
      <c r="B201" s="19"/>
      <c r="C201" s="19"/>
      <c r="D201" s="19"/>
      <c r="E201" s="19"/>
      <c r="F201" s="19"/>
      <c r="G201" s="19"/>
      <c r="H201" s="19"/>
      <c r="I201" s="8"/>
      <c r="J201" s="19"/>
      <c r="K201" s="19"/>
      <c r="L201" s="19"/>
      <c r="M201" s="19"/>
      <c r="N201" s="19"/>
      <c r="O201" s="19"/>
      <c r="P201" s="19"/>
      <c r="Q201" s="8"/>
    </row>
    <row r="202" spans="1:17" ht="21" hidden="1" customHeight="1" x14ac:dyDescent="0.25">
      <c r="A202" s="8"/>
      <c r="B202" s="19"/>
      <c r="C202" s="19"/>
      <c r="D202" s="19"/>
      <c r="E202" s="19"/>
      <c r="F202" s="19"/>
      <c r="G202" s="19"/>
      <c r="H202" s="19"/>
      <c r="I202" s="8"/>
      <c r="J202" s="19"/>
      <c r="K202" s="19"/>
      <c r="L202" s="19"/>
      <c r="M202" s="19"/>
      <c r="N202" s="29"/>
      <c r="O202" s="29"/>
      <c r="P202" s="29"/>
      <c r="Q202" s="8"/>
    </row>
    <row r="203" spans="1:17" ht="21" hidden="1" customHeight="1" x14ac:dyDescent="0.25">
      <c r="A203" s="8"/>
      <c r="B203" s="19"/>
      <c r="C203" s="19"/>
      <c r="D203" s="19"/>
      <c r="E203" s="19"/>
      <c r="F203" s="19"/>
      <c r="G203" s="19"/>
      <c r="H203" s="19"/>
      <c r="I203" s="8"/>
      <c r="J203" s="19"/>
      <c r="K203" s="19"/>
      <c r="L203" s="19"/>
      <c r="M203" s="19"/>
      <c r="N203" s="29"/>
      <c r="O203" s="29"/>
      <c r="P203" s="29"/>
      <c r="Q203" s="8"/>
    </row>
    <row r="204" spans="1:17" ht="21" hidden="1" customHeight="1" x14ac:dyDescent="0.25">
      <c r="A204" s="8"/>
      <c r="B204" s="19"/>
      <c r="C204" s="19"/>
      <c r="D204" s="19"/>
      <c r="E204" s="19"/>
      <c r="F204" s="19"/>
      <c r="G204" s="19"/>
      <c r="H204" s="19"/>
      <c r="I204" s="8"/>
      <c r="J204" s="19"/>
      <c r="K204" s="19"/>
      <c r="L204" s="19"/>
      <c r="M204" s="19"/>
      <c r="N204" s="29"/>
      <c r="O204" s="29"/>
      <c r="P204" s="29"/>
      <c r="Q204" s="8"/>
    </row>
    <row r="205" spans="1:17" ht="21" hidden="1" customHeight="1" x14ac:dyDescent="0.25">
      <c r="A205" s="8"/>
      <c r="B205" s="19"/>
      <c r="C205" s="19"/>
      <c r="D205" s="19"/>
      <c r="E205" s="19"/>
      <c r="F205" s="19"/>
      <c r="G205" s="19"/>
      <c r="H205" s="19"/>
      <c r="I205" s="8"/>
      <c r="J205" s="19"/>
      <c r="K205" s="19"/>
      <c r="L205" s="19"/>
      <c r="M205" s="19"/>
      <c r="N205" s="29"/>
      <c r="O205" s="29"/>
      <c r="P205" s="29"/>
      <c r="Q205" s="8"/>
    </row>
    <row r="206" spans="1:17" ht="21" hidden="1" customHeight="1" x14ac:dyDescent="0.25">
      <c r="A206" s="8"/>
      <c r="B206" s="19"/>
      <c r="C206" s="19"/>
      <c r="D206" s="19"/>
      <c r="E206" s="19"/>
      <c r="F206" s="19"/>
      <c r="G206" s="19"/>
      <c r="H206" s="19"/>
      <c r="I206" s="8"/>
      <c r="J206" s="19"/>
      <c r="K206" s="19"/>
      <c r="L206" s="19"/>
      <c r="M206" s="19"/>
      <c r="N206" s="29"/>
      <c r="O206" s="29"/>
      <c r="P206" s="29"/>
      <c r="Q206" s="8"/>
    </row>
    <row r="207" spans="1:17" ht="21" hidden="1" customHeight="1" x14ac:dyDescent="0.25">
      <c r="A207" s="8"/>
      <c r="B207" s="19"/>
      <c r="C207" s="19"/>
      <c r="D207" s="19"/>
      <c r="E207" s="19"/>
      <c r="F207" s="19"/>
      <c r="G207" s="19"/>
      <c r="H207" s="19"/>
      <c r="I207" s="8"/>
      <c r="J207" s="19"/>
      <c r="K207" s="19"/>
      <c r="L207" s="19"/>
      <c r="M207" s="19"/>
      <c r="N207" s="29"/>
      <c r="O207" s="29"/>
      <c r="P207" s="29"/>
      <c r="Q207" s="8"/>
    </row>
    <row r="208" spans="1:17" ht="21" hidden="1" customHeight="1" x14ac:dyDescent="0.25">
      <c r="A208" s="8"/>
      <c r="B208" s="19"/>
      <c r="C208" s="19"/>
      <c r="D208" s="19"/>
      <c r="E208" s="19"/>
      <c r="F208" s="19"/>
      <c r="G208" s="19"/>
      <c r="H208" s="19"/>
      <c r="I208" s="8"/>
      <c r="J208" s="19"/>
      <c r="K208" s="19"/>
      <c r="L208" s="19"/>
      <c r="M208" s="19"/>
      <c r="N208" s="29"/>
      <c r="O208" s="29"/>
      <c r="P208" s="29"/>
      <c r="Q208" s="8"/>
    </row>
    <row r="209" spans="1:17" ht="21" hidden="1" customHeight="1" x14ac:dyDescent="0.25">
      <c r="A209" s="8"/>
      <c r="B209" s="19"/>
      <c r="C209" s="19"/>
      <c r="D209" s="19"/>
      <c r="E209" s="19"/>
      <c r="F209" s="19"/>
      <c r="G209" s="19"/>
      <c r="H209" s="19"/>
      <c r="I209" s="8"/>
      <c r="J209" s="19"/>
      <c r="K209" s="19"/>
      <c r="L209" s="19"/>
      <c r="M209" s="19"/>
      <c r="N209" s="29"/>
      <c r="O209" s="29"/>
      <c r="P209" s="29"/>
      <c r="Q209" s="8"/>
    </row>
    <row r="210" spans="1:17" ht="21" hidden="1" customHeight="1" x14ac:dyDescent="0.25">
      <c r="A210" s="8"/>
      <c r="B210" s="19"/>
      <c r="C210" s="19"/>
      <c r="D210" s="19"/>
      <c r="E210" s="19"/>
      <c r="F210" s="19"/>
      <c r="G210" s="19"/>
      <c r="H210" s="19"/>
      <c r="I210" s="8"/>
      <c r="J210" s="19"/>
      <c r="K210" s="19"/>
      <c r="L210" s="19"/>
      <c r="M210" s="19"/>
      <c r="N210" s="19"/>
      <c r="O210" s="19"/>
      <c r="P210" s="19"/>
      <c r="Q210" s="8"/>
    </row>
    <row r="211" spans="1:17" ht="21" hidden="1" customHeight="1" x14ac:dyDescent="0.25">
      <c r="A211" s="8"/>
      <c r="B211" s="19"/>
      <c r="C211" s="19"/>
      <c r="D211" s="19"/>
      <c r="E211" s="19"/>
      <c r="F211" s="19"/>
      <c r="G211" s="19"/>
      <c r="H211" s="19"/>
      <c r="I211" s="8"/>
      <c r="J211" s="19"/>
      <c r="K211" s="19"/>
      <c r="L211" s="19"/>
      <c r="M211" s="19"/>
      <c r="N211" s="19"/>
      <c r="O211" s="19"/>
      <c r="P211" s="19"/>
      <c r="Q211" s="8"/>
    </row>
    <row r="212" spans="1:17" ht="21" hidden="1" customHeight="1" x14ac:dyDescent="0.25">
      <c r="A212" s="8"/>
      <c r="B212" s="19"/>
      <c r="C212" s="19"/>
      <c r="D212" s="19"/>
      <c r="E212" s="19"/>
      <c r="F212" s="19"/>
      <c r="G212" s="19"/>
      <c r="H212" s="19"/>
      <c r="I212" s="8"/>
      <c r="J212" s="19"/>
      <c r="K212" s="19"/>
      <c r="L212" s="19"/>
      <c r="M212" s="19"/>
      <c r="N212" s="19"/>
      <c r="O212" s="19"/>
      <c r="P212" s="19"/>
      <c r="Q212" s="8"/>
    </row>
    <row r="213" spans="1:17" ht="21" hidden="1" customHeight="1" x14ac:dyDescent="0.25">
      <c r="A213" s="8"/>
      <c r="B213" s="19"/>
      <c r="C213" s="19"/>
      <c r="D213" s="19"/>
      <c r="E213" s="19"/>
      <c r="F213" s="20" t="s">
        <v>127</v>
      </c>
      <c r="G213" s="17">
        <f>SUM(C200:H200)</f>
        <v>0</v>
      </c>
      <c r="H213" s="20" t="s">
        <v>128</v>
      </c>
      <c r="I213" s="15"/>
      <c r="J213" s="19"/>
      <c r="K213" s="19"/>
      <c r="L213" s="19"/>
      <c r="M213" s="19"/>
      <c r="N213" s="20" t="s">
        <v>127</v>
      </c>
      <c r="O213" s="17">
        <f>SUM(K200:P200)</f>
        <v>0</v>
      </c>
      <c r="P213" s="20" t="s">
        <v>128</v>
      </c>
      <c r="Q213" s="8"/>
    </row>
    <row r="214" spans="1:17" ht="21" hidden="1" customHeight="1" x14ac:dyDescent="0.25">
      <c r="A214" s="8"/>
      <c r="B214" s="8"/>
      <c r="C214" s="8"/>
      <c r="D214" s="8"/>
      <c r="E214" s="8"/>
      <c r="F214" s="8"/>
      <c r="G214" s="15"/>
      <c r="H214" s="222"/>
      <c r="I214" s="15"/>
      <c r="J214" s="8"/>
      <c r="K214" s="8"/>
      <c r="L214" s="8"/>
      <c r="M214" s="8"/>
      <c r="N214" s="8"/>
      <c r="O214" s="15"/>
      <c r="P214" s="222"/>
      <c r="Q214" s="8"/>
    </row>
    <row r="215" spans="1:17" ht="21" hidden="1" customHeight="1" x14ac:dyDescent="0.25">
      <c r="A215" s="8"/>
      <c r="B215" s="8"/>
      <c r="C215" s="8"/>
      <c r="D215" s="8"/>
      <c r="E215" s="8"/>
      <c r="F215" s="8"/>
      <c r="G215" s="15"/>
      <c r="H215" s="222"/>
      <c r="I215" s="15"/>
      <c r="J215" s="8"/>
      <c r="K215" s="8"/>
      <c r="L215" s="8"/>
      <c r="M215" s="8"/>
      <c r="N215" s="8"/>
      <c r="O215" s="15"/>
      <c r="P215" s="222"/>
      <c r="Q215" s="8"/>
    </row>
    <row r="216" spans="1:17" ht="21" hidden="1" customHeight="1" x14ac:dyDescent="0.25">
      <c r="A216" s="8"/>
      <c r="B216" s="5">
        <f>'REKOD PRESTASI MURID'!Z11</f>
        <v>0</v>
      </c>
      <c r="C216" s="18"/>
      <c r="D216" s="18"/>
      <c r="E216" s="18"/>
      <c r="F216" s="18"/>
      <c r="G216" s="18"/>
      <c r="H216" s="7"/>
      <c r="I216" s="6"/>
      <c r="J216" s="5">
        <f>'REKOD PRESTASI MURID'!AA11</f>
        <v>0</v>
      </c>
      <c r="K216" s="18"/>
      <c r="L216" s="18"/>
      <c r="M216" s="18"/>
      <c r="N216" s="18"/>
      <c r="O216" s="18"/>
      <c r="P216" s="7"/>
      <c r="Q216" s="4"/>
    </row>
    <row r="217" spans="1:17" ht="21" hidden="1" customHeight="1" x14ac:dyDescent="0.25">
      <c r="A217" s="8"/>
      <c r="B217" s="28" t="s">
        <v>108</v>
      </c>
      <c r="C217" s="10" t="s">
        <v>116</v>
      </c>
      <c r="D217" s="10" t="s">
        <v>117</v>
      </c>
      <c r="E217" s="10" t="s">
        <v>118</v>
      </c>
      <c r="F217" s="10" t="s">
        <v>119</v>
      </c>
      <c r="G217" s="10" t="s">
        <v>120</v>
      </c>
      <c r="H217" s="10" t="s">
        <v>121</v>
      </c>
      <c r="I217" s="8"/>
      <c r="J217" s="28" t="s">
        <v>108</v>
      </c>
      <c r="K217" s="10" t="s">
        <v>116</v>
      </c>
      <c r="L217" s="10" t="s">
        <v>117</v>
      </c>
      <c r="M217" s="10" t="s">
        <v>118</v>
      </c>
      <c r="N217" s="10" t="s">
        <v>119</v>
      </c>
      <c r="O217" s="10" t="s">
        <v>120</v>
      </c>
      <c r="P217" s="10" t="s">
        <v>121</v>
      </c>
      <c r="Q217" s="8"/>
    </row>
    <row r="218" spans="1:17" ht="21" hidden="1" customHeight="1" x14ac:dyDescent="0.25">
      <c r="A218" s="8"/>
      <c r="B218" s="12" t="s">
        <v>126</v>
      </c>
      <c r="C218" s="12">
        <f>COUNTIF('REKOD PRESTASI MURID'!$Z$12:$Z$65,1)</f>
        <v>0</v>
      </c>
      <c r="D218" s="12">
        <f>COUNTIF('REKOD PRESTASI MURID'!$Z$12:$Z$65,2)</f>
        <v>0</v>
      </c>
      <c r="E218" s="12">
        <f>COUNTIF('REKOD PRESTASI MURID'!$Z$12:$Z$65,3)</f>
        <v>0</v>
      </c>
      <c r="F218" s="12">
        <f>COUNTIF('REKOD PRESTASI MURID'!$Z$12:$Z$65,4)</f>
        <v>0</v>
      </c>
      <c r="G218" s="12">
        <f>COUNTIF('REKOD PRESTASI MURID'!$Z$12:$Z$65,5)</f>
        <v>0</v>
      </c>
      <c r="H218" s="12">
        <f>COUNTIF('REKOD PRESTASI MURID'!$Z$12:$Z$65,6)</f>
        <v>0</v>
      </c>
      <c r="I218" s="8"/>
      <c r="J218" s="12" t="s">
        <v>126</v>
      </c>
      <c r="K218" s="12"/>
      <c r="L218" s="12"/>
      <c r="M218" s="12"/>
      <c r="N218" s="12"/>
      <c r="O218" s="12"/>
      <c r="P218" s="12"/>
      <c r="Q218" s="8"/>
    </row>
    <row r="219" spans="1:17" ht="21" hidden="1" customHeight="1" x14ac:dyDescent="0.25">
      <c r="A219" s="8"/>
      <c r="B219" s="8"/>
      <c r="C219" s="8"/>
      <c r="D219" s="8"/>
      <c r="E219" s="8"/>
      <c r="F219" s="8"/>
      <c r="G219" s="8"/>
      <c r="H219" s="8"/>
      <c r="I219" s="8"/>
      <c r="J219" s="8"/>
      <c r="K219" s="8"/>
      <c r="L219" s="8"/>
      <c r="M219" s="8"/>
      <c r="N219" s="8"/>
      <c r="O219" s="8"/>
      <c r="P219" s="8"/>
      <c r="Q219" s="8"/>
    </row>
    <row r="220" spans="1:17" ht="21" hidden="1" customHeight="1" x14ac:dyDescent="0.25">
      <c r="A220" s="8"/>
      <c r="B220" s="8"/>
      <c r="C220" s="8"/>
      <c r="D220" s="8"/>
      <c r="E220" s="8"/>
      <c r="F220" s="8"/>
      <c r="G220" s="8"/>
      <c r="H220" s="8"/>
      <c r="I220" s="8"/>
      <c r="J220" s="8"/>
      <c r="K220" s="8"/>
      <c r="L220" s="8"/>
      <c r="M220" s="8"/>
      <c r="N220" s="8"/>
      <c r="O220" s="8"/>
      <c r="P220" s="8"/>
      <c r="Q220" s="8"/>
    </row>
    <row r="221" spans="1:17" ht="21" hidden="1" customHeight="1" x14ac:dyDescent="0.25">
      <c r="A221" s="8"/>
      <c r="B221" s="8"/>
      <c r="C221" s="8"/>
      <c r="D221" s="8"/>
      <c r="E221" s="8"/>
      <c r="F221" s="8"/>
      <c r="G221" s="8"/>
      <c r="H221" s="8"/>
      <c r="I221" s="8"/>
      <c r="J221" s="8"/>
      <c r="K221" s="8"/>
      <c r="L221" s="8"/>
      <c r="M221" s="8"/>
      <c r="N221" s="8"/>
      <c r="O221" s="8"/>
      <c r="P221" s="8"/>
      <c r="Q221" s="8"/>
    </row>
    <row r="222" spans="1:17" ht="21" hidden="1" customHeight="1" x14ac:dyDescent="0.25">
      <c r="A222" s="8"/>
      <c r="B222" s="8"/>
      <c r="C222" s="8"/>
      <c r="D222" s="8"/>
      <c r="E222" s="8"/>
      <c r="F222" s="8"/>
      <c r="G222" s="8"/>
      <c r="H222" s="8"/>
      <c r="I222" s="8"/>
      <c r="J222" s="8"/>
      <c r="K222" s="8"/>
      <c r="L222" s="8"/>
      <c r="M222" s="8"/>
      <c r="N222" s="8"/>
      <c r="O222" s="8"/>
      <c r="P222" s="8"/>
      <c r="Q222" s="8"/>
    </row>
    <row r="223" spans="1:17" ht="21" hidden="1" customHeight="1" x14ac:dyDescent="0.25">
      <c r="A223" s="8"/>
      <c r="B223" s="8"/>
      <c r="C223" s="8"/>
      <c r="D223" s="8"/>
      <c r="E223" s="8"/>
      <c r="F223" s="8"/>
      <c r="G223" s="8"/>
      <c r="H223" s="8"/>
      <c r="I223" s="8"/>
      <c r="J223" s="8"/>
      <c r="K223" s="8"/>
      <c r="L223" s="8"/>
      <c r="M223" s="8"/>
      <c r="N223" s="8"/>
      <c r="O223" s="8"/>
      <c r="P223" s="8"/>
      <c r="Q223" s="8"/>
    </row>
    <row r="224" spans="1:17" ht="21" hidden="1" customHeight="1" x14ac:dyDescent="0.25">
      <c r="A224" s="8"/>
      <c r="B224" s="8"/>
      <c r="C224" s="8"/>
      <c r="D224" s="8"/>
      <c r="E224" s="8"/>
      <c r="F224" s="8"/>
      <c r="G224" s="8"/>
      <c r="H224" s="8"/>
      <c r="I224" s="8"/>
      <c r="J224" s="8"/>
      <c r="K224" s="8"/>
      <c r="L224" s="8"/>
      <c r="M224" s="8"/>
      <c r="N224" s="8"/>
      <c r="O224" s="8"/>
      <c r="P224" s="8"/>
      <c r="Q224" s="8"/>
    </row>
    <row r="225" spans="1:17" ht="21" hidden="1" customHeight="1" x14ac:dyDescent="0.25">
      <c r="A225" s="8"/>
      <c r="B225" s="8"/>
      <c r="C225" s="8"/>
      <c r="D225" s="8"/>
      <c r="E225" s="8"/>
      <c r="F225" s="8"/>
      <c r="G225" s="8"/>
      <c r="H225" s="8"/>
      <c r="I225" s="8"/>
      <c r="J225" s="8"/>
      <c r="K225" s="8"/>
      <c r="L225" s="8"/>
      <c r="M225" s="8"/>
      <c r="N225" s="8"/>
      <c r="O225" s="8"/>
      <c r="P225" s="8"/>
      <c r="Q225" s="8"/>
    </row>
    <row r="226" spans="1:17" ht="21" hidden="1" customHeight="1" x14ac:dyDescent="0.25">
      <c r="A226" s="8"/>
      <c r="B226" s="8"/>
      <c r="C226" s="8"/>
      <c r="D226" s="8"/>
      <c r="E226" s="8"/>
      <c r="F226" s="8"/>
      <c r="G226" s="8"/>
      <c r="H226" s="8"/>
      <c r="I226" s="8"/>
      <c r="J226" s="8"/>
      <c r="K226" s="8"/>
      <c r="L226" s="8"/>
      <c r="M226" s="8"/>
      <c r="N226" s="8"/>
      <c r="O226" s="8"/>
      <c r="P226" s="8"/>
      <c r="Q226" s="8"/>
    </row>
    <row r="227" spans="1:17" ht="21" hidden="1" customHeight="1" x14ac:dyDescent="0.25">
      <c r="A227" s="8"/>
      <c r="B227" s="8"/>
      <c r="C227" s="8"/>
      <c r="D227" s="8"/>
      <c r="E227" s="8"/>
      <c r="F227" s="8"/>
      <c r="G227" s="8"/>
      <c r="H227" s="8"/>
      <c r="I227" s="8"/>
      <c r="J227" s="8"/>
      <c r="K227" s="8"/>
      <c r="L227" s="8"/>
      <c r="M227" s="8"/>
      <c r="N227" s="8"/>
      <c r="O227" s="8"/>
      <c r="P227" s="8"/>
      <c r="Q227" s="8"/>
    </row>
    <row r="228" spans="1:17" ht="21" hidden="1" customHeight="1" x14ac:dyDescent="0.25">
      <c r="A228" s="8"/>
      <c r="B228" s="8"/>
      <c r="C228" s="8"/>
      <c r="D228" s="8"/>
      <c r="E228" s="8"/>
      <c r="F228" s="8"/>
      <c r="G228" s="8"/>
      <c r="H228" s="8"/>
      <c r="I228" s="8"/>
      <c r="J228" s="8"/>
      <c r="K228" s="8"/>
      <c r="L228" s="8"/>
      <c r="M228" s="8"/>
      <c r="N228" s="8"/>
      <c r="O228" s="8"/>
      <c r="P228" s="8"/>
      <c r="Q228" s="8"/>
    </row>
    <row r="229" spans="1:17" ht="21" hidden="1" customHeight="1" x14ac:dyDescent="0.25">
      <c r="A229" s="8"/>
      <c r="B229" s="8"/>
      <c r="C229" s="8"/>
      <c r="D229" s="8"/>
      <c r="E229" s="8"/>
      <c r="F229" s="8"/>
      <c r="G229" s="8"/>
      <c r="H229" s="8"/>
      <c r="I229" s="8"/>
      <c r="J229" s="8"/>
      <c r="K229" s="8"/>
      <c r="L229" s="8"/>
      <c r="M229" s="8"/>
      <c r="N229" s="8"/>
      <c r="O229" s="8"/>
      <c r="P229" s="8"/>
      <c r="Q229" s="8"/>
    </row>
    <row r="230" spans="1:17" ht="21" hidden="1" customHeight="1" x14ac:dyDescent="0.25">
      <c r="A230" s="8"/>
      <c r="B230" s="8"/>
      <c r="C230" s="8"/>
      <c r="D230" s="8"/>
      <c r="E230" s="8"/>
      <c r="F230" s="8"/>
      <c r="G230" s="8"/>
      <c r="H230" s="8"/>
      <c r="I230" s="8"/>
      <c r="J230" s="8"/>
      <c r="K230" s="8"/>
      <c r="L230" s="8"/>
      <c r="M230" s="8"/>
      <c r="N230" s="8"/>
      <c r="O230" s="8"/>
      <c r="P230" s="8"/>
      <c r="Q230" s="8"/>
    </row>
    <row r="231" spans="1:17" ht="21" hidden="1" customHeight="1" x14ac:dyDescent="0.25">
      <c r="A231" s="8"/>
      <c r="B231" s="8"/>
      <c r="C231" s="8"/>
      <c r="D231" s="8"/>
      <c r="E231" s="8"/>
      <c r="F231" s="20" t="s">
        <v>127</v>
      </c>
      <c r="G231" s="17">
        <f>SUM(C218:H218)</f>
        <v>0</v>
      </c>
      <c r="H231" s="20" t="s">
        <v>128</v>
      </c>
      <c r="I231" s="8"/>
      <c r="J231" s="8"/>
      <c r="K231" s="8"/>
      <c r="L231" s="8"/>
      <c r="M231" s="8"/>
      <c r="N231" s="20" t="s">
        <v>127</v>
      </c>
      <c r="O231" s="17">
        <f>SUM(K218:P218)</f>
        <v>0</v>
      </c>
      <c r="P231" s="20" t="s">
        <v>128</v>
      </c>
      <c r="Q231" s="8"/>
    </row>
    <row r="232" spans="1:17" ht="21" hidden="1" customHeight="1" x14ac:dyDescent="0.25">
      <c r="A232" s="8"/>
      <c r="B232" s="8"/>
      <c r="C232" s="8"/>
      <c r="D232" s="8"/>
      <c r="E232" s="8"/>
      <c r="F232" s="8"/>
      <c r="G232" s="8"/>
      <c r="H232" s="8"/>
      <c r="I232" s="8"/>
      <c r="J232" s="8"/>
      <c r="K232" s="8"/>
      <c r="L232" s="8"/>
      <c r="M232" s="8"/>
      <c r="N232" s="8"/>
      <c r="O232" s="8"/>
      <c r="P232" s="8"/>
      <c r="Q232" s="8"/>
    </row>
    <row r="233" spans="1:17" ht="21" hidden="1" customHeight="1" x14ac:dyDescent="0.25">
      <c r="A233" s="8"/>
      <c r="B233" s="8"/>
      <c r="C233" s="8"/>
      <c r="D233" s="8"/>
      <c r="E233" s="8"/>
      <c r="F233" s="8"/>
      <c r="G233" s="8"/>
      <c r="H233" s="8"/>
      <c r="I233" s="8"/>
      <c r="J233" s="8"/>
      <c r="K233" s="8"/>
      <c r="L233" s="8"/>
      <c r="M233" s="8"/>
      <c r="N233" s="8"/>
      <c r="O233" s="8"/>
      <c r="P233" s="8"/>
      <c r="Q233" s="8"/>
    </row>
    <row r="234" spans="1:17" ht="21" hidden="1" customHeight="1" x14ac:dyDescent="0.25">
      <c r="A234" s="8"/>
      <c r="B234" s="35" t="s">
        <v>137</v>
      </c>
      <c r="C234" s="25"/>
      <c r="D234" s="25"/>
      <c r="E234" s="25"/>
      <c r="F234" s="25"/>
      <c r="G234" s="25"/>
      <c r="H234" s="26"/>
      <c r="I234" s="8"/>
      <c r="J234" s="8"/>
      <c r="K234" s="8"/>
      <c r="L234" s="8"/>
      <c r="M234" s="8"/>
      <c r="N234" s="8"/>
      <c r="O234" s="8"/>
      <c r="P234" s="8"/>
      <c r="Q234" s="8"/>
    </row>
    <row r="235" spans="1:17" ht="21" hidden="1" customHeight="1" x14ac:dyDescent="0.25">
      <c r="A235" s="8"/>
      <c r="B235" s="28" t="s">
        <v>108</v>
      </c>
      <c r="C235" s="10" t="s">
        <v>116</v>
      </c>
      <c r="D235" s="10" t="s">
        <v>117</v>
      </c>
      <c r="E235" s="10" t="s">
        <v>118</v>
      </c>
      <c r="F235" s="10" t="s">
        <v>119</v>
      </c>
      <c r="G235" s="10" t="s">
        <v>120</v>
      </c>
      <c r="H235" s="10" t="s">
        <v>121</v>
      </c>
      <c r="I235" s="8"/>
      <c r="J235" s="8"/>
      <c r="K235" s="8"/>
      <c r="L235" s="8"/>
      <c r="M235" s="8"/>
      <c r="N235" s="8"/>
      <c r="O235" s="8"/>
      <c r="P235" s="8"/>
      <c r="Q235" s="8"/>
    </row>
    <row r="236" spans="1:17" ht="21" hidden="1" customHeight="1" x14ac:dyDescent="0.25">
      <c r="A236" s="8"/>
      <c r="B236" s="12" t="s">
        <v>126</v>
      </c>
      <c r="C236" s="12">
        <f>COUNTIF('REKOD PRESTASI MURID'!$AD$12:$AD$65,1)</f>
        <v>1</v>
      </c>
      <c r="D236" s="12">
        <f>COUNTIF('REKOD PRESTASI MURID'!$AD$12:$AD$65,2)</f>
        <v>1</v>
      </c>
      <c r="E236" s="12">
        <f>COUNTIF('REKOD PRESTASI MURID'!$AD$12:$AD$65,3)</f>
        <v>1</v>
      </c>
      <c r="F236" s="12">
        <f>COUNTIF('REKOD PRESTASI MURID'!$AD$12:$AD$65,4)</f>
        <v>1</v>
      </c>
      <c r="G236" s="12">
        <f>COUNTIF('REKOD PRESTASI MURID'!$AD$12:$AD$65,5)</f>
        <v>1</v>
      </c>
      <c r="H236" s="12">
        <f>COUNTIF('REKOD PRESTASI MURID'!$AD$12:$AD$65,6)</f>
        <v>1</v>
      </c>
      <c r="I236" s="8"/>
      <c r="J236" s="8"/>
      <c r="K236" s="8"/>
      <c r="L236" s="8"/>
      <c r="M236" s="8"/>
      <c r="N236" s="8"/>
      <c r="O236" s="8"/>
      <c r="P236" s="8"/>
      <c r="Q236" s="8"/>
    </row>
    <row r="237" spans="1:17" ht="21" hidden="1" customHeight="1" x14ac:dyDescent="0.25">
      <c r="A237" s="8"/>
      <c r="B237" s="8"/>
      <c r="C237" s="8"/>
      <c r="D237" s="8"/>
      <c r="E237" s="8"/>
      <c r="F237" s="8"/>
      <c r="G237" s="8"/>
      <c r="H237" s="8"/>
      <c r="I237" s="8"/>
      <c r="J237" s="8"/>
      <c r="K237" s="8"/>
      <c r="L237" s="8"/>
      <c r="M237" s="8"/>
      <c r="N237" s="8"/>
      <c r="O237" s="8"/>
      <c r="P237" s="8"/>
      <c r="Q237" s="8"/>
    </row>
    <row r="238" spans="1:17" ht="21" hidden="1" customHeight="1" x14ac:dyDescent="0.25">
      <c r="A238" s="8"/>
      <c r="B238" s="8"/>
      <c r="C238" s="8"/>
      <c r="D238" s="8"/>
      <c r="E238" s="8"/>
      <c r="F238" s="8"/>
      <c r="G238" s="8"/>
      <c r="H238" s="8"/>
      <c r="I238" s="8"/>
      <c r="J238" s="8"/>
      <c r="K238" s="8"/>
      <c r="L238" s="8"/>
      <c r="M238" s="8"/>
      <c r="N238" s="8"/>
      <c r="O238" s="8"/>
      <c r="P238" s="8"/>
      <c r="Q238" s="8"/>
    </row>
    <row r="239" spans="1:17" ht="21" hidden="1" customHeight="1" x14ac:dyDescent="0.25">
      <c r="A239" s="8"/>
      <c r="B239" s="8"/>
      <c r="C239" s="8"/>
      <c r="D239" s="8"/>
      <c r="E239" s="8"/>
      <c r="F239" s="8"/>
      <c r="G239" s="8"/>
      <c r="H239" s="8"/>
      <c r="I239" s="8"/>
      <c r="J239" s="8"/>
      <c r="K239" s="8"/>
      <c r="L239" s="8"/>
      <c r="M239" s="8"/>
      <c r="N239" s="8"/>
      <c r="O239" s="8"/>
      <c r="P239" s="8"/>
      <c r="Q239" s="8"/>
    </row>
    <row r="240" spans="1:17" ht="21" hidden="1" customHeight="1" x14ac:dyDescent="0.25">
      <c r="A240" s="8"/>
      <c r="B240" s="8"/>
      <c r="C240" s="8"/>
      <c r="D240" s="8"/>
      <c r="E240" s="8"/>
      <c r="F240" s="8"/>
      <c r="G240" s="8"/>
      <c r="H240" s="8"/>
      <c r="I240" s="8"/>
      <c r="J240" s="8"/>
      <c r="K240" s="8"/>
      <c r="L240" s="8"/>
      <c r="M240" s="8"/>
      <c r="N240" s="8"/>
      <c r="O240" s="8"/>
      <c r="P240" s="8"/>
      <c r="Q240" s="8"/>
    </row>
    <row r="241" spans="1:17" ht="21" hidden="1" customHeight="1" x14ac:dyDescent="0.25">
      <c r="A241" s="8"/>
      <c r="B241" s="8"/>
      <c r="C241" s="8"/>
      <c r="D241" s="8"/>
      <c r="E241" s="8"/>
      <c r="F241" s="8"/>
      <c r="G241" s="8"/>
      <c r="H241" s="8"/>
      <c r="I241" s="8"/>
      <c r="J241" s="8"/>
      <c r="K241" s="8"/>
      <c r="L241" s="8"/>
      <c r="M241" s="8"/>
      <c r="N241" s="8"/>
      <c r="O241" s="8"/>
      <c r="P241" s="8"/>
      <c r="Q241" s="8"/>
    </row>
    <row r="242" spans="1:17" ht="21" hidden="1" customHeight="1" x14ac:dyDescent="0.25">
      <c r="A242" s="8"/>
      <c r="B242" s="8"/>
      <c r="C242" s="8"/>
      <c r="D242" s="8"/>
      <c r="E242" s="8"/>
      <c r="F242" s="8"/>
      <c r="G242" s="8"/>
      <c r="H242" s="8"/>
      <c r="I242" s="8"/>
      <c r="J242" s="8"/>
      <c r="K242" s="8"/>
      <c r="L242" s="8"/>
      <c r="M242" s="8"/>
      <c r="N242" s="8"/>
      <c r="O242" s="8"/>
      <c r="P242" s="8"/>
      <c r="Q242" s="8"/>
    </row>
    <row r="243" spans="1:17" ht="21" hidden="1" customHeight="1" x14ac:dyDescent="0.25">
      <c r="A243" s="8"/>
      <c r="B243" s="8"/>
      <c r="C243" s="8"/>
      <c r="D243" s="8"/>
      <c r="E243" s="8"/>
      <c r="F243" s="8"/>
      <c r="G243" s="8"/>
      <c r="H243" s="8"/>
      <c r="I243" s="8"/>
      <c r="J243" s="8"/>
      <c r="K243" s="8"/>
      <c r="L243" s="8"/>
      <c r="M243" s="8"/>
      <c r="N243" s="8"/>
      <c r="O243" s="8"/>
      <c r="P243" s="8"/>
      <c r="Q243" s="8"/>
    </row>
    <row r="244" spans="1:17" ht="21" hidden="1" customHeight="1" x14ac:dyDescent="0.25">
      <c r="A244" s="8"/>
      <c r="B244" s="8"/>
      <c r="C244" s="8"/>
      <c r="D244" s="8"/>
      <c r="E244" s="8"/>
      <c r="F244" s="8"/>
      <c r="G244" s="8"/>
      <c r="H244" s="8"/>
      <c r="I244" s="8"/>
      <c r="J244" s="8"/>
      <c r="K244" s="8"/>
      <c r="L244" s="8"/>
      <c r="M244" s="8"/>
      <c r="N244" s="8"/>
      <c r="O244" s="8"/>
      <c r="P244" s="8"/>
      <c r="Q244" s="8"/>
    </row>
    <row r="245" spans="1:17" ht="21" hidden="1" customHeight="1" x14ac:dyDescent="0.25">
      <c r="A245" s="8"/>
      <c r="B245" s="8"/>
      <c r="C245" s="8"/>
      <c r="D245" s="8"/>
      <c r="E245" s="8"/>
      <c r="F245" s="8"/>
      <c r="G245" s="8"/>
      <c r="H245" s="8"/>
      <c r="I245" s="8"/>
      <c r="J245" s="8"/>
      <c r="K245" s="8"/>
      <c r="L245" s="8"/>
      <c r="M245" s="8"/>
      <c r="N245" s="8"/>
      <c r="O245" s="8"/>
      <c r="P245" s="8"/>
      <c r="Q245" s="8"/>
    </row>
    <row r="246" spans="1:17" ht="21" hidden="1" customHeight="1" x14ac:dyDescent="0.25">
      <c r="A246" s="8"/>
      <c r="B246" s="8"/>
      <c r="C246" s="8"/>
      <c r="D246" s="8"/>
      <c r="E246" s="8"/>
      <c r="F246" s="8"/>
      <c r="G246" s="8"/>
      <c r="H246" s="8"/>
      <c r="I246" s="8"/>
      <c r="J246" s="8"/>
      <c r="K246" s="8"/>
      <c r="L246" s="8"/>
      <c r="M246" s="8"/>
      <c r="N246" s="8"/>
      <c r="O246" s="8"/>
      <c r="P246" s="8"/>
      <c r="Q246" s="8"/>
    </row>
    <row r="247" spans="1:17" ht="21" hidden="1" customHeight="1" x14ac:dyDescent="0.25">
      <c r="A247" s="8"/>
      <c r="B247" s="8"/>
      <c r="C247" s="8"/>
      <c r="D247" s="8"/>
      <c r="E247" s="8"/>
      <c r="F247" s="8"/>
      <c r="G247" s="8"/>
      <c r="H247" s="8"/>
      <c r="I247" s="8"/>
      <c r="J247" s="8"/>
      <c r="K247" s="8"/>
      <c r="L247" s="8"/>
      <c r="M247" s="8"/>
      <c r="N247" s="8"/>
      <c r="O247" s="8"/>
      <c r="P247" s="8"/>
      <c r="Q247" s="8"/>
    </row>
    <row r="248" spans="1:17" ht="21" hidden="1" customHeight="1" x14ac:dyDescent="0.25">
      <c r="A248" s="8"/>
      <c r="B248" s="8"/>
      <c r="C248" s="8"/>
      <c r="D248" s="8"/>
      <c r="E248" s="8"/>
      <c r="F248" s="8"/>
      <c r="G248" s="8"/>
      <c r="H248" s="8"/>
      <c r="I248" s="8"/>
      <c r="J248" s="8"/>
      <c r="K248" s="8"/>
      <c r="L248" s="8"/>
      <c r="M248" s="8"/>
      <c r="N248" s="8"/>
      <c r="O248" s="8"/>
      <c r="P248" s="8"/>
      <c r="Q248" s="8"/>
    </row>
    <row r="249" spans="1:17" ht="21" hidden="1" customHeight="1" x14ac:dyDescent="0.25">
      <c r="A249" s="8"/>
      <c r="B249" s="8"/>
      <c r="C249" s="8"/>
      <c r="D249" s="8"/>
      <c r="E249" s="8"/>
      <c r="F249" s="20" t="s">
        <v>127</v>
      </c>
      <c r="G249" s="17">
        <f>SUM(C236:H236)</f>
        <v>6</v>
      </c>
      <c r="H249" s="20" t="s">
        <v>128</v>
      </c>
      <c r="I249" s="8"/>
      <c r="J249" s="8"/>
      <c r="K249" s="8"/>
      <c r="L249" s="8"/>
      <c r="M249" s="8"/>
      <c r="N249" s="8"/>
      <c r="O249" s="8"/>
      <c r="P249" s="8"/>
      <c r="Q249" s="8"/>
    </row>
    <row r="250" spans="1:17" ht="21" hidden="1" customHeight="1" x14ac:dyDescent="0.25">
      <c r="A250" s="8"/>
      <c r="B250" s="8"/>
      <c r="C250" s="8"/>
      <c r="D250" s="8"/>
      <c r="E250" s="8"/>
      <c r="F250" s="8"/>
      <c r="G250" s="8"/>
      <c r="H250" s="8"/>
      <c r="I250" s="8"/>
      <c r="J250" s="8"/>
      <c r="K250" s="8"/>
      <c r="L250" s="8"/>
      <c r="M250" s="8"/>
      <c r="N250" s="8"/>
      <c r="O250" s="8"/>
      <c r="P250" s="8"/>
      <c r="Q250" s="8"/>
    </row>
    <row r="251" spans="1:17" ht="21" hidden="1" customHeight="1" x14ac:dyDescent="0.25">
      <c r="A251" s="8"/>
      <c r="B251" s="8"/>
      <c r="C251" s="8"/>
      <c r="D251" s="8"/>
      <c r="E251" s="8"/>
      <c r="F251" s="8"/>
      <c r="G251" s="8"/>
      <c r="H251" s="8"/>
      <c r="I251" s="8"/>
      <c r="J251" s="8"/>
      <c r="K251" s="8"/>
      <c r="L251" s="8"/>
      <c r="M251" s="8"/>
      <c r="N251" s="8"/>
      <c r="O251" s="8"/>
      <c r="P251" s="8"/>
      <c r="Q251" s="8"/>
    </row>
    <row r="252" spans="1:17" ht="21" hidden="1" customHeight="1" x14ac:dyDescent="0.25">
      <c r="A252" s="8"/>
      <c r="B252" s="8"/>
      <c r="C252" s="8"/>
      <c r="D252" s="8"/>
      <c r="E252" s="8"/>
      <c r="F252" s="8"/>
      <c r="G252" s="8"/>
      <c r="H252" s="8"/>
      <c r="I252" s="8"/>
      <c r="J252" s="8"/>
      <c r="K252" s="8"/>
      <c r="L252" s="8"/>
      <c r="M252" s="8"/>
      <c r="N252" s="8"/>
      <c r="O252" s="8"/>
      <c r="P252" s="8"/>
      <c r="Q252" s="8"/>
    </row>
    <row r="253" spans="1:17" ht="21" hidden="1" customHeight="1" x14ac:dyDescent="0.25">
      <c r="A253" s="8"/>
      <c r="B253" s="8"/>
      <c r="C253" s="8"/>
      <c r="D253" s="8"/>
      <c r="E253" s="8"/>
      <c r="F253" s="8"/>
      <c r="G253" s="8"/>
      <c r="H253" s="8"/>
      <c r="I253" s="8"/>
      <c r="J253" s="8"/>
      <c r="K253" s="8"/>
      <c r="L253" s="8"/>
      <c r="M253" s="8"/>
      <c r="N253" s="8"/>
      <c r="O253" s="8"/>
      <c r="P253" s="8"/>
      <c r="Q253" s="8"/>
    </row>
    <row r="254" spans="1:17" ht="21" hidden="1" customHeight="1" x14ac:dyDescent="0.25">
      <c r="A254" s="8"/>
      <c r="B254" s="8"/>
      <c r="C254" s="8"/>
      <c r="D254" s="8"/>
      <c r="E254" s="8"/>
      <c r="F254" s="8"/>
      <c r="G254" s="8"/>
      <c r="H254" s="8"/>
      <c r="I254" s="8"/>
      <c r="J254" s="8"/>
      <c r="K254" s="8"/>
      <c r="L254" s="8"/>
      <c r="M254" s="8"/>
      <c r="N254" s="8"/>
      <c r="O254" s="8"/>
      <c r="P254" s="8"/>
      <c r="Q254" s="8"/>
    </row>
    <row r="255" spans="1:17" ht="21" hidden="1" customHeight="1" x14ac:dyDescent="0.25">
      <c r="A255" s="8"/>
      <c r="B255" s="8"/>
      <c r="C255" s="8"/>
      <c r="D255" s="8"/>
      <c r="E255" s="8"/>
      <c r="F255" s="8"/>
      <c r="G255" s="8"/>
      <c r="H255" s="8"/>
      <c r="I255" s="8"/>
      <c r="J255" s="8"/>
      <c r="K255" s="8"/>
      <c r="L255" s="8"/>
      <c r="M255" s="8"/>
      <c r="N255" s="8"/>
      <c r="O255" s="8"/>
      <c r="P255" s="8"/>
      <c r="Q255" s="8"/>
    </row>
    <row r="256" spans="1:17" ht="21" hidden="1" customHeight="1" x14ac:dyDescent="0.25">
      <c r="A256" s="8"/>
      <c r="B256" s="8"/>
      <c r="C256" s="8"/>
      <c r="D256" s="8"/>
      <c r="E256" s="8"/>
      <c r="F256" s="8"/>
      <c r="G256" s="8"/>
      <c r="H256" s="8"/>
      <c r="I256" s="8"/>
      <c r="J256" s="8"/>
      <c r="K256" s="8"/>
      <c r="L256" s="8"/>
      <c r="M256" s="8"/>
      <c r="N256" s="8"/>
      <c r="O256" s="8"/>
      <c r="P256" s="8"/>
      <c r="Q256" s="8"/>
    </row>
    <row r="257" spans="1:17" ht="21" hidden="1" customHeight="1" x14ac:dyDescent="0.25">
      <c r="A257" s="8"/>
      <c r="B257" s="8"/>
      <c r="C257" s="8"/>
      <c r="D257" s="8"/>
      <c r="E257" s="8"/>
      <c r="F257" s="8"/>
      <c r="G257" s="8"/>
      <c r="H257" s="8"/>
      <c r="I257" s="8"/>
      <c r="J257" s="8"/>
      <c r="K257" s="8"/>
      <c r="L257" s="8"/>
      <c r="M257" s="8"/>
      <c r="N257" s="8"/>
      <c r="O257" s="8"/>
      <c r="P257" s="8"/>
      <c r="Q257" s="8"/>
    </row>
    <row r="258" spans="1:17" ht="21" hidden="1" customHeight="1" x14ac:dyDescent="0.25">
      <c r="A258" s="8"/>
      <c r="B258" s="8"/>
      <c r="C258" s="8"/>
      <c r="D258" s="8"/>
      <c r="E258" s="8"/>
      <c r="F258" s="8"/>
      <c r="G258" s="8"/>
      <c r="H258" s="8"/>
      <c r="I258" s="8"/>
      <c r="J258" s="8"/>
      <c r="K258" s="8"/>
      <c r="L258" s="8"/>
      <c r="M258" s="8"/>
      <c r="N258" s="8"/>
      <c r="O258" s="8"/>
      <c r="P258" s="8"/>
      <c r="Q258" s="8"/>
    </row>
    <row r="259" spans="1:17" ht="21" hidden="1" customHeight="1" x14ac:dyDescent="0.25">
      <c r="A259" s="8"/>
      <c r="B259" s="8"/>
      <c r="C259" s="8"/>
      <c r="D259" s="8"/>
      <c r="E259" s="8"/>
      <c r="F259" s="8"/>
      <c r="G259" s="8"/>
      <c r="H259" s="8"/>
      <c r="I259" s="8"/>
      <c r="J259" s="8"/>
      <c r="K259" s="8"/>
      <c r="L259" s="8"/>
      <c r="M259" s="8"/>
      <c r="N259" s="8"/>
      <c r="O259" s="8"/>
      <c r="P259" s="8"/>
      <c r="Q259" s="8"/>
    </row>
    <row r="260" spans="1:17" ht="21" hidden="1" customHeight="1" x14ac:dyDescent="0.25">
      <c r="A260" s="8"/>
      <c r="B260" s="8"/>
      <c r="C260" s="8"/>
      <c r="D260" s="8"/>
      <c r="E260" s="8"/>
      <c r="F260" s="8"/>
      <c r="G260" s="8"/>
      <c r="H260" s="8"/>
      <c r="I260" s="8"/>
      <c r="J260" s="8"/>
      <c r="K260" s="8"/>
      <c r="L260" s="8"/>
      <c r="M260" s="8"/>
      <c r="N260" s="8"/>
      <c r="O260" s="8"/>
      <c r="P260" s="8"/>
      <c r="Q260" s="8"/>
    </row>
    <row r="261" spans="1:17" ht="21" hidden="1" customHeight="1" x14ac:dyDescent="0.25">
      <c r="A261" s="8"/>
      <c r="B261" s="8"/>
      <c r="C261" s="8"/>
      <c r="D261" s="8"/>
      <c r="E261" s="8"/>
      <c r="F261" s="8"/>
      <c r="G261" s="8"/>
      <c r="H261" s="8"/>
      <c r="I261" s="8"/>
      <c r="J261" s="8"/>
      <c r="K261" s="8"/>
      <c r="L261" s="8"/>
      <c r="M261" s="8"/>
      <c r="N261" s="8"/>
      <c r="O261" s="8"/>
      <c r="P261" s="8"/>
      <c r="Q261" s="8"/>
    </row>
    <row r="262" spans="1:17" ht="21" hidden="1" customHeight="1" x14ac:dyDescent="0.25">
      <c r="A262" s="8"/>
      <c r="B262" s="8"/>
      <c r="C262" s="8"/>
      <c r="D262" s="8"/>
      <c r="E262" s="8"/>
      <c r="F262" s="8"/>
      <c r="G262" s="8"/>
      <c r="H262" s="8"/>
      <c r="I262" s="8"/>
      <c r="J262" s="8"/>
      <c r="K262" s="8"/>
      <c r="L262" s="8"/>
      <c r="M262" s="8"/>
      <c r="N262" s="8"/>
      <c r="O262" s="8"/>
      <c r="P262" s="8"/>
      <c r="Q262" s="8"/>
    </row>
    <row r="263" spans="1:17" ht="21" hidden="1" customHeight="1" x14ac:dyDescent="0.25">
      <c r="A263" s="8"/>
      <c r="B263" s="8"/>
      <c r="C263" s="8"/>
      <c r="D263" s="8"/>
      <c r="E263" s="8"/>
      <c r="F263" s="8"/>
      <c r="G263" s="8"/>
      <c r="H263" s="8"/>
      <c r="I263" s="8"/>
      <c r="J263" s="8"/>
      <c r="K263" s="8"/>
      <c r="L263" s="8"/>
      <c r="M263" s="8"/>
      <c r="N263" s="8"/>
      <c r="O263" s="8"/>
      <c r="P263" s="8"/>
      <c r="Q263" s="8"/>
    </row>
  </sheetData>
  <mergeCells count="3">
    <mergeCell ref="H214:H215"/>
    <mergeCell ref="P214:P215"/>
    <mergeCell ref="A1:Q3"/>
  </mergeCells>
  <phoneticPr fontId="40" type="noConversion"/>
  <printOptions horizontalCentered="1"/>
  <pageMargins left="0.235416666666667" right="0.235416666666667" top="0.74791666666666701" bottom="0.74791666666666701" header="0.31388888888888899" footer="0.31388888888888899"/>
  <pageSetup paperSize="9" scale="38" orientation="portrait" blackAndWhite="1" r:id="rId1"/>
  <headerFooter alignWithMargins="0"/>
  <rowBreaks count="10" manualBreakCount="10">
    <brk id="21" max="16" man="1"/>
    <brk id="25" max="16" man="1"/>
    <brk id="28" max="16" man="1"/>
    <brk id="30" max="16" man="1"/>
    <brk id="38" max="16" man="1"/>
    <brk id="54" max="16383" man="1"/>
    <brk id="55" max="16" man="1"/>
    <brk id="71" max="16" man="1"/>
    <brk id="73" max="16" man="1"/>
    <brk id="144"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Valued Acer Customer</cp:lastModifiedBy>
  <cp:lastPrinted>2016-04-28T14:19:00Z</cp:lastPrinted>
  <dcterms:created xsi:type="dcterms:W3CDTF">2016-04-25T12:26:00Z</dcterms:created>
  <dcterms:modified xsi:type="dcterms:W3CDTF">2016-12-29T02:20:36Z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1033-10.1.0.5652</vt:lpwstr>
  </property>
  <property fmtid="{D5CDD505-2E9C-101B-9397-08002B2CF9AE}" pid="3" name="KSOReadingLayout">
    <vt:bool>true</vt:bool>
  </property>
</Properties>
</file>