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9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worksheets/sheet1.xml" ContentType="application/vnd.openxmlformats-officedocument.spreadsheetml.worksheet+xml"/>
  <Default Extension="vml" ContentType="application/vnd.openxmlformats-officedocument.vmlDrawing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105" windowWidth="10920" windowHeight="9435" tabRatio="791" firstSheet="1" activeTab="3"/>
  </bookViews>
  <sheets>
    <sheet name="REKOD STANDARD KANDUNGAN" sheetId="24" r:id="rId1"/>
    <sheet name="REKOD PRESTASI MURID" sheetId="21" r:id="rId2"/>
    <sheet name="LAPORAN MURID (INDIVIDU)" sheetId="22" r:id="rId3"/>
    <sheet name="DATA PERNYATAAN TAHAP PGUASAAN " sheetId="5" r:id="rId4"/>
    <sheet name="GRAF PELAPORAN" sheetId="23" r:id="rId5"/>
    <sheet name="Sheet1" sheetId="25" r:id="rId6"/>
  </sheets>
  <definedNames>
    <definedName name="_xlnm.Print_Area" localSheetId="3">'DATA PERNYATAAN TAHAP PGUASAAN '!$A$1:$B$10</definedName>
    <definedName name="_xlnm.Print_Area" localSheetId="4">'GRAF PELAPORAN'!$A$1:$Q$311</definedName>
    <definedName name="_xlnm.Print_Area" localSheetId="2">'LAPORAN MURID (INDIVIDU)'!$A$1:$G$55</definedName>
    <definedName name="_xlnm.Print_Area" localSheetId="1">'REKOD PRESTASI MURID'!$A$1:$Y$78</definedName>
    <definedName name="_xlnm.Print_Titles" localSheetId="4">'GRAF PELAPORAN'!$1:$4</definedName>
    <definedName name="_xlnm.Print_Titles" localSheetId="1">'REKOD PRESTASI MURID'!$11:$11</definedName>
  </definedNames>
  <calcPr calcId="125725"/>
</workbook>
</file>

<file path=xl/calcChain.xml><?xml version="1.0" encoding="utf-8"?>
<calcChain xmlns="http://schemas.openxmlformats.org/spreadsheetml/2006/main">
  <c r="E15" i="22"/>
  <c r="G12" i="21"/>
  <c r="F12"/>
  <c r="D20" i="22"/>
  <c r="H12" i="21" l="1"/>
  <c r="B12"/>
  <c r="C12"/>
  <c r="D12"/>
  <c r="B70"/>
  <c r="D6"/>
  <c r="D12" i="22" s="1"/>
  <c r="D4" i="21"/>
  <c r="D3"/>
  <c r="D2"/>
  <c r="D1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E13" l="1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H15"/>
  <c r="H16"/>
  <c r="H17"/>
  <c r="H19"/>
  <c r="H21"/>
  <c r="H22"/>
  <c r="H23"/>
  <c r="H24"/>
  <c r="H25"/>
  <c r="H27"/>
  <c r="H29"/>
  <c r="H31"/>
  <c r="H32"/>
  <c r="H33"/>
  <c r="H34"/>
  <c r="H35"/>
  <c r="H37"/>
  <c r="H39"/>
  <c r="H40"/>
  <c r="H41"/>
  <c r="H42"/>
  <c r="H43"/>
  <c r="H45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F15"/>
  <c r="F16"/>
  <c r="F22"/>
  <c r="F23"/>
  <c r="F25"/>
  <c r="F26"/>
  <c r="F27"/>
  <c r="F29"/>
  <c r="F30"/>
  <c r="F31"/>
  <c r="F33"/>
  <c r="F34"/>
  <c r="F35"/>
  <c r="F37"/>
  <c r="F38"/>
  <c r="F39"/>
  <c r="F41"/>
  <c r="F42"/>
  <c r="F43"/>
  <c r="F45"/>
  <c r="F46"/>
  <c r="F47"/>
  <c r="F49"/>
  <c r="F50"/>
  <c r="F51"/>
  <c r="G30"/>
  <c r="G32"/>
  <c r="G33"/>
  <c r="G34"/>
  <c r="G35"/>
  <c r="G36"/>
  <c r="G38"/>
  <c r="G40"/>
  <c r="G41"/>
  <c r="G42"/>
  <c r="G43"/>
  <c r="G44"/>
  <c r="G46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13"/>
  <c r="G14"/>
  <c r="G18"/>
  <c r="G19"/>
  <c r="G20"/>
  <c r="G23"/>
  <c r="G26"/>
  <c r="G27"/>
  <c r="G28"/>
  <c r="F13"/>
  <c r="F14"/>
  <c r="F17"/>
  <c r="F18"/>
  <c r="F19"/>
  <c r="F20"/>
  <c r="F21"/>
  <c r="F24"/>
  <c r="F28"/>
  <c r="F32"/>
  <c r="F36"/>
  <c r="F40"/>
  <c r="F44"/>
  <c r="F48"/>
  <c r="F52"/>
  <c r="F53"/>
  <c r="F54"/>
  <c r="F55"/>
  <c r="F56"/>
  <c r="F57"/>
  <c r="F58"/>
  <c r="F59"/>
  <c r="F60"/>
  <c r="F61"/>
  <c r="F62"/>
  <c r="F63"/>
  <c r="F64"/>
  <c r="F65"/>
  <c r="H14"/>
  <c r="G15"/>
  <c r="G16"/>
  <c r="G17"/>
  <c r="H18"/>
  <c r="H20"/>
  <c r="G21"/>
  <c r="G22"/>
  <c r="G24"/>
  <c r="G25"/>
  <c r="H26"/>
  <c r="H28"/>
  <c r="G29"/>
  <c r="H30"/>
  <c r="G31"/>
  <c r="H36"/>
  <c r="G37"/>
  <c r="H38"/>
  <c r="G39"/>
  <c r="H44"/>
  <c r="G45"/>
  <c r="H46"/>
  <c r="G47"/>
  <c r="F3" i="25"/>
  <c r="K8" i="23" l="1"/>
  <c r="E24" i="22"/>
  <c r="E22"/>
  <c r="E21"/>
  <c r="B6"/>
  <c r="B179" i="5"/>
  <c r="B171"/>
  <c r="B163"/>
  <c r="B155"/>
  <c r="B147"/>
  <c r="B139"/>
  <c r="B131"/>
  <c r="B123"/>
  <c r="B115"/>
  <c r="B107"/>
  <c r="B99"/>
  <c r="J44" i="23" l="1"/>
  <c r="J204"/>
  <c r="B204"/>
  <c r="J168"/>
  <c r="B168"/>
  <c r="J150"/>
  <c r="B150"/>
  <c r="J132"/>
  <c r="B132"/>
  <c r="J114"/>
  <c r="B114"/>
  <c r="J96"/>
  <c r="B96"/>
  <c r="J79"/>
  <c r="B79"/>
  <c r="J61"/>
  <c r="B61"/>
  <c r="H152"/>
  <c r="G152"/>
  <c r="F152"/>
  <c r="E152"/>
  <c r="D152"/>
  <c r="C152"/>
  <c r="P134"/>
  <c r="O134"/>
  <c r="N134"/>
  <c r="M134"/>
  <c r="L134"/>
  <c r="K134"/>
  <c r="H116"/>
  <c r="G116"/>
  <c r="F116"/>
  <c r="E116"/>
  <c r="D116"/>
  <c r="C116"/>
  <c r="P98"/>
  <c r="O98"/>
  <c r="N98"/>
  <c r="M98"/>
  <c r="L98"/>
  <c r="K98"/>
  <c r="H81"/>
  <c r="G81"/>
  <c r="F81"/>
  <c r="E81"/>
  <c r="D81"/>
  <c r="C81"/>
  <c r="P63"/>
  <c r="O63"/>
  <c r="N63"/>
  <c r="M63"/>
  <c r="L63"/>
  <c r="K63"/>
  <c r="C170"/>
  <c r="D170"/>
  <c r="E170"/>
  <c r="F170"/>
  <c r="G170"/>
  <c r="H170"/>
  <c r="K170"/>
  <c r="L170"/>
  <c r="M170"/>
  <c r="N170"/>
  <c r="O170"/>
  <c r="P170"/>
  <c r="C206"/>
  <c r="D206"/>
  <c r="E206"/>
  <c r="F206"/>
  <c r="G206"/>
  <c r="H206"/>
  <c r="K206"/>
  <c r="L206"/>
  <c r="M206"/>
  <c r="N206"/>
  <c r="O206"/>
  <c r="P206"/>
  <c r="B222"/>
  <c r="J222"/>
  <c r="C224"/>
  <c r="D224"/>
  <c r="E224"/>
  <c r="F224"/>
  <c r="G224"/>
  <c r="H224"/>
  <c r="K224"/>
  <c r="O237" s="1"/>
  <c r="L224"/>
  <c r="M224"/>
  <c r="N224"/>
  <c r="O224"/>
  <c r="P224"/>
  <c r="G237"/>
  <c r="D39" i="22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F24"/>
  <c r="I52"/>
  <c r="J52" s="1"/>
  <c r="I53"/>
  <c r="J53" s="1"/>
  <c r="I54"/>
  <c r="J54" s="1"/>
  <c r="I55"/>
  <c r="J55" s="1"/>
  <c r="I56"/>
  <c r="J56" s="1"/>
  <c r="I57"/>
  <c r="J57" s="1"/>
  <c r="I22"/>
  <c r="J22" s="1"/>
  <c r="I23"/>
  <c r="J23" s="1"/>
  <c r="I24"/>
  <c r="J24" s="1"/>
  <c r="I25"/>
  <c r="J25" s="1"/>
  <c r="I26"/>
  <c r="J26" s="1"/>
  <c r="I27"/>
  <c r="J27" s="1"/>
  <c r="I28"/>
  <c r="J28" s="1"/>
  <c r="I29"/>
  <c r="J29" s="1"/>
  <c r="I30"/>
  <c r="J30" s="1"/>
  <c r="I31"/>
  <c r="J31" s="1"/>
  <c r="I32"/>
  <c r="J32" s="1"/>
  <c r="I33"/>
  <c r="J33" s="1"/>
  <c r="I34"/>
  <c r="J34" s="1"/>
  <c r="I35"/>
  <c r="J35" s="1"/>
  <c r="I36"/>
  <c r="J36" s="1"/>
  <c r="I37"/>
  <c r="J37" s="1"/>
  <c r="I38"/>
  <c r="J38" s="1"/>
  <c r="I39"/>
  <c r="J39" s="1"/>
  <c r="I40"/>
  <c r="J40" s="1"/>
  <c r="I41"/>
  <c r="J41" s="1"/>
  <c r="I42"/>
  <c r="J42" s="1"/>
  <c r="I43"/>
  <c r="J43" s="1"/>
  <c r="I44"/>
  <c r="J44" s="1"/>
  <c r="I45"/>
  <c r="J45" s="1"/>
  <c r="I46"/>
  <c r="J46" s="1"/>
  <c r="I47"/>
  <c r="J47" s="1"/>
  <c r="I48"/>
  <c r="J48" s="1"/>
  <c r="I49"/>
  <c r="J49" s="1"/>
  <c r="I50"/>
  <c r="J50" s="1"/>
  <c r="I51"/>
  <c r="J51" s="1"/>
  <c r="I8"/>
  <c r="I9"/>
  <c r="I10"/>
  <c r="I11"/>
  <c r="I12"/>
  <c r="I13"/>
  <c r="I14"/>
  <c r="I15"/>
  <c r="J15" s="1"/>
  <c r="I16"/>
  <c r="J16" s="1"/>
  <c r="I17"/>
  <c r="J17" s="1"/>
  <c r="I18"/>
  <c r="J18" s="1"/>
  <c r="I19"/>
  <c r="J19" s="1"/>
  <c r="I20"/>
  <c r="J20" s="1"/>
  <c r="I21"/>
  <c r="J21" s="1"/>
  <c r="O76" i="23" l="1"/>
  <c r="O111"/>
  <c r="O147"/>
  <c r="G94"/>
  <c r="G129"/>
  <c r="G165"/>
  <c r="O219"/>
  <c r="O183"/>
  <c r="G219"/>
  <c r="G183"/>
  <c r="J13" i="22" l="1"/>
  <c r="J14"/>
  <c r="H242" i="23" l="1"/>
  <c r="G242"/>
  <c r="F242"/>
  <c r="E242"/>
  <c r="D242"/>
  <c r="C242"/>
  <c r="B240"/>
  <c r="P260" l="1"/>
  <c r="O260"/>
  <c r="N260"/>
  <c r="M260"/>
  <c r="L260"/>
  <c r="K260"/>
  <c r="H260"/>
  <c r="G260"/>
  <c r="F260"/>
  <c r="E260"/>
  <c r="D260"/>
  <c r="C260"/>
  <c r="H278" l="1"/>
  <c r="G278"/>
  <c r="F278"/>
  <c r="E278"/>
  <c r="D278"/>
  <c r="C278"/>
  <c r="J276"/>
  <c r="B276"/>
  <c r="J258"/>
  <c r="B258"/>
  <c r="J24" l="1"/>
  <c r="B24"/>
  <c r="J6"/>
  <c r="B6"/>
  <c r="A1"/>
  <c r="B16" i="22" l="1"/>
  <c r="B20" s="1"/>
  <c r="B4"/>
  <c r="D9" l="1"/>
  <c r="B51" l="1"/>
  <c r="H26" i="23" l="1"/>
  <c r="G26"/>
  <c r="F26"/>
  <c r="E26"/>
  <c r="D26"/>
  <c r="C26"/>
  <c r="P8"/>
  <c r="O8"/>
  <c r="N8"/>
  <c r="M8"/>
  <c r="L8"/>
  <c r="G291" l="1"/>
  <c r="O273"/>
  <c r="O291"/>
  <c r="G255"/>
  <c r="G273"/>
  <c r="O21"/>
  <c r="G39"/>
  <c r="F52" i="22"/>
  <c r="F51"/>
  <c r="F22"/>
  <c r="F21"/>
  <c r="B72" i="21"/>
  <c r="F53" i="22" l="1"/>
  <c r="B53"/>
  <c r="B3" l="1"/>
  <c r="B2"/>
  <c r="B1" l="1"/>
  <c r="D10" l="1"/>
  <c r="I7"/>
  <c r="J8"/>
  <c r="J9"/>
  <c r="J10"/>
  <c r="J11"/>
  <c r="J12"/>
  <c r="J7" l="1"/>
  <c r="D8"/>
  <c r="D11" l="1"/>
  <c r="H13" i="21" l="1"/>
  <c r="K26" i="23" l="1"/>
  <c r="E23" i="22"/>
  <c r="F23" s="1"/>
  <c r="P116" i="23"/>
  <c r="K116"/>
  <c r="K81"/>
  <c r="K152"/>
  <c r="P152"/>
  <c r="M116"/>
  <c r="P81"/>
  <c r="N152"/>
  <c r="N116"/>
  <c r="L26"/>
  <c r="L152"/>
  <c r="L116"/>
  <c r="M26"/>
  <c r="N81"/>
  <c r="N26"/>
  <c r="O152"/>
  <c r="O26"/>
  <c r="M152"/>
  <c r="O81"/>
  <c r="P26"/>
  <c r="O116"/>
  <c r="M81"/>
  <c r="L81"/>
  <c r="O39" l="1"/>
  <c r="O165"/>
  <c r="O129"/>
  <c r="O94"/>
  <c r="E12" i="21"/>
  <c r="E25" i="22" l="1"/>
  <c r="F25" s="1"/>
  <c r="E26"/>
  <c r="F26" s="1"/>
  <c r="E38"/>
  <c r="F38" s="1"/>
  <c r="E39"/>
  <c r="F39" s="1"/>
  <c r="E34"/>
  <c r="F34" s="1"/>
  <c r="C134" i="23"/>
  <c r="D8"/>
  <c r="E98"/>
  <c r="D134"/>
  <c r="F98"/>
  <c r="H134"/>
  <c r="E134"/>
  <c r="E63"/>
  <c r="F134"/>
  <c r="H98"/>
  <c r="D63"/>
  <c r="H8"/>
  <c r="E32" i="22"/>
  <c r="F32" s="1"/>
  <c r="E31"/>
  <c r="F31" s="1"/>
  <c r="E20"/>
  <c r="F20" s="1"/>
  <c r="E28"/>
  <c r="F28" s="1"/>
  <c r="E33"/>
  <c r="F33" s="1"/>
  <c r="C98" i="23"/>
  <c r="E29" i="22"/>
  <c r="F29" s="1"/>
  <c r="E36"/>
  <c r="F36" s="1"/>
  <c r="C63" i="23"/>
  <c r="E35" i="22"/>
  <c r="F35" s="1"/>
  <c r="E37"/>
  <c r="F37" s="1"/>
  <c r="C8" i="23"/>
  <c r="E27" i="22"/>
  <c r="F27" s="1"/>
  <c r="E30"/>
  <c r="F30" s="1"/>
  <c r="F63" i="23"/>
  <c r="E8"/>
  <c r="F8"/>
  <c r="D98"/>
  <c r="H63"/>
  <c r="G8"/>
  <c r="G134"/>
  <c r="G98"/>
  <c r="G63"/>
  <c r="M46" l="1"/>
  <c r="P46"/>
  <c r="L46"/>
  <c r="O46"/>
  <c r="K46"/>
  <c r="N46"/>
  <c r="H296"/>
  <c r="F296"/>
  <c r="G296"/>
  <c r="E296"/>
  <c r="E17" i="22"/>
  <c r="D296" i="23"/>
  <c r="C296"/>
  <c r="G21"/>
  <c r="G76"/>
  <c r="G111"/>
  <c r="G147"/>
  <c r="G309" l="1"/>
  <c r="O59"/>
</calcChain>
</file>

<file path=xl/sharedStrings.xml><?xml version="1.0" encoding="utf-8"?>
<sst xmlns="http://schemas.openxmlformats.org/spreadsheetml/2006/main" count="608" uniqueCount="223">
  <si>
    <t>JANTINA</t>
  </si>
  <si>
    <t>:</t>
  </si>
  <si>
    <t>Nama Murid</t>
  </si>
  <si>
    <t>Jantina</t>
  </si>
  <si>
    <t>Kelas</t>
  </si>
  <si>
    <t>Tarikh Pelaporan</t>
  </si>
  <si>
    <t>TAFSIRAN</t>
  </si>
  <si>
    <t>BIL.</t>
  </si>
  <si>
    <t xml:space="preserve"> NAMA MURID</t>
  </si>
  <si>
    <t>L</t>
  </si>
  <si>
    <t>NAMA GURU MATA PELAJARAN:</t>
  </si>
  <si>
    <t>KELAS:</t>
  </si>
  <si>
    <t>GURU MATA PELAJARAN</t>
  </si>
  <si>
    <t>…………………………………………………………………………</t>
  </si>
  <si>
    <t>P</t>
  </si>
  <si>
    <t>…………………………………………………</t>
  </si>
  <si>
    <t>TAHAP PENGUASAAN</t>
  </si>
  <si>
    <t>SEKOLAH :</t>
  </si>
  <si>
    <t>ALAMAT :</t>
  </si>
  <si>
    <t>PENILAIAN :</t>
  </si>
  <si>
    <t>BIL. MURID</t>
  </si>
  <si>
    <t>TP 1</t>
  </si>
  <si>
    <t>TP 2</t>
  </si>
  <si>
    <t xml:space="preserve"> TP 3</t>
  </si>
  <si>
    <t>TP 4</t>
  </si>
  <si>
    <t>TP  5</t>
  </si>
  <si>
    <t>TP 6</t>
  </si>
  <si>
    <t>JUMLAH</t>
  </si>
  <si>
    <t>MURID</t>
  </si>
  <si>
    <t>NO. MY KID / NO. KAD PENGENALAN</t>
  </si>
  <si>
    <t>NOTA : JANGAN PADAM DATA INI!</t>
  </si>
  <si>
    <t>KEMAHIRAN</t>
  </si>
  <si>
    <t>MATA PELAJARAN</t>
  </si>
  <si>
    <t>TAHAP PENGUASAAN KESELURUHAN</t>
  </si>
  <si>
    <t>Tahap Penguasaan Keseluruhan</t>
  </si>
  <si>
    <t>Nama Guru</t>
  </si>
  <si>
    <t>No. MY KID</t>
  </si>
  <si>
    <t>KESELURUHAN</t>
  </si>
  <si>
    <t>Berikut adalah pernyataan bagi 
Tahap Penguasaan keseluruhan</t>
  </si>
  <si>
    <t>TAHAP PENGUASAAN BAGI SETIAP STANDARD KANDUNGAN</t>
  </si>
  <si>
    <t>Memuaskan</t>
  </si>
  <si>
    <t>Baik</t>
  </si>
  <si>
    <t>Cemerlang</t>
  </si>
  <si>
    <t xml:space="preserve"> </t>
  </si>
  <si>
    <t>PENGETUA</t>
  </si>
  <si>
    <t>ULASAN GURU :</t>
  </si>
  <si>
    <t>M</t>
  </si>
  <si>
    <t>N</t>
  </si>
  <si>
    <t>O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</si>
  <si>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</si>
  <si>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</si>
  <si>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</si>
  <si>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</si>
  <si>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</si>
  <si>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</si>
  <si>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</si>
  <si>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</si>
  <si>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</si>
  <si>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</si>
  <si>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AC</t>
  </si>
  <si>
    <t>AD</t>
  </si>
  <si>
    <t>2.2 Pergerakan motor halus dengan bahan.  
2.2.1 Melakukan pergerakan merenyuk.
2.2.2 Melakukan pergerakan meramas.
2.2.3 Melakukan pergerakan mencubit.
2.2.4 Melakukan pergerakan mengoyak.
2.2.5 Melakukan pergerakan menggentel</t>
  </si>
  <si>
    <t>Melakukan pergerakan merenyuk,meramas, mencubit, mengoyak dan menggentel bahan secara bebas.</t>
  </si>
  <si>
    <t>Melakukan pergerakan merenyuk, meramas, mencubit, mengoyak dan menggentel bahan secara berpandu.</t>
  </si>
  <si>
    <t>Membezakan pergerakan merenyuk, meramas, mencubit, mengoyak dan menggentel bahan.</t>
  </si>
  <si>
    <t>Mempraktikkan pergerakan merenyuk, meramas, mencubit, mengoyak dan menggentel bahan dengan teknik yang betul.</t>
  </si>
  <si>
    <t>Mengaplikasikan pergerakan merenyuk, meramas, mencubit, mengoyak dan menggentel bahan mengikut tugasan atau situasi baharu.</t>
  </si>
  <si>
    <t>Mempraktikkan pergerakan meramas, merenyuk, mencubit, mengoyak dan menggentel bahan secara berhemah serta boleh dicontohi.</t>
  </si>
  <si>
    <t>3.1 Pengamatan pendengaran  
3.1.1    Mengajuk bunyi seperti haiwan, kenderaan, alam semulajadi dan persekitaran
3.1.2    Mengecam bunyi seperti haiwan, kenderaan, alam semulajadi dan persekitaran</t>
  </si>
  <si>
    <t>Mengajuk atau bertindakbalas dengan menggunakan bahasa badan terhadap bunyi yang didengar.</t>
  </si>
  <si>
    <t>Mengajuk dan mengecam sekurang–kurangnya dua  bunyi yang didengar.</t>
  </si>
  <si>
    <t xml:space="preserve">Mengajuk dan mengecam sekurang-kurangnya tiga bunyi yang didengar </t>
  </si>
  <si>
    <t>Mengecam dan mengajuk semula sekurang-kurangnya tiga bunyi yang didengar mengikut urutan.</t>
  </si>
  <si>
    <t>Melakukan aksi yang bersesuaian berdasarkan bunyi yang didengar.</t>
  </si>
  <si>
    <t>Menghubungkait dan memerihalkan bunyi yang didengar berdasarkan  situasi yang pernah dialami.</t>
  </si>
  <si>
    <t>Memilih objek/ warna yang sama.</t>
  </si>
  <si>
    <t>Memilih objek/ warna yang sama dan  ganjil.</t>
  </si>
  <si>
    <t>Memilih objek yang sama, ganjil dan berlainan saiz.</t>
  </si>
  <si>
    <t>Memilih objek yang sama, ganjil, berlainan saiz dan mengikut orentasi kedudukan.</t>
  </si>
  <si>
    <t>Mengelaskan objek berdasarkan warna, bentuk, saiz dan  orientasi kedudukan.</t>
  </si>
  <si>
    <t>Menghasilkan bahan yang kreatif berdasarkan gabungan warna, bentuk, saiz dan  orientasi kedudukan serta boleh dicontohi.</t>
  </si>
  <si>
    <t>Menyentuh sebarang permukaan dengan  tangan.</t>
  </si>
  <si>
    <t>Menyentuh dan menyatakan benda yang lembut dan keras secara berpandu.</t>
  </si>
  <si>
    <t>Menyentuh dan membezakan benda yang lembut dan keras.</t>
  </si>
  <si>
    <t>Menyentuh dan mengelaskan benda mengikut sifat bahan.</t>
  </si>
  <si>
    <t>Memberi contoh benda-benda lain berdasarkan sifat bahan.</t>
  </si>
  <si>
    <t>Menghubungkaitkan sifat bahan dengan benda-benda lain di persekitaran.</t>
  </si>
  <si>
    <t>3.3 Pengamatan sensori motor menggunakan deria sentuh.
3.3.1    Menyentuh dengan tangan dan menyatakan benda yang lembut dan keras.</t>
  </si>
  <si>
    <t xml:space="preserve">3.2 Pengamatan penglihatan                                                                                                                              
3.2.1     Diskriminasi yang sama   
3.2.2     Diskriminasi yang ganjil   
3.2.3     Diskriminasi saiz.
3.2.4     Orientasi kedudukan </t>
  </si>
  <si>
    <t>Feqah</t>
  </si>
  <si>
    <t>Sirah dan Tamadun Islam</t>
  </si>
  <si>
    <t>Akhlak Islamiah</t>
  </si>
  <si>
    <t>Murid tahu perkara asas tentang feqah</t>
  </si>
  <si>
    <t>Murid menjelaskan pengetahuan tentang feqah</t>
  </si>
  <si>
    <t>Murid menerangkan pengetahuan tentang feqah dan boleh melakukan amali</t>
  </si>
  <si>
    <t>Murid tahu perkara asas tentang sirah dan tamadun Islam</t>
  </si>
  <si>
    <t>Murid menjelaskan pengetahuan tentang sirah dan tamadun Islam</t>
  </si>
  <si>
    <t>Murid menerangkan pengetahuan tentang sirah dan tamadun Islam dan boleh melakukan amali</t>
  </si>
  <si>
    <t>Murid tahu perkara asas tentang akhlak Islamiah</t>
  </si>
  <si>
    <t>Murid menjelaskan pengetahuan tentang akhlak Islamiah</t>
  </si>
  <si>
    <t>Murid menerangkan pengetahuan tentang akhlak Islamiah dan boleh melakukan amali</t>
  </si>
  <si>
    <t>Murid menghuraikan secara terperinci pengetahuan tentang akhlak Islamiah serta mengamalkannya secara beradab.</t>
  </si>
  <si>
    <t>Murid mengaitkan pengetahuan tentang akhlak Islamiah dengan kehidupan serta mengamalkannya secara beradab dan istiqomah</t>
  </si>
  <si>
    <t>Murid menghuraikan pengetahuan tentang akhlak Islamiah serta mengamalkannya</t>
  </si>
  <si>
    <t>Murid mengaitkan pengetahuan tentang sirah dan tamadun Islam dengan kehidupan serta mengamalkannya secara beradab dan istiqomah</t>
  </si>
  <si>
    <t>Murid menghuraikan secara terperinci pengetahuan tentang sirah dan tamadun Islam serta mengamalkannya secara beradab.</t>
  </si>
  <si>
    <t>Murid menghuraikan pengetahuan tentang sirah dan tamadun Islam serta mengamalkannya</t>
  </si>
  <si>
    <t>Murid mengaitkan pengetahuan tentang feqah dengan kehidupan serta mengamalkannya secara beradab dan istiqomah</t>
  </si>
  <si>
    <t>Murid menghuraikan secara terperinci pengetahuan tentang feqah serta mengamalkannya secara beradab.</t>
  </si>
  <si>
    <t>Murid menghuraikan pengetahuan tentang feqah serta mengamalkannya.</t>
  </si>
  <si>
    <t>BIL</t>
  </si>
  <si>
    <t>NAMA MURID</t>
  </si>
  <si>
    <t>TP</t>
  </si>
  <si>
    <t>NAMA PENGETUA :</t>
  </si>
  <si>
    <t>Murid 1</t>
  </si>
  <si>
    <t>Murid 2</t>
  </si>
  <si>
    <t>Murid 3</t>
  </si>
  <si>
    <t>Murid 4</t>
  </si>
  <si>
    <t>Murid 5</t>
  </si>
  <si>
    <t>Murid 6</t>
  </si>
  <si>
    <t>Murid 7</t>
  </si>
  <si>
    <t>Murid 8</t>
  </si>
  <si>
    <t>Murid 9</t>
  </si>
  <si>
    <t>Murid 10</t>
  </si>
  <si>
    <t>Murid 11</t>
  </si>
  <si>
    <t>Murid 12</t>
  </si>
  <si>
    <t>Murid 13</t>
  </si>
  <si>
    <t>Murid 14</t>
  </si>
  <si>
    <t>Murid 15</t>
  </si>
  <si>
    <t>Murid 16</t>
  </si>
  <si>
    <t>Murid 17</t>
  </si>
  <si>
    <t>Murid 18</t>
  </si>
  <si>
    <t>Murid 19</t>
  </si>
  <si>
    <t>Murid 20</t>
  </si>
  <si>
    <t>Murid 21</t>
  </si>
  <si>
    <t>Murid 22</t>
  </si>
  <si>
    <t>Murid 23</t>
  </si>
  <si>
    <t>Murid 24</t>
  </si>
  <si>
    <t>Murid 25</t>
  </si>
  <si>
    <t>Murid 26</t>
  </si>
  <si>
    <t>Murid 27</t>
  </si>
  <si>
    <t>Murid 28</t>
  </si>
  <si>
    <t>Murid 29</t>
  </si>
  <si>
    <t>Murid 30</t>
  </si>
  <si>
    <t>Murid 31</t>
  </si>
  <si>
    <t>Murid 32</t>
  </si>
  <si>
    <t>Murid 33</t>
  </si>
  <si>
    <t>Murid 34</t>
  </si>
  <si>
    <t>Murid 35</t>
  </si>
  <si>
    <t>Murid 36</t>
  </si>
  <si>
    <t>Murid 37</t>
  </si>
  <si>
    <t>Murid 38</t>
  </si>
  <si>
    <t>Murid 39</t>
  </si>
  <si>
    <t>Murid 40</t>
  </si>
  <si>
    <t>Murid 41</t>
  </si>
  <si>
    <t>Murid 42</t>
  </si>
  <si>
    <t>Murid 43</t>
  </si>
  <si>
    <t>Murid 44</t>
  </si>
  <si>
    <t>Murid 45</t>
  </si>
  <si>
    <t>Murid 46</t>
  </si>
  <si>
    <t>Murid 47</t>
  </si>
  <si>
    <t>Murid 48</t>
  </si>
  <si>
    <t>Murid 49</t>
  </si>
  <si>
    <t>Murid 50</t>
  </si>
  <si>
    <t>Murid 51</t>
  </si>
  <si>
    <t>Murid 52</t>
  </si>
  <si>
    <t>Murid 53</t>
  </si>
  <si>
    <t>Murid 54</t>
  </si>
  <si>
    <t>1 AMANAH</t>
  </si>
  <si>
    <t>G</t>
  </si>
  <si>
    <t>H</t>
  </si>
  <si>
    <t>E</t>
  </si>
  <si>
    <t>F</t>
  </si>
  <si>
    <t>30 Ogos 2016</t>
  </si>
  <si>
    <t>SELANGOR</t>
  </si>
  <si>
    <t>ABDULLAH BIN ABDUL RAHMAN</t>
  </si>
  <si>
    <t>MUHAMMAD BIN ABDULLAH</t>
  </si>
  <si>
    <t>ترديد الطالب الكلمات والتراكيب والجمل المسموعة ترديدا صحيحا.</t>
  </si>
  <si>
    <t>تمييز الطالب بين الكلمات والتراكيب والجمل المسموعة وغير المسموعة تمييزا صحيحا.</t>
  </si>
  <si>
    <t>استجابة الطالب للكلمات والتراكيب والجمل المسموعة شفهيا أو تحريريا أو فعليا استجابة صحيحة.</t>
  </si>
  <si>
    <t>استجابة الطالب للكلمات والتراكيب والجمل المسموعة شفهيا أو تحريريا أو فعليا استجابة صحيحة بطريقة منظمة.</t>
  </si>
  <si>
    <t>استجابة الطالب للكلمات والتراكيب والجمل المسموعة شفهيا أو تحريريا أو فعليا استجابة صحيحة بطريقة منظمة ومطردة.</t>
  </si>
  <si>
    <t>استجابة الطالب للكلمات والتراكيب والجمل المسموعة شفهيا أو تحريريا أو فعليا استجابة صحيحة بطريقة منظمة ومطردة مع كونه مثاليا.</t>
  </si>
  <si>
    <t>Kemahiran Mendengar</t>
  </si>
  <si>
    <t>Kemahiran Bertutur</t>
  </si>
  <si>
    <t>Kemahiran Membaca</t>
  </si>
  <si>
    <t>Kemahiran Menulis</t>
  </si>
  <si>
    <t>قراءة الطالب الكلمات والتراكيب والجمل والفقرة قراءة صحيحة من حيث النطق.</t>
  </si>
  <si>
    <t>قراءة الطالب الكلمات والتراكيب والجمل من حيث النطق وبالنبرات والتنغيمات والسكتات والوقفات الصحيحة.</t>
  </si>
  <si>
    <t>قراءة الطالب الكلمات والتراكيب والجمل  قراءة صحيحة مع الفهم والاستيعاب.</t>
  </si>
  <si>
    <t>قراءة الطالب الكلمات والتراكيب والجمل  قراءة صحيحة مع الفهم والاستيعاب بطريقة منظمة.</t>
  </si>
  <si>
    <t>قراءة الطالب الكلمات والتراكيب والجمل  قراءة صحيحة مع الفهم والاستيعاب بطريقة منظمة ومطردة.</t>
  </si>
  <si>
    <t>قراءة الطالب الكلمات والتراكيب والجمل والفقرة قراءة صحيحة مع الفهم والاستيعاب  بطريقة منظمة ومطردة مع كونه مثاليا.</t>
  </si>
  <si>
    <r>
      <t>نقل الطالب الكلمات والتراكيب والجمل نقلا صحيحا.</t>
    </r>
    <r>
      <rPr>
        <sz val="16"/>
        <color rgb="FF17365D"/>
        <rFont val="FirdausArabic"/>
        <charset val="178"/>
      </rPr>
      <t xml:space="preserve"> </t>
    </r>
  </si>
  <si>
    <r>
      <t>كتابةالطالب الكلمات والتراكيب والجمل كتابة صحيحة  طبقا للقواعد الإملائية الأساسية.</t>
    </r>
    <r>
      <rPr>
        <sz val="16"/>
        <color theme="1"/>
        <rFont val="Sakkal Majalla"/>
      </rPr>
      <t xml:space="preserve"> </t>
    </r>
  </si>
  <si>
    <t xml:space="preserve">استخدام الطالب الكلمات والتراكيب والجمل تحريريا في مواقف معينة. </t>
  </si>
  <si>
    <r>
      <t xml:space="preserve">استخدام الطالب الكلمات والتراكيب والجمل والفقرة البسيطة تحريريا في مواقف معينة بطريقة منظمة.    </t>
    </r>
    <r>
      <rPr>
        <sz val="16"/>
        <color theme="1"/>
        <rFont val="FirdausArabic"/>
        <charset val="178"/>
      </rPr>
      <t xml:space="preserve"> </t>
    </r>
  </si>
  <si>
    <r>
      <t xml:space="preserve">استخدام الطالب الكلمات والتراكيب والجمل تحريريا في مواقف معينة بطريقة منظمة ومطردة. </t>
    </r>
    <r>
      <rPr>
        <sz val="16"/>
        <color theme="1"/>
        <rFont val="Sakkal Majalla"/>
      </rPr>
      <t xml:space="preserve"> </t>
    </r>
  </si>
  <si>
    <r>
      <t xml:space="preserve">استخدام الطالب الكلمات والتراكيب والجمل تحريريا في مواقف معينة بطريقة منظمة ومطردة مع كونه مثاليا. </t>
    </r>
    <r>
      <rPr>
        <sz val="16"/>
        <color theme="1"/>
        <rFont val="FirdausArabic"/>
        <charset val="178"/>
      </rPr>
      <t xml:space="preserve"> </t>
    </r>
    <r>
      <rPr>
        <sz val="16"/>
        <color theme="1"/>
        <rFont val="Sakkal Majalla"/>
      </rPr>
      <t/>
    </r>
  </si>
  <si>
    <t>Mendengar</t>
  </si>
  <si>
    <t>BAHASA ARAB</t>
  </si>
  <si>
    <t>1. Kemahiran Mendengar</t>
  </si>
  <si>
    <t>2. Kemahiran Bertutur</t>
  </si>
  <si>
    <t>3. Kemahiran Membaca</t>
  </si>
  <si>
    <t>4. Kemahiran Menulis</t>
  </si>
  <si>
    <t>TAHAP PENGUASAAN BAGI SETIAP KEMAHIRAN</t>
  </si>
  <si>
    <t>Bertutur</t>
  </si>
  <si>
    <t>Membaca</t>
  </si>
  <si>
    <t>Menulis</t>
  </si>
  <si>
    <t>نطق الطالب الكلمات والتراكيب والجمل نطقا صحيحا</t>
  </si>
  <si>
    <t>نطق الطالب الكلمات والتراكيب والجمل نطقا صحيحا وبالنبرات والتنغيمات والسكتات والوقفات الصحيحة</t>
  </si>
  <si>
    <t>استخدام الطالب الكلمات والتراكيب والجمل تناسب المواقف شفهيا</t>
  </si>
  <si>
    <t>استخدام الطالب الكلمات والتراكيب والجمل تناسب المواقف شفهيا بطريقة منظمة</t>
  </si>
  <si>
    <t>استخدام الطالب الكلمات والتراكيب والجمل تناسب المواقف شفهيا بطريقة منظمة ومطردة</t>
  </si>
  <si>
    <t>استخدام الطالب الكلمات والتراكيب والجمل تناسب المواقف شفهيا بطريقة منظمة ومطردة مع كونه مثاليا</t>
  </si>
  <si>
    <t>Lemah</t>
  </si>
  <si>
    <t>Sederhana</t>
  </si>
  <si>
    <t>Sangat Cemerlang</t>
  </si>
  <si>
    <t>SMK JALAN SEMBILAN</t>
  </si>
  <si>
    <t>40000 BANDAR LAMA</t>
  </si>
  <si>
    <t>MAC 2017</t>
  </si>
  <si>
    <t>2 AMANAH</t>
  </si>
  <si>
    <t>DATA PERNYATAAN STANDARD PRESTASI BAHASA ARAB TINGKATAN 2</t>
  </si>
</sst>
</file>

<file path=xl/styles.xml><?xml version="1.0" encoding="utf-8"?>
<styleSheet xmlns="http://schemas.openxmlformats.org/spreadsheetml/2006/main">
  <numFmts count="1">
    <numFmt numFmtId="164" formatCode="000000\-00\-0000"/>
  </numFmts>
  <fonts count="3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b/>
      <sz val="11"/>
      <color theme="0"/>
      <name val="Arial"/>
      <family val="2"/>
    </font>
    <font>
      <sz val="11"/>
      <color theme="0"/>
      <name val="Arial Narrow"/>
      <family val="2"/>
    </font>
    <font>
      <b/>
      <u/>
      <sz val="11"/>
      <color theme="0"/>
      <name val="Arial Narrow"/>
      <family val="2"/>
    </font>
    <font>
      <b/>
      <sz val="14"/>
      <name val="Arial Narrow"/>
      <family val="2"/>
    </font>
    <font>
      <b/>
      <sz val="12"/>
      <color theme="3"/>
      <name val="Arial Narrow"/>
      <family val="2"/>
    </font>
    <font>
      <b/>
      <sz val="16"/>
      <color theme="1"/>
      <name val="Arial Narrow"/>
      <family val="2"/>
    </font>
    <font>
      <b/>
      <sz val="16"/>
      <color theme="8" tint="-0.249977111117893"/>
      <name val="Arial Narrow"/>
      <family val="2"/>
    </font>
    <font>
      <sz val="11"/>
      <color theme="8" tint="-0.249977111117893"/>
      <name val="Arial Narrow"/>
      <family val="2"/>
    </font>
    <font>
      <b/>
      <sz val="11"/>
      <color theme="8" tint="-0.249977111117893"/>
      <name val="Arial Narrow"/>
      <family val="2"/>
    </font>
    <font>
      <b/>
      <sz val="11"/>
      <name val="Arial"/>
      <family val="2"/>
    </font>
    <font>
      <b/>
      <sz val="11"/>
      <color rgb="FFFF0000"/>
      <name val="Aharoni"/>
      <charset val="177"/>
    </font>
    <font>
      <b/>
      <sz val="20"/>
      <color theme="1"/>
      <name val="Arial Narrow"/>
      <family val="2"/>
    </font>
    <font>
      <b/>
      <sz val="14"/>
      <color rgb="FF000099"/>
      <name val="Arial Narrow"/>
      <family val="2"/>
    </font>
    <font>
      <b/>
      <sz val="12"/>
      <color rgb="FF000099"/>
      <name val="Arial Narrow"/>
      <family val="2"/>
    </font>
    <font>
      <sz val="14"/>
      <name val="Arial Narrow"/>
      <family val="2"/>
    </font>
    <font>
      <sz val="26"/>
      <name val="Calibri"/>
      <family val="2"/>
      <scheme val="minor"/>
    </font>
    <font>
      <sz val="18"/>
      <color theme="1"/>
      <name val="Sakkal Majalla"/>
    </font>
    <font>
      <sz val="16"/>
      <color rgb="FF17365D"/>
      <name val="FirdausArabic"/>
      <charset val="178"/>
    </font>
    <font>
      <sz val="16"/>
      <color theme="1"/>
      <name val="Sakkal Majalla"/>
    </font>
    <font>
      <sz val="16"/>
      <color theme="1"/>
      <name val="FirdausArabic"/>
      <charset val="178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2" fillId="0" borderId="0" xfId="0" applyFont="1"/>
    <xf numFmtId="0" fontId="3" fillId="0" borderId="0" xfId="0" applyFont="1" applyBorder="1" applyAlignment="1"/>
    <xf numFmtId="0" fontId="1" fillId="0" borderId="0" xfId="0" applyFont="1" applyAlignment="1">
      <alignment vertical="center"/>
    </xf>
    <xf numFmtId="0" fontId="12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vertical="center"/>
    </xf>
    <xf numFmtId="0" fontId="12" fillId="2" borderId="0" xfId="0" applyFont="1" applyFill="1" applyBorder="1"/>
    <xf numFmtId="0" fontId="13" fillId="6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8" fillId="2" borderId="0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left"/>
    </xf>
    <xf numFmtId="0" fontId="8" fillId="9" borderId="0" xfId="0" applyFont="1" applyFill="1" applyBorder="1" applyAlignment="1">
      <alignment horizontal="left"/>
    </xf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0" fontId="2" fillId="6" borderId="0" xfId="0" applyFont="1" applyFill="1"/>
    <xf numFmtId="0" fontId="2" fillId="3" borderId="1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8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9" fillId="9" borderId="0" xfId="0" applyFont="1" applyFill="1" applyAlignment="1" applyProtection="1">
      <protection locked="0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" fillId="2" borderId="0" xfId="0" applyFont="1" applyFill="1"/>
    <xf numFmtId="0" fontId="20" fillId="2" borderId="0" xfId="0" applyFont="1" applyFill="1" applyBorder="1"/>
    <xf numFmtId="0" fontId="20" fillId="2" borderId="0" xfId="0" applyFont="1" applyFill="1" applyBorder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16" fillId="2" borderId="0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1" fillId="2" borderId="0" xfId="0" applyFont="1" applyFill="1" applyBorder="1"/>
    <xf numFmtId="0" fontId="2" fillId="2" borderId="0" xfId="0" applyFont="1" applyFill="1" applyAlignment="1">
      <alignment horizontal="center"/>
    </xf>
    <xf numFmtId="0" fontId="20" fillId="2" borderId="0" xfId="0" applyFont="1" applyFill="1" applyBorder="1" applyAlignment="1"/>
    <xf numFmtId="0" fontId="1" fillId="3" borderId="0" xfId="0" applyFont="1" applyFill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protection locked="0"/>
    </xf>
    <xf numFmtId="0" fontId="2" fillId="0" borderId="0" xfId="0" applyFont="1" applyAlignment="1">
      <alignment vertical="center"/>
    </xf>
    <xf numFmtId="0" fontId="14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left"/>
    </xf>
    <xf numFmtId="0" fontId="7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9" fillId="9" borderId="0" xfId="0" applyFont="1" applyFill="1" applyAlignment="1" applyProtection="1">
      <alignment horizontal="center"/>
      <protection locked="0"/>
    </xf>
    <xf numFmtId="0" fontId="6" fillId="2" borderId="0" xfId="0" applyFont="1" applyFill="1" applyBorder="1" applyAlignment="1">
      <alignment vertical="top"/>
    </xf>
    <xf numFmtId="0" fontId="22" fillId="9" borderId="0" xfId="0" applyFont="1" applyFill="1" applyBorder="1" applyAlignment="1">
      <alignment vertical="center"/>
    </xf>
    <xf numFmtId="0" fontId="22" fillId="9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164" fontId="8" fillId="3" borderId="3" xfId="0" applyNumberFormat="1" applyFont="1" applyFill="1" applyBorder="1" applyAlignment="1"/>
    <xf numFmtId="0" fontId="8" fillId="3" borderId="2" xfId="0" applyFont="1" applyFill="1" applyBorder="1" applyAlignment="1"/>
    <xf numFmtId="0" fontId="8" fillId="3" borderId="3" xfId="0" applyFont="1" applyFill="1" applyBorder="1" applyAlignment="1"/>
    <xf numFmtId="0" fontId="8" fillId="3" borderId="3" xfId="0" applyNumberFormat="1" applyFont="1" applyFill="1" applyBorder="1" applyAlignment="1"/>
    <xf numFmtId="0" fontId="7" fillId="2" borderId="1" xfId="0" applyFont="1" applyFill="1" applyBorder="1" applyAlignment="1">
      <alignment horizontal="center" vertical="center"/>
    </xf>
    <xf numFmtId="0" fontId="5" fillId="9" borderId="0" xfId="0" applyFont="1" applyFill="1" applyBorder="1" applyAlignment="1" applyProtection="1">
      <alignment vertical="center"/>
      <protection locked="0"/>
    </xf>
    <xf numFmtId="164" fontId="8" fillId="3" borderId="2" xfId="0" applyNumberFormat="1" applyFont="1" applyFill="1" applyBorder="1" applyAlignment="1">
      <alignment horizontal="left"/>
    </xf>
    <xf numFmtId="0" fontId="2" fillId="13" borderId="0" xfId="0" applyFont="1" applyFill="1" applyAlignment="1">
      <alignment horizontal="center" vertical="center"/>
    </xf>
    <xf numFmtId="0" fontId="2" fillId="13" borderId="0" xfId="0" applyFont="1" applyFill="1"/>
    <xf numFmtId="0" fontId="2" fillId="13" borderId="0" xfId="0" applyFont="1" applyFill="1" applyProtection="1">
      <protection locked="0"/>
    </xf>
    <xf numFmtId="0" fontId="27" fillId="11" borderId="0" xfId="0" applyFont="1" applyFill="1" applyBorder="1" applyAlignment="1">
      <alignment horizontal="left"/>
    </xf>
    <xf numFmtId="0" fontId="8" fillId="11" borderId="0" xfId="0" applyFont="1" applyFill="1" applyBorder="1"/>
    <xf numFmtId="0" fontId="12" fillId="11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2" fillId="3" borderId="0" xfId="0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13" fillId="4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Fill="1"/>
    <xf numFmtId="0" fontId="1" fillId="0" borderId="0" xfId="0" applyFont="1" applyAlignment="1">
      <alignment vertical="top"/>
    </xf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wrapText="1"/>
    </xf>
    <xf numFmtId="0" fontId="16" fillId="11" borderId="0" xfId="0" applyFont="1" applyFill="1" applyBorder="1" applyAlignment="1">
      <alignment horizontal="left"/>
    </xf>
    <xf numFmtId="0" fontId="13" fillId="6" borderId="1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7" fillId="9" borderId="6" xfId="0" applyFont="1" applyFill="1" applyBorder="1" applyAlignment="1">
      <alignment vertical="center" wrapText="1"/>
    </xf>
    <xf numFmtId="0" fontId="27" fillId="9" borderId="12" xfId="0" applyFont="1" applyFill="1" applyBorder="1" applyAlignment="1">
      <alignment vertical="center" wrapText="1"/>
    </xf>
    <xf numFmtId="0" fontId="27" fillId="9" borderId="7" xfId="0" applyFont="1" applyFill="1" applyBorder="1" applyAlignment="1">
      <alignment vertical="center" wrapText="1"/>
    </xf>
    <xf numFmtId="0" fontId="27" fillId="9" borderId="13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10" fillId="9" borderId="0" xfId="0" applyFont="1" applyFill="1" applyProtection="1">
      <protection locked="0"/>
    </xf>
    <xf numFmtId="0" fontId="17" fillId="9" borderId="0" xfId="0" applyFont="1" applyFill="1" applyAlignment="1" applyProtection="1">
      <alignment horizontal="right" vertical="center"/>
      <protection locked="0"/>
    </xf>
    <xf numFmtId="0" fontId="10" fillId="3" borderId="0" xfId="0" applyFont="1" applyFill="1" applyProtection="1">
      <protection locked="0"/>
    </xf>
    <xf numFmtId="0" fontId="9" fillId="9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10" borderId="1" xfId="0" applyFont="1" applyFill="1" applyBorder="1" applyAlignment="1" applyProtection="1">
      <alignment horizontal="center" vertical="center" wrapText="1"/>
      <protection locked="0"/>
    </xf>
    <xf numFmtId="1" fontId="4" fillId="0" borderId="0" xfId="0" applyNumberFormat="1" applyFont="1" applyProtection="1"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2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Border="1" applyProtection="1">
      <protection locked="0"/>
    </xf>
    <xf numFmtId="0" fontId="4" fillId="3" borderId="0" xfId="0" applyFont="1" applyFill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1" xfId="0" applyFont="1" applyBorder="1" applyProtection="1">
      <protection locked="0"/>
    </xf>
    <xf numFmtId="0" fontId="0" fillId="0" borderId="0" xfId="0" applyBorder="1" applyProtection="1">
      <protection locked="0"/>
    </xf>
    <xf numFmtId="1" fontId="0" fillId="0" borderId="0" xfId="0" applyNumberFormat="1"/>
    <xf numFmtId="1" fontId="7" fillId="2" borderId="1" xfId="0" applyNumberFormat="1" applyFont="1" applyFill="1" applyBorder="1" applyAlignment="1">
      <alignment horizontal="center" vertical="center"/>
    </xf>
    <xf numFmtId="1" fontId="7" fillId="15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/>
      <protection locked="0"/>
    </xf>
    <xf numFmtId="0" fontId="10" fillId="9" borderId="0" xfId="0" applyFont="1" applyFill="1" applyProtection="1"/>
    <xf numFmtId="0" fontId="9" fillId="9" borderId="0" xfId="0" applyFont="1" applyFill="1" applyAlignment="1" applyProtection="1"/>
    <xf numFmtId="0" fontId="17" fillId="9" borderId="0" xfId="0" applyFont="1" applyFill="1" applyAlignment="1" applyProtection="1">
      <alignment horizontal="right" vertical="center"/>
    </xf>
    <xf numFmtId="0" fontId="5" fillId="9" borderId="0" xfId="0" applyFont="1" applyFill="1" applyBorder="1" applyAlignment="1" applyProtection="1">
      <alignment vertical="center"/>
    </xf>
    <xf numFmtId="0" fontId="9" fillId="9" borderId="0" xfId="0" applyFont="1" applyFill="1" applyProtection="1"/>
    <xf numFmtId="0" fontId="7" fillId="10" borderId="1" xfId="0" applyFont="1" applyFill="1" applyBorder="1" applyAlignment="1" applyProtection="1">
      <alignment horizontal="center" vertical="center"/>
    </xf>
    <xf numFmtId="0" fontId="7" fillId="15" borderId="1" xfId="0" applyFont="1" applyFill="1" applyBorder="1" applyAlignment="1" applyProtection="1">
      <alignment horizontal="center" vertical="center"/>
    </xf>
    <xf numFmtId="0" fontId="4" fillId="2" borderId="0" xfId="0" applyFont="1" applyFill="1" applyProtection="1"/>
    <xf numFmtId="0" fontId="6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horizontal="right" vertical="center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right" vertical="center"/>
    </xf>
    <xf numFmtId="0" fontId="7" fillId="2" borderId="0" xfId="0" applyFont="1" applyFill="1" applyAlignment="1" applyProtection="1">
      <alignment horizontal="left"/>
      <protection locked="0"/>
    </xf>
    <xf numFmtId="0" fontId="2" fillId="2" borderId="0" xfId="0" applyFont="1" applyFill="1" applyBorder="1"/>
    <xf numFmtId="0" fontId="2" fillId="9" borderId="4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8" fillId="3" borderId="2" xfId="0" applyNumberFormat="1" applyFont="1" applyFill="1" applyBorder="1" applyAlignment="1" applyProtection="1">
      <protection locked="0"/>
    </xf>
    <xf numFmtId="0" fontId="29" fillId="0" borderId="1" xfId="0" applyFont="1" applyBorder="1" applyAlignment="1">
      <alignment horizontal="right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 applyProtection="1">
      <alignment horizontal="center" vertical="center" wrapText="1"/>
    </xf>
    <xf numFmtId="0" fontId="7" fillId="12" borderId="1" xfId="0" applyFont="1" applyFill="1" applyBorder="1" applyAlignment="1" applyProtection="1">
      <alignment horizontal="center"/>
    </xf>
    <xf numFmtId="0" fontId="7" fillId="10" borderId="1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  <protection locked="0"/>
    </xf>
    <xf numFmtId="0" fontId="6" fillId="12" borderId="5" xfId="0" applyFont="1" applyFill="1" applyBorder="1" applyAlignment="1" applyProtection="1">
      <alignment horizontal="center" vertical="center"/>
      <protection locked="0"/>
    </xf>
    <xf numFmtId="0" fontId="6" fillId="12" borderId="8" xfId="0" applyFont="1" applyFill="1" applyBorder="1" applyAlignment="1" applyProtection="1">
      <alignment horizontal="center" vertical="center"/>
      <protection locked="0"/>
    </xf>
    <xf numFmtId="0" fontId="6" fillId="12" borderId="11" xfId="0" applyFont="1" applyFill="1" applyBorder="1" applyAlignment="1" applyProtection="1">
      <alignment horizontal="center" vertical="center"/>
      <protection locked="0"/>
    </xf>
    <xf numFmtId="0" fontId="6" fillId="12" borderId="7" xfId="0" applyFont="1" applyFill="1" applyBorder="1" applyAlignment="1" applyProtection="1">
      <alignment horizontal="center" vertical="center"/>
      <protection locked="0"/>
    </xf>
    <xf numFmtId="0" fontId="6" fillId="12" borderId="9" xfId="0" applyFont="1" applyFill="1" applyBorder="1" applyAlignment="1" applyProtection="1">
      <alignment horizontal="center" vertical="center"/>
      <protection locked="0"/>
    </xf>
    <xf numFmtId="0" fontId="6" fillId="12" borderId="13" xfId="0" applyFont="1" applyFill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 applyProtection="1">
      <alignment horizontal="center" vertical="center" wrapText="1"/>
      <protection locked="0"/>
    </xf>
    <xf numFmtId="0" fontId="11" fillId="5" borderId="15" xfId="0" applyFont="1" applyFill="1" applyBorder="1" applyAlignment="1" applyProtection="1">
      <alignment horizontal="center" vertical="center" wrapText="1"/>
      <protection locked="0"/>
    </xf>
    <xf numFmtId="0" fontId="11" fillId="5" borderId="10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>
      <alignment horizontal="center" vertical="center"/>
    </xf>
    <xf numFmtId="0" fontId="16" fillId="9" borderId="0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left"/>
    </xf>
    <xf numFmtId="0" fontId="8" fillId="9" borderId="0" xfId="0" applyFont="1" applyFill="1" applyBorder="1" applyAlignment="1">
      <alignment horizontal="left"/>
    </xf>
    <xf numFmtId="0" fontId="8" fillId="9" borderId="5" xfId="0" applyFont="1" applyFill="1" applyBorder="1" applyAlignment="1">
      <alignment horizontal="left"/>
    </xf>
    <xf numFmtId="0" fontId="8" fillId="9" borderId="8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7" fillId="0" borderId="9" xfId="0" applyFont="1" applyFill="1" applyBorder="1" applyAlignment="1">
      <alignment horizontal="left" vertical="center"/>
    </xf>
    <xf numFmtId="0" fontId="27" fillId="9" borderId="5" xfId="0" applyFont="1" applyFill="1" applyBorder="1" applyAlignment="1">
      <alignment horizontal="left" vertical="center" wrapText="1"/>
    </xf>
    <xf numFmtId="0" fontId="27" fillId="9" borderId="11" xfId="0" applyFont="1" applyFill="1" applyBorder="1" applyAlignment="1">
      <alignment horizontal="left" vertical="center" wrapText="1"/>
    </xf>
    <xf numFmtId="0" fontId="27" fillId="9" borderId="6" xfId="0" applyFont="1" applyFill="1" applyBorder="1" applyAlignment="1">
      <alignment horizontal="left" vertical="center" wrapText="1"/>
    </xf>
    <xf numFmtId="0" fontId="27" fillId="9" borderId="12" xfId="0" applyFont="1" applyFill="1" applyBorder="1" applyAlignment="1">
      <alignment horizontal="left" vertical="center" wrapText="1"/>
    </xf>
    <xf numFmtId="0" fontId="23" fillId="13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wrapText="1"/>
    </xf>
    <xf numFmtId="0" fontId="8" fillId="9" borderId="7" xfId="0" applyFont="1" applyFill="1" applyBorder="1" applyAlignment="1">
      <alignment horizontal="left"/>
    </xf>
    <xf numFmtId="0" fontId="8" fillId="9" borderId="9" xfId="0" applyFont="1" applyFill="1" applyBorder="1" applyAlignment="1">
      <alignment horizontal="left"/>
    </xf>
    <xf numFmtId="1" fontId="28" fillId="2" borderId="0" xfId="0" applyNumberFormat="1" applyFont="1" applyFill="1" applyBorder="1" applyAlignment="1">
      <alignment horizontal="left" vertical="center" indent="1"/>
    </xf>
    <xf numFmtId="1" fontId="28" fillId="2" borderId="9" xfId="0" applyNumberFormat="1" applyFont="1" applyFill="1" applyBorder="1" applyAlignment="1">
      <alignment horizontal="left" vertical="center" indent="1"/>
    </xf>
    <xf numFmtId="0" fontId="20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24" fillId="9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3399"/>
      <color rgb="FFFFFF66"/>
      <color rgb="FF000099"/>
      <color rgb="FFFF9900"/>
      <color rgb="FF00FFFF"/>
      <color rgb="FFE45AD4"/>
      <color rgb="FF00CC99"/>
      <color rgb="FFFF3399"/>
      <color rgb="FF009900"/>
      <color rgb="FFC7D8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B9-4A57-B5ED-BA1A120AC79F}"/>
            </c:ext>
          </c:extLst>
        </c:ser>
        <c:axId val="62051840"/>
        <c:axId val="62053376"/>
      </c:barChart>
      <c:catAx>
        <c:axId val="6205184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053376"/>
        <c:crosses val="autoZero"/>
        <c:auto val="1"/>
        <c:lblAlgn val="ctr"/>
        <c:lblOffset val="100"/>
      </c:catAx>
      <c:valAx>
        <c:axId val="62053376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051840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8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PELAPORAN'!$J$224</c:f>
              <c:strCache>
                <c:ptCount val="1"/>
                <c:pt idx="0">
                  <c:v>BIL. MURID</c:v>
                </c:pt>
              </c:strCache>
            </c:strRef>
          </c:tx>
          <c:val>
            <c:numRef>
              <c:f>'GRAF PELAPORAN'!$K$224:$P$224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E7-405C-BBA7-F34830CBC2CA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PELAPORAN'!$K$223:$P$223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2466304"/>
        <c:axId val="62472192"/>
      </c:barChart>
      <c:catAx>
        <c:axId val="6246630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472192"/>
        <c:crosses val="autoZero"/>
        <c:auto val="1"/>
        <c:lblAlgn val="ctr"/>
        <c:lblOffset val="100"/>
      </c:catAx>
      <c:valAx>
        <c:axId val="62472192"/>
        <c:scaling>
          <c:orientation val="minMax"/>
          <c:max val="6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466304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9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PELAPORAN'!$B$242</c:f>
              <c:strCache>
                <c:ptCount val="1"/>
                <c:pt idx="0">
                  <c:v>BIL. MURID</c:v>
                </c:pt>
              </c:strCache>
            </c:strRef>
          </c:tx>
          <c:val>
            <c:numRef>
              <c:f>'GRAF PELAPORAN'!$C$242:$H$242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09-451A-9F0F-6AD88FAA75BC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PELAPORAN'!$C$241:$H$241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2483072"/>
        <c:axId val="62390656"/>
      </c:barChart>
      <c:catAx>
        <c:axId val="62483072"/>
        <c:scaling>
          <c:orientation val="minMax"/>
        </c:scaling>
        <c:axPos val="b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390656"/>
        <c:crosses val="autoZero"/>
        <c:auto val="1"/>
        <c:lblAlgn val="ctr"/>
        <c:lblOffset val="100"/>
      </c:catAx>
      <c:valAx>
        <c:axId val="62390656"/>
        <c:scaling>
          <c:orientation val="minMax"/>
          <c:max val="6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48307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9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PELAPORAN'!$B$260</c:f>
              <c:strCache>
                <c:ptCount val="1"/>
                <c:pt idx="0">
                  <c:v>BIL. MURID</c:v>
                </c:pt>
              </c:strCache>
            </c:strRef>
          </c:tx>
          <c:val>
            <c:numRef>
              <c:f>'GRAF PELAPORAN'!$C$260:$H$260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CF-4910-838F-89C03010F8A3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PELAPORAN'!$C$259:$H$259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2405632"/>
        <c:axId val="62407424"/>
      </c:barChart>
      <c:catAx>
        <c:axId val="62405632"/>
        <c:scaling>
          <c:orientation val="minMax"/>
        </c:scaling>
        <c:axPos val="b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407424"/>
        <c:crosses val="autoZero"/>
        <c:auto val="1"/>
        <c:lblAlgn val="ctr"/>
        <c:lblOffset val="100"/>
      </c:catAx>
      <c:valAx>
        <c:axId val="62407424"/>
        <c:scaling>
          <c:orientation val="minMax"/>
          <c:max val="6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405632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0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PELAPORAN'!$J$260</c:f>
              <c:strCache>
                <c:ptCount val="1"/>
                <c:pt idx="0">
                  <c:v>BIL. MURID</c:v>
                </c:pt>
              </c:strCache>
            </c:strRef>
          </c:tx>
          <c:val>
            <c:numRef>
              <c:f>'GRAF PELAPORAN'!$K$260:$P$260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30-4172-A34A-08E29C2ABB0A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PELAPORAN'!$K$259:$P$259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2414208"/>
        <c:axId val="62440576"/>
      </c:barChart>
      <c:catAx>
        <c:axId val="62414208"/>
        <c:scaling>
          <c:orientation val="minMax"/>
        </c:scaling>
        <c:axPos val="b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440576"/>
        <c:crosses val="autoZero"/>
        <c:auto val="1"/>
        <c:lblAlgn val="ctr"/>
        <c:lblOffset val="100"/>
      </c:catAx>
      <c:valAx>
        <c:axId val="62440576"/>
        <c:scaling>
          <c:orientation val="minMax"/>
          <c:max val="6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414208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0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PELAPORAN'!$B$278</c:f>
              <c:strCache>
                <c:ptCount val="1"/>
                <c:pt idx="0">
                  <c:v>BIL. MURID</c:v>
                </c:pt>
              </c:strCache>
            </c:strRef>
          </c:tx>
          <c:val>
            <c:numRef>
              <c:f>'GRAF PELAPORAN'!$C$278:$H$278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34-474E-AC80-640B4E9706CF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PELAPORAN'!$C$277:$H$277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2590976"/>
        <c:axId val="62592512"/>
      </c:barChart>
      <c:catAx>
        <c:axId val="62590976"/>
        <c:scaling>
          <c:orientation val="minMax"/>
        </c:scaling>
        <c:axPos val="b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592512"/>
        <c:crosses val="autoZero"/>
        <c:auto val="1"/>
        <c:lblAlgn val="ctr"/>
        <c:lblOffset val="100"/>
      </c:catAx>
      <c:valAx>
        <c:axId val="62592512"/>
        <c:scaling>
          <c:orientation val="minMax"/>
          <c:max val="6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590976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0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PELAPORAN'!$J$278</c:f>
              <c:strCache>
                <c:ptCount val="1"/>
                <c:pt idx="0">
                  <c:v>BIL. MURID</c:v>
                </c:pt>
              </c:strCache>
            </c:strRef>
          </c:tx>
          <c:val>
            <c:numRef>
              <c:f>'GRAF PELAPORAN'!$K$278:$P$278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C4-44BD-84B1-6F6C54E6346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PELAPORAN'!$K$277:$P$277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2632320"/>
        <c:axId val="62633856"/>
      </c:barChart>
      <c:catAx>
        <c:axId val="6263232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633856"/>
        <c:crosses val="autoZero"/>
        <c:auto val="1"/>
        <c:lblAlgn val="ctr"/>
        <c:lblOffset val="100"/>
      </c:catAx>
      <c:valAx>
        <c:axId val="62633856"/>
        <c:scaling>
          <c:orientation val="minMax"/>
          <c:max val="60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632320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57-44CB-9D62-586FAB209527}"/>
            </c:ext>
          </c:extLst>
        </c:ser>
        <c:axId val="62669952"/>
        <c:axId val="62671488"/>
      </c:barChart>
      <c:catAx>
        <c:axId val="62669952"/>
        <c:scaling>
          <c:orientation val="minMax"/>
        </c:scaling>
        <c:axPos val="b"/>
        <c:numFmt formatCode="General" sourceLinked="0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671488"/>
        <c:crosses val="autoZero"/>
        <c:auto val="1"/>
        <c:lblAlgn val="ctr"/>
        <c:lblOffset val="100"/>
      </c:catAx>
      <c:valAx>
        <c:axId val="62671488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669952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0"/>
  <c:chart>
    <c:autoTitleDeleted val="1"/>
    <c:plotArea>
      <c:layout>
        <c:manualLayout>
          <c:layoutTarget val="inner"/>
          <c:xMode val="edge"/>
          <c:yMode val="edge"/>
          <c:x val="5.1653459663289276E-2"/>
          <c:y val="5.5842549966986822E-2"/>
          <c:w val="0.91299300779503634"/>
          <c:h val="0.80015468536934942"/>
        </c:manualLayout>
      </c:layout>
      <c:barChart>
        <c:barDir val="col"/>
        <c:grouping val="clustered"/>
        <c:ser>
          <c:idx val="0"/>
          <c:order val="0"/>
          <c:tx>
            <c:strRef>
              <c:f>'GRAF PELAPORAN'!$B$296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'GRAF PELAPORAN'!$C$296:$H$296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B2-485F-8010-6A2E812C5D6F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PELAPORAN'!$C$295:$H$295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2687104"/>
        <c:axId val="62688640"/>
      </c:barChart>
      <c:catAx>
        <c:axId val="62687104"/>
        <c:scaling>
          <c:orientation val="minMax"/>
        </c:scaling>
        <c:axPos val="b"/>
        <c:numFmt formatCode="General" sourceLinked="0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688640"/>
        <c:crosses val="autoZero"/>
        <c:auto val="1"/>
        <c:lblAlgn val="ctr"/>
        <c:lblOffset val="100"/>
      </c:catAx>
      <c:valAx>
        <c:axId val="62688640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687104"/>
        <c:crosses val="autoZero"/>
        <c:crossBetween val="between"/>
        <c:majorUnit val="2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5A-43F5-85AE-33CC8F839F0C}"/>
            </c:ext>
          </c:extLst>
        </c:ser>
        <c:axId val="62540416"/>
        <c:axId val="62546304"/>
      </c:barChart>
      <c:catAx>
        <c:axId val="6254041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546304"/>
        <c:crosses val="autoZero"/>
        <c:auto val="1"/>
        <c:lblAlgn val="ctr"/>
        <c:lblOffset val="100"/>
      </c:catAx>
      <c:valAx>
        <c:axId val="62546304"/>
        <c:scaling>
          <c:orientation val="minMax"/>
          <c:max val="2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540416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6B-470A-A429-09455C2602BF}"/>
            </c:ext>
          </c:extLst>
        </c:ser>
        <c:axId val="62565760"/>
        <c:axId val="62575744"/>
      </c:barChart>
      <c:catAx>
        <c:axId val="6256576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575744"/>
        <c:crosses val="autoZero"/>
        <c:auto val="1"/>
        <c:lblAlgn val="ctr"/>
        <c:lblOffset val="100"/>
      </c:catAx>
      <c:valAx>
        <c:axId val="62575744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565760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0D-4379-A87B-C3F0442977F2}"/>
            </c:ext>
          </c:extLst>
        </c:ser>
        <c:axId val="62105856"/>
        <c:axId val="62111744"/>
      </c:barChart>
      <c:catAx>
        <c:axId val="6210585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111744"/>
        <c:crosses val="autoZero"/>
        <c:auto val="1"/>
        <c:lblAlgn val="ctr"/>
        <c:lblOffset val="100"/>
      </c:catAx>
      <c:valAx>
        <c:axId val="62111744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105856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C3-47DD-A166-1858C2F4225A}"/>
            </c:ext>
          </c:extLst>
        </c:ser>
        <c:axId val="62735104"/>
        <c:axId val="62736640"/>
      </c:barChart>
      <c:catAx>
        <c:axId val="62735104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736640"/>
        <c:crosses val="autoZero"/>
        <c:auto val="1"/>
        <c:lblAlgn val="ctr"/>
        <c:lblOffset val="100"/>
      </c:catAx>
      <c:valAx>
        <c:axId val="62736640"/>
        <c:scaling>
          <c:orientation val="minMax"/>
          <c:max val="2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735104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E7-4AED-9A49-FBCF01DE19B8}"/>
            </c:ext>
          </c:extLst>
        </c:ser>
        <c:axId val="62776832"/>
        <c:axId val="62778368"/>
      </c:barChart>
      <c:catAx>
        <c:axId val="62776832"/>
        <c:scaling>
          <c:orientation val="minMax"/>
        </c:scaling>
        <c:axPos val="b"/>
        <c:numFmt formatCode="General" sourceLinked="0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778368"/>
        <c:crosses val="autoZero"/>
        <c:auto val="1"/>
        <c:lblAlgn val="ctr"/>
        <c:lblOffset val="100"/>
      </c:catAx>
      <c:valAx>
        <c:axId val="62778368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776832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92-48ED-9FAD-A1750BFF6CD4}"/>
            </c:ext>
          </c:extLst>
        </c:ser>
        <c:axId val="62798080"/>
        <c:axId val="62816256"/>
      </c:barChart>
      <c:catAx>
        <c:axId val="6279808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816256"/>
        <c:crosses val="autoZero"/>
        <c:auto val="1"/>
        <c:lblAlgn val="ctr"/>
        <c:lblOffset val="100"/>
      </c:catAx>
      <c:valAx>
        <c:axId val="62816256"/>
        <c:scaling>
          <c:orientation val="minMax"/>
          <c:max val="2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798080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28-4126-906A-A230A1F9433D}"/>
            </c:ext>
          </c:extLst>
        </c:ser>
        <c:axId val="62835712"/>
        <c:axId val="62841600"/>
      </c:barChart>
      <c:catAx>
        <c:axId val="6283571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841600"/>
        <c:crosses val="autoZero"/>
        <c:auto val="1"/>
        <c:lblAlgn val="ctr"/>
        <c:lblOffset val="100"/>
      </c:catAx>
      <c:valAx>
        <c:axId val="62841600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835712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24-42E2-8B30-8F6A299DC839}"/>
            </c:ext>
          </c:extLst>
        </c:ser>
        <c:axId val="62848384"/>
        <c:axId val="62882944"/>
      </c:barChart>
      <c:catAx>
        <c:axId val="62848384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882944"/>
        <c:crosses val="autoZero"/>
        <c:auto val="1"/>
        <c:lblAlgn val="ctr"/>
        <c:lblOffset val="100"/>
      </c:catAx>
      <c:valAx>
        <c:axId val="62882944"/>
        <c:scaling>
          <c:orientation val="minMax"/>
          <c:max val="2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848384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13-4AC4-B0AA-27113E783E51}"/>
            </c:ext>
          </c:extLst>
        </c:ser>
        <c:axId val="62894464"/>
        <c:axId val="62896000"/>
      </c:barChart>
      <c:catAx>
        <c:axId val="62894464"/>
        <c:scaling>
          <c:orientation val="minMax"/>
        </c:scaling>
        <c:axPos val="b"/>
        <c:numFmt formatCode="General" sourceLinked="0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896000"/>
        <c:crosses val="autoZero"/>
        <c:auto val="1"/>
        <c:lblAlgn val="ctr"/>
        <c:lblOffset val="100"/>
      </c:catAx>
      <c:valAx>
        <c:axId val="62896000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894464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E0-4B8B-BE70-4430A1ED4D7E}"/>
            </c:ext>
          </c:extLst>
        </c:ser>
        <c:axId val="62952576"/>
        <c:axId val="62954112"/>
      </c:barChart>
      <c:catAx>
        <c:axId val="6295257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954112"/>
        <c:crosses val="autoZero"/>
        <c:auto val="1"/>
        <c:lblAlgn val="ctr"/>
        <c:lblOffset val="100"/>
      </c:catAx>
      <c:valAx>
        <c:axId val="62954112"/>
        <c:scaling>
          <c:orientation val="minMax"/>
          <c:max val="2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952576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43-4CE1-A371-98747AEA5F8B}"/>
            </c:ext>
          </c:extLst>
        </c:ser>
        <c:axId val="62982016"/>
        <c:axId val="62983552"/>
      </c:barChart>
      <c:catAx>
        <c:axId val="6298201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983552"/>
        <c:crosses val="autoZero"/>
        <c:auto val="1"/>
        <c:lblAlgn val="ctr"/>
        <c:lblOffset val="100"/>
      </c:catAx>
      <c:valAx>
        <c:axId val="62983552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982016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F7-42AA-B626-E4757FE90F36}"/>
            </c:ext>
          </c:extLst>
        </c:ser>
        <c:axId val="63011456"/>
        <c:axId val="63025536"/>
      </c:barChart>
      <c:catAx>
        <c:axId val="6301145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3025536"/>
        <c:crosses val="autoZero"/>
        <c:auto val="1"/>
        <c:lblAlgn val="ctr"/>
        <c:lblOffset val="100"/>
      </c:catAx>
      <c:valAx>
        <c:axId val="63025536"/>
        <c:scaling>
          <c:orientation val="minMax"/>
          <c:max val="2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3011456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C7-472C-8D34-F25AF466A760}"/>
            </c:ext>
          </c:extLst>
        </c:ser>
        <c:axId val="63036800"/>
        <c:axId val="61609088"/>
      </c:barChart>
      <c:catAx>
        <c:axId val="63036800"/>
        <c:scaling>
          <c:orientation val="minMax"/>
        </c:scaling>
        <c:axPos val="b"/>
        <c:numFmt formatCode="General" sourceLinked="0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1609088"/>
        <c:crosses val="autoZero"/>
        <c:auto val="1"/>
        <c:lblAlgn val="ctr"/>
        <c:lblOffset val="100"/>
      </c:catAx>
      <c:valAx>
        <c:axId val="61609088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3036800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4A-45DA-84B4-B5985145D8F6}"/>
            </c:ext>
          </c:extLst>
        </c:ser>
        <c:axId val="62127104"/>
        <c:axId val="62132992"/>
      </c:barChart>
      <c:catAx>
        <c:axId val="62127104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132992"/>
        <c:crosses val="autoZero"/>
        <c:auto val="1"/>
        <c:lblAlgn val="ctr"/>
        <c:lblOffset val="100"/>
      </c:catAx>
      <c:valAx>
        <c:axId val="62132992"/>
        <c:scaling>
          <c:orientation val="minMax"/>
          <c:max val="55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127104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PELAPORAN'!$B$170</c:f>
              <c:strCache>
                <c:ptCount val="1"/>
                <c:pt idx="0">
                  <c:v>BIL. MURID</c:v>
                </c:pt>
              </c:strCache>
            </c:strRef>
          </c:tx>
          <c:val>
            <c:numRef>
              <c:f>'GRAF PELAPORAN'!$C$170:$H$170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F4-457B-B7BA-57DFFC09D8EC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'GRAF PELAPORAN'!$C$169:$H$169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2156160"/>
        <c:axId val="62166144"/>
      </c:barChart>
      <c:catAx>
        <c:axId val="6215616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166144"/>
        <c:crosses val="autoZero"/>
        <c:auto val="1"/>
        <c:lblAlgn val="ctr"/>
        <c:lblOffset val="100"/>
      </c:catAx>
      <c:valAx>
        <c:axId val="62166144"/>
        <c:scaling>
          <c:orientation val="minMax"/>
          <c:max val="20"/>
        </c:scaling>
        <c:axPos val="l"/>
        <c:numFmt formatCode="General" sourceLinked="1"/>
        <c:tickLblPos val="nextTo"/>
        <c:txPr>
          <a:bodyPr/>
          <a:lstStyle/>
          <a:p>
            <a:pPr algn="ctr">
              <a:defRPr lang="en-MY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56160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PELAPORAN'!$J$170</c:f>
              <c:strCache>
                <c:ptCount val="1"/>
                <c:pt idx="0">
                  <c:v>BIL. MURID</c:v>
                </c:pt>
              </c:strCache>
            </c:strRef>
          </c:tx>
          <c:val>
            <c:numRef>
              <c:f>'GRAF PELAPORAN'!$K$170:$P$170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73-4E6F-9DE8-36D53F03D050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'GRAF PELAPORAN'!$K$169:$P$169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2181376"/>
        <c:axId val="62182912"/>
      </c:barChart>
      <c:catAx>
        <c:axId val="6218137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182912"/>
        <c:crosses val="autoZero"/>
        <c:auto val="1"/>
        <c:lblAlgn val="ctr"/>
        <c:lblOffset val="100"/>
      </c:catAx>
      <c:valAx>
        <c:axId val="62182912"/>
        <c:scaling>
          <c:orientation val="minMax"/>
          <c:max val="2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181376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8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PELAPORAN'!$J$46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chemeClr val="accent1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'GRAF PELAPORAN'!$K$45:$P$45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PELAPORAN'!$K$46:$P$46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5-4E09-9D2F-CDC8EE7CA375}"/>
            </c:ext>
          </c:extLst>
        </c:ser>
        <c:axId val="62219008"/>
        <c:axId val="62220544"/>
      </c:barChart>
      <c:catAx>
        <c:axId val="6221900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220544"/>
        <c:crosses val="autoZero"/>
        <c:auto val="1"/>
        <c:lblAlgn val="ctr"/>
        <c:lblOffset val="100"/>
      </c:catAx>
      <c:valAx>
        <c:axId val="62220544"/>
        <c:scaling>
          <c:orientation val="minMax"/>
          <c:max val="50"/>
        </c:scaling>
        <c:axPos val="l"/>
        <c:numFmt formatCode="0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219008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8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PELAPORAN'!$B$206</c:f>
              <c:strCache>
                <c:ptCount val="1"/>
                <c:pt idx="0">
                  <c:v>BIL. MURID</c:v>
                </c:pt>
              </c:strCache>
            </c:strRef>
          </c:tx>
          <c:val>
            <c:numRef>
              <c:f>'GRAF PELAPORAN'!$C$206:$H$206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82-4AFA-95C7-B2CDA8205587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PELAPORAN'!$C$205:$H$205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2252160"/>
        <c:axId val="62253696"/>
      </c:barChart>
      <c:catAx>
        <c:axId val="6225216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253696"/>
        <c:crosses val="autoZero"/>
        <c:auto val="1"/>
        <c:lblAlgn val="ctr"/>
        <c:lblOffset val="100"/>
      </c:catAx>
      <c:valAx>
        <c:axId val="62253696"/>
        <c:scaling>
          <c:orientation val="minMax"/>
          <c:max val="2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252160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8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PELAPORAN'!$J$206</c:f>
              <c:strCache>
                <c:ptCount val="1"/>
                <c:pt idx="0">
                  <c:v>BIL. MURID</c:v>
                </c:pt>
              </c:strCache>
            </c:strRef>
          </c:tx>
          <c:val>
            <c:numRef>
              <c:f>'GRAF PELAPORAN'!$K$206:$P$206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9C-4AA4-9D3B-1751F55CB320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PELAPORAN'!$K$205:$P$205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2277120"/>
        <c:axId val="62278656"/>
      </c:barChart>
      <c:catAx>
        <c:axId val="6227712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278656"/>
        <c:crosses val="autoZero"/>
        <c:auto val="1"/>
        <c:lblAlgn val="ctr"/>
        <c:lblOffset val="100"/>
      </c:catAx>
      <c:valAx>
        <c:axId val="62278656"/>
        <c:scaling>
          <c:orientation val="minMax"/>
          <c:max val="2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277120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8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PELAPORAN'!$B$224</c:f>
              <c:strCache>
                <c:ptCount val="1"/>
                <c:pt idx="0">
                  <c:v>BIL. MURID</c:v>
                </c:pt>
              </c:strCache>
            </c:strRef>
          </c:tx>
          <c:val>
            <c:numRef>
              <c:f>'GRAF PELAPORAN'!$C$224:$H$224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73-4719-BC26-8F01B0E45F62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PELAPORAN'!$C$223:$H$223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2306176"/>
        <c:axId val="62307712"/>
      </c:barChart>
      <c:catAx>
        <c:axId val="6230617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307712"/>
        <c:crosses val="autoZero"/>
        <c:auto val="1"/>
        <c:lblAlgn val="ctr"/>
        <c:lblOffset val="100"/>
      </c:catAx>
      <c:valAx>
        <c:axId val="62307712"/>
        <c:scaling>
          <c:orientation val="minMax"/>
          <c:max val="6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2306176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chart" Target="../charts/chart3.xml"/><Relationship Id="rId21" Type="http://schemas.openxmlformats.org/officeDocument/2006/relationships/chart" Target="../charts/chart19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5.png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image" Target="../media/image4.png"/><Relationship Id="rId20" Type="http://schemas.openxmlformats.org/officeDocument/2006/relationships/chart" Target="../charts/chart18.xml"/><Relationship Id="rId29" Type="http://schemas.openxmlformats.org/officeDocument/2006/relationships/chart" Target="../charts/chart27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1.xml"/><Relationship Id="rId28" Type="http://schemas.openxmlformats.org/officeDocument/2006/relationships/chart" Target="../charts/chart26.xml"/><Relationship Id="rId10" Type="http://schemas.openxmlformats.org/officeDocument/2006/relationships/chart" Target="../charts/chart10.xml"/><Relationship Id="rId19" Type="http://schemas.openxmlformats.org/officeDocument/2006/relationships/chart" Target="../charts/chart17.xml"/><Relationship Id="rId31" Type="http://schemas.openxmlformats.org/officeDocument/2006/relationships/chart" Target="../charts/chart2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Relationship Id="rId30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148167</xdr:colOff>
      <xdr:row>0</xdr:row>
      <xdr:rowOff>88635</xdr:rowOff>
    </xdr:from>
    <xdr:to>
      <xdr:col>1</xdr:col>
      <xdr:colOff>2202656</xdr:colOff>
      <xdr:row>2</xdr:row>
      <xdr:rowOff>190028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8167" y="88635"/>
          <a:ext cx="2364052" cy="720518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400654</xdr:colOff>
      <xdr:row>2</xdr:row>
      <xdr:rowOff>35996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195992" y="0"/>
          <a:ext cx="400654" cy="655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148167</xdr:colOff>
      <xdr:row>0</xdr:row>
      <xdr:rowOff>88635</xdr:rowOff>
    </xdr:from>
    <xdr:to>
      <xdr:col>1</xdr:col>
      <xdr:colOff>2571750</xdr:colOff>
      <xdr:row>2</xdr:row>
      <xdr:rowOff>161453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8167" y="88635"/>
          <a:ext cx="2763762" cy="725961"/>
        </a:xfrm>
        <a:prstGeom prst="rect">
          <a:avLst/>
        </a:prstGeom>
      </xdr:spPr>
    </xdr:pic>
    <xdr:clientData/>
  </xdr:twoCellAnchor>
  <xdr:twoCellAnchor editAs="oneCell">
    <xdr:from>
      <xdr:col>24</xdr:col>
      <xdr:colOff>211667</xdr:colOff>
      <xdr:row>0</xdr:row>
      <xdr:rowOff>84855</xdr:rowOff>
    </xdr:from>
    <xdr:to>
      <xdr:col>24</xdr:col>
      <xdr:colOff>993321</xdr:colOff>
      <xdr:row>2</xdr:row>
      <xdr:rowOff>92276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200060" y="84855"/>
          <a:ext cx="781654" cy="6605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2138363</xdr:colOff>
      <xdr:row>9</xdr:row>
      <xdr:rowOff>90486</xdr:rowOff>
    </xdr:from>
    <xdr:to>
      <xdr:col>5</xdr:col>
      <xdr:colOff>5072063</xdr:colOff>
      <xdr:row>13</xdr:row>
      <xdr:rowOff>2730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43676" y="2233611"/>
          <a:ext cx="2933700" cy="769494"/>
        </a:xfrm>
        <a:prstGeom prst="rect">
          <a:avLst/>
        </a:prstGeom>
      </xdr:spPr>
    </xdr:pic>
    <xdr:clientData/>
  </xdr:twoCellAnchor>
  <xdr:twoCellAnchor editAs="oneCell">
    <xdr:from>
      <xdr:col>5</xdr:col>
      <xdr:colOff>5584530</xdr:colOff>
      <xdr:row>9</xdr:row>
      <xdr:rowOff>124618</xdr:rowOff>
    </xdr:from>
    <xdr:to>
      <xdr:col>5</xdr:col>
      <xdr:colOff>6266655</xdr:colOff>
      <xdr:row>13</xdr:row>
      <xdr:rowOff>4535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989843" y="2267743"/>
          <a:ext cx="682125" cy="7269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6267451</xdr:colOff>
      <xdr:row>0</xdr:row>
      <xdr:rowOff>40483</xdr:rowOff>
    </xdr:from>
    <xdr:to>
      <xdr:col>1</xdr:col>
      <xdr:colOff>6648451</xdr:colOff>
      <xdr:row>0</xdr:row>
      <xdr:rowOff>428743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953376" y="40483"/>
          <a:ext cx="381000" cy="3882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27</xdr:row>
      <xdr:rowOff>0</xdr:rowOff>
    </xdr:from>
    <xdr:to>
      <xdr:col>8</xdr:col>
      <xdr:colOff>0</xdr:colOff>
      <xdr:row>37</xdr:row>
      <xdr:rowOff>161925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576262</xdr:colOff>
      <xdr:row>8</xdr:row>
      <xdr:rowOff>207168</xdr:rowOff>
    </xdr:from>
    <xdr:to>
      <xdr:col>15</xdr:col>
      <xdr:colOff>611980</xdr:colOff>
      <xdr:row>19</xdr:row>
      <xdr:rowOff>154781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19049</xdr:colOff>
      <xdr:row>27</xdr:row>
      <xdr:rowOff>33337</xdr:rowOff>
    </xdr:from>
    <xdr:to>
      <xdr:col>15</xdr:col>
      <xdr:colOff>581024</xdr:colOff>
      <xdr:row>37</xdr:row>
      <xdr:rowOff>152400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171</xdr:row>
      <xdr:rowOff>4762</xdr:rowOff>
    </xdr:from>
    <xdr:to>
      <xdr:col>8</xdr:col>
      <xdr:colOff>9525</xdr:colOff>
      <xdr:row>181</xdr:row>
      <xdr:rowOff>180975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609599</xdr:colOff>
      <xdr:row>171</xdr:row>
      <xdr:rowOff>4761</xdr:rowOff>
    </xdr:from>
    <xdr:to>
      <xdr:col>15</xdr:col>
      <xdr:colOff>600074</xdr:colOff>
      <xdr:row>181</xdr:row>
      <xdr:rowOff>180974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30956</xdr:colOff>
      <xdr:row>46</xdr:row>
      <xdr:rowOff>171448</xdr:rowOff>
    </xdr:from>
    <xdr:to>
      <xdr:col>16</xdr:col>
      <xdr:colOff>4763</xdr:colOff>
      <xdr:row>57</xdr:row>
      <xdr:rowOff>166687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609599</xdr:colOff>
      <xdr:row>207</xdr:row>
      <xdr:rowOff>14287</xdr:rowOff>
    </xdr:from>
    <xdr:to>
      <xdr:col>7</xdr:col>
      <xdr:colOff>600074</xdr:colOff>
      <xdr:row>217</xdr:row>
      <xdr:rowOff>171450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19050</xdr:colOff>
      <xdr:row>207</xdr:row>
      <xdr:rowOff>4762</xdr:rowOff>
    </xdr:from>
    <xdr:to>
      <xdr:col>15</xdr:col>
      <xdr:colOff>600075</xdr:colOff>
      <xdr:row>217</xdr:row>
      <xdr:rowOff>180975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504825</xdr:colOff>
      <xdr:row>225</xdr:row>
      <xdr:rowOff>10203</xdr:rowOff>
    </xdr:from>
    <xdr:to>
      <xdr:col>7</xdr:col>
      <xdr:colOff>557893</xdr:colOff>
      <xdr:row>235</xdr:row>
      <xdr:rowOff>167366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19050</xdr:colOff>
      <xdr:row>225</xdr:row>
      <xdr:rowOff>14287</xdr:rowOff>
    </xdr:from>
    <xdr:to>
      <xdr:col>16</xdr:col>
      <xdr:colOff>0</xdr:colOff>
      <xdr:row>235</xdr:row>
      <xdr:rowOff>171450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553810</xdr:colOff>
      <xdr:row>243</xdr:row>
      <xdr:rowOff>10205</xdr:rowOff>
    </xdr:from>
    <xdr:to>
      <xdr:col>7</xdr:col>
      <xdr:colOff>585107</xdr:colOff>
      <xdr:row>253</xdr:row>
      <xdr:rowOff>167368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19050</xdr:colOff>
      <xdr:row>260</xdr:row>
      <xdr:rowOff>185737</xdr:rowOff>
    </xdr:from>
    <xdr:to>
      <xdr:col>7</xdr:col>
      <xdr:colOff>600075</xdr:colOff>
      <xdr:row>271</xdr:row>
      <xdr:rowOff>161925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261</xdr:row>
      <xdr:rowOff>14286</xdr:rowOff>
    </xdr:from>
    <xdr:to>
      <xdr:col>16</xdr:col>
      <xdr:colOff>0</xdr:colOff>
      <xdr:row>271</xdr:row>
      <xdr:rowOff>171450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33338</xdr:colOff>
      <xdr:row>278</xdr:row>
      <xdr:rowOff>138111</xdr:rowOff>
    </xdr:from>
    <xdr:to>
      <xdr:col>7</xdr:col>
      <xdr:colOff>604838</xdr:colOff>
      <xdr:row>289</xdr:row>
      <xdr:rowOff>166686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602456</xdr:colOff>
      <xdr:row>278</xdr:row>
      <xdr:rowOff>126205</xdr:rowOff>
    </xdr:from>
    <xdr:to>
      <xdr:col>15</xdr:col>
      <xdr:colOff>602456</xdr:colOff>
      <xdr:row>289</xdr:row>
      <xdr:rowOff>178593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1</xdr:col>
      <xdr:colOff>54768</xdr:colOff>
      <xdr:row>0</xdr:row>
      <xdr:rowOff>107155</xdr:rowOff>
    </xdr:from>
    <xdr:to>
      <xdr:col>3</xdr:col>
      <xdr:colOff>58183</xdr:colOff>
      <xdr:row>3</xdr:row>
      <xdr:rowOff>52386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1987" y="107155"/>
          <a:ext cx="2158446" cy="552450"/>
        </a:xfrm>
        <a:prstGeom prst="rect">
          <a:avLst/>
        </a:prstGeom>
      </xdr:spPr>
    </xdr:pic>
    <xdr:clientData/>
  </xdr:twoCellAnchor>
  <xdr:twoCellAnchor editAs="oneCell">
    <xdr:from>
      <xdr:col>15</xdr:col>
      <xdr:colOff>150697</xdr:colOff>
      <xdr:row>0</xdr:row>
      <xdr:rowOff>179955</xdr:rowOff>
    </xdr:from>
    <xdr:to>
      <xdr:col>16</xdr:col>
      <xdr:colOff>33289</xdr:colOff>
      <xdr:row>3</xdr:row>
      <xdr:rowOff>121103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580697" y="179955"/>
          <a:ext cx="535734" cy="553469"/>
        </a:xfrm>
        <a:prstGeom prst="rect">
          <a:avLst/>
        </a:prstGeom>
      </xdr:spPr>
    </xdr:pic>
    <xdr:clientData/>
  </xdr:twoCellAnchor>
  <xdr:twoCellAnchor>
    <xdr:from>
      <xdr:col>1</xdr:col>
      <xdr:colOff>35718</xdr:colOff>
      <xdr:row>8</xdr:row>
      <xdr:rowOff>182166</xdr:rowOff>
    </xdr:from>
    <xdr:to>
      <xdr:col>8</xdr:col>
      <xdr:colOff>11905</xdr:colOff>
      <xdr:row>19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602456</xdr:colOff>
      <xdr:row>296</xdr:row>
      <xdr:rowOff>126205</xdr:rowOff>
    </xdr:from>
    <xdr:to>
      <xdr:col>7</xdr:col>
      <xdr:colOff>602456</xdr:colOff>
      <xdr:row>307</xdr:row>
      <xdr:rowOff>178593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19050</xdr:colOff>
      <xdr:row>82</xdr:row>
      <xdr:rowOff>0</xdr:rowOff>
    </xdr:from>
    <xdr:to>
      <xdr:col>8</xdr:col>
      <xdr:colOff>0</xdr:colOff>
      <xdr:row>92</xdr:row>
      <xdr:rowOff>161925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</xdr:col>
      <xdr:colOff>4762</xdr:colOff>
      <xdr:row>63</xdr:row>
      <xdr:rowOff>207168</xdr:rowOff>
    </xdr:from>
    <xdr:to>
      <xdr:col>16</xdr:col>
      <xdr:colOff>4762</xdr:colOff>
      <xdr:row>74</xdr:row>
      <xdr:rowOff>154781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19049</xdr:colOff>
      <xdr:row>82</xdr:row>
      <xdr:rowOff>33337</xdr:rowOff>
    </xdr:from>
    <xdr:to>
      <xdr:col>15</xdr:col>
      <xdr:colOff>581024</xdr:colOff>
      <xdr:row>92</xdr:row>
      <xdr:rowOff>152400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35718</xdr:colOff>
      <xdr:row>63</xdr:row>
      <xdr:rowOff>182166</xdr:rowOff>
    </xdr:from>
    <xdr:to>
      <xdr:col>8</xdr:col>
      <xdr:colOff>11905</xdr:colOff>
      <xdr:row>74</xdr:row>
      <xdr:rowOff>142875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19050</xdr:colOff>
      <xdr:row>117</xdr:row>
      <xdr:rowOff>0</xdr:rowOff>
    </xdr:from>
    <xdr:to>
      <xdr:col>8</xdr:col>
      <xdr:colOff>0</xdr:colOff>
      <xdr:row>127</xdr:row>
      <xdr:rowOff>161925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4762</xdr:colOff>
      <xdr:row>98</xdr:row>
      <xdr:rowOff>207168</xdr:rowOff>
    </xdr:from>
    <xdr:to>
      <xdr:col>16</xdr:col>
      <xdr:colOff>4762</xdr:colOff>
      <xdr:row>109</xdr:row>
      <xdr:rowOff>154781</xdr:rowOff>
    </xdr:to>
    <xdr:graphicFrame macro="">
      <xdr:nvGraphicFramePr>
        <xdr:cNvPr id="42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9</xdr:col>
      <xdr:colOff>19049</xdr:colOff>
      <xdr:row>117</xdr:row>
      <xdr:rowOff>33337</xdr:rowOff>
    </xdr:from>
    <xdr:to>
      <xdr:col>15</xdr:col>
      <xdr:colOff>581024</xdr:colOff>
      <xdr:row>127</xdr:row>
      <xdr:rowOff>152400</xdr:rowOff>
    </xdr:to>
    <xdr:graphicFrame macro="">
      <xdr:nvGraphicFramePr>
        <xdr:cNvPr id="43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35718</xdr:colOff>
      <xdr:row>98</xdr:row>
      <xdr:rowOff>182166</xdr:rowOff>
    </xdr:from>
    <xdr:to>
      <xdr:col>8</xdr:col>
      <xdr:colOff>11905</xdr:colOff>
      <xdr:row>109</xdr:row>
      <xdr:rowOff>142875</xdr:rowOff>
    </xdr:to>
    <xdr:graphicFrame macro="">
      <xdr:nvGraphicFramePr>
        <xdr:cNvPr id="44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19050</xdr:colOff>
      <xdr:row>153</xdr:row>
      <xdr:rowOff>0</xdr:rowOff>
    </xdr:from>
    <xdr:to>
      <xdr:col>8</xdr:col>
      <xdr:colOff>0</xdr:colOff>
      <xdr:row>163</xdr:row>
      <xdr:rowOff>161925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9</xdr:col>
      <xdr:colOff>4762</xdr:colOff>
      <xdr:row>134</xdr:row>
      <xdr:rowOff>207168</xdr:rowOff>
    </xdr:from>
    <xdr:to>
      <xdr:col>16</xdr:col>
      <xdr:colOff>4762</xdr:colOff>
      <xdr:row>145</xdr:row>
      <xdr:rowOff>154781</xdr:rowOff>
    </xdr:to>
    <xdr:graphicFrame macro="">
      <xdr:nvGraphicFramePr>
        <xdr:cNvPr id="4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19049</xdr:colOff>
      <xdr:row>153</xdr:row>
      <xdr:rowOff>33337</xdr:rowOff>
    </xdr:from>
    <xdr:to>
      <xdr:col>15</xdr:col>
      <xdr:colOff>581024</xdr:colOff>
      <xdr:row>163</xdr:row>
      <xdr:rowOff>152400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35718</xdr:colOff>
      <xdr:row>134</xdr:row>
      <xdr:rowOff>182166</xdr:rowOff>
    </xdr:from>
    <xdr:to>
      <xdr:col>8</xdr:col>
      <xdr:colOff>11905</xdr:colOff>
      <xdr:row>145</xdr:row>
      <xdr:rowOff>142875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4"/>
  <sheetViews>
    <sheetView topLeftCell="F48" zoomScale="90" zoomScaleNormal="90" workbookViewId="0">
      <selection activeCell="E13" sqref="E13"/>
    </sheetView>
  </sheetViews>
  <sheetFormatPr defaultColWidth="9.140625" defaultRowHeight="15"/>
  <cols>
    <col min="1" max="1" width="4.5703125" style="138" customWidth="1"/>
    <col min="2" max="2" width="44.5703125" style="138" customWidth="1"/>
    <col min="3" max="3" width="18.140625" style="138" customWidth="1"/>
    <col min="4" max="16384" width="9.140625" style="138"/>
  </cols>
  <sheetData>
    <row r="1" spans="1:24" s="119" customFormat="1" ht="24.95" customHeight="1">
      <c r="A1" s="145"/>
      <c r="B1" s="146"/>
      <c r="C1" s="147" t="s">
        <v>17</v>
      </c>
      <c r="D1" s="73" t="s">
        <v>218</v>
      </c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6"/>
      <c r="U1" s="146"/>
      <c r="V1" s="145"/>
      <c r="W1" s="146"/>
      <c r="X1" s="148"/>
    </row>
    <row r="2" spans="1:24" s="119" customFormat="1" ht="24.95" customHeight="1">
      <c r="A2" s="145"/>
      <c r="B2" s="146"/>
      <c r="C2" s="147" t="s">
        <v>18</v>
      </c>
      <c r="D2" s="73" t="s">
        <v>219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6"/>
      <c r="U2" s="146"/>
      <c r="V2" s="145"/>
      <c r="W2" s="146"/>
      <c r="X2" s="148"/>
    </row>
    <row r="3" spans="1:24" s="119" customFormat="1" ht="24.95" customHeight="1">
      <c r="A3" s="145"/>
      <c r="B3" s="149"/>
      <c r="C3" s="147" t="s">
        <v>1</v>
      </c>
      <c r="D3" s="73" t="s">
        <v>174</v>
      </c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9"/>
      <c r="U3" s="149"/>
      <c r="V3" s="145"/>
      <c r="W3" s="149"/>
      <c r="X3" s="148"/>
    </row>
    <row r="4" spans="1:24" s="119" customFormat="1" ht="24.95" customHeight="1">
      <c r="A4" s="145"/>
      <c r="B4" s="146"/>
      <c r="C4" s="147" t="s">
        <v>19</v>
      </c>
      <c r="D4" s="73" t="s">
        <v>220</v>
      </c>
      <c r="E4" s="148"/>
      <c r="F4" s="148"/>
      <c r="G4" s="148"/>
      <c r="H4" s="148"/>
      <c r="I4" s="148" t="s">
        <v>43</v>
      </c>
      <c r="J4" s="148"/>
      <c r="K4" s="148"/>
      <c r="L4" s="148"/>
      <c r="M4" s="148"/>
      <c r="N4" s="148" t="s">
        <v>43</v>
      </c>
      <c r="O4" s="148"/>
      <c r="P4" s="148"/>
      <c r="Q4" s="148"/>
      <c r="R4" s="148"/>
      <c r="S4" s="148" t="s">
        <v>43</v>
      </c>
      <c r="T4" s="146"/>
      <c r="U4" s="146"/>
      <c r="V4" s="145"/>
      <c r="W4" s="146"/>
      <c r="X4" s="148" t="s">
        <v>43</v>
      </c>
    </row>
    <row r="5" spans="1:24" s="123" customFormat="1" ht="15" customHeight="1">
      <c r="A5" s="152"/>
      <c r="B5" s="152"/>
      <c r="C5" s="157" t="s">
        <v>113</v>
      </c>
      <c r="D5" s="158" t="s">
        <v>175</v>
      </c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</row>
    <row r="6" spans="1:24" s="128" customFormat="1" ht="15" customHeight="1">
      <c r="A6" s="153" t="s">
        <v>32</v>
      </c>
      <c r="B6" s="152"/>
      <c r="C6" s="154" t="s">
        <v>10</v>
      </c>
      <c r="D6" s="124" t="s">
        <v>176</v>
      </c>
      <c r="E6" s="152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</row>
    <row r="7" spans="1:24" s="128" customFormat="1" ht="15" customHeight="1">
      <c r="A7" s="155" t="s">
        <v>200</v>
      </c>
      <c r="B7" s="153"/>
      <c r="C7" s="154" t="s">
        <v>11</v>
      </c>
      <c r="D7" s="124" t="s">
        <v>168</v>
      </c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</row>
    <row r="8" spans="1:24" s="128" customFormat="1" ht="15" customHeight="1">
      <c r="A8" s="155"/>
      <c r="B8" s="153"/>
      <c r="C8" s="155"/>
      <c r="D8" s="153"/>
      <c r="E8" s="155"/>
      <c r="F8" s="153"/>
      <c r="G8" s="155"/>
      <c r="H8" s="153"/>
      <c r="I8" s="155"/>
      <c r="J8" s="153"/>
      <c r="K8" s="155"/>
      <c r="L8" s="153"/>
      <c r="M8" s="155"/>
      <c r="N8" s="155"/>
      <c r="O8" s="153"/>
      <c r="P8" s="155"/>
      <c r="Q8" s="155"/>
      <c r="R8" s="153"/>
      <c r="S8" s="155"/>
      <c r="T8" s="153"/>
      <c r="U8" s="155"/>
      <c r="V8" s="153"/>
      <c r="W8" s="155"/>
      <c r="X8" s="155"/>
    </row>
    <row r="9" spans="1:24" ht="16.5" customHeight="1">
      <c r="A9" s="165" t="s">
        <v>110</v>
      </c>
      <c r="B9" s="165" t="s">
        <v>111</v>
      </c>
      <c r="C9" s="166" t="s">
        <v>29</v>
      </c>
      <c r="D9" s="165" t="s">
        <v>0</v>
      </c>
      <c r="E9" s="167" t="s">
        <v>39</v>
      </c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</row>
    <row r="10" spans="1:24" ht="15.75">
      <c r="A10" s="165"/>
      <c r="B10" s="165"/>
      <c r="C10" s="166"/>
      <c r="D10" s="165"/>
      <c r="E10" s="168" t="s">
        <v>201</v>
      </c>
      <c r="F10" s="168"/>
      <c r="G10" s="168"/>
      <c r="H10" s="168"/>
      <c r="I10" s="168"/>
      <c r="J10" s="168" t="s">
        <v>202</v>
      </c>
      <c r="K10" s="168"/>
      <c r="L10" s="168"/>
      <c r="M10" s="168"/>
      <c r="N10" s="168"/>
      <c r="O10" s="168" t="s">
        <v>203</v>
      </c>
      <c r="P10" s="168"/>
      <c r="Q10" s="168"/>
      <c r="R10" s="168"/>
      <c r="S10" s="168"/>
      <c r="T10" s="168" t="s">
        <v>204</v>
      </c>
      <c r="U10" s="168"/>
      <c r="V10" s="168"/>
      <c r="W10" s="168"/>
      <c r="X10" s="168"/>
    </row>
    <row r="11" spans="1:24" ht="15.75">
      <c r="A11" s="165"/>
      <c r="B11" s="165"/>
      <c r="C11" s="166"/>
      <c r="D11" s="165"/>
      <c r="E11" s="150">
        <v>1.1000000000000001</v>
      </c>
      <c r="F11" s="150">
        <v>1.2</v>
      </c>
      <c r="G11" s="150">
        <v>1.3</v>
      </c>
      <c r="H11" s="150">
        <v>1.4</v>
      </c>
      <c r="I11" s="151" t="s">
        <v>112</v>
      </c>
      <c r="J11" s="150">
        <v>2.1</v>
      </c>
      <c r="K11" s="150">
        <v>2.2000000000000002</v>
      </c>
      <c r="L11" s="150">
        <v>2.2999999999999998</v>
      </c>
      <c r="M11" s="150">
        <v>2.4</v>
      </c>
      <c r="N11" s="151" t="s">
        <v>112</v>
      </c>
      <c r="O11" s="150">
        <v>3.1</v>
      </c>
      <c r="P11" s="150">
        <v>3.2</v>
      </c>
      <c r="Q11" s="150">
        <v>3.3</v>
      </c>
      <c r="R11" s="150">
        <v>3.4</v>
      </c>
      <c r="S11" s="151" t="s">
        <v>112</v>
      </c>
      <c r="T11" s="150">
        <v>4.0999999999999996</v>
      </c>
      <c r="U11" s="150">
        <v>4.2</v>
      </c>
      <c r="V11" s="150">
        <v>4.3</v>
      </c>
      <c r="W11" s="150">
        <v>4.4000000000000004</v>
      </c>
      <c r="X11" s="151" t="s">
        <v>112</v>
      </c>
    </row>
    <row r="12" spans="1:24" ht="15.75">
      <c r="A12" s="11">
        <v>1</v>
      </c>
      <c r="B12" s="139" t="s">
        <v>114</v>
      </c>
      <c r="C12" s="45">
        <v>41213065421</v>
      </c>
      <c r="D12" s="11" t="s">
        <v>9</v>
      </c>
      <c r="E12" s="11">
        <v>5</v>
      </c>
      <c r="F12" s="11">
        <v>4</v>
      </c>
      <c r="G12" s="11">
        <v>6</v>
      </c>
      <c r="H12" s="11">
        <v>6</v>
      </c>
      <c r="I12" s="143">
        <v>5</v>
      </c>
      <c r="J12" s="11">
        <v>5</v>
      </c>
      <c r="K12" s="11">
        <v>5</v>
      </c>
      <c r="L12" s="11">
        <v>3</v>
      </c>
      <c r="M12" s="11">
        <v>3</v>
      </c>
      <c r="N12" s="143">
        <v>4</v>
      </c>
      <c r="O12" s="11">
        <v>6</v>
      </c>
      <c r="P12" s="11">
        <v>6</v>
      </c>
      <c r="Q12" s="11">
        <v>6</v>
      </c>
      <c r="R12" s="11">
        <v>6</v>
      </c>
      <c r="S12" s="143">
        <v>6</v>
      </c>
      <c r="T12" s="11">
        <v>3</v>
      </c>
      <c r="U12" s="11">
        <v>3</v>
      </c>
      <c r="V12" s="11">
        <v>3</v>
      </c>
      <c r="W12" s="11">
        <v>3</v>
      </c>
      <c r="X12" s="143">
        <v>3</v>
      </c>
    </row>
    <row r="13" spans="1:24" ht="15.75">
      <c r="A13" s="11">
        <v>2</v>
      </c>
      <c r="B13" s="139" t="s">
        <v>115</v>
      </c>
      <c r="C13" s="45">
        <v>41213065422</v>
      </c>
      <c r="D13" s="11" t="s">
        <v>14</v>
      </c>
      <c r="E13" s="11">
        <v>6</v>
      </c>
      <c r="F13" s="11">
        <v>6</v>
      </c>
      <c r="G13" s="11">
        <v>6</v>
      </c>
      <c r="H13" s="11">
        <v>5</v>
      </c>
      <c r="I13" s="143"/>
      <c r="J13" s="11">
        <v>2</v>
      </c>
      <c r="K13" s="11">
        <v>2</v>
      </c>
      <c r="L13" s="11">
        <v>2</v>
      </c>
      <c r="M13" s="11">
        <v>2</v>
      </c>
      <c r="N13" s="143"/>
      <c r="O13" s="11">
        <v>1</v>
      </c>
      <c r="P13" s="11">
        <v>1</v>
      </c>
      <c r="Q13" s="11">
        <v>1</v>
      </c>
      <c r="R13" s="11">
        <v>1</v>
      </c>
      <c r="S13" s="143"/>
      <c r="T13" s="11">
        <v>1</v>
      </c>
      <c r="U13" s="11">
        <v>1</v>
      </c>
      <c r="V13" s="11">
        <v>1</v>
      </c>
      <c r="W13" s="11">
        <v>1</v>
      </c>
      <c r="X13" s="143"/>
    </row>
    <row r="14" spans="1:24" ht="15.75">
      <c r="A14" s="11">
        <v>3</v>
      </c>
      <c r="B14" s="139" t="s">
        <v>116</v>
      </c>
      <c r="C14" s="45">
        <v>41213065423</v>
      </c>
      <c r="D14" s="11" t="s">
        <v>9</v>
      </c>
      <c r="E14" s="11">
        <v>6</v>
      </c>
      <c r="F14" s="11">
        <v>6</v>
      </c>
      <c r="G14" s="11">
        <v>6</v>
      </c>
      <c r="H14" s="11">
        <v>4</v>
      </c>
      <c r="I14" s="143"/>
      <c r="J14" s="11">
        <v>3</v>
      </c>
      <c r="K14" s="11">
        <v>3</v>
      </c>
      <c r="L14" s="11">
        <v>3</v>
      </c>
      <c r="M14" s="11">
        <v>3</v>
      </c>
      <c r="N14" s="143"/>
      <c r="O14" s="11">
        <v>3</v>
      </c>
      <c r="P14" s="11">
        <v>3</v>
      </c>
      <c r="Q14" s="11">
        <v>3</v>
      </c>
      <c r="R14" s="11">
        <v>3</v>
      </c>
      <c r="S14" s="143"/>
      <c r="T14" s="11">
        <v>3</v>
      </c>
      <c r="U14" s="11">
        <v>3</v>
      </c>
      <c r="V14" s="11">
        <v>3</v>
      </c>
      <c r="W14" s="11">
        <v>3</v>
      </c>
      <c r="X14" s="143"/>
    </row>
    <row r="15" spans="1:24" ht="15.75">
      <c r="A15" s="11">
        <v>4</v>
      </c>
      <c r="B15" s="139" t="s">
        <v>117</v>
      </c>
      <c r="C15" s="45">
        <v>41213065424</v>
      </c>
      <c r="D15" s="11" t="s">
        <v>14</v>
      </c>
      <c r="E15" s="11">
        <v>6</v>
      </c>
      <c r="F15" s="11">
        <v>6</v>
      </c>
      <c r="G15" s="11">
        <v>6</v>
      </c>
      <c r="H15" s="11">
        <v>3</v>
      </c>
      <c r="I15" s="143"/>
      <c r="J15" s="11">
        <v>4</v>
      </c>
      <c r="K15" s="11">
        <v>4</v>
      </c>
      <c r="L15" s="11">
        <v>4</v>
      </c>
      <c r="M15" s="11">
        <v>4</v>
      </c>
      <c r="N15" s="143"/>
      <c r="O15" s="11">
        <v>4</v>
      </c>
      <c r="P15" s="11">
        <v>4</v>
      </c>
      <c r="Q15" s="11">
        <v>4</v>
      </c>
      <c r="R15" s="11">
        <v>4</v>
      </c>
      <c r="S15" s="143"/>
      <c r="T15" s="11">
        <v>4</v>
      </c>
      <c r="U15" s="11">
        <v>4</v>
      </c>
      <c r="V15" s="11">
        <v>4</v>
      </c>
      <c r="W15" s="11">
        <v>4</v>
      </c>
      <c r="X15" s="143"/>
    </row>
    <row r="16" spans="1:24" ht="15.75">
      <c r="A16" s="11">
        <v>5</v>
      </c>
      <c r="B16" s="139" t="s">
        <v>118</v>
      </c>
      <c r="C16" s="45">
        <v>41213065425</v>
      </c>
      <c r="D16" s="11" t="s">
        <v>9</v>
      </c>
      <c r="E16" s="11">
        <v>6</v>
      </c>
      <c r="F16" s="11">
        <v>6</v>
      </c>
      <c r="G16" s="11">
        <v>6</v>
      </c>
      <c r="H16" s="11">
        <v>2</v>
      </c>
      <c r="I16" s="143"/>
      <c r="J16" s="11">
        <v>5</v>
      </c>
      <c r="K16" s="11">
        <v>5</v>
      </c>
      <c r="L16" s="11">
        <v>5</v>
      </c>
      <c r="M16" s="11">
        <v>5</v>
      </c>
      <c r="N16" s="143"/>
      <c r="O16" s="11">
        <v>5</v>
      </c>
      <c r="P16" s="11">
        <v>5</v>
      </c>
      <c r="Q16" s="11">
        <v>5</v>
      </c>
      <c r="R16" s="11">
        <v>5</v>
      </c>
      <c r="S16" s="143"/>
      <c r="T16" s="11">
        <v>5</v>
      </c>
      <c r="U16" s="11">
        <v>5</v>
      </c>
      <c r="V16" s="11">
        <v>5</v>
      </c>
      <c r="W16" s="11">
        <v>5</v>
      </c>
      <c r="X16" s="143"/>
    </row>
    <row r="17" spans="1:24" ht="15.75">
      <c r="A17" s="11">
        <v>6</v>
      </c>
      <c r="B17" s="139" t="s">
        <v>119</v>
      </c>
      <c r="C17" s="45">
        <v>41213065426</v>
      </c>
      <c r="D17" s="11" t="s">
        <v>14</v>
      </c>
      <c r="E17" s="11">
        <v>6</v>
      </c>
      <c r="F17" s="11">
        <v>6</v>
      </c>
      <c r="G17" s="11">
        <v>6</v>
      </c>
      <c r="H17" s="11">
        <v>1</v>
      </c>
      <c r="I17" s="143"/>
      <c r="J17" s="11">
        <v>6</v>
      </c>
      <c r="K17" s="11">
        <v>6</v>
      </c>
      <c r="L17" s="11">
        <v>6</v>
      </c>
      <c r="M17" s="11">
        <v>6</v>
      </c>
      <c r="N17" s="143"/>
      <c r="O17" s="11">
        <v>6</v>
      </c>
      <c r="P17" s="11">
        <v>6</v>
      </c>
      <c r="Q17" s="11">
        <v>6</v>
      </c>
      <c r="R17" s="11">
        <v>6</v>
      </c>
      <c r="S17" s="143"/>
      <c r="T17" s="11">
        <v>6</v>
      </c>
      <c r="U17" s="11">
        <v>6</v>
      </c>
      <c r="V17" s="11">
        <v>6</v>
      </c>
      <c r="W17" s="11">
        <v>6</v>
      </c>
      <c r="X17" s="143"/>
    </row>
    <row r="18" spans="1:24" ht="15.75">
      <c r="A18" s="11">
        <v>7</v>
      </c>
      <c r="B18" s="139" t="s">
        <v>120</v>
      </c>
      <c r="C18" s="45">
        <v>41213065427</v>
      </c>
      <c r="D18" s="11" t="s">
        <v>9</v>
      </c>
      <c r="E18" s="11">
        <v>3</v>
      </c>
      <c r="F18" s="11">
        <v>3</v>
      </c>
      <c r="G18" s="11">
        <v>3</v>
      </c>
      <c r="H18" s="11">
        <v>3</v>
      </c>
      <c r="I18" s="143"/>
      <c r="J18" s="11">
        <v>3</v>
      </c>
      <c r="K18" s="11">
        <v>3</v>
      </c>
      <c r="L18" s="11">
        <v>3</v>
      </c>
      <c r="M18" s="11">
        <v>3</v>
      </c>
      <c r="N18" s="143"/>
      <c r="O18" s="11">
        <v>2</v>
      </c>
      <c r="P18" s="11">
        <v>2</v>
      </c>
      <c r="Q18" s="11">
        <v>2</v>
      </c>
      <c r="R18" s="11">
        <v>2</v>
      </c>
      <c r="S18" s="143"/>
      <c r="T18" s="11">
        <v>2</v>
      </c>
      <c r="U18" s="11">
        <v>2</v>
      </c>
      <c r="V18" s="11">
        <v>2</v>
      </c>
      <c r="W18" s="11">
        <v>2</v>
      </c>
      <c r="X18" s="143"/>
    </row>
    <row r="19" spans="1:24" ht="15.75">
      <c r="A19" s="11">
        <v>8</v>
      </c>
      <c r="B19" s="139" t="s">
        <v>121</v>
      </c>
      <c r="C19" s="45">
        <v>41213065428</v>
      </c>
      <c r="D19" s="11" t="s">
        <v>14</v>
      </c>
      <c r="E19" s="11">
        <v>3</v>
      </c>
      <c r="F19" s="11">
        <v>3</v>
      </c>
      <c r="G19" s="11">
        <v>3</v>
      </c>
      <c r="H19" s="11">
        <v>3</v>
      </c>
      <c r="I19" s="143"/>
      <c r="J19" s="11">
        <v>3</v>
      </c>
      <c r="K19" s="11">
        <v>3</v>
      </c>
      <c r="L19" s="11">
        <v>3</v>
      </c>
      <c r="M19" s="11">
        <v>3</v>
      </c>
      <c r="N19" s="143"/>
      <c r="O19" s="11">
        <v>3</v>
      </c>
      <c r="P19" s="11">
        <v>3</v>
      </c>
      <c r="Q19" s="11">
        <v>3</v>
      </c>
      <c r="R19" s="11">
        <v>3</v>
      </c>
      <c r="S19" s="143"/>
      <c r="T19" s="11">
        <v>2</v>
      </c>
      <c r="U19" s="11">
        <v>2</v>
      </c>
      <c r="V19" s="11">
        <v>2</v>
      </c>
      <c r="W19" s="11">
        <v>4</v>
      </c>
      <c r="X19" s="143"/>
    </row>
    <row r="20" spans="1:24" ht="15.75">
      <c r="A20" s="11">
        <v>9</v>
      </c>
      <c r="B20" s="139" t="s">
        <v>122</v>
      </c>
      <c r="C20" s="45">
        <v>41213065429</v>
      </c>
      <c r="D20" s="11" t="s">
        <v>9</v>
      </c>
      <c r="E20" s="11">
        <v>3</v>
      </c>
      <c r="F20" s="11">
        <v>3</v>
      </c>
      <c r="G20" s="11">
        <v>3</v>
      </c>
      <c r="H20" s="11">
        <v>3</v>
      </c>
      <c r="I20" s="143"/>
      <c r="J20" s="11">
        <v>6</v>
      </c>
      <c r="K20" s="11">
        <v>6</v>
      </c>
      <c r="L20" s="11">
        <v>6</v>
      </c>
      <c r="M20" s="11">
        <v>6</v>
      </c>
      <c r="N20" s="143"/>
      <c r="O20" s="11">
        <v>3</v>
      </c>
      <c r="P20" s="11">
        <v>3</v>
      </c>
      <c r="Q20" s="11">
        <v>3</v>
      </c>
      <c r="R20" s="11">
        <v>3</v>
      </c>
      <c r="S20" s="143"/>
      <c r="T20" s="11">
        <v>2</v>
      </c>
      <c r="U20" s="11">
        <v>2</v>
      </c>
      <c r="V20" s="11">
        <v>2</v>
      </c>
      <c r="W20" s="11">
        <v>4</v>
      </c>
      <c r="X20" s="143"/>
    </row>
    <row r="21" spans="1:24" ht="15.75">
      <c r="A21" s="11">
        <v>10</v>
      </c>
      <c r="B21" s="139" t="s">
        <v>123</v>
      </c>
      <c r="C21" s="45">
        <v>41213065430</v>
      </c>
      <c r="D21" s="11" t="s">
        <v>14</v>
      </c>
      <c r="E21" s="11">
        <v>3</v>
      </c>
      <c r="F21" s="11">
        <v>3</v>
      </c>
      <c r="G21" s="11">
        <v>2</v>
      </c>
      <c r="H21" s="11">
        <v>3</v>
      </c>
      <c r="I21" s="143"/>
      <c r="J21" s="11">
        <v>3</v>
      </c>
      <c r="K21" s="11">
        <v>3</v>
      </c>
      <c r="L21" s="11">
        <v>3</v>
      </c>
      <c r="M21" s="11">
        <v>3</v>
      </c>
      <c r="N21" s="143"/>
      <c r="O21" s="11">
        <v>3</v>
      </c>
      <c r="P21" s="11">
        <v>3</v>
      </c>
      <c r="Q21" s="11">
        <v>3</v>
      </c>
      <c r="R21" s="11">
        <v>3</v>
      </c>
      <c r="S21" s="143"/>
      <c r="T21" s="11">
        <v>2</v>
      </c>
      <c r="U21" s="11">
        <v>2</v>
      </c>
      <c r="V21" s="11">
        <v>2</v>
      </c>
      <c r="W21" s="11">
        <v>4</v>
      </c>
      <c r="X21" s="143"/>
    </row>
    <row r="22" spans="1:24" ht="15.75">
      <c r="A22" s="11">
        <v>11</v>
      </c>
      <c r="B22" s="139" t="s">
        <v>124</v>
      </c>
      <c r="C22" s="45">
        <v>41213065431</v>
      </c>
      <c r="D22" s="11" t="s">
        <v>9</v>
      </c>
      <c r="E22" s="11">
        <v>3</v>
      </c>
      <c r="F22" s="11">
        <v>3</v>
      </c>
      <c r="G22" s="11">
        <v>3</v>
      </c>
      <c r="H22" s="11">
        <v>3</v>
      </c>
      <c r="I22" s="143"/>
      <c r="J22" s="11">
        <v>3</v>
      </c>
      <c r="K22" s="11">
        <v>3</v>
      </c>
      <c r="L22" s="11">
        <v>3</v>
      </c>
      <c r="M22" s="11">
        <v>3</v>
      </c>
      <c r="N22" s="143"/>
      <c r="O22" s="11">
        <v>3</v>
      </c>
      <c r="P22" s="11">
        <v>3</v>
      </c>
      <c r="Q22" s="11">
        <v>3</v>
      </c>
      <c r="R22" s="11">
        <v>3</v>
      </c>
      <c r="S22" s="143"/>
      <c r="T22" s="11">
        <v>2</v>
      </c>
      <c r="U22" s="11">
        <v>2</v>
      </c>
      <c r="V22" s="11">
        <v>2</v>
      </c>
      <c r="W22" s="11">
        <v>4</v>
      </c>
      <c r="X22" s="143"/>
    </row>
    <row r="23" spans="1:24" ht="15.75">
      <c r="A23" s="11">
        <v>12</v>
      </c>
      <c r="B23" s="139" t="s">
        <v>125</v>
      </c>
      <c r="C23" s="45">
        <v>41213065432</v>
      </c>
      <c r="D23" s="11" t="s">
        <v>14</v>
      </c>
      <c r="E23" s="11">
        <v>3</v>
      </c>
      <c r="F23" s="11">
        <v>3</v>
      </c>
      <c r="G23" s="11">
        <v>3</v>
      </c>
      <c r="H23" s="11">
        <v>3</v>
      </c>
      <c r="I23" s="143"/>
      <c r="J23" s="11">
        <v>3</v>
      </c>
      <c r="K23" s="11">
        <v>3</v>
      </c>
      <c r="L23" s="11">
        <v>3</v>
      </c>
      <c r="M23" s="11">
        <v>3</v>
      </c>
      <c r="N23" s="143"/>
      <c r="O23" s="11">
        <v>3</v>
      </c>
      <c r="P23" s="11">
        <v>3</v>
      </c>
      <c r="Q23" s="11">
        <v>3</v>
      </c>
      <c r="R23" s="11">
        <v>3</v>
      </c>
      <c r="S23" s="143"/>
      <c r="T23" s="11">
        <v>2</v>
      </c>
      <c r="U23" s="11">
        <v>2</v>
      </c>
      <c r="V23" s="11">
        <v>2</v>
      </c>
      <c r="W23" s="11">
        <v>4</v>
      </c>
      <c r="X23" s="143"/>
    </row>
    <row r="24" spans="1:24" ht="15.75">
      <c r="A24" s="11">
        <v>13</v>
      </c>
      <c r="B24" s="139" t="s">
        <v>126</v>
      </c>
      <c r="C24" s="45">
        <v>41213065433</v>
      </c>
      <c r="D24" s="11" t="s">
        <v>9</v>
      </c>
      <c r="E24" s="11">
        <v>3</v>
      </c>
      <c r="F24" s="11">
        <v>3</v>
      </c>
      <c r="G24" s="11">
        <v>3</v>
      </c>
      <c r="H24" s="11">
        <v>3</v>
      </c>
      <c r="I24" s="143"/>
      <c r="J24" s="11">
        <v>3</v>
      </c>
      <c r="K24" s="11">
        <v>3</v>
      </c>
      <c r="L24" s="11">
        <v>3</v>
      </c>
      <c r="M24" s="11">
        <v>3</v>
      </c>
      <c r="N24" s="143"/>
      <c r="O24" s="11">
        <v>3</v>
      </c>
      <c r="P24" s="11">
        <v>3</v>
      </c>
      <c r="Q24" s="11">
        <v>3</v>
      </c>
      <c r="R24" s="11">
        <v>3</v>
      </c>
      <c r="S24" s="143"/>
      <c r="T24" s="11">
        <v>4</v>
      </c>
      <c r="U24" s="11">
        <v>4</v>
      </c>
      <c r="V24" s="11">
        <v>4</v>
      </c>
      <c r="W24" s="11">
        <v>4</v>
      </c>
      <c r="X24" s="143"/>
    </row>
    <row r="25" spans="1:24" ht="15.75">
      <c r="A25" s="11">
        <v>14</v>
      </c>
      <c r="B25" s="139" t="s">
        <v>127</v>
      </c>
      <c r="C25" s="45">
        <v>41213065434</v>
      </c>
      <c r="D25" s="11" t="s">
        <v>14</v>
      </c>
      <c r="E25" s="11">
        <v>3</v>
      </c>
      <c r="F25" s="11">
        <v>3</v>
      </c>
      <c r="G25" s="11">
        <v>3</v>
      </c>
      <c r="H25" s="11">
        <v>3</v>
      </c>
      <c r="I25" s="143"/>
      <c r="J25" s="11">
        <v>3</v>
      </c>
      <c r="K25" s="11">
        <v>3</v>
      </c>
      <c r="L25" s="11">
        <v>3</v>
      </c>
      <c r="M25" s="11">
        <v>3</v>
      </c>
      <c r="N25" s="143"/>
      <c r="O25" s="11">
        <v>3</v>
      </c>
      <c r="P25" s="11">
        <v>3</v>
      </c>
      <c r="Q25" s="11">
        <v>3</v>
      </c>
      <c r="R25" s="11">
        <v>3</v>
      </c>
      <c r="S25" s="143"/>
      <c r="T25" s="11">
        <v>4</v>
      </c>
      <c r="U25" s="11">
        <v>4</v>
      </c>
      <c r="V25" s="11">
        <v>4</v>
      </c>
      <c r="W25" s="11">
        <v>4</v>
      </c>
      <c r="X25" s="143"/>
    </row>
    <row r="26" spans="1:24" ht="15.75">
      <c r="A26" s="11">
        <v>15</v>
      </c>
      <c r="B26" s="139" t="s">
        <v>128</v>
      </c>
      <c r="C26" s="45">
        <v>41213065435</v>
      </c>
      <c r="D26" s="11" t="s">
        <v>9</v>
      </c>
      <c r="E26" s="11">
        <v>3</v>
      </c>
      <c r="F26" s="11">
        <v>3</v>
      </c>
      <c r="G26" s="11">
        <v>3</v>
      </c>
      <c r="H26" s="11">
        <v>3</v>
      </c>
      <c r="I26" s="143"/>
      <c r="J26" s="11">
        <v>3</v>
      </c>
      <c r="K26" s="11">
        <v>3</v>
      </c>
      <c r="L26" s="11">
        <v>3</v>
      </c>
      <c r="M26" s="11">
        <v>3</v>
      </c>
      <c r="N26" s="143"/>
      <c r="O26" s="11">
        <v>3</v>
      </c>
      <c r="P26" s="11">
        <v>3</v>
      </c>
      <c r="Q26" s="11">
        <v>3</v>
      </c>
      <c r="R26" s="11">
        <v>3</v>
      </c>
      <c r="S26" s="143"/>
      <c r="T26" s="11">
        <v>4</v>
      </c>
      <c r="U26" s="11">
        <v>4</v>
      </c>
      <c r="V26" s="11">
        <v>4</v>
      </c>
      <c r="W26" s="11">
        <v>4</v>
      </c>
      <c r="X26" s="143"/>
    </row>
    <row r="27" spans="1:24" ht="15.75">
      <c r="A27" s="11">
        <v>16</v>
      </c>
      <c r="B27" s="139" t="s">
        <v>129</v>
      </c>
      <c r="C27" s="45">
        <v>41213065436</v>
      </c>
      <c r="D27" s="11" t="s">
        <v>14</v>
      </c>
      <c r="E27" s="11">
        <v>3</v>
      </c>
      <c r="F27" s="11">
        <v>3</v>
      </c>
      <c r="G27" s="11">
        <v>3</v>
      </c>
      <c r="H27" s="11">
        <v>3</v>
      </c>
      <c r="I27" s="143"/>
      <c r="J27" s="11">
        <v>4</v>
      </c>
      <c r="K27" s="11">
        <v>5</v>
      </c>
      <c r="L27" s="11">
        <v>4</v>
      </c>
      <c r="M27" s="11">
        <v>4</v>
      </c>
      <c r="N27" s="143"/>
      <c r="O27" s="11">
        <v>3</v>
      </c>
      <c r="P27" s="11">
        <v>3</v>
      </c>
      <c r="Q27" s="11">
        <v>3</v>
      </c>
      <c r="R27" s="11">
        <v>3</v>
      </c>
      <c r="S27" s="143"/>
      <c r="T27" s="11">
        <v>4</v>
      </c>
      <c r="U27" s="11">
        <v>4</v>
      </c>
      <c r="V27" s="11">
        <v>4</v>
      </c>
      <c r="W27" s="11">
        <v>4</v>
      </c>
      <c r="X27" s="143"/>
    </row>
    <row r="28" spans="1:24" ht="15.75">
      <c r="A28" s="11">
        <v>17</v>
      </c>
      <c r="B28" s="139" t="s">
        <v>130</v>
      </c>
      <c r="C28" s="45">
        <v>41213065437</v>
      </c>
      <c r="D28" s="11" t="s">
        <v>9</v>
      </c>
      <c r="E28" s="11">
        <v>3</v>
      </c>
      <c r="F28" s="11">
        <v>3</v>
      </c>
      <c r="G28" s="11">
        <v>3</v>
      </c>
      <c r="H28" s="11">
        <v>3</v>
      </c>
      <c r="I28" s="143"/>
      <c r="J28" s="11">
        <v>3</v>
      </c>
      <c r="K28" s="11">
        <v>3</v>
      </c>
      <c r="L28" s="11">
        <v>3</v>
      </c>
      <c r="M28" s="11">
        <v>3</v>
      </c>
      <c r="N28" s="143"/>
      <c r="O28" s="11">
        <v>3</v>
      </c>
      <c r="P28" s="11">
        <v>3</v>
      </c>
      <c r="Q28" s="11">
        <v>3</v>
      </c>
      <c r="R28" s="11">
        <v>3</v>
      </c>
      <c r="S28" s="143"/>
      <c r="T28" s="11">
        <v>4</v>
      </c>
      <c r="U28" s="11">
        <v>4</v>
      </c>
      <c r="V28" s="11">
        <v>4</v>
      </c>
      <c r="W28" s="11">
        <v>4</v>
      </c>
      <c r="X28" s="143"/>
    </row>
    <row r="29" spans="1:24" ht="15.75">
      <c r="A29" s="11">
        <v>18</v>
      </c>
      <c r="B29" s="139" t="s">
        <v>131</v>
      </c>
      <c r="C29" s="45">
        <v>41213065438</v>
      </c>
      <c r="D29" s="11" t="s">
        <v>14</v>
      </c>
      <c r="E29" s="11">
        <v>2</v>
      </c>
      <c r="F29" s="11">
        <v>3</v>
      </c>
      <c r="G29" s="11">
        <v>3</v>
      </c>
      <c r="H29" s="11">
        <v>3</v>
      </c>
      <c r="I29" s="143"/>
      <c r="J29" s="11">
        <v>3</v>
      </c>
      <c r="K29" s="11">
        <v>3</v>
      </c>
      <c r="L29" s="11">
        <v>3</v>
      </c>
      <c r="M29" s="11">
        <v>3</v>
      </c>
      <c r="N29" s="143"/>
      <c r="O29" s="11">
        <v>3</v>
      </c>
      <c r="P29" s="11">
        <v>3</v>
      </c>
      <c r="Q29" s="11">
        <v>3</v>
      </c>
      <c r="R29" s="11">
        <v>3</v>
      </c>
      <c r="S29" s="143"/>
      <c r="T29" s="11">
        <v>4</v>
      </c>
      <c r="U29" s="11">
        <v>4</v>
      </c>
      <c r="V29" s="11">
        <v>4</v>
      </c>
      <c r="W29" s="11">
        <v>4</v>
      </c>
      <c r="X29" s="143"/>
    </row>
    <row r="30" spans="1:24" ht="15.75">
      <c r="A30" s="11">
        <v>19</v>
      </c>
      <c r="B30" s="139" t="s">
        <v>132</v>
      </c>
      <c r="C30" s="45">
        <v>41213065439</v>
      </c>
      <c r="D30" s="11" t="s">
        <v>9</v>
      </c>
      <c r="E30" s="11">
        <v>3</v>
      </c>
      <c r="F30" s="11">
        <v>3</v>
      </c>
      <c r="G30" s="11">
        <v>3</v>
      </c>
      <c r="H30" s="11">
        <v>3</v>
      </c>
      <c r="I30" s="143"/>
      <c r="J30" s="11">
        <v>3</v>
      </c>
      <c r="K30" s="11">
        <v>3</v>
      </c>
      <c r="L30" s="11">
        <v>3</v>
      </c>
      <c r="M30" s="11">
        <v>3</v>
      </c>
      <c r="N30" s="143"/>
      <c r="O30" s="11">
        <v>3</v>
      </c>
      <c r="P30" s="11">
        <v>3</v>
      </c>
      <c r="Q30" s="11">
        <v>3</v>
      </c>
      <c r="R30" s="11">
        <v>3</v>
      </c>
      <c r="S30" s="143"/>
      <c r="T30" s="11">
        <v>4</v>
      </c>
      <c r="U30" s="11">
        <v>4</v>
      </c>
      <c r="V30" s="11">
        <v>4</v>
      </c>
      <c r="W30" s="11">
        <v>4</v>
      </c>
      <c r="X30" s="143"/>
    </row>
    <row r="31" spans="1:24" ht="15.75">
      <c r="A31" s="11">
        <v>20</v>
      </c>
      <c r="B31" s="139" t="s">
        <v>133</v>
      </c>
      <c r="C31" s="45">
        <v>41213065440</v>
      </c>
      <c r="D31" s="11" t="s">
        <v>14</v>
      </c>
      <c r="E31" s="11">
        <v>3</v>
      </c>
      <c r="F31" s="11">
        <v>3</v>
      </c>
      <c r="G31" s="11">
        <v>3</v>
      </c>
      <c r="H31" s="11">
        <v>3</v>
      </c>
      <c r="I31" s="143"/>
      <c r="J31" s="11">
        <v>3</v>
      </c>
      <c r="K31" s="11">
        <v>3</v>
      </c>
      <c r="L31" s="11">
        <v>3</v>
      </c>
      <c r="M31" s="11">
        <v>3</v>
      </c>
      <c r="N31" s="143"/>
      <c r="O31" s="11">
        <v>3</v>
      </c>
      <c r="P31" s="11">
        <v>3</v>
      </c>
      <c r="Q31" s="11">
        <v>3</v>
      </c>
      <c r="R31" s="11">
        <v>3</v>
      </c>
      <c r="S31" s="143"/>
      <c r="T31" s="11">
        <v>4</v>
      </c>
      <c r="U31" s="11">
        <v>4</v>
      </c>
      <c r="V31" s="11">
        <v>4</v>
      </c>
      <c r="W31" s="11">
        <v>4</v>
      </c>
      <c r="X31" s="143"/>
    </row>
    <row r="32" spans="1:24" ht="15.75">
      <c r="A32" s="11">
        <v>21</v>
      </c>
      <c r="B32" s="139" t="s">
        <v>134</v>
      </c>
      <c r="C32" s="45">
        <v>41213065441</v>
      </c>
      <c r="D32" s="11" t="s">
        <v>9</v>
      </c>
      <c r="E32" s="11">
        <v>3</v>
      </c>
      <c r="F32" s="11">
        <v>3</v>
      </c>
      <c r="G32" s="11">
        <v>3</v>
      </c>
      <c r="H32" s="11">
        <v>3</v>
      </c>
      <c r="I32" s="143"/>
      <c r="J32" s="11">
        <v>2</v>
      </c>
      <c r="K32" s="11">
        <v>2</v>
      </c>
      <c r="L32" s="11">
        <v>2</v>
      </c>
      <c r="M32" s="11">
        <v>2</v>
      </c>
      <c r="N32" s="143"/>
      <c r="O32" s="11">
        <v>3</v>
      </c>
      <c r="P32" s="11">
        <v>3</v>
      </c>
      <c r="Q32" s="11">
        <v>3</v>
      </c>
      <c r="R32" s="11">
        <v>3</v>
      </c>
      <c r="S32" s="143"/>
      <c r="T32" s="11">
        <v>5</v>
      </c>
      <c r="U32" s="11">
        <v>5</v>
      </c>
      <c r="V32" s="11">
        <v>5</v>
      </c>
      <c r="W32" s="11">
        <v>5</v>
      </c>
      <c r="X32" s="143"/>
    </row>
    <row r="33" spans="1:24" ht="15.75">
      <c r="A33" s="11">
        <v>22</v>
      </c>
      <c r="B33" s="139" t="s">
        <v>135</v>
      </c>
      <c r="C33" s="45">
        <v>41213065442</v>
      </c>
      <c r="D33" s="11" t="s">
        <v>14</v>
      </c>
      <c r="E33" s="11">
        <v>2</v>
      </c>
      <c r="F33" s="11">
        <v>3</v>
      </c>
      <c r="G33" s="11">
        <v>3</v>
      </c>
      <c r="H33" s="11">
        <v>3</v>
      </c>
      <c r="I33" s="143"/>
      <c r="J33" s="11">
        <v>2</v>
      </c>
      <c r="K33" s="11">
        <v>2</v>
      </c>
      <c r="L33" s="11">
        <v>2</v>
      </c>
      <c r="M33" s="11">
        <v>2</v>
      </c>
      <c r="N33" s="143"/>
      <c r="O33" s="11">
        <v>3</v>
      </c>
      <c r="P33" s="11">
        <v>3</v>
      </c>
      <c r="Q33" s="11">
        <v>3</v>
      </c>
      <c r="R33" s="11">
        <v>3</v>
      </c>
      <c r="S33" s="143"/>
      <c r="T33" s="11">
        <v>5</v>
      </c>
      <c r="U33" s="11">
        <v>5</v>
      </c>
      <c r="V33" s="11">
        <v>5</v>
      </c>
      <c r="W33" s="11">
        <v>5</v>
      </c>
      <c r="X33" s="143"/>
    </row>
    <row r="34" spans="1:24" ht="15.75">
      <c r="A34" s="11">
        <v>23</v>
      </c>
      <c r="B34" s="139" t="s">
        <v>136</v>
      </c>
      <c r="C34" s="45">
        <v>41213065443</v>
      </c>
      <c r="D34" s="11" t="s">
        <v>9</v>
      </c>
      <c r="E34" s="11">
        <v>3</v>
      </c>
      <c r="F34" s="11">
        <v>3</v>
      </c>
      <c r="G34" s="11">
        <v>3</v>
      </c>
      <c r="H34" s="11">
        <v>3</v>
      </c>
      <c r="I34" s="143"/>
      <c r="J34" s="11">
        <v>2</v>
      </c>
      <c r="K34" s="11">
        <v>2</v>
      </c>
      <c r="L34" s="11">
        <v>2</v>
      </c>
      <c r="M34" s="11">
        <v>2</v>
      </c>
      <c r="N34" s="143"/>
      <c r="O34" s="11">
        <v>3</v>
      </c>
      <c r="P34" s="11">
        <v>3</v>
      </c>
      <c r="Q34" s="11">
        <v>3</v>
      </c>
      <c r="R34" s="11">
        <v>3</v>
      </c>
      <c r="S34" s="143"/>
      <c r="T34" s="11">
        <v>5</v>
      </c>
      <c r="U34" s="11">
        <v>5</v>
      </c>
      <c r="V34" s="11">
        <v>5</v>
      </c>
      <c r="W34" s="11">
        <v>5</v>
      </c>
      <c r="X34" s="143"/>
    </row>
    <row r="35" spans="1:24" ht="15.75">
      <c r="A35" s="11">
        <v>24</v>
      </c>
      <c r="B35" s="139" t="s">
        <v>137</v>
      </c>
      <c r="C35" s="45">
        <v>41213065444</v>
      </c>
      <c r="D35" s="11" t="s">
        <v>14</v>
      </c>
      <c r="E35" s="11">
        <v>3</v>
      </c>
      <c r="F35" s="11">
        <v>3</v>
      </c>
      <c r="G35" s="11">
        <v>3</v>
      </c>
      <c r="H35" s="11">
        <v>3</v>
      </c>
      <c r="I35" s="143"/>
      <c r="J35" s="11">
        <v>2</v>
      </c>
      <c r="K35" s="11">
        <v>2</v>
      </c>
      <c r="L35" s="11">
        <v>2</v>
      </c>
      <c r="M35" s="11">
        <v>2</v>
      </c>
      <c r="N35" s="143"/>
      <c r="O35" s="11">
        <v>3</v>
      </c>
      <c r="P35" s="11">
        <v>3</v>
      </c>
      <c r="Q35" s="11">
        <v>3</v>
      </c>
      <c r="R35" s="11">
        <v>3</v>
      </c>
      <c r="S35" s="143"/>
      <c r="T35" s="11">
        <v>5</v>
      </c>
      <c r="U35" s="11">
        <v>5</v>
      </c>
      <c r="V35" s="11">
        <v>5</v>
      </c>
      <c r="W35" s="11">
        <v>5</v>
      </c>
      <c r="X35" s="143"/>
    </row>
    <row r="36" spans="1:24" ht="15.75">
      <c r="A36" s="11">
        <v>25</v>
      </c>
      <c r="B36" s="139" t="s">
        <v>138</v>
      </c>
      <c r="C36" s="45">
        <v>41213065445</v>
      </c>
      <c r="D36" s="11" t="s">
        <v>9</v>
      </c>
      <c r="E36" s="11">
        <v>3</v>
      </c>
      <c r="F36" s="11">
        <v>3</v>
      </c>
      <c r="G36" s="11">
        <v>3</v>
      </c>
      <c r="H36" s="11">
        <v>3</v>
      </c>
      <c r="I36" s="143"/>
      <c r="J36" s="11">
        <v>2</v>
      </c>
      <c r="K36" s="11">
        <v>2</v>
      </c>
      <c r="L36" s="11">
        <v>2</v>
      </c>
      <c r="M36" s="11">
        <v>2</v>
      </c>
      <c r="N36" s="143"/>
      <c r="O36" s="11">
        <v>3</v>
      </c>
      <c r="P36" s="11">
        <v>3</v>
      </c>
      <c r="Q36" s="11">
        <v>3</v>
      </c>
      <c r="R36" s="11">
        <v>3</v>
      </c>
      <c r="S36" s="143"/>
      <c r="T36" s="11">
        <v>5</v>
      </c>
      <c r="U36" s="11">
        <v>5</v>
      </c>
      <c r="V36" s="11">
        <v>5</v>
      </c>
      <c r="W36" s="11">
        <v>5</v>
      </c>
      <c r="X36" s="143"/>
    </row>
    <row r="37" spans="1:24" ht="15.75">
      <c r="A37" s="11">
        <v>26</v>
      </c>
      <c r="B37" s="139" t="s">
        <v>139</v>
      </c>
      <c r="C37" s="45">
        <v>41213065446</v>
      </c>
      <c r="D37" s="11" t="s">
        <v>14</v>
      </c>
      <c r="E37" s="11">
        <v>3</v>
      </c>
      <c r="F37" s="11">
        <v>3</v>
      </c>
      <c r="G37" s="11">
        <v>3</v>
      </c>
      <c r="H37" s="11">
        <v>3</v>
      </c>
      <c r="I37" s="143"/>
      <c r="J37" s="11">
        <v>2</v>
      </c>
      <c r="K37" s="11">
        <v>2</v>
      </c>
      <c r="L37" s="11">
        <v>2</v>
      </c>
      <c r="M37" s="11">
        <v>2</v>
      </c>
      <c r="N37" s="143"/>
      <c r="O37" s="11">
        <v>3</v>
      </c>
      <c r="P37" s="11">
        <v>3</v>
      </c>
      <c r="Q37" s="11">
        <v>3</v>
      </c>
      <c r="R37" s="11">
        <v>3</v>
      </c>
      <c r="S37" s="143"/>
      <c r="T37" s="11">
        <v>5</v>
      </c>
      <c r="U37" s="11">
        <v>5</v>
      </c>
      <c r="V37" s="11">
        <v>5</v>
      </c>
      <c r="W37" s="11">
        <v>5</v>
      </c>
      <c r="X37" s="143"/>
    </row>
    <row r="38" spans="1:24" ht="15.75">
      <c r="A38" s="11">
        <v>27</v>
      </c>
      <c r="B38" s="139" t="s">
        <v>140</v>
      </c>
      <c r="C38" s="45">
        <v>41213065447</v>
      </c>
      <c r="D38" s="11" t="s">
        <v>9</v>
      </c>
      <c r="E38" s="11">
        <v>3</v>
      </c>
      <c r="F38" s="11">
        <v>3</v>
      </c>
      <c r="G38" s="11">
        <v>2</v>
      </c>
      <c r="H38" s="11">
        <v>3</v>
      </c>
      <c r="I38" s="143"/>
      <c r="J38" s="11">
        <v>2</v>
      </c>
      <c r="K38" s="11">
        <v>2</v>
      </c>
      <c r="L38" s="11">
        <v>2</v>
      </c>
      <c r="M38" s="11">
        <v>2</v>
      </c>
      <c r="N38" s="143"/>
      <c r="O38" s="11">
        <v>3</v>
      </c>
      <c r="P38" s="11">
        <v>3</v>
      </c>
      <c r="Q38" s="11">
        <v>3</v>
      </c>
      <c r="R38" s="11">
        <v>3</v>
      </c>
      <c r="S38" s="143"/>
      <c r="T38" s="11">
        <v>5</v>
      </c>
      <c r="U38" s="11">
        <v>5</v>
      </c>
      <c r="V38" s="11">
        <v>5</v>
      </c>
      <c r="W38" s="11">
        <v>5</v>
      </c>
      <c r="X38" s="143"/>
    </row>
    <row r="39" spans="1:24" ht="15.75">
      <c r="A39" s="11">
        <v>28</v>
      </c>
      <c r="B39" s="139" t="s">
        <v>141</v>
      </c>
      <c r="C39" s="45">
        <v>41213065448</v>
      </c>
      <c r="D39" s="11" t="s">
        <v>14</v>
      </c>
      <c r="E39" s="11">
        <v>3</v>
      </c>
      <c r="F39" s="11">
        <v>3</v>
      </c>
      <c r="G39" s="11">
        <v>3</v>
      </c>
      <c r="H39" s="11">
        <v>3</v>
      </c>
      <c r="I39" s="143"/>
      <c r="J39" s="11">
        <v>2</v>
      </c>
      <c r="K39" s="11">
        <v>2</v>
      </c>
      <c r="L39" s="11">
        <v>2</v>
      </c>
      <c r="M39" s="11">
        <v>2</v>
      </c>
      <c r="N39" s="143"/>
      <c r="O39" s="11">
        <v>3</v>
      </c>
      <c r="P39" s="11">
        <v>3</v>
      </c>
      <c r="Q39" s="11">
        <v>3</v>
      </c>
      <c r="R39" s="11">
        <v>3</v>
      </c>
      <c r="S39" s="143"/>
      <c r="T39" s="11">
        <v>6</v>
      </c>
      <c r="U39" s="11">
        <v>6</v>
      </c>
      <c r="V39" s="11">
        <v>6</v>
      </c>
      <c r="W39" s="11">
        <v>6</v>
      </c>
      <c r="X39" s="143"/>
    </row>
    <row r="40" spans="1:24" ht="15.75">
      <c r="A40" s="11">
        <v>29</v>
      </c>
      <c r="B40" s="139" t="s">
        <v>142</v>
      </c>
      <c r="C40" s="45">
        <v>41213065449</v>
      </c>
      <c r="D40" s="11" t="s">
        <v>9</v>
      </c>
      <c r="E40" s="11">
        <v>3</v>
      </c>
      <c r="F40" s="11">
        <v>3</v>
      </c>
      <c r="G40" s="11">
        <v>3</v>
      </c>
      <c r="H40" s="11">
        <v>3</v>
      </c>
      <c r="I40" s="143"/>
      <c r="J40" s="11">
        <v>5</v>
      </c>
      <c r="K40" s="11">
        <v>5</v>
      </c>
      <c r="L40" s="11">
        <v>5</v>
      </c>
      <c r="M40" s="11">
        <v>5</v>
      </c>
      <c r="N40" s="143"/>
      <c r="O40" s="11">
        <v>3</v>
      </c>
      <c r="P40" s="11">
        <v>3</v>
      </c>
      <c r="Q40" s="11">
        <v>3</v>
      </c>
      <c r="R40" s="11">
        <v>3</v>
      </c>
      <c r="S40" s="143"/>
      <c r="T40" s="11">
        <v>6</v>
      </c>
      <c r="U40" s="11">
        <v>6</v>
      </c>
      <c r="V40" s="11">
        <v>6</v>
      </c>
      <c r="W40" s="11">
        <v>6</v>
      </c>
      <c r="X40" s="143"/>
    </row>
    <row r="41" spans="1:24" ht="15.75">
      <c r="A41" s="11">
        <v>30</v>
      </c>
      <c r="B41" s="139" t="s">
        <v>143</v>
      </c>
      <c r="C41" s="45">
        <v>41213065450</v>
      </c>
      <c r="D41" s="11" t="s">
        <v>14</v>
      </c>
      <c r="E41" s="11">
        <v>3</v>
      </c>
      <c r="F41" s="11">
        <v>3</v>
      </c>
      <c r="G41" s="11">
        <v>3</v>
      </c>
      <c r="H41" s="11">
        <v>3</v>
      </c>
      <c r="I41" s="143"/>
      <c r="J41" s="11">
        <v>5</v>
      </c>
      <c r="K41" s="11">
        <v>5</v>
      </c>
      <c r="L41" s="11">
        <v>5</v>
      </c>
      <c r="M41" s="11">
        <v>5</v>
      </c>
      <c r="N41" s="143"/>
      <c r="O41" s="11">
        <v>3</v>
      </c>
      <c r="P41" s="11">
        <v>3</v>
      </c>
      <c r="Q41" s="11">
        <v>3</v>
      </c>
      <c r="R41" s="11">
        <v>3</v>
      </c>
      <c r="S41" s="143"/>
      <c r="T41" s="11">
        <v>6</v>
      </c>
      <c r="U41" s="11">
        <v>6</v>
      </c>
      <c r="V41" s="11">
        <v>6</v>
      </c>
      <c r="W41" s="11">
        <v>6</v>
      </c>
      <c r="X41" s="143"/>
    </row>
    <row r="42" spans="1:24" ht="15.75">
      <c r="A42" s="11">
        <v>31</v>
      </c>
      <c r="B42" s="139" t="s">
        <v>144</v>
      </c>
      <c r="C42" s="45">
        <v>41213065451</v>
      </c>
      <c r="D42" s="11" t="s">
        <v>9</v>
      </c>
      <c r="E42" s="11">
        <v>3</v>
      </c>
      <c r="F42" s="11">
        <v>3</v>
      </c>
      <c r="G42" s="11">
        <v>3</v>
      </c>
      <c r="H42" s="11">
        <v>3</v>
      </c>
      <c r="I42" s="143"/>
      <c r="J42" s="11">
        <v>5</v>
      </c>
      <c r="K42" s="11">
        <v>5</v>
      </c>
      <c r="L42" s="11">
        <v>5</v>
      </c>
      <c r="M42" s="11">
        <v>5</v>
      </c>
      <c r="N42" s="143"/>
      <c r="O42" s="11">
        <v>3</v>
      </c>
      <c r="P42" s="11">
        <v>3</v>
      </c>
      <c r="Q42" s="11">
        <v>3</v>
      </c>
      <c r="R42" s="11">
        <v>3</v>
      </c>
      <c r="S42" s="143"/>
      <c r="T42" s="11">
        <v>6</v>
      </c>
      <c r="U42" s="11">
        <v>6</v>
      </c>
      <c r="V42" s="11">
        <v>6</v>
      </c>
      <c r="W42" s="11">
        <v>6</v>
      </c>
      <c r="X42" s="143"/>
    </row>
    <row r="43" spans="1:24" ht="15.75">
      <c r="A43" s="11">
        <v>32</v>
      </c>
      <c r="B43" s="139" t="s">
        <v>145</v>
      </c>
      <c r="C43" s="45">
        <v>41213065452</v>
      </c>
      <c r="D43" s="11" t="s">
        <v>14</v>
      </c>
      <c r="E43" s="11">
        <v>3</v>
      </c>
      <c r="F43" s="11">
        <v>3</v>
      </c>
      <c r="G43" s="11">
        <v>3</v>
      </c>
      <c r="H43" s="11">
        <v>3</v>
      </c>
      <c r="I43" s="143"/>
      <c r="J43" s="11">
        <v>5</v>
      </c>
      <c r="K43" s="11">
        <v>5</v>
      </c>
      <c r="L43" s="11">
        <v>5</v>
      </c>
      <c r="M43" s="11">
        <v>5</v>
      </c>
      <c r="N43" s="143"/>
      <c r="O43" s="11">
        <v>3</v>
      </c>
      <c r="P43" s="11">
        <v>3</v>
      </c>
      <c r="Q43" s="11">
        <v>3</v>
      </c>
      <c r="R43" s="11">
        <v>3</v>
      </c>
      <c r="S43" s="143"/>
      <c r="T43" s="11">
        <v>6</v>
      </c>
      <c r="U43" s="11">
        <v>6</v>
      </c>
      <c r="V43" s="11">
        <v>6</v>
      </c>
      <c r="W43" s="11">
        <v>6</v>
      </c>
      <c r="X43" s="143"/>
    </row>
    <row r="44" spans="1:24" ht="15.75">
      <c r="A44" s="11">
        <v>33</v>
      </c>
      <c r="B44" s="139" t="s">
        <v>146</v>
      </c>
      <c r="C44" s="45">
        <v>41213065453</v>
      </c>
      <c r="D44" s="11" t="s">
        <v>9</v>
      </c>
      <c r="E44" s="11">
        <v>3</v>
      </c>
      <c r="F44" s="11">
        <v>3</v>
      </c>
      <c r="G44" s="11">
        <v>3</v>
      </c>
      <c r="H44" s="11">
        <v>3</v>
      </c>
      <c r="I44" s="143"/>
      <c r="J44" s="11">
        <v>5</v>
      </c>
      <c r="K44" s="11">
        <v>5</v>
      </c>
      <c r="L44" s="11">
        <v>5</v>
      </c>
      <c r="M44" s="11">
        <v>5</v>
      </c>
      <c r="N44" s="143"/>
      <c r="O44" s="11">
        <v>3</v>
      </c>
      <c r="P44" s="11">
        <v>3</v>
      </c>
      <c r="Q44" s="11">
        <v>3</v>
      </c>
      <c r="R44" s="11">
        <v>3</v>
      </c>
      <c r="S44" s="143"/>
      <c r="T44" s="11">
        <v>6</v>
      </c>
      <c r="U44" s="11">
        <v>6</v>
      </c>
      <c r="V44" s="11">
        <v>6</v>
      </c>
      <c r="W44" s="11">
        <v>6</v>
      </c>
      <c r="X44" s="143"/>
    </row>
    <row r="45" spans="1:24" ht="15.75">
      <c r="A45" s="11">
        <v>34</v>
      </c>
      <c r="B45" s="139" t="s">
        <v>147</v>
      </c>
      <c r="C45" s="45">
        <v>41213065454</v>
      </c>
      <c r="D45" s="11" t="s">
        <v>14</v>
      </c>
      <c r="E45" s="11">
        <v>3</v>
      </c>
      <c r="F45" s="11">
        <v>3</v>
      </c>
      <c r="G45" s="11">
        <v>3</v>
      </c>
      <c r="H45" s="11">
        <v>3</v>
      </c>
      <c r="I45" s="143"/>
      <c r="J45" s="11">
        <v>5</v>
      </c>
      <c r="K45" s="11">
        <v>5</v>
      </c>
      <c r="L45" s="11">
        <v>5</v>
      </c>
      <c r="M45" s="11">
        <v>5</v>
      </c>
      <c r="N45" s="143"/>
      <c r="O45" s="11">
        <v>3</v>
      </c>
      <c r="P45" s="11">
        <v>3</v>
      </c>
      <c r="Q45" s="11">
        <v>3</v>
      </c>
      <c r="R45" s="11">
        <v>3</v>
      </c>
      <c r="S45" s="143"/>
      <c r="T45" s="11">
        <v>6</v>
      </c>
      <c r="U45" s="11">
        <v>6</v>
      </c>
      <c r="V45" s="11">
        <v>6</v>
      </c>
      <c r="W45" s="11">
        <v>6</v>
      </c>
      <c r="X45" s="143"/>
    </row>
    <row r="46" spans="1:24" ht="15.75">
      <c r="A46" s="11">
        <v>35</v>
      </c>
      <c r="B46" s="139" t="s">
        <v>148</v>
      </c>
      <c r="C46" s="45">
        <v>41213065455</v>
      </c>
      <c r="D46" s="11" t="s">
        <v>9</v>
      </c>
      <c r="E46" s="11">
        <v>3</v>
      </c>
      <c r="F46" s="11">
        <v>3</v>
      </c>
      <c r="G46" s="11">
        <v>3</v>
      </c>
      <c r="H46" s="11">
        <v>3</v>
      </c>
      <c r="I46" s="143"/>
      <c r="J46" s="11">
        <v>5</v>
      </c>
      <c r="K46" s="11">
        <v>5</v>
      </c>
      <c r="L46" s="11">
        <v>5</v>
      </c>
      <c r="M46" s="11">
        <v>5</v>
      </c>
      <c r="N46" s="143"/>
      <c r="O46" s="11">
        <v>3</v>
      </c>
      <c r="P46" s="11">
        <v>3</v>
      </c>
      <c r="Q46" s="11">
        <v>3</v>
      </c>
      <c r="R46" s="11">
        <v>3</v>
      </c>
      <c r="S46" s="143"/>
      <c r="T46" s="11">
        <v>6</v>
      </c>
      <c r="U46" s="11">
        <v>6</v>
      </c>
      <c r="V46" s="11">
        <v>6</v>
      </c>
      <c r="W46" s="11">
        <v>6</v>
      </c>
      <c r="X46" s="143"/>
    </row>
    <row r="47" spans="1:24" ht="15.75">
      <c r="A47" s="11">
        <v>36</v>
      </c>
      <c r="B47" s="139" t="s">
        <v>149</v>
      </c>
      <c r="C47" s="45">
        <v>41213065456</v>
      </c>
      <c r="D47" s="11" t="s">
        <v>14</v>
      </c>
      <c r="E47" s="11">
        <v>3</v>
      </c>
      <c r="F47" s="11">
        <v>3</v>
      </c>
      <c r="G47" s="11">
        <v>3</v>
      </c>
      <c r="H47" s="11">
        <v>3</v>
      </c>
      <c r="I47" s="143"/>
      <c r="J47" s="11">
        <v>3</v>
      </c>
      <c r="K47" s="11">
        <v>3</v>
      </c>
      <c r="L47" s="11">
        <v>3</v>
      </c>
      <c r="M47" s="11">
        <v>3</v>
      </c>
      <c r="N47" s="143"/>
      <c r="O47" s="11">
        <v>3</v>
      </c>
      <c r="P47" s="11">
        <v>3</v>
      </c>
      <c r="Q47" s="11">
        <v>3</v>
      </c>
      <c r="R47" s="11">
        <v>3</v>
      </c>
      <c r="S47" s="143"/>
      <c r="T47" s="11">
        <v>6</v>
      </c>
      <c r="U47" s="11">
        <v>6</v>
      </c>
      <c r="V47" s="11">
        <v>6</v>
      </c>
      <c r="W47" s="11">
        <v>6</v>
      </c>
      <c r="X47" s="143"/>
    </row>
    <row r="48" spans="1:24" ht="15.75">
      <c r="A48" s="11">
        <v>37</v>
      </c>
      <c r="B48" s="139" t="s">
        <v>150</v>
      </c>
      <c r="C48" s="45">
        <v>41213065457</v>
      </c>
      <c r="D48" s="11" t="s">
        <v>9</v>
      </c>
      <c r="E48" s="11">
        <v>6</v>
      </c>
      <c r="F48" s="11">
        <v>6</v>
      </c>
      <c r="G48" s="11">
        <v>6</v>
      </c>
      <c r="H48" s="11">
        <v>6</v>
      </c>
      <c r="I48" s="143"/>
      <c r="J48" s="11">
        <v>6</v>
      </c>
      <c r="K48" s="11">
        <v>6</v>
      </c>
      <c r="L48" s="11">
        <v>6</v>
      </c>
      <c r="M48" s="11">
        <v>6</v>
      </c>
      <c r="N48" s="143"/>
      <c r="O48" s="11">
        <v>6</v>
      </c>
      <c r="P48" s="11">
        <v>6</v>
      </c>
      <c r="Q48" s="11">
        <v>6</v>
      </c>
      <c r="R48" s="11">
        <v>6</v>
      </c>
      <c r="S48" s="143"/>
      <c r="T48" s="11">
        <v>6</v>
      </c>
      <c r="U48" s="11">
        <v>6</v>
      </c>
      <c r="V48" s="11">
        <v>6</v>
      </c>
      <c r="W48" s="11">
        <v>6</v>
      </c>
      <c r="X48" s="143"/>
    </row>
    <row r="49" spans="1:24" ht="15.75">
      <c r="A49" s="11">
        <v>38</v>
      </c>
      <c r="B49" s="139" t="s">
        <v>151</v>
      </c>
      <c r="C49" s="45">
        <v>41213065458</v>
      </c>
      <c r="D49" s="11" t="s">
        <v>14</v>
      </c>
      <c r="E49" s="11">
        <v>6</v>
      </c>
      <c r="F49" s="11">
        <v>6</v>
      </c>
      <c r="G49" s="11">
        <v>6</v>
      </c>
      <c r="H49" s="11">
        <v>6</v>
      </c>
      <c r="I49" s="143"/>
      <c r="J49" s="11">
        <v>6</v>
      </c>
      <c r="K49" s="11">
        <v>6</v>
      </c>
      <c r="L49" s="11">
        <v>6</v>
      </c>
      <c r="M49" s="11">
        <v>6</v>
      </c>
      <c r="N49" s="143"/>
      <c r="O49" s="11">
        <v>6</v>
      </c>
      <c r="P49" s="11">
        <v>6</v>
      </c>
      <c r="Q49" s="11">
        <v>6</v>
      </c>
      <c r="R49" s="11">
        <v>6</v>
      </c>
      <c r="S49" s="143"/>
      <c r="T49" s="11">
        <v>6</v>
      </c>
      <c r="U49" s="11">
        <v>6</v>
      </c>
      <c r="V49" s="11">
        <v>6</v>
      </c>
      <c r="W49" s="11">
        <v>6</v>
      </c>
      <c r="X49" s="143"/>
    </row>
    <row r="50" spans="1:24" ht="15.75">
      <c r="A50" s="11">
        <v>39</v>
      </c>
      <c r="B50" s="139" t="s">
        <v>152</v>
      </c>
      <c r="C50" s="45">
        <v>41213065459</v>
      </c>
      <c r="D50" s="11" t="s">
        <v>9</v>
      </c>
      <c r="E50" s="11">
        <v>6</v>
      </c>
      <c r="F50" s="11">
        <v>6</v>
      </c>
      <c r="G50" s="11">
        <v>6</v>
      </c>
      <c r="H50" s="11">
        <v>6</v>
      </c>
      <c r="I50" s="143"/>
      <c r="J50" s="11">
        <v>6</v>
      </c>
      <c r="K50" s="11">
        <v>6</v>
      </c>
      <c r="L50" s="11">
        <v>6</v>
      </c>
      <c r="M50" s="11">
        <v>6</v>
      </c>
      <c r="N50" s="143"/>
      <c r="O50" s="11">
        <v>6</v>
      </c>
      <c r="P50" s="11">
        <v>6</v>
      </c>
      <c r="Q50" s="11">
        <v>6</v>
      </c>
      <c r="R50" s="11">
        <v>6</v>
      </c>
      <c r="S50" s="143"/>
      <c r="T50" s="11">
        <v>6</v>
      </c>
      <c r="U50" s="11">
        <v>6</v>
      </c>
      <c r="V50" s="11">
        <v>6</v>
      </c>
      <c r="W50" s="11">
        <v>6</v>
      </c>
      <c r="X50" s="143"/>
    </row>
    <row r="51" spans="1:24" ht="15.75">
      <c r="A51" s="11">
        <v>40</v>
      </c>
      <c r="B51" s="139" t="s">
        <v>153</v>
      </c>
      <c r="C51" s="45">
        <v>41213065460</v>
      </c>
      <c r="D51" s="11" t="s">
        <v>14</v>
      </c>
      <c r="E51" s="11">
        <v>6</v>
      </c>
      <c r="F51" s="11">
        <v>6</v>
      </c>
      <c r="G51" s="11">
        <v>6</v>
      </c>
      <c r="H51" s="11">
        <v>6</v>
      </c>
      <c r="I51" s="143"/>
      <c r="J51" s="11">
        <v>6</v>
      </c>
      <c r="K51" s="11">
        <v>6</v>
      </c>
      <c r="L51" s="11">
        <v>6</v>
      </c>
      <c r="M51" s="11">
        <v>6</v>
      </c>
      <c r="N51" s="143"/>
      <c r="O51" s="11">
        <v>6</v>
      </c>
      <c r="P51" s="11">
        <v>6</v>
      </c>
      <c r="Q51" s="11">
        <v>6</v>
      </c>
      <c r="R51" s="11">
        <v>6</v>
      </c>
      <c r="S51" s="143"/>
      <c r="T51" s="11">
        <v>6</v>
      </c>
      <c r="U51" s="11">
        <v>6</v>
      </c>
      <c r="V51" s="11">
        <v>6</v>
      </c>
      <c r="W51" s="11">
        <v>6</v>
      </c>
      <c r="X51" s="143"/>
    </row>
    <row r="52" spans="1:24" ht="15.75">
      <c r="A52" s="11">
        <v>41</v>
      </c>
      <c r="B52" s="139" t="s">
        <v>154</v>
      </c>
      <c r="C52" s="45">
        <v>41213065461</v>
      </c>
      <c r="D52" s="11" t="s">
        <v>9</v>
      </c>
      <c r="E52" s="11">
        <v>6</v>
      </c>
      <c r="F52" s="11">
        <v>6</v>
      </c>
      <c r="G52" s="11">
        <v>6</v>
      </c>
      <c r="H52" s="11">
        <v>6</v>
      </c>
      <c r="I52" s="143"/>
      <c r="J52" s="11">
        <v>6</v>
      </c>
      <c r="K52" s="11">
        <v>6</v>
      </c>
      <c r="L52" s="11">
        <v>6</v>
      </c>
      <c r="M52" s="11">
        <v>6</v>
      </c>
      <c r="N52" s="143"/>
      <c r="O52" s="11">
        <v>6</v>
      </c>
      <c r="P52" s="11">
        <v>6</v>
      </c>
      <c r="Q52" s="11">
        <v>6</v>
      </c>
      <c r="R52" s="11">
        <v>6</v>
      </c>
      <c r="S52" s="143"/>
      <c r="T52" s="11">
        <v>6</v>
      </c>
      <c r="U52" s="11">
        <v>6</v>
      </c>
      <c r="V52" s="11">
        <v>6</v>
      </c>
      <c r="W52" s="11">
        <v>6</v>
      </c>
      <c r="X52" s="143"/>
    </row>
    <row r="53" spans="1:24" ht="15.75">
      <c r="A53" s="11">
        <v>42</v>
      </c>
      <c r="B53" s="139" t="s">
        <v>155</v>
      </c>
      <c r="C53" s="45">
        <v>41213065462</v>
      </c>
      <c r="D53" s="11" t="s">
        <v>14</v>
      </c>
      <c r="E53" s="11">
        <v>6</v>
      </c>
      <c r="F53" s="11">
        <v>6</v>
      </c>
      <c r="G53" s="11">
        <v>6</v>
      </c>
      <c r="H53" s="11">
        <v>6</v>
      </c>
      <c r="I53" s="143"/>
      <c r="J53" s="11">
        <v>6</v>
      </c>
      <c r="K53" s="11">
        <v>6</v>
      </c>
      <c r="L53" s="11">
        <v>6</v>
      </c>
      <c r="M53" s="11">
        <v>6</v>
      </c>
      <c r="N53" s="143"/>
      <c r="O53" s="11">
        <v>6</v>
      </c>
      <c r="P53" s="11">
        <v>6</v>
      </c>
      <c r="Q53" s="11">
        <v>6</v>
      </c>
      <c r="R53" s="11">
        <v>6</v>
      </c>
      <c r="S53" s="143"/>
      <c r="T53" s="11">
        <v>6</v>
      </c>
      <c r="U53" s="11">
        <v>6</v>
      </c>
      <c r="V53" s="11">
        <v>6</v>
      </c>
      <c r="W53" s="11">
        <v>6</v>
      </c>
      <c r="X53" s="143"/>
    </row>
    <row r="54" spans="1:24" ht="15.75">
      <c r="A54" s="11">
        <v>43</v>
      </c>
      <c r="B54" s="139" t="s">
        <v>156</v>
      </c>
      <c r="C54" s="45">
        <v>41213065463</v>
      </c>
      <c r="D54" s="11" t="s">
        <v>9</v>
      </c>
      <c r="E54" s="11">
        <v>6</v>
      </c>
      <c r="F54" s="11">
        <v>6</v>
      </c>
      <c r="G54" s="11">
        <v>6</v>
      </c>
      <c r="H54" s="11">
        <v>6</v>
      </c>
      <c r="I54" s="143"/>
      <c r="J54" s="11">
        <v>6</v>
      </c>
      <c r="K54" s="11">
        <v>6</v>
      </c>
      <c r="L54" s="11">
        <v>6</v>
      </c>
      <c r="M54" s="11">
        <v>6</v>
      </c>
      <c r="N54" s="143"/>
      <c r="O54" s="11">
        <v>6</v>
      </c>
      <c r="P54" s="11">
        <v>6</v>
      </c>
      <c r="Q54" s="11">
        <v>6</v>
      </c>
      <c r="R54" s="11">
        <v>6</v>
      </c>
      <c r="S54" s="143"/>
      <c r="T54" s="11">
        <v>6</v>
      </c>
      <c r="U54" s="11">
        <v>6</v>
      </c>
      <c r="V54" s="11">
        <v>6</v>
      </c>
      <c r="W54" s="11">
        <v>6</v>
      </c>
      <c r="X54" s="143"/>
    </row>
    <row r="55" spans="1:24" ht="15.75">
      <c r="A55" s="11">
        <v>44</v>
      </c>
      <c r="B55" s="139" t="s">
        <v>157</v>
      </c>
      <c r="C55" s="45">
        <v>41213065464</v>
      </c>
      <c r="D55" s="11" t="s">
        <v>14</v>
      </c>
      <c r="E55" s="11">
        <v>6</v>
      </c>
      <c r="F55" s="11">
        <v>6</v>
      </c>
      <c r="G55" s="11">
        <v>6</v>
      </c>
      <c r="H55" s="11">
        <v>6</v>
      </c>
      <c r="I55" s="143"/>
      <c r="J55" s="11">
        <v>6</v>
      </c>
      <c r="K55" s="11">
        <v>6</v>
      </c>
      <c r="L55" s="11">
        <v>6</v>
      </c>
      <c r="M55" s="11">
        <v>6</v>
      </c>
      <c r="N55" s="143"/>
      <c r="O55" s="11">
        <v>6</v>
      </c>
      <c r="P55" s="11">
        <v>6</v>
      </c>
      <c r="Q55" s="11">
        <v>6</v>
      </c>
      <c r="R55" s="11">
        <v>6</v>
      </c>
      <c r="S55" s="143"/>
      <c r="T55" s="11">
        <v>6</v>
      </c>
      <c r="U55" s="11">
        <v>6</v>
      </c>
      <c r="V55" s="11">
        <v>6</v>
      </c>
      <c r="W55" s="11">
        <v>6</v>
      </c>
      <c r="X55" s="143"/>
    </row>
    <row r="56" spans="1:24" ht="15.75">
      <c r="A56" s="11">
        <v>45</v>
      </c>
      <c r="B56" s="139" t="s">
        <v>158</v>
      </c>
      <c r="C56" s="45">
        <v>41213065465</v>
      </c>
      <c r="D56" s="11" t="s">
        <v>9</v>
      </c>
      <c r="E56" s="11">
        <v>6</v>
      </c>
      <c r="F56" s="11">
        <v>6</v>
      </c>
      <c r="G56" s="11">
        <v>6</v>
      </c>
      <c r="H56" s="11">
        <v>6</v>
      </c>
      <c r="I56" s="143"/>
      <c r="J56" s="11">
        <v>6</v>
      </c>
      <c r="K56" s="11">
        <v>6</v>
      </c>
      <c r="L56" s="11">
        <v>6</v>
      </c>
      <c r="M56" s="11">
        <v>6</v>
      </c>
      <c r="N56" s="143"/>
      <c r="O56" s="11">
        <v>6</v>
      </c>
      <c r="P56" s="11">
        <v>6</v>
      </c>
      <c r="Q56" s="11">
        <v>6</v>
      </c>
      <c r="R56" s="11">
        <v>6</v>
      </c>
      <c r="S56" s="143"/>
      <c r="T56" s="11">
        <v>6</v>
      </c>
      <c r="U56" s="11">
        <v>6</v>
      </c>
      <c r="V56" s="11">
        <v>6</v>
      </c>
      <c r="W56" s="11">
        <v>6</v>
      </c>
      <c r="X56" s="143"/>
    </row>
    <row r="57" spans="1:24" ht="15.75">
      <c r="A57" s="11">
        <v>46</v>
      </c>
      <c r="B57" s="139" t="s">
        <v>159</v>
      </c>
      <c r="C57" s="45">
        <v>41213065466</v>
      </c>
      <c r="D57" s="11" t="s">
        <v>14</v>
      </c>
      <c r="E57" s="11">
        <v>6</v>
      </c>
      <c r="F57" s="11">
        <v>6</v>
      </c>
      <c r="G57" s="11">
        <v>6</v>
      </c>
      <c r="H57" s="11">
        <v>6</v>
      </c>
      <c r="I57" s="143"/>
      <c r="J57" s="11">
        <v>6</v>
      </c>
      <c r="K57" s="11">
        <v>6</v>
      </c>
      <c r="L57" s="11">
        <v>6</v>
      </c>
      <c r="M57" s="11">
        <v>6</v>
      </c>
      <c r="N57" s="143"/>
      <c r="O57" s="11">
        <v>6</v>
      </c>
      <c r="P57" s="11">
        <v>6</v>
      </c>
      <c r="Q57" s="11">
        <v>6</v>
      </c>
      <c r="R57" s="11">
        <v>6</v>
      </c>
      <c r="S57" s="143"/>
      <c r="T57" s="11">
        <v>6</v>
      </c>
      <c r="U57" s="11">
        <v>6</v>
      </c>
      <c r="V57" s="11">
        <v>6</v>
      </c>
      <c r="W57" s="11">
        <v>6</v>
      </c>
      <c r="X57" s="143"/>
    </row>
    <row r="58" spans="1:24" ht="15.75">
      <c r="A58" s="11">
        <v>47</v>
      </c>
      <c r="B58" s="139" t="s">
        <v>160</v>
      </c>
      <c r="C58" s="45">
        <v>41213065467</v>
      </c>
      <c r="D58" s="11" t="s">
        <v>9</v>
      </c>
      <c r="E58" s="11">
        <v>6</v>
      </c>
      <c r="F58" s="11">
        <v>6</v>
      </c>
      <c r="G58" s="11">
        <v>6</v>
      </c>
      <c r="H58" s="11">
        <v>6</v>
      </c>
      <c r="I58" s="143"/>
      <c r="J58" s="11">
        <v>6</v>
      </c>
      <c r="K58" s="11">
        <v>6</v>
      </c>
      <c r="L58" s="11">
        <v>6</v>
      </c>
      <c r="M58" s="11">
        <v>6</v>
      </c>
      <c r="N58" s="143"/>
      <c r="O58" s="11">
        <v>6</v>
      </c>
      <c r="P58" s="11">
        <v>6</v>
      </c>
      <c r="Q58" s="11">
        <v>6</v>
      </c>
      <c r="R58" s="11">
        <v>6</v>
      </c>
      <c r="S58" s="143"/>
      <c r="T58" s="11">
        <v>6</v>
      </c>
      <c r="U58" s="11">
        <v>6</v>
      </c>
      <c r="V58" s="11">
        <v>6</v>
      </c>
      <c r="W58" s="11">
        <v>6</v>
      </c>
      <c r="X58" s="143"/>
    </row>
    <row r="59" spans="1:24" ht="15.75">
      <c r="A59" s="11">
        <v>48</v>
      </c>
      <c r="B59" s="139" t="s">
        <v>161</v>
      </c>
      <c r="C59" s="45">
        <v>41213065468</v>
      </c>
      <c r="D59" s="11" t="s">
        <v>14</v>
      </c>
      <c r="E59" s="11">
        <v>6</v>
      </c>
      <c r="F59" s="11">
        <v>6</v>
      </c>
      <c r="G59" s="11">
        <v>6</v>
      </c>
      <c r="H59" s="11">
        <v>6</v>
      </c>
      <c r="I59" s="143"/>
      <c r="J59" s="11">
        <v>6</v>
      </c>
      <c r="K59" s="11">
        <v>6</v>
      </c>
      <c r="L59" s="11">
        <v>6</v>
      </c>
      <c r="M59" s="11">
        <v>6</v>
      </c>
      <c r="N59" s="143"/>
      <c r="O59" s="11">
        <v>6</v>
      </c>
      <c r="P59" s="11">
        <v>6</v>
      </c>
      <c r="Q59" s="11">
        <v>6</v>
      </c>
      <c r="R59" s="11">
        <v>6</v>
      </c>
      <c r="S59" s="143"/>
      <c r="T59" s="11">
        <v>6</v>
      </c>
      <c r="U59" s="11">
        <v>6</v>
      </c>
      <c r="V59" s="11">
        <v>6</v>
      </c>
      <c r="W59" s="11">
        <v>6</v>
      </c>
      <c r="X59" s="143"/>
    </row>
    <row r="60" spans="1:24" ht="15.75">
      <c r="A60" s="11">
        <v>49</v>
      </c>
      <c r="B60" s="139" t="s">
        <v>162</v>
      </c>
      <c r="C60" s="45">
        <v>41213065469</v>
      </c>
      <c r="D60" s="11" t="s">
        <v>9</v>
      </c>
      <c r="E60" s="11">
        <v>6</v>
      </c>
      <c r="F60" s="11">
        <v>6</v>
      </c>
      <c r="G60" s="11">
        <v>6</v>
      </c>
      <c r="H60" s="11">
        <v>6</v>
      </c>
      <c r="I60" s="143"/>
      <c r="J60" s="11">
        <v>6</v>
      </c>
      <c r="K60" s="11">
        <v>6</v>
      </c>
      <c r="L60" s="11">
        <v>6</v>
      </c>
      <c r="M60" s="11">
        <v>6</v>
      </c>
      <c r="N60" s="143"/>
      <c r="O60" s="11">
        <v>6</v>
      </c>
      <c r="P60" s="11">
        <v>6</v>
      </c>
      <c r="Q60" s="11">
        <v>6</v>
      </c>
      <c r="R60" s="11">
        <v>6</v>
      </c>
      <c r="S60" s="143"/>
      <c r="T60" s="11">
        <v>6</v>
      </c>
      <c r="U60" s="11">
        <v>6</v>
      </c>
      <c r="V60" s="11">
        <v>6</v>
      </c>
      <c r="W60" s="11">
        <v>6</v>
      </c>
      <c r="X60" s="143"/>
    </row>
    <row r="61" spans="1:24" ht="15.75">
      <c r="A61" s="11">
        <v>50</v>
      </c>
      <c r="B61" s="139" t="s">
        <v>163</v>
      </c>
      <c r="C61" s="45">
        <v>41213065470</v>
      </c>
      <c r="D61" s="11" t="s">
        <v>14</v>
      </c>
      <c r="E61" s="11">
        <v>6</v>
      </c>
      <c r="F61" s="11">
        <v>6</v>
      </c>
      <c r="G61" s="11">
        <v>6</v>
      </c>
      <c r="H61" s="11">
        <v>6</v>
      </c>
      <c r="I61" s="143"/>
      <c r="J61" s="11">
        <v>6</v>
      </c>
      <c r="K61" s="11">
        <v>6</v>
      </c>
      <c r="L61" s="11">
        <v>6</v>
      </c>
      <c r="M61" s="11">
        <v>6</v>
      </c>
      <c r="N61" s="143"/>
      <c r="O61" s="11">
        <v>6</v>
      </c>
      <c r="P61" s="11">
        <v>6</v>
      </c>
      <c r="Q61" s="11">
        <v>6</v>
      </c>
      <c r="R61" s="11">
        <v>6</v>
      </c>
      <c r="S61" s="143"/>
      <c r="T61" s="11">
        <v>6</v>
      </c>
      <c r="U61" s="11">
        <v>6</v>
      </c>
      <c r="V61" s="11">
        <v>6</v>
      </c>
      <c r="W61" s="11">
        <v>6</v>
      </c>
      <c r="X61" s="143"/>
    </row>
    <row r="62" spans="1:24" ht="15.75">
      <c r="A62" s="11">
        <v>51</v>
      </c>
      <c r="B62" s="139" t="s">
        <v>164</v>
      </c>
      <c r="C62" s="45">
        <v>41213065471</v>
      </c>
      <c r="D62" s="11" t="s">
        <v>9</v>
      </c>
      <c r="E62" s="11">
        <v>6</v>
      </c>
      <c r="F62" s="11">
        <v>6</v>
      </c>
      <c r="G62" s="11">
        <v>6</v>
      </c>
      <c r="H62" s="11">
        <v>6</v>
      </c>
      <c r="I62" s="143"/>
      <c r="J62" s="11">
        <v>6</v>
      </c>
      <c r="K62" s="11">
        <v>6</v>
      </c>
      <c r="L62" s="11">
        <v>6</v>
      </c>
      <c r="M62" s="11">
        <v>6</v>
      </c>
      <c r="N62" s="143"/>
      <c r="O62" s="11">
        <v>6</v>
      </c>
      <c r="P62" s="11">
        <v>6</v>
      </c>
      <c r="Q62" s="11">
        <v>6</v>
      </c>
      <c r="R62" s="11">
        <v>6</v>
      </c>
      <c r="S62" s="143"/>
      <c r="T62" s="11">
        <v>6</v>
      </c>
      <c r="U62" s="11">
        <v>6</v>
      </c>
      <c r="V62" s="11">
        <v>6</v>
      </c>
      <c r="W62" s="11">
        <v>6</v>
      </c>
      <c r="X62" s="143"/>
    </row>
    <row r="63" spans="1:24" ht="15.75">
      <c r="A63" s="11">
        <v>52</v>
      </c>
      <c r="B63" s="139" t="s">
        <v>165</v>
      </c>
      <c r="C63" s="45">
        <v>41213065472</v>
      </c>
      <c r="D63" s="11" t="s">
        <v>14</v>
      </c>
      <c r="E63" s="11">
        <v>6</v>
      </c>
      <c r="F63" s="11">
        <v>6</v>
      </c>
      <c r="G63" s="11">
        <v>6</v>
      </c>
      <c r="H63" s="11">
        <v>6</v>
      </c>
      <c r="I63" s="143"/>
      <c r="J63" s="11">
        <v>6</v>
      </c>
      <c r="K63" s="11">
        <v>6</v>
      </c>
      <c r="L63" s="11">
        <v>6</v>
      </c>
      <c r="M63" s="11">
        <v>6</v>
      </c>
      <c r="N63" s="143"/>
      <c r="O63" s="11">
        <v>6</v>
      </c>
      <c r="P63" s="11">
        <v>6</v>
      </c>
      <c r="Q63" s="11">
        <v>6</v>
      </c>
      <c r="R63" s="11">
        <v>6</v>
      </c>
      <c r="S63" s="143"/>
      <c r="T63" s="11">
        <v>6</v>
      </c>
      <c r="U63" s="11">
        <v>6</v>
      </c>
      <c r="V63" s="11">
        <v>6</v>
      </c>
      <c r="W63" s="11">
        <v>6</v>
      </c>
      <c r="X63" s="143"/>
    </row>
    <row r="64" spans="1:24" ht="15.75">
      <c r="A64" s="11">
        <v>53</v>
      </c>
      <c r="B64" s="139" t="s">
        <v>166</v>
      </c>
      <c r="C64" s="45">
        <v>41213065473</v>
      </c>
      <c r="D64" s="11" t="s">
        <v>9</v>
      </c>
      <c r="E64" s="11">
        <v>6</v>
      </c>
      <c r="F64" s="11">
        <v>6</v>
      </c>
      <c r="G64" s="11">
        <v>6</v>
      </c>
      <c r="H64" s="11">
        <v>6</v>
      </c>
      <c r="I64" s="143"/>
      <c r="J64" s="11">
        <v>6</v>
      </c>
      <c r="K64" s="11">
        <v>6</v>
      </c>
      <c r="L64" s="11">
        <v>6</v>
      </c>
      <c r="M64" s="11">
        <v>6</v>
      </c>
      <c r="N64" s="143"/>
      <c r="O64" s="11">
        <v>6</v>
      </c>
      <c r="P64" s="11">
        <v>6</v>
      </c>
      <c r="Q64" s="11">
        <v>6</v>
      </c>
      <c r="R64" s="11">
        <v>6</v>
      </c>
      <c r="S64" s="143"/>
      <c r="T64" s="11">
        <v>6</v>
      </c>
      <c r="U64" s="11">
        <v>6</v>
      </c>
      <c r="V64" s="11">
        <v>6</v>
      </c>
      <c r="W64" s="11">
        <v>6</v>
      </c>
      <c r="X64" s="143"/>
    </row>
    <row r="65" spans="1:24" ht="15.75">
      <c r="A65" s="11">
        <v>54</v>
      </c>
      <c r="B65" s="139" t="s">
        <v>167</v>
      </c>
      <c r="C65" s="45">
        <v>41213065474</v>
      </c>
      <c r="D65" s="11" t="s">
        <v>14</v>
      </c>
      <c r="E65" s="11">
        <v>6</v>
      </c>
      <c r="F65" s="11">
        <v>6</v>
      </c>
      <c r="G65" s="11">
        <v>6</v>
      </c>
      <c r="H65" s="11">
        <v>6</v>
      </c>
      <c r="I65" s="143"/>
      <c r="J65" s="11">
        <v>6</v>
      </c>
      <c r="K65" s="11">
        <v>6</v>
      </c>
      <c r="L65" s="11">
        <v>6</v>
      </c>
      <c r="M65" s="11">
        <v>6</v>
      </c>
      <c r="N65" s="143"/>
      <c r="O65" s="11">
        <v>4</v>
      </c>
      <c r="P65" s="11">
        <v>3</v>
      </c>
      <c r="Q65" s="11">
        <v>4</v>
      </c>
      <c r="R65" s="11">
        <v>4</v>
      </c>
      <c r="S65" s="143"/>
      <c r="T65" s="11">
        <v>6</v>
      </c>
      <c r="U65" s="11">
        <v>6</v>
      </c>
      <c r="V65" s="11">
        <v>6</v>
      </c>
      <c r="W65" s="11">
        <v>6</v>
      </c>
      <c r="X65" s="143"/>
    </row>
    <row r="66" spans="1:24">
      <c r="A66" s="140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</row>
    <row r="67" spans="1:24">
      <c r="A67" s="140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</row>
    <row r="68" spans="1:24">
      <c r="A68" s="140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</row>
    <row r="69" spans="1:24">
      <c r="A69" s="140"/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</row>
    <row r="70" spans="1:24">
      <c r="A70" s="140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</row>
    <row r="71" spans="1:24">
      <c r="A71" s="140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</row>
    <row r="72" spans="1:24">
      <c r="A72" s="140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</row>
    <row r="73" spans="1:24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</row>
    <row r="74" spans="1:24">
      <c r="A74" s="140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</row>
    <row r="75" spans="1:24">
      <c r="A75" s="140"/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</row>
    <row r="76" spans="1:24">
      <c r="A76" s="140"/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</row>
    <row r="77" spans="1:24">
      <c r="A77" s="140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</row>
    <row r="78" spans="1:24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</row>
    <row r="79" spans="1:24">
      <c r="A79" s="140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</row>
    <row r="80" spans="1:24">
      <c r="A80" s="140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</row>
    <row r="81" spans="1:24">
      <c r="A81" s="140"/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</row>
    <row r="82" spans="1:24">
      <c r="A82" s="140"/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</row>
    <row r="83" spans="1:24">
      <c r="A83" s="140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</row>
    <row r="84" spans="1:24">
      <c r="A84" s="140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</row>
    <row r="85" spans="1:24">
      <c r="A85" s="140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</row>
    <row r="86" spans="1:24">
      <c r="A86" s="140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</row>
    <row r="87" spans="1:24">
      <c r="A87" s="140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</row>
    <row r="88" spans="1:24">
      <c r="A88" s="140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</row>
    <row r="89" spans="1:24">
      <c r="A89" s="140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</row>
    <row r="90" spans="1:24">
      <c r="A90" s="140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</row>
    <row r="91" spans="1:24">
      <c r="A91" s="140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</row>
    <row r="92" spans="1:24">
      <c r="A92" s="140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</row>
    <row r="93" spans="1:24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</row>
    <row r="94" spans="1:24">
      <c r="A94" s="140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</row>
    <row r="95" spans="1:24">
      <c r="A95" s="140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</row>
    <row r="96" spans="1:24">
      <c r="A96" s="140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</row>
    <row r="97" spans="1:24">
      <c r="A97" s="140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</row>
    <row r="98" spans="1:24">
      <c r="A98" s="140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</row>
    <row r="99" spans="1:24">
      <c r="A99" s="140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</row>
    <row r="100" spans="1:24">
      <c r="A100" s="140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</row>
    <row r="101" spans="1:24">
      <c r="A101" s="140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</row>
    <row r="102" spans="1:24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</row>
    <row r="103" spans="1:24">
      <c r="A103" s="140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</row>
    <row r="104" spans="1:24">
      <c r="A104" s="140"/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</row>
    <row r="105" spans="1:24">
      <c r="A105" s="140"/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</row>
    <row r="106" spans="1:24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</row>
    <row r="107" spans="1:24">
      <c r="A107" s="140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</row>
    <row r="108" spans="1:24">
      <c r="A108" s="140"/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</row>
    <row r="109" spans="1:24">
      <c r="A109" s="140"/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</row>
    <row r="110" spans="1:24">
      <c r="A110" s="140"/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</row>
    <row r="111" spans="1:24">
      <c r="A111" s="140"/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</row>
    <row r="112" spans="1:24">
      <c r="A112" s="140"/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</row>
    <row r="113" spans="1:24">
      <c r="A113" s="140"/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</row>
    <row r="114" spans="1:24">
      <c r="A114" s="140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</row>
  </sheetData>
  <sheetProtection selectLockedCells="1"/>
  <dataConsolidate/>
  <mergeCells count="9">
    <mergeCell ref="A9:A11"/>
    <mergeCell ref="B9:B11"/>
    <mergeCell ref="C9:C11"/>
    <mergeCell ref="D9:D11"/>
    <mergeCell ref="E9:X9"/>
    <mergeCell ref="E10:I10"/>
    <mergeCell ref="J10:N10"/>
    <mergeCell ref="O10:S10"/>
    <mergeCell ref="T10:X10"/>
  </mergeCells>
  <dataValidations count="4">
    <dataValidation type="list" allowBlank="1" showInputMessage="1" showErrorMessage="1" sqref="Z12:Z13">
      <formula1>$Z$11:$Z$15</formula1>
    </dataValidation>
    <dataValidation type="whole" allowBlank="1" showInputMessage="1" showErrorMessage="1" sqref="J12:M65 T12:W65 O12:R65">
      <formula1>1</formula1>
      <formula2>6</formula2>
    </dataValidation>
    <dataValidation type="textLength" operator="equal" allowBlank="1" showErrorMessage="1" errorTitle="NO. KAD PENGENALAN" error="Sila masukkan nombor kad pengenalan dengan tepat dan betul." sqref="C12:C65">
      <formula1>11</formula1>
    </dataValidation>
    <dataValidation type="whole" allowBlank="1" showInputMessage="1" showErrorMessage="1" error="hanya 1-6" sqref="E12:H65">
      <formula1>1</formula1>
      <formula2>6</formula2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35"/>
  <sheetViews>
    <sheetView zoomScale="70" zoomScaleNormal="70" workbookViewId="0">
      <selection activeCell="E11" sqref="E11"/>
    </sheetView>
  </sheetViews>
  <sheetFormatPr defaultColWidth="9.140625" defaultRowHeight="15.75" zeroHeight="1"/>
  <cols>
    <col min="1" max="1" width="5" style="123" customWidth="1"/>
    <col min="2" max="2" width="47.42578125" style="123" customWidth="1"/>
    <col min="3" max="3" width="26.28515625" style="123" customWidth="1"/>
    <col min="4" max="4" width="11.42578125" style="137" customWidth="1"/>
    <col min="5" max="8" width="17.28515625" style="123" customWidth="1"/>
    <col min="9" max="23" width="17.28515625" style="123" hidden="1" customWidth="1"/>
    <col min="24" max="24" width="5.42578125" style="123" hidden="1" customWidth="1"/>
    <col min="25" max="25" width="20.140625" style="137" customWidth="1"/>
    <col min="26" max="26" width="5.42578125" style="123" customWidth="1"/>
    <col min="27" max="27" width="2.28515625" style="123" hidden="1" customWidth="1"/>
    <col min="28" max="28" width="2.42578125" style="123" hidden="1" customWidth="1"/>
    <col min="29" max="29" width="0" style="123" hidden="1" customWidth="1"/>
    <col min="30" max="16384" width="9.140625" style="123"/>
  </cols>
  <sheetData>
    <row r="1" spans="1:30" s="119" customFormat="1" ht="25.5" customHeight="1">
      <c r="A1" s="117"/>
      <c r="B1" s="25"/>
      <c r="C1" s="118" t="s">
        <v>17</v>
      </c>
      <c r="D1" s="73" t="str">
        <f>'REKOD STANDARD KANDUNGAN'!$D$1</f>
        <v>SMK JALAN SEMBILAN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25"/>
      <c r="R1" s="25"/>
      <c r="S1" s="117"/>
      <c r="T1" s="25"/>
      <c r="U1" s="25"/>
      <c r="V1" s="25"/>
      <c r="W1" s="25"/>
      <c r="X1" s="25"/>
      <c r="Y1" s="57"/>
    </row>
    <row r="2" spans="1:30" s="119" customFormat="1" ht="25.5" customHeight="1">
      <c r="A2" s="117"/>
      <c r="B2" s="25"/>
      <c r="C2" s="118" t="s">
        <v>18</v>
      </c>
      <c r="D2" s="73" t="str">
        <f>'REKOD STANDARD KANDUNGAN'!$D$2</f>
        <v>40000 BANDAR LAMA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25"/>
      <c r="R2" s="25"/>
      <c r="S2" s="117"/>
      <c r="T2" s="25"/>
      <c r="U2" s="25"/>
      <c r="V2" s="25"/>
      <c r="W2" s="25"/>
      <c r="X2" s="25"/>
      <c r="Y2" s="57"/>
    </row>
    <row r="3" spans="1:30" s="119" customFormat="1" ht="25.5" customHeight="1">
      <c r="A3" s="117"/>
      <c r="B3" s="120"/>
      <c r="C3" s="118" t="s">
        <v>1</v>
      </c>
      <c r="D3" s="73" t="str">
        <f>'REKOD STANDARD KANDUNGAN'!$D$3</f>
        <v>SELANGOR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120"/>
      <c r="R3" s="120"/>
      <c r="S3" s="117"/>
      <c r="T3" s="120"/>
      <c r="U3" s="120"/>
      <c r="V3" s="120"/>
      <c r="W3" s="120"/>
      <c r="X3" s="120"/>
      <c r="Y3" s="57"/>
    </row>
    <row r="4" spans="1:30" s="119" customFormat="1" ht="25.5" customHeight="1">
      <c r="A4" s="117"/>
      <c r="B4" s="25"/>
      <c r="C4" s="118" t="s">
        <v>19</v>
      </c>
      <c r="D4" s="73" t="str">
        <f>'REKOD STANDARD KANDUNGAN'!$D$4</f>
        <v>MAC 2017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 t="s">
        <v>43</v>
      </c>
      <c r="Q4" s="25"/>
      <c r="R4" s="25"/>
      <c r="S4" s="117"/>
      <c r="T4" s="25"/>
      <c r="U4" s="25"/>
      <c r="V4" s="25"/>
      <c r="W4" s="25"/>
      <c r="X4" s="25"/>
      <c r="Y4" s="57"/>
    </row>
    <row r="5" spans="1:30" ht="15.95" customHeight="1">
      <c r="A5" s="121"/>
      <c r="B5" s="121"/>
      <c r="C5" s="156"/>
      <c r="D5" s="122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2"/>
    </row>
    <row r="6" spans="1:30" s="128" customFormat="1" ht="20.100000000000001" customHeight="1">
      <c r="A6" s="124" t="s">
        <v>32</v>
      </c>
      <c r="B6" s="121"/>
      <c r="C6" s="125" t="s">
        <v>10</v>
      </c>
      <c r="D6" s="124" t="str">
        <f>'REKOD STANDARD KANDUNGAN'!$D$6</f>
        <v>MUHAMMAD BIN ABDULLAH</v>
      </c>
      <c r="E6" s="121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6"/>
      <c r="X6" s="126"/>
      <c r="Y6" s="127"/>
    </row>
    <row r="7" spans="1:30" s="128" customFormat="1" ht="20.100000000000001" customHeight="1">
      <c r="A7" s="126" t="s">
        <v>200</v>
      </c>
      <c r="B7" s="124"/>
      <c r="C7" s="125" t="s">
        <v>11</v>
      </c>
      <c r="D7" s="124" t="s">
        <v>221</v>
      </c>
      <c r="E7" s="121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6"/>
      <c r="X7" s="126"/>
      <c r="Y7" s="127"/>
    </row>
    <row r="8" spans="1:30" s="128" customFormat="1" ht="20.100000000000001" customHeight="1">
      <c r="A8" s="126">
        <v>1</v>
      </c>
      <c r="B8" s="124">
        <v>2</v>
      </c>
      <c r="C8" s="126"/>
      <c r="D8" s="124"/>
      <c r="E8" s="126"/>
      <c r="F8" s="124"/>
      <c r="G8" s="126"/>
      <c r="H8" s="124"/>
      <c r="I8" s="126"/>
      <c r="J8" s="124"/>
      <c r="K8" s="126"/>
      <c r="L8" s="124"/>
      <c r="M8" s="126"/>
      <c r="N8" s="124"/>
      <c r="O8" s="126"/>
      <c r="P8" s="124"/>
      <c r="Q8" s="126"/>
      <c r="R8" s="124"/>
      <c r="S8" s="126"/>
      <c r="T8" s="124"/>
      <c r="U8" s="126"/>
      <c r="V8" s="124"/>
      <c r="W8" s="126"/>
      <c r="X8" s="124"/>
      <c r="Y8" s="126"/>
    </row>
    <row r="9" spans="1:30" s="128" customFormat="1">
      <c r="A9" s="179" t="s">
        <v>7</v>
      </c>
      <c r="B9" s="179" t="s">
        <v>8</v>
      </c>
      <c r="C9" s="180" t="s">
        <v>29</v>
      </c>
      <c r="D9" s="179" t="s">
        <v>0</v>
      </c>
      <c r="E9" s="170" t="s">
        <v>205</v>
      </c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2"/>
      <c r="Y9" s="176" t="s">
        <v>33</v>
      </c>
    </row>
    <row r="10" spans="1:30" s="128" customFormat="1">
      <c r="A10" s="179"/>
      <c r="B10" s="179"/>
      <c r="C10" s="180"/>
      <c r="D10" s="179"/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5"/>
      <c r="Y10" s="177"/>
    </row>
    <row r="11" spans="1:30" ht="30.75" customHeight="1">
      <c r="A11" s="179"/>
      <c r="B11" s="179"/>
      <c r="C11" s="180"/>
      <c r="D11" s="179"/>
      <c r="E11" s="129" t="s">
        <v>199</v>
      </c>
      <c r="F11" s="129" t="s">
        <v>206</v>
      </c>
      <c r="G11" s="129" t="s">
        <v>207</v>
      </c>
      <c r="H11" s="129" t="s">
        <v>208</v>
      </c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78"/>
      <c r="AD11" s="130"/>
    </row>
    <row r="12" spans="1:30" s="128" customFormat="1" ht="24.95" customHeight="1">
      <c r="A12" s="11">
        <v>1</v>
      </c>
      <c r="B12" s="12" t="str">
        <f>'REKOD STANDARD KANDUNGAN'!B12</f>
        <v>Murid 1</v>
      </c>
      <c r="C12" s="45">
        <f>'REKOD STANDARD KANDUNGAN'!C12</f>
        <v>41213065421</v>
      </c>
      <c r="D12" s="11" t="str">
        <f>'REKOD STANDARD KANDUNGAN'!D12</f>
        <v>L</v>
      </c>
      <c r="E12" s="116">
        <f>'REKOD STANDARD KANDUNGAN'!I12</f>
        <v>5</v>
      </c>
      <c r="F12" s="116">
        <f>'REKOD STANDARD KANDUNGAN'!N12</f>
        <v>4</v>
      </c>
      <c r="G12" s="116">
        <f>'REKOD STANDARD KANDUNGAN'!S12</f>
        <v>6</v>
      </c>
      <c r="H12" s="116">
        <f>'REKOD STANDARD KANDUNGAN'!X12</f>
        <v>3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6">
        <v>5</v>
      </c>
      <c r="AA12" s="11">
        <v>0</v>
      </c>
      <c r="AB12" s="11" t="s">
        <v>14</v>
      </c>
    </row>
    <row r="13" spans="1:30" s="128" customFormat="1" ht="24.95" customHeight="1">
      <c r="A13" s="11">
        <v>2</v>
      </c>
      <c r="B13" s="12" t="str">
        <f>'REKOD STANDARD KANDUNGAN'!B13</f>
        <v>Murid 2</v>
      </c>
      <c r="C13" s="45">
        <f>'REKOD STANDARD KANDUNGAN'!C13</f>
        <v>41213065422</v>
      </c>
      <c r="D13" s="11" t="str">
        <f>'REKOD STANDARD KANDUNGAN'!D13</f>
        <v>P</v>
      </c>
      <c r="E13" s="116">
        <f>'REKOD STANDARD KANDUNGAN'!I13</f>
        <v>0</v>
      </c>
      <c r="F13" s="116">
        <f>'REKOD STANDARD KANDUNGAN'!N13</f>
        <v>0</v>
      </c>
      <c r="G13" s="116">
        <f>'REKOD STANDARD KANDUNGAN'!S13</f>
        <v>0</v>
      </c>
      <c r="H13" s="116">
        <f>'REKOD STANDARD KANDUNGAN'!X13</f>
        <v>0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6"/>
      <c r="AA13" s="11">
        <v>1</v>
      </c>
      <c r="AB13" s="11" t="s">
        <v>9</v>
      </c>
    </row>
    <row r="14" spans="1:30" s="128" customFormat="1" ht="24.95" customHeight="1">
      <c r="A14" s="11">
        <v>3</v>
      </c>
      <c r="B14" s="12" t="str">
        <f>'REKOD STANDARD KANDUNGAN'!B14</f>
        <v>Murid 3</v>
      </c>
      <c r="C14" s="45">
        <f>'REKOD STANDARD KANDUNGAN'!C14</f>
        <v>41213065423</v>
      </c>
      <c r="D14" s="11" t="str">
        <f>'REKOD STANDARD KANDUNGAN'!D14</f>
        <v>L</v>
      </c>
      <c r="E14" s="116">
        <f>'REKOD STANDARD KANDUNGAN'!I14</f>
        <v>0</v>
      </c>
      <c r="F14" s="116">
        <f>'REKOD STANDARD KANDUNGAN'!N14</f>
        <v>0</v>
      </c>
      <c r="G14" s="116">
        <f>'REKOD STANDARD KANDUNGAN'!S14</f>
        <v>0</v>
      </c>
      <c r="H14" s="116">
        <f>'REKOD STANDARD KANDUNGAN'!X14</f>
        <v>0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6"/>
      <c r="AA14" s="11">
        <v>2</v>
      </c>
      <c r="AB14" s="11" t="s">
        <v>14</v>
      </c>
    </row>
    <row r="15" spans="1:30" s="128" customFormat="1" ht="24.95" customHeight="1">
      <c r="A15" s="11">
        <v>4</v>
      </c>
      <c r="B15" s="12" t="str">
        <f>'REKOD STANDARD KANDUNGAN'!B15</f>
        <v>Murid 4</v>
      </c>
      <c r="C15" s="45">
        <f>'REKOD STANDARD KANDUNGAN'!C15</f>
        <v>41213065424</v>
      </c>
      <c r="D15" s="11" t="str">
        <f>'REKOD STANDARD KANDUNGAN'!D15</f>
        <v>P</v>
      </c>
      <c r="E15" s="116">
        <f>'REKOD STANDARD KANDUNGAN'!I15</f>
        <v>0</v>
      </c>
      <c r="F15" s="116">
        <f>'REKOD STANDARD KANDUNGAN'!N15</f>
        <v>0</v>
      </c>
      <c r="G15" s="116">
        <f>'REKOD STANDARD KANDUNGAN'!S15</f>
        <v>0</v>
      </c>
      <c r="H15" s="116">
        <f>'REKOD STANDARD KANDUNGAN'!X15</f>
        <v>0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6"/>
      <c r="AA15" s="11">
        <v>3</v>
      </c>
      <c r="AB15" s="11" t="s">
        <v>9</v>
      </c>
    </row>
    <row r="16" spans="1:30" s="128" customFormat="1" ht="24.95" customHeight="1">
      <c r="A16" s="11">
        <v>5</v>
      </c>
      <c r="B16" s="12" t="str">
        <f>'REKOD STANDARD KANDUNGAN'!B16</f>
        <v>Murid 5</v>
      </c>
      <c r="C16" s="45">
        <f>'REKOD STANDARD KANDUNGAN'!C16</f>
        <v>41213065425</v>
      </c>
      <c r="D16" s="11" t="str">
        <f>'REKOD STANDARD KANDUNGAN'!D16</f>
        <v>L</v>
      </c>
      <c r="E16" s="116">
        <f>'REKOD STANDARD KANDUNGAN'!I16</f>
        <v>0</v>
      </c>
      <c r="F16" s="116">
        <f>'REKOD STANDARD KANDUNGAN'!N16</f>
        <v>0</v>
      </c>
      <c r="G16" s="116">
        <f>'REKOD STANDARD KANDUNGAN'!S16</f>
        <v>0</v>
      </c>
      <c r="H16" s="116">
        <f>'REKOD STANDARD KANDUNGAN'!X16</f>
        <v>0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6"/>
      <c r="AA16" s="11">
        <v>4</v>
      </c>
      <c r="AB16" s="11" t="s">
        <v>14</v>
      </c>
    </row>
    <row r="17" spans="1:30" s="128" customFormat="1" ht="24.95" customHeight="1">
      <c r="A17" s="11">
        <v>6</v>
      </c>
      <c r="B17" s="12" t="str">
        <f>'REKOD STANDARD KANDUNGAN'!B17</f>
        <v>Murid 6</v>
      </c>
      <c r="C17" s="45">
        <f>'REKOD STANDARD KANDUNGAN'!C17</f>
        <v>41213065426</v>
      </c>
      <c r="D17" s="11" t="str">
        <f>'REKOD STANDARD KANDUNGAN'!D17</f>
        <v>P</v>
      </c>
      <c r="E17" s="116">
        <f>'REKOD STANDARD KANDUNGAN'!I17</f>
        <v>0</v>
      </c>
      <c r="F17" s="116">
        <f>'REKOD STANDARD KANDUNGAN'!N17</f>
        <v>0</v>
      </c>
      <c r="G17" s="116">
        <f>'REKOD STANDARD KANDUNGAN'!S17</f>
        <v>0</v>
      </c>
      <c r="H17" s="116">
        <f>'REKOD STANDARD KANDUNGAN'!X17</f>
        <v>0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6"/>
      <c r="AA17" s="11">
        <v>5</v>
      </c>
      <c r="AB17" s="11" t="s">
        <v>9</v>
      </c>
    </row>
    <row r="18" spans="1:30" s="128" customFormat="1" ht="24.95" customHeight="1">
      <c r="A18" s="11">
        <v>7</v>
      </c>
      <c r="B18" s="12" t="str">
        <f>'REKOD STANDARD KANDUNGAN'!B18</f>
        <v>Murid 7</v>
      </c>
      <c r="C18" s="45">
        <f>'REKOD STANDARD KANDUNGAN'!C18</f>
        <v>41213065427</v>
      </c>
      <c r="D18" s="11" t="str">
        <f>'REKOD STANDARD KANDUNGAN'!D18</f>
        <v>L</v>
      </c>
      <c r="E18" s="116">
        <f>'REKOD STANDARD KANDUNGAN'!I18</f>
        <v>0</v>
      </c>
      <c r="F18" s="116">
        <f>'REKOD STANDARD KANDUNGAN'!N18</f>
        <v>0</v>
      </c>
      <c r="G18" s="116">
        <f>'REKOD STANDARD KANDUNGAN'!S18</f>
        <v>0</v>
      </c>
      <c r="H18" s="116">
        <f>'REKOD STANDARD KANDUNGAN'!X18</f>
        <v>0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6"/>
      <c r="AA18" s="131">
        <v>6</v>
      </c>
      <c r="AB18" s="131" t="s">
        <v>14</v>
      </c>
    </row>
    <row r="19" spans="1:30" s="128" customFormat="1" ht="24.95" customHeight="1">
      <c r="A19" s="11">
        <v>8</v>
      </c>
      <c r="B19" s="12" t="str">
        <f>'REKOD STANDARD KANDUNGAN'!B19</f>
        <v>Murid 8</v>
      </c>
      <c r="C19" s="45">
        <f>'REKOD STANDARD KANDUNGAN'!C19</f>
        <v>41213065428</v>
      </c>
      <c r="D19" s="11" t="str">
        <f>'REKOD STANDARD KANDUNGAN'!D19</f>
        <v>P</v>
      </c>
      <c r="E19" s="116">
        <f>'REKOD STANDARD KANDUNGAN'!I19</f>
        <v>0</v>
      </c>
      <c r="F19" s="116">
        <f>'REKOD STANDARD KANDUNGAN'!N19</f>
        <v>0</v>
      </c>
      <c r="G19" s="116">
        <f>'REKOD STANDARD KANDUNGAN'!S19</f>
        <v>0</v>
      </c>
      <c r="H19" s="116">
        <f>'REKOD STANDARD KANDUNGAN'!X19</f>
        <v>0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6"/>
      <c r="AA19" s="132"/>
      <c r="AB19" s="132"/>
      <c r="AC19" s="133"/>
      <c r="AD19" s="133"/>
    </row>
    <row r="20" spans="1:30" s="128" customFormat="1" ht="24.95" customHeight="1">
      <c r="A20" s="11">
        <v>9</v>
      </c>
      <c r="B20" s="12" t="str">
        <f>'REKOD STANDARD KANDUNGAN'!B20</f>
        <v>Murid 9</v>
      </c>
      <c r="C20" s="45">
        <f>'REKOD STANDARD KANDUNGAN'!C20</f>
        <v>41213065429</v>
      </c>
      <c r="D20" s="11" t="str">
        <f>'REKOD STANDARD KANDUNGAN'!D20</f>
        <v>L</v>
      </c>
      <c r="E20" s="116">
        <f>'REKOD STANDARD KANDUNGAN'!I20</f>
        <v>0</v>
      </c>
      <c r="F20" s="116">
        <f>'REKOD STANDARD KANDUNGAN'!N20</f>
        <v>0</v>
      </c>
      <c r="G20" s="116">
        <f>'REKOD STANDARD KANDUNGAN'!S20</f>
        <v>0</v>
      </c>
      <c r="H20" s="116">
        <f>'REKOD STANDARD KANDUNGAN'!X20</f>
        <v>0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6"/>
      <c r="AA20" s="132"/>
      <c r="AB20" s="132"/>
      <c r="AC20" s="133"/>
      <c r="AD20" s="133"/>
    </row>
    <row r="21" spans="1:30" s="128" customFormat="1" ht="24.95" customHeight="1">
      <c r="A21" s="11">
        <v>10</v>
      </c>
      <c r="B21" s="12" t="str">
        <f>'REKOD STANDARD KANDUNGAN'!B21</f>
        <v>Murid 10</v>
      </c>
      <c r="C21" s="45">
        <f>'REKOD STANDARD KANDUNGAN'!C21</f>
        <v>41213065430</v>
      </c>
      <c r="D21" s="11" t="str">
        <f>'REKOD STANDARD KANDUNGAN'!D21</f>
        <v>P</v>
      </c>
      <c r="E21" s="116">
        <f>'REKOD STANDARD KANDUNGAN'!I21</f>
        <v>0</v>
      </c>
      <c r="F21" s="116">
        <f>'REKOD STANDARD KANDUNGAN'!N21</f>
        <v>0</v>
      </c>
      <c r="G21" s="116">
        <f>'REKOD STANDARD KANDUNGAN'!S21</f>
        <v>0</v>
      </c>
      <c r="H21" s="116">
        <f>'REKOD STANDARD KANDUNGAN'!X21</f>
        <v>0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6"/>
      <c r="AA21" s="132"/>
      <c r="AB21" s="132"/>
      <c r="AC21" s="133"/>
      <c r="AD21" s="133"/>
    </row>
    <row r="22" spans="1:30" s="128" customFormat="1" ht="24.95" customHeight="1">
      <c r="A22" s="11">
        <v>11</v>
      </c>
      <c r="B22" s="12" t="str">
        <f>'REKOD STANDARD KANDUNGAN'!B22</f>
        <v>Murid 11</v>
      </c>
      <c r="C22" s="45">
        <f>'REKOD STANDARD KANDUNGAN'!C22</f>
        <v>41213065431</v>
      </c>
      <c r="D22" s="11" t="str">
        <f>'REKOD STANDARD KANDUNGAN'!D22</f>
        <v>L</v>
      </c>
      <c r="E22" s="116">
        <f>'REKOD STANDARD KANDUNGAN'!I22</f>
        <v>0</v>
      </c>
      <c r="F22" s="116">
        <f>'REKOD STANDARD KANDUNGAN'!N22</f>
        <v>0</v>
      </c>
      <c r="G22" s="116">
        <f>'REKOD STANDARD KANDUNGAN'!S22</f>
        <v>0</v>
      </c>
      <c r="H22" s="116">
        <f>'REKOD STANDARD KANDUNGAN'!X22</f>
        <v>0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6"/>
      <c r="AA22" s="132"/>
      <c r="AB22" s="132"/>
      <c r="AC22" s="133"/>
      <c r="AD22" s="133"/>
    </row>
    <row r="23" spans="1:30" s="128" customFormat="1" ht="24.95" customHeight="1">
      <c r="A23" s="11">
        <v>12</v>
      </c>
      <c r="B23" s="12" t="str">
        <f>'REKOD STANDARD KANDUNGAN'!B23</f>
        <v>Murid 12</v>
      </c>
      <c r="C23" s="45">
        <f>'REKOD STANDARD KANDUNGAN'!C23</f>
        <v>41213065432</v>
      </c>
      <c r="D23" s="11" t="str">
        <f>'REKOD STANDARD KANDUNGAN'!D23</f>
        <v>P</v>
      </c>
      <c r="E23" s="116">
        <f>'REKOD STANDARD KANDUNGAN'!I23</f>
        <v>0</v>
      </c>
      <c r="F23" s="116">
        <f>'REKOD STANDARD KANDUNGAN'!N23</f>
        <v>0</v>
      </c>
      <c r="G23" s="116">
        <f>'REKOD STANDARD KANDUNGAN'!S23</f>
        <v>0</v>
      </c>
      <c r="H23" s="116">
        <f>'REKOD STANDARD KANDUNGAN'!X23</f>
        <v>0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6"/>
      <c r="AA23" s="132"/>
      <c r="AB23" s="132"/>
      <c r="AC23" s="133"/>
      <c r="AD23" s="133"/>
    </row>
    <row r="24" spans="1:30" s="128" customFormat="1" ht="24.95" customHeight="1">
      <c r="A24" s="11">
        <v>13</v>
      </c>
      <c r="B24" s="12" t="str">
        <f>'REKOD STANDARD KANDUNGAN'!B24</f>
        <v>Murid 13</v>
      </c>
      <c r="C24" s="45">
        <f>'REKOD STANDARD KANDUNGAN'!C24</f>
        <v>41213065433</v>
      </c>
      <c r="D24" s="11" t="str">
        <f>'REKOD STANDARD KANDUNGAN'!D24</f>
        <v>L</v>
      </c>
      <c r="E24" s="116">
        <f>'REKOD STANDARD KANDUNGAN'!I24</f>
        <v>0</v>
      </c>
      <c r="F24" s="116">
        <f>'REKOD STANDARD KANDUNGAN'!N24</f>
        <v>0</v>
      </c>
      <c r="G24" s="116">
        <f>'REKOD STANDARD KANDUNGAN'!S24</f>
        <v>0</v>
      </c>
      <c r="H24" s="116">
        <f>'REKOD STANDARD KANDUNGAN'!X24</f>
        <v>0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6"/>
      <c r="AA24" s="132"/>
      <c r="AB24" s="132"/>
    </row>
    <row r="25" spans="1:30" s="128" customFormat="1" ht="24.95" customHeight="1">
      <c r="A25" s="11">
        <v>14</v>
      </c>
      <c r="B25" s="12" t="str">
        <f>'REKOD STANDARD KANDUNGAN'!B25</f>
        <v>Murid 14</v>
      </c>
      <c r="C25" s="45">
        <f>'REKOD STANDARD KANDUNGAN'!C25</f>
        <v>41213065434</v>
      </c>
      <c r="D25" s="11" t="str">
        <f>'REKOD STANDARD KANDUNGAN'!D25</f>
        <v>P</v>
      </c>
      <c r="E25" s="116">
        <f>'REKOD STANDARD KANDUNGAN'!I25</f>
        <v>0</v>
      </c>
      <c r="F25" s="116">
        <f>'REKOD STANDARD KANDUNGAN'!N25</f>
        <v>0</v>
      </c>
      <c r="G25" s="116">
        <f>'REKOD STANDARD KANDUNGAN'!S25</f>
        <v>0</v>
      </c>
      <c r="H25" s="116">
        <f>'REKOD STANDARD KANDUNGAN'!X25</f>
        <v>0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6"/>
      <c r="AA25" s="132"/>
      <c r="AB25" s="132"/>
    </row>
    <row r="26" spans="1:30" s="128" customFormat="1" ht="24.95" customHeight="1">
      <c r="A26" s="11">
        <v>15</v>
      </c>
      <c r="B26" s="12" t="str">
        <f>'REKOD STANDARD KANDUNGAN'!B26</f>
        <v>Murid 15</v>
      </c>
      <c r="C26" s="45">
        <f>'REKOD STANDARD KANDUNGAN'!C26</f>
        <v>41213065435</v>
      </c>
      <c r="D26" s="11" t="str">
        <f>'REKOD STANDARD KANDUNGAN'!D26</f>
        <v>L</v>
      </c>
      <c r="E26" s="116">
        <f>'REKOD STANDARD KANDUNGAN'!I26</f>
        <v>0</v>
      </c>
      <c r="F26" s="116">
        <f>'REKOD STANDARD KANDUNGAN'!N26</f>
        <v>0</v>
      </c>
      <c r="G26" s="116">
        <f>'REKOD STANDARD KANDUNGAN'!S26</f>
        <v>0</v>
      </c>
      <c r="H26" s="116">
        <f>'REKOD STANDARD KANDUNGAN'!X26</f>
        <v>0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6"/>
      <c r="AA26" s="132"/>
      <c r="AB26" s="132"/>
    </row>
    <row r="27" spans="1:30" s="128" customFormat="1" ht="24.95" customHeight="1">
      <c r="A27" s="11">
        <v>16</v>
      </c>
      <c r="B27" s="12" t="str">
        <f>'REKOD STANDARD KANDUNGAN'!B27</f>
        <v>Murid 16</v>
      </c>
      <c r="C27" s="45">
        <f>'REKOD STANDARD KANDUNGAN'!C27</f>
        <v>41213065436</v>
      </c>
      <c r="D27" s="11" t="str">
        <f>'REKOD STANDARD KANDUNGAN'!D27</f>
        <v>P</v>
      </c>
      <c r="E27" s="116">
        <f>'REKOD STANDARD KANDUNGAN'!I27</f>
        <v>0</v>
      </c>
      <c r="F27" s="116">
        <f>'REKOD STANDARD KANDUNGAN'!N27</f>
        <v>0</v>
      </c>
      <c r="G27" s="116">
        <f>'REKOD STANDARD KANDUNGAN'!S27</f>
        <v>0</v>
      </c>
      <c r="H27" s="116">
        <f>'REKOD STANDARD KANDUNGAN'!X27</f>
        <v>0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6"/>
      <c r="AA27" s="132"/>
      <c r="AB27" s="132"/>
    </row>
    <row r="28" spans="1:30" s="128" customFormat="1" ht="24.95" customHeight="1">
      <c r="A28" s="11">
        <v>17</v>
      </c>
      <c r="B28" s="12" t="str">
        <f>'REKOD STANDARD KANDUNGAN'!B28</f>
        <v>Murid 17</v>
      </c>
      <c r="C28" s="45">
        <f>'REKOD STANDARD KANDUNGAN'!C28</f>
        <v>41213065437</v>
      </c>
      <c r="D28" s="11" t="str">
        <f>'REKOD STANDARD KANDUNGAN'!D28</f>
        <v>L</v>
      </c>
      <c r="E28" s="116">
        <f>'REKOD STANDARD KANDUNGAN'!I28</f>
        <v>0</v>
      </c>
      <c r="F28" s="116">
        <f>'REKOD STANDARD KANDUNGAN'!N28</f>
        <v>0</v>
      </c>
      <c r="G28" s="116">
        <f>'REKOD STANDARD KANDUNGAN'!S28</f>
        <v>0</v>
      </c>
      <c r="H28" s="116">
        <f>'REKOD STANDARD KANDUNGAN'!X28</f>
        <v>0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6"/>
      <c r="AA28" s="132"/>
      <c r="AB28" s="132"/>
    </row>
    <row r="29" spans="1:30" s="128" customFormat="1" ht="24.95" customHeight="1">
      <c r="A29" s="11">
        <v>18</v>
      </c>
      <c r="B29" s="12" t="str">
        <f>'REKOD STANDARD KANDUNGAN'!B29</f>
        <v>Murid 18</v>
      </c>
      <c r="C29" s="45">
        <f>'REKOD STANDARD KANDUNGAN'!C29</f>
        <v>41213065438</v>
      </c>
      <c r="D29" s="11" t="str">
        <f>'REKOD STANDARD KANDUNGAN'!D29</f>
        <v>P</v>
      </c>
      <c r="E29" s="116">
        <f>'REKOD STANDARD KANDUNGAN'!I29</f>
        <v>0</v>
      </c>
      <c r="F29" s="116">
        <f>'REKOD STANDARD KANDUNGAN'!N29</f>
        <v>0</v>
      </c>
      <c r="G29" s="116">
        <f>'REKOD STANDARD KANDUNGAN'!S29</f>
        <v>0</v>
      </c>
      <c r="H29" s="116">
        <f>'REKOD STANDARD KANDUNGAN'!X29</f>
        <v>0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6"/>
      <c r="AA29" s="132"/>
      <c r="AB29" s="132"/>
    </row>
    <row r="30" spans="1:30" s="128" customFormat="1" ht="24.95" customHeight="1">
      <c r="A30" s="11">
        <v>19</v>
      </c>
      <c r="B30" s="12" t="str">
        <f>'REKOD STANDARD KANDUNGAN'!B30</f>
        <v>Murid 19</v>
      </c>
      <c r="C30" s="45">
        <f>'REKOD STANDARD KANDUNGAN'!C30</f>
        <v>41213065439</v>
      </c>
      <c r="D30" s="11" t="str">
        <f>'REKOD STANDARD KANDUNGAN'!D30</f>
        <v>L</v>
      </c>
      <c r="E30" s="116">
        <f>'REKOD STANDARD KANDUNGAN'!I30</f>
        <v>0</v>
      </c>
      <c r="F30" s="116">
        <f>'REKOD STANDARD KANDUNGAN'!N30</f>
        <v>0</v>
      </c>
      <c r="G30" s="116">
        <f>'REKOD STANDARD KANDUNGAN'!S30</f>
        <v>0</v>
      </c>
      <c r="H30" s="116">
        <f>'REKOD STANDARD KANDUNGAN'!X30</f>
        <v>0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6"/>
      <c r="AA30" s="132"/>
      <c r="AB30" s="132"/>
    </row>
    <row r="31" spans="1:30" s="128" customFormat="1" ht="24.95" customHeight="1">
      <c r="A31" s="11">
        <v>20</v>
      </c>
      <c r="B31" s="12" t="str">
        <f>'REKOD STANDARD KANDUNGAN'!B31</f>
        <v>Murid 20</v>
      </c>
      <c r="C31" s="45">
        <f>'REKOD STANDARD KANDUNGAN'!C31</f>
        <v>41213065440</v>
      </c>
      <c r="D31" s="11" t="str">
        <f>'REKOD STANDARD KANDUNGAN'!D31</f>
        <v>P</v>
      </c>
      <c r="E31" s="116">
        <f>'REKOD STANDARD KANDUNGAN'!I31</f>
        <v>0</v>
      </c>
      <c r="F31" s="116">
        <f>'REKOD STANDARD KANDUNGAN'!N31</f>
        <v>0</v>
      </c>
      <c r="G31" s="116">
        <f>'REKOD STANDARD KANDUNGAN'!S31</f>
        <v>0</v>
      </c>
      <c r="H31" s="116">
        <f>'REKOD STANDARD KANDUNGAN'!X31</f>
        <v>0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6"/>
      <c r="AA31" s="132"/>
      <c r="AB31" s="132"/>
    </row>
    <row r="32" spans="1:30" s="128" customFormat="1" ht="24.95" customHeight="1">
      <c r="A32" s="11">
        <v>21</v>
      </c>
      <c r="B32" s="12" t="str">
        <f>'REKOD STANDARD KANDUNGAN'!B32</f>
        <v>Murid 21</v>
      </c>
      <c r="C32" s="45">
        <f>'REKOD STANDARD KANDUNGAN'!C32</f>
        <v>41213065441</v>
      </c>
      <c r="D32" s="11" t="str">
        <f>'REKOD STANDARD KANDUNGAN'!D32</f>
        <v>L</v>
      </c>
      <c r="E32" s="116">
        <f>'REKOD STANDARD KANDUNGAN'!I32</f>
        <v>0</v>
      </c>
      <c r="F32" s="116">
        <f>'REKOD STANDARD KANDUNGAN'!N32</f>
        <v>0</v>
      </c>
      <c r="G32" s="116">
        <f>'REKOD STANDARD KANDUNGAN'!S32</f>
        <v>0</v>
      </c>
      <c r="H32" s="116">
        <f>'REKOD STANDARD KANDUNGAN'!X32</f>
        <v>0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6"/>
      <c r="AA32" s="132"/>
      <c r="AB32" s="132"/>
    </row>
    <row r="33" spans="1:28" s="128" customFormat="1" ht="24.95" customHeight="1">
      <c r="A33" s="11">
        <v>22</v>
      </c>
      <c r="B33" s="12" t="str">
        <f>'REKOD STANDARD KANDUNGAN'!B33</f>
        <v>Murid 22</v>
      </c>
      <c r="C33" s="45">
        <f>'REKOD STANDARD KANDUNGAN'!C33</f>
        <v>41213065442</v>
      </c>
      <c r="D33" s="11" t="str">
        <f>'REKOD STANDARD KANDUNGAN'!D33</f>
        <v>P</v>
      </c>
      <c r="E33" s="116">
        <f>'REKOD STANDARD KANDUNGAN'!I33</f>
        <v>0</v>
      </c>
      <c r="F33" s="116">
        <f>'REKOD STANDARD KANDUNGAN'!N33</f>
        <v>0</v>
      </c>
      <c r="G33" s="116">
        <f>'REKOD STANDARD KANDUNGAN'!S33</f>
        <v>0</v>
      </c>
      <c r="H33" s="116">
        <f>'REKOD STANDARD KANDUNGAN'!X33</f>
        <v>0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6"/>
      <c r="AA33" s="132"/>
      <c r="AB33" s="132"/>
    </row>
    <row r="34" spans="1:28" s="128" customFormat="1" ht="24.95" customHeight="1">
      <c r="A34" s="11">
        <v>23</v>
      </c>
      <c r="B34" s="12" t="str">
        <f>'REKOD STANDARD KANDUNGAN'!B34</f>
        <v>Murid 23</v>
      </c>
      <c r="C34" s="45">
        <f>'REKOD STANDARD KANDUNGAN'!C34</f>
        <v>41213065443</v>
      </c>
      <c r="D34" s="11" t="str">
        <f>'REKOD STANDARD KANDUNGAN'!D34</f>
        <v>L</v>
      </c>
      <c r="E34" s="116">
        <f>'REKOD STANDARD KANDUNGAN'!I34</f>
        <v>0</v>
      </c>
      <c r="F34" s="116">
        <f>'REKOD STANDARD KANDUNGAN'!N34</f>
        <v>0</v>
      </c>
      <c r="G34" s="116">
        <f>'REKOD STANDARD KANDUNGAN'!S34</f>
        <v>0</v>
      </c>
      <c r="H34" s="116">
        <f>'REKOD STANDARD KANDUNGAN'!X34</f>
        <v>0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6"/>
      <c r="AA34" s="132"/>
      <c r="AB34" s="132"/>
    </row>
    <row r="35" spans="1:28" s="128" customFormat="1" ht="24.95" customHeight="1">
      <c r="A35" s="11">
        <v>24</v>
      </c>
      <c r="B35" s="12" t="str">
        <f>'REKOD STANDARD KANDUNGAN'!B35</f>
        <v>Murid 24</v>
      </c>
      <c r="C35" s="45">
        <f>'REKOD STANDARD KANDUNGAN'!C35</f>
        <v>41213065444</v>
      </c>
      <c r="D35" s="11" t="str">
        <f>'REKOD STANDARD KANDUNGAN'!D35</f>
        <v>P</v>
      </c>
      <c r="E35" s="116">
        <f>'REKOD STANDARD KANDUNGAN'!I35</f>
        <v>0</v>
      </c>
      <c r="F35" s="116">
        <f>'REKOD STANDARD KANDUNGAN'!N35</f>
        <v>0</v>
      </c>
      <c r="G35" s="116">
        <f>'REKOD STANDARD KANDUNGAN'!S35</f>
        <v>0</v>
      </c>
      <c r="H35" s="116">
        <f>'REKOD STANDARD KANDUNGAN'!X35</f>
        <v>0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6"/>
      <c r="AA35" s="132"/>
      <c r="AB35" s="132"/>
    </row>
    <row r="36" spans="1:28" s="128" customFormat="1" ht="24.95" customHeight="1">
      <c r="A36" s="11">
        <v>25</v>
      </c>
      <c r="B36" s="12" t="str">
        <f>'REKOD STANDARD KANDUNGAN'!B36</f>
        <v>Murid 25</v>
      </c>
      <c r="C36" s="45">
        <f>'REKOD STANDARD KANDUNGAN'!C36</f>
        <v>41213065445</v>
      </c>
      <c r="D36" s="11" t="str">
        <f>'REKOD STANDARD KANDUNGAN'!D36</f>
        <v>L</v>
      </c>
      <c r="E36" s="116">
        <f>'REKOD STANDARD KANDUNGAN'!I36</f>
        <v>0</v>
      </c>
      <c r="F36" s="116">
        <f>'REKOD STANDARD KANDUNGAN'!N36</f>
        <v>0</v>
      </c>
      <c r="G36" s="116">
        <f>'REKOD STANDARD KANDUNGAN'!S36</f>
        <v>0</v>
      </c>
      <c r="H36" s="116">
        <f>'REKOD STANDARD KANDUNGAN'!X36</f>
        <v>0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6"/>
      <c r="AA36" s="132"/>
      <c r="AB36" s="132"/>
    </row>
    <row r="37" spans="1:28" s="128" customFormat="1" ht="24.95" customHeight="1">
      <c r="A37" s="11">
        <v>26</v>
      </c>
      <c r="B37" s="12" t="str">
        <f>'REKOD STANDARD KANDUNGAN'!B37</f>
        <v>Murid 26</v>
      </c>
      <c r="C37" s="45">
        <f>'REKOD STANDARD KANDUNGAN'!C37</f>
        <v>41213065446</v>
      </c>
      <c r="D37" s="11" t="str">
        <f>'REKOD STANDARD KANDUNGAN'!D37</f>
        <v>P</v>
      </c>
      <c r="E37" s="116">
        <f>'REKOD STANDARD KANDUNGAN'!I37</f>
        <v>0</v>
      </c>
      <c r="F37" s="116">
        <f>'REKOD STANDARD KANDUNGAN'!N37</f>
        <v>0</v>
      </c>
      <c r="G37" s="116">
        <f>'REKOD STANDARD KANDUNGAN'!S37</f>
        <v>0</v>
      </c>
      <c r="H37" s="116">
        <f>'REKOD STANDARD KANDUNGAN'!X37</f>
        <v>0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6"/>
      <c r="AA37" s="132"/>
      <c r="AB37" s="132"/>
    </row>
    <row r="38" spans="1:28" s="128" customFormat="1" ht="24.95" customHeight="1">
      <c r="A38" s="11">
        <v>27</v>
      </c>
      <c r="B38" s="12" t="str">
        <f>'REKOD STANDARD KANDUNGAN'!B38</f>
        <v>Murid 27</v>
      </c>
      <c r="C38" s="45">
        <f>'REKOD STANDARD KANDUNGAN'!C38</f>
        <v>41213065447</v>
      </c>
      <c r="D38" s="11" t="str">
        <f>'REKOD STANDARD KANDUNGAN'!D38</f>
        <v>L</v>
      </c>
      <c r="E38" s="116">
        <f>'REKOD STANDARD KANDUNGAN'!I38</f>
        <v>0</v>
      </c>
      <c r="F38" s="116">
        <f>'REKOD STANDARD KANDUNGAN'!N38</f>
        <v>0</v>
      </c>
      <c r="G38" s="116">
        <f>'REKOD STANDARD KANDUNGAN'!S38</f>
        <v>0</v>
      </c>
      <c r="H38" s="116">
        <f>'REKOD STANDARD KANDUNGAN'!X38</f>
        <v>0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6"/>
      <c r="AA38" s="132"/>
      <c r="AB38" s="132"/>
    </row>
    <row r="39" spans="1:28" s="128" customFormat="1" ht="24.95" customHeight="1">
      <c r="A39" s="11">
        <v>28</v>
      </c>
      <c r="B39" s="12" t="str">
        <f>'REKOD STANDARD KANDUNGAN'!B39</f>
        <v>Murid 28</v>
      </c>
      <c r="C39" s="45">
        <f>'REKOD STANDARD KANDUNGAN'!C39</f>
        <v>41213065448</v>
      </c>
      <c r="D39" s="11" t="str">
        <f>'REKOD STANDARD KANDUNGAN'!D39</f>
        <v>P</v>
      </c>
      <c r="E39" s="116">
        <f>'REKOD STANDARD KANDUNGAN'!I39</f>
        <v>0</v>
      </c>
      <c r="F39" s="116">
        <f>'REKOD STANDARD KANDUNGAN'!N39</f>
        <v>0</v>
      </c>
      <c r="G39" s="116">
        <f>'REKOD STANDARD KANDUNGAN'!S39</f>
        <v>0</v>
      </c>
      <c r="H39" s="116">
        <f>'REKOD STANDARD KANDUNGAN'!X39</f>
        <v>0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6"/>
      <c r="AA39" s="132"/>
      <c r="AB39" s="132"/>
    </row>
    <row r="40" spans="1:28" s="128" customFormat="1" ht="24.95" customHeight="1">
      <c r="A40" s="11">
        <v>29</v>
      </c>
      <c r="B40" s="12" t="str">
        <f>'REKOD STANDARD KANDUNGAN'!B40</f>
        <v>Murid 29</v>
      </c>
      <c r="C40" s="45">
        <f>'REKOD STANDARD KANDUNGAN'!C40</f>
        <v>41213065449</v>
      </c>
      <c r="D40" s="11" t="str">
        <f>'REKOD STANDARD KANDUNGAN'!D40</f>
        <v>L</v>
      </c>
      <c r="E40" s="116">
        <f>'REKOD STANDARD KANDUNGAN'!I40</f>
        <v>0</v>
      </c>
      <c r="F40" s="116">
        <f>'REKOD STANDARD KANDUNGAN'!N40</f>
        <v>0</v>
      </c>
      <c r="G40" s="116">
        <f>'REKOD STANDARD KANDUNGAN'!S40</f>
        <v>0</v>
      </c>
      <c r="H40" s="116">
        <f>'REKOD STANDARD KANDUNGAN'!X40</f>
        <v>0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6"/>
      <c r="AA40" s="132"/>
      <c r="AB40" s="132"/>
    </row>
    <row r="41" spans="1:28" s="128" customFormat="1" ht="24.95" customHeight="1">
      <c r="A41" s="11">
        <v>30</v>
      </c>
      <c r="B41" s="12" t="str">
        <f>'REKOD STANDARD KANDUNGAN'!B41</f>
        <v>Murid 30</v>
      </c>
      <c r="C41" s="45">
        <f>'REKOD STANDARD KANDUNGAN'!C41</f>
        <v>41213065450</v>
      </c>
      <c r="D41" s="11" t="str">
        <f>'REKOD STANDARD KANDUNGAN'!D41</f>
        <v>P</v>
      </c>
      <c r="E41" s="116">
        <f>'REKOD STANDARD KANDUNGAN'!I41</f>
        <v>0</v>
      </c>
      <c r="F41" s="116">
        <f>'REKOD STANDARD KANDUNGAN'!N41</f>
        <v>0</v>
      </c>
      <c r="G41" s="116">
        <f>'REKOD STANDARD KANDUNGAN'!S41</f>
        <v>0</v>
      </c>
      <c r="H41" s="116">
        <f>'REKOD STANDARD KANDUNGAN'!X41</f>
        <v>0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6"/>
      <c r="AA41" s="132"/>
      <c r="AB41" s="132"/>
    </row>
    <row r="42" spans="1:28" s="128" customFormat="1" ht="24.95" customHeight="1">
      <c r="A42" s="11">
        <v>31</v>
      </c>
      <c r="B42" s="12" t="str">
        <f>'REKOD STANDARD KANDUNGAN'!B42</f>
        <v>Murid 31</v>
      </c>
      <c r="C42" s="45">
        <f>'REKOD STANDARD KANDUNGAN'!C42</f>
        <v>41213065451</v>
      </c>
      <c r="D42" s="11" t="str">
        <f>'REKOD STANDARD KANDUNGAN'!D42</f>
        <v>L</v>
      </c>
      <c r="E42" s="116">
        <f>'REKOD STANDARD KANDUNGAN'!I42</f>
        <v>0</v>
      </c>
      <c r="F42" s="116">
        <f>'REKOD STANDARD KANDUNGAN'!N42</f>
        <v>0</v>
      </c>
      <c r="G42" s="116">
        <f>'REKOD STANDARD KANDUNGAN'!S42</f>
        <v>0</v>
      </c>
      <c r="H42" s="116">
        <f>'REKOD STANDARD KANDUNGAN'!X42</f>
        <v>0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6"/>
      <c r="AA42" s="132"/>
      <c r="AB42" s="132"/>
    </row>
    <row r="43" spans="1:28" s="128" customFormat="1" ht="24.95" customHeight="1">
      <c r="A43" s="11">
        <v>32</v>
      </c>
      <c r="B43" s="12" t="str">
        <f>'REKOD STANDARD KANDUNGAN'!B43</f>
        <v>Murid 32</v>
      </c>
      <c r="C43" s="45">
        <f>'REKOD STANDARD KANDUNGAN'!C43</f>
        <v>41213065452</v>
      </c>
      <c r="D43" s="11" t="str">
        <f>'REKOD STANDARD KANDUNGAN'!D43</f>
        <v>P</v>
      </c>
      <c r="E43" s="116">
        <f>'REKOD STANDARD KANDUNGAN'!I43</f>
        <v>0</v>
      </c>
      <c r="F43" s="116">
        <f>'REKOD STANDARD KANDUNGAN'!N43</f>
        <v>0</v>
      </c>
      <c r="G43" s="116">
        <f>'REKOD STANDARD KANDUNGAN'!S43</f>
        <v>0</v>
      </c>
      <c r="H43" s="116">
        <f>'REKOD STANDARD KANDUNGAN'!X43</f>
        <v>0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6"/>
      <c r="AA43" s="132"/>
      <c r="AB43" s="132"/>
    </row>
    <row r="44" spans="1:28" s="128" customFormat="1" ht="24.95" customHeight="1">
      <c r="A44" s="11">
        <v>33</v>
      </c>
      <c r="B44" s="12" t="str">
        <f>'REKOD STANDARD KANDUNGAN'!B44</f>
        <v>Murid 33</v>
      </c>
      <c r="C44" s="45">
        <f>'REKOD STANDARD KANDUNGAN'!C44</f>
        <v>41213065453</v>
      </c>
      <c r="D44" s="11" t="str">
        <f>'REKOD STANDARD KANDUNGAN'!D44</f>
        <v>L</v>
      </c>
      <c r="E44" s="116">
        <f>'REKOD STANDARD KANDUNGAN'!I44</f>
        <v>0</v>
      </c>
      <c r="F44" s="116">
        <f>'REKOD STANDARD KANDUNGAN'!N44</f>
        <v>0</v>
      </c>
      <c r="G44" s="116">
        <f>'REKOD STANDARD KANDUNGAN'!S44</f>
        <v>0</v>
      </c>
      <c r="H44" s="116">
        <f>'REKOD STANDARD KANDUNGAN'!X44</f>
        <v>0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6"/>
      <c r="AA44" s="132"/>
      <c r="AB44" s="132"/>
    </row>
    <row r="45" spans="1:28" s="128" customFormat="1" ht="24.95" customHeight="1">
      <c r="A45" s="11">
        <v>34</v>
      </c>
      <c r="B45" s="12" t="str">
        <f>'REKOD STANDARD KANDUNGAN'!B45</f>
        <v>Murid 34</v>
      </c>
      <c r="C45" s="45">
        <f>'REKOD STANDARD KANDUNGAN'!C45</f>
        <v>41213065454</v>
      </c>
      <c r="D45" s="11" t="str">
        <f>'REKOD STANDARD KANDUNGAN'!D45</f>
        <v>P</v>
      </c>
      <c r="E45" s="116">
        <f>'REKOD STANDARD KANDUNGAN'!I45</f>
        <v>0</v>
      </c>
      <c r="F45" s="116">
        <f>'REKOD STANDARD KANDUNGAN'!N45</f>
        <v>0</v>
      </c>
      <c r="G45" s="116">
        <f>'REKOD STANDARD KANDUNGAN'!S45</f>
        <v>0</v>
      </c>
      <c r="H45" s="116">
        <f>'REKOD STANDARD KANDUNGAN'!X45</f>
        <v>0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6"/>
      <c r="AA45" s="132"/>
      <c r="AB45" s="132"/>
    </row>
    <row r="46" spans="1:28" s="128" customFormat="1" ht="24.95" customHeight="1">
      <c r="A46" s="11">
        <v>35</v>
      </c>
      <c r="B46" s="12" t="str">
        <f>'REKOD STANDARD KANDUNGAN'!B46</f>
        <v>Murid 35</v>
      </c>
      <c r="C46" s="45">
        <f>'REKOD STANDARD KANDUNGAN'!C46</f>
        <v>41213065455</v>
      </c>
      <c r="D46" s="11" t="str">
        <f>'REKOD STANDARD KANDUNGAN'!D46</f>
        <v>L</v>
      </c>
      <c r="E46" s="116">
        <f>'REKOD STANDARD KANDUNGAN'!I46</f>
        <v>0</v>
      </c>
      <c r="F46" s="116">
        <f>'REKOD STANDARD KANDUNGAN'!N46</f>
        <v>0</v>
      </c>
      <c r="G46" s="116">
        <f>'REKOD STANDARD KANDUNGAN'!S46</f>
        <v>0</v>
      </c>
      <c r="H46" s="116">
        <f>'REKOD STANDARD KANDUNGAN'!X46</f>
        <v>0</v>
      </c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6"/>
      <c r="AA46" s="132"/>
      <c r="AB46" s="132"/>
    </row>
    <row r="47" spans="1:28" s="128" customFormat="1" ht="24.95" customHeight="1">
      <c r="A47" s="11">
        <v>36</v>
      </c>
      <c r="B47" s="12" t="str">
        <f>'REKOD STANDARD KANDUNGAN'!B47</f>
        <v>Murid 36</v>
      </c>
      <c r="C47" s="45">
        <f>'REKOD STANDARD KANDUNGAN'!C47</f>
        <v>41213065456</v>
      </c>
      <c r="D47" s="11" t="str">
        <f>'REKOD STANDARD KANDUNGAN'!D47</f>
        <v>P</v>
      </c>
      <c r="E47" s="116">
        <f>'REKOD STANDARD KANDUNGAN'!I47</f>
        <v>0</v>
      </c>
      <c r="F47" s="116">
        <f>'REKOD STANDARD KANDUNGAN'!N47</f>
        <v>0</v>
      </c>
      <c r="G47" s="116">
        <f>'REKOD STANDARD KANDUNGAN'!S47</f>
        <v>0</v>
      </c>
      <c r="H47" s="116">
        <f>'REKOD STANDARD KANDUNGAN'!X47</f>
        <v>0</v>
      </c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6"/>
      <c r="AA47" s="132"/>
      <c r="AB47" s="132"/>
    </row>
    <row r="48" spans="1:28" s="128" customFormat="1" ht="24.95" customHeight="1">
      <c r="A48" s="11">
        <v>37</v>
      </c>
      <c r="B48" s="12" t="str">
        <f>'REKOD STANDARD KANDUNGAN'!B48</f>
        <v>Murid 37</v>
      </c>
      <c r="C48" s="45">
        <f>'REKOD STANDARD KANDUNGAN'!C48</f>
        <v>41213065457</v>
      </c>
      <c r="D48" s="11" t="str">
        <f>'REKOD STANDARD KANDUNGAN'!D48</f>
        <v>L</v>
      </c>
      <c r="E48" s="116">
        <f>'REKOD STANDARD KANDUNGAN'!I48</f>
        <v>0</v>
      </c>
      <c r="F48" s="116">
        <f>'REKOD STANDARD KANDUNGAN'!N48</f>
        <v>0</v>
      </c>
      <c r="G48" s="116">
        <f>'REKOD STANDARD KANDUNGAN'!S48</f>
        <v>0</v>
      </c>
      <c r="H48" s="116">
        <f>'REKOD STANDARD KANDUNGAN'!X48</f>
        <v>0</v>
      </c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6"/>
      <c r="AA48" s="132"/>
      <c r="AB48" s="132"/>
    </row>
    <row r="49" spans="1:28" s="128" customFormat="1" ht="24.95" customHeight="1">
      <c r="A49" s="11">
        <v>38</v>
      </c>
      <c r="B49" s="12" t="str">
        <f>'REKOD STANDARD KANDUNGAN'!B49</f>
        <v>Murid 38</v>
      </c>
      <c r="C49" s="45">
        <f>'REKOD STANDARD KANDUNGAN'!C49</f>
        <v>41213065458</v>
      </c>
      <c r="D49" s="11" t="str">
        <f>'REKOD STANDARD KANDUNGAN'!D49</f>
        <v>P</v>
      </c>
      <c r="E49" s="116">
        <f>'REKOD STANDARD KANDUNGAN'!I49</f>
        <v>0</v>
      </c>
      <c r="F49" s="116">
        <f>'REKOD STANDARD KANDUNGAN'!N49</f>
        <v>0</v>
      </c>
      <c r="G49" s="116">
        <f>'REKOD STANDARD KANDUNGAN'!S49</f>
        <v>0</v>
      </c>
      <c r="H49" s="116">
        <f>'REKOD STANDARD KANDUNGAN'!X49</f>
        <v>0</v>
      </c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6"/>
      <c r="AA49" s="132"/>
      <c r="AB49" s="132"/>
    </row>
    <row r="50" spans="1:28" s="128" customFormat="1" ht="24.95" customHeight="1">
      <c r="A50" s="11">
        <v>39</v>
      </c>
      <c r="B50" s="12" t="str">
        <f>'REKOD STANDARD KANDUNGAN'!B50</f>
        <v>Murid 39</v>
      </c>
      <c r="C50" s="45">
        <f>'REKOD STANDARD KANDUNGAN'!C50</f>
        <v>41213065459</v>
      </c>
      <c r="D50" s="11" t="str">
        <f>'REKOD STANDARD KANDUNGAN'!D50</f>
        <v>L</v>
      </c>
      <c r="E50" s="116">
        <f>'REKOD STANDARD KANDUNGAN'!I50</f>
        <v>0</v>
      </c>
      <c r="F50" s="116">
        <f>'REKOD STANDARD KANDUNGAN'!N50</f>
        <v>0</v>
      </c>
      <c r="G50" s="116">
        <f>'REKOD STANDARD KANDUNGAN'!S50</f>
        <v>0</v>
      </c>
      <c r="H50" s="116">
        <f>'REKOD STANDARD KANDUNGAN'!X50</f>
        <v>0</v>
      </c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6"/>
      <c r="AA50" s="132"/>
      <c r="AB50" s="132"/>
    </row>
    <row r="51" spans="1:28" s="128" customFormat="1" ht="24.95" customHeight="1">
      <c r="A51" s="11">
        <v>40</v>
      </c>
      <c r="B51" s="12" t="str">
        <f>'REKOD STANDARD KANDUNGAN'!B51</f>
        <v>Murid 40</v>
      </c>
      <c r="C51" s="45">
        <f>'REKOD STANDARD KANDUNGAN'!C51</f>
        <v>41213065460</v>
      </c>
      <c r="D51" s="11" t="str">
        <f>'REKOD STANDARD KANDUNGAN'!D51</f>
        <v>P</v>
      </c>
      <c r="E51" s="116">
        <f>'REKOD STANDARD KANDUNGAN'!I51</f>
        <v>0</v>
      </c>
      <c r="F51" s="116">
        <f>'REKOD STANDARD KANDUNGAN'!N51</f>
        <v>0</v>
      </c>
      <c r="G51" s="116">
        <f>'REKOD STANDARD KANDUNGAN'!S51</f>
        <v>0</v>
      </c>
      <c r="H51" s="116">
        <f>'REKOD STANDARD KANDUNGAN'!X51</f>
        <v>0</v>
      </c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6"/>
      <c r="AA51" s="132"/>
      <c r="AB51" s="132"/>
    </row>
    <row r="52" spans="1:28" s="128" customFormat="1" ht="24.95" customHeight="1">
      <c r="A52" s="11">
        <v>41</v>
      </c>
      <c r="B52" s="12" t="str">
        <f>'REKOD STANDARD KANDUNGAN'!B52</f>
        <v>Murid 41</v>
      </c>
      <c r="C52" s="45">
        <f>'REKOD STANDARD KANDUNGAN'!C52</f>
        <v>41213065461</v>
      </c>
      <c r="D52" s="11" t="str">
        <f>'REKOD STANDARD KANDUNGAN'!D52</f>
        <v>L</v>
      </c>
      <c r="E52" s="116">
        <f>'REKOD STANDARD KANDUNGAN'!I52</f>
        <v>0</v>
      </c>
      <c r="F52" s="116">
        <f>'REKOD STANDARD KANDUNGAN'!N52</f>
        <v>0</v>
      </c>
      <c r="G52" s="116">
        <f>'REKOD STANDARD KANDUNGAN'!S52</f>
        <v>0</v>
      </c>
      <c r="H52" s="116">
        <f>'REKOD STANDARD KANDUNGAN'!X52</f>
        <v>0</v>
      </c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6"/>
      <c r="AA52" s="132"/>
      <c r="AB52" s="132"/>
    </row>
    <row r="53" spans="1:28" s="128" customFormat="1" ht="24.95" customHeight="1">
      <c r="A53" s="11">
        <v>42</v>
      </c>
      <c r="B53" s="12" t="str">
        <f>'REKOD STANDARD KANDUNGAN'!B53</f>
        <v>Murid 42</v>
      </c>
      <c r="C53" s="45">
        <f>'REKOD STANDARD KANDUNGAN'!C53</f>
        <v>41213065462</v>
      </c>
      <c r="D53" s="11" t="str">
        <f>'REKOD STANDARD KANDUNGAN'!D53</f>
        <v>P</v>
      </c>
      <c r="E53" s="116">
        <f>'REKOD STANDARD KANDUNGAN'!I53</f>
        <v>0</v>
      </c>
      <c r="F53" s="116">
        <f>'REKOD STANDARD KANDUNGAN'!N53</f>
        <v>0</v>
      </c>
      <c r="G53" s="116">
        <f>'REKOD STANDARD KANDUNGAN'!S53</f>
        <v>0</v>
      </c>
      <c r="H53" s="116">
        <f>'REKOD STANDARD KANDUNGAN'!X53</f>
        <v>0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6"/>
      <c r="AA53" s="132"/>
      <c r="AB53" s="132"/>
    </row>
    <row r="54" spans="1:28" s="128" customFormat="1" ht="24.95" customHeight="1">
      <c r="A54" s="11">
        <v>43</v>
      </c>
      <c r="B54" s="12" t="str">
        <f>'REKOD STANDARD KANDUNGAN'!B54</f>
        <v>Murid 43</v>
      </c>
      <c r="C54" s="45">
        <f>'REKOD STANDARD KANDUNGAN'!C54</f>
        <v>41213065463</v>
      </c>
      <c r="D54" s="11" t="str">
        <f>'REKOD STANDARD KANDUNGAN'!D54</f>
        <v>L</v>
      </c>
      <c r="E54" s="116">
        <f>'REKOD STANDARD KANDUNGAN'!I54</f>
        <v>0</v>
      </c>
      <c r="F54" s="116">
        <f>'REKOD STANDARD KANDUNGAN'!N54</f>
        <v>0</v>
      </c>
      <c r="G54" s="116">
        <f>'REKOD STANDARD KANDUNGAN'!S54</f>
        <v>0</v>
      </c>
      <c r="H54" s="116">
        <f>'REKOD STANDARD KANDUNGAN'!X54</f>
        <v>0</v>
      </c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6"/>
      <c r="AA54" s="132"/>
      <c r="AB54" s="132"/>
    </row>
    <row r="55" spans="1:28" s="128" customFormat="1" ht="24.95" customHeight="1">
      <c r="A55" s="11">
        <v>44</v>
      </c>
      <c r="B55" s="12" t="str">
        <f>'REKOD STANDARD KANDUNGAN'!B55</f>
        <v>Murid 44</v>
      </c>
      <c r="C55" s="45">
        <f>'REKOD STANDARD KANDUNGAN'!C55</f>
        <v>41213065464</v>
      </c>
      <c r="D55" s="11" t="str">
        <f>'REKOD STANDARD KANDUNGAN'!D55</f>
        <v>P</v>
      </c>
      <c r="E55" s="116">
        <f>'REKOD STANDARD KANDUNGAN'!I55</f>
        <v>0</v>
      </c>
      <c r="F55" s="116">
        <f>'REKOD STANDARD KANDUNGAN'!N55</f>
        <v>0</v>
      </c>
      <c r="G55" s="116">
        <f>'REKOD STANDARD KANDUNGAN'!S55</f>
        <v>0</v>
      </c>
      <c r="H55" s="116">
        <f>'REKOD STANDARD KANDUNGAN'!X55</f>
        <v>0</v>
      </c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6"/>
      <c r="AA55" s="132"/>
      <c r="AB55" s="132"/>
    </row>
    <row r="56" spans="1:28" s="128" customFormat="1" ht="24.95" customHeight="1">
      <c r="A56" s="11">
        <v>45</v>
      </c>
      <c r="B56" s="12" t="str">
        <f>'REKOD STANDARD KANDUNGAN'!B56</f>
        <v>Murid 45</v>
      </c>
      <c r="C56" s="45">
        <f>'REKOD STANDARD KANDUNGAN'!C56</f>
        <v>41213065465</v>
      </c>
      <c r="D56" s="11" t="str">
        <f>'REKOD STANDARD KANDUNGAN'!D56</f>
        <v>L</v>
      </c>
      <c r="E56" s="116">
        <f>'REKOD STANDARD KANDUNGAN'!I56</f>
        <v>0</v>
      </c>
      <c r="F56" s="116">
        <f>'REKOD STANDARD KANDUNGAN'!N56</f>
        <v>0</v>
      </c>
      <c r="G56" s="116">
        <f>'REKOD STANDARD KANDUNGAN'!S56</f>
        <v>0</v>
      </c>
      <c r="H56" s="116">
        <f>'REKOD STANDARD KANDUNGAN'!X56</f>
        <v>0</v>
      </c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6"/>
      <c r="AA56" s="132"/>
      <c r="AB56" s="132"/>
    </row>
    <row r="57" spans="1:28" s="128" customFormat="1" ht="24.95" customHeight="1">
      <c r="A57" s="11">
        <v>46</v>
      </c>
      <c r="B57" s="12" t="str">
        <f>'REKOD STANDARD KANDUNGAN'!B57</f>
        <v>Murid 46</v>
      </c>
      <c r="C57" s="45">
        <f>'REKOD STANDARD KANDUNGAN'!C57</f>
        <v>41213065466</v>
      </c>
      <c r="D57" s="11" t="str">
        <f>'REKOD STANDARD KANDUNGAN'!D57</f>
        <v>P</v>
      </c>
      <c r="E57" s="116">
        <f>'REKOD STANDARD KANDUNGAN'!I57</f>
        <v>0</v>
      </c>
      <c r="F57" s="116">
        <f>'REKOD STANDARD KANDUNGAN'!N57</f>
        <v>0</v>
      </c>
      <c r="G57" s="116">
        <f>'REKOD STANDARD KANDUNGAN'!S57</f>
        <v>0</v>
      </c>
      <c r="H57" s="116">
        <f>'REKOD STANDARD KANDUNGAN'!X57</f>
        <v>0</v>
      </c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6"/>
      <c r="AA57" s="132"/>
      <c r="AB57" s="132"/>
    </row>
    <row r="58" spans="1:28" s="128" customFormat="1" ht="24.95" customHeight="1">
      <c r="A58" s="11">
        <v>47</v>
      </c>
      <c r="B58" s="12" t="str">
        <f>'REKOD STANDARD KANDUNGAN'!B58</f>
        <v>Murid 47</v>
      </c>
      <c r="C58" s="45">
        <f>'REKOD STANDARD KANDUNGAN'!C58</f>
        <v>41213065467</v>
      </c>
      <c r="D58" s="11" t="str">
        <f>'REKOD STANDARD KANDUNGAN'!D58</f>
        <v>L</v>
      </c>
      <c r="E58" s="116">
        <f>'REKOD STANDARD KANDUNGAN'!I58</f>
        <v>0</v>
      </c>
      <c r="F58" s="116">
        <f>'REKOD STANDARD KANDUNGAN'!N58</f>
        <v>0</v>
      </c>
      <c r="G58" s="116">
        <f>'REKOD STANDARD KANDUNGAN'!S58</f>
        <v>0</v>
      </c>
      <c r="H58" s="116">
        <f>'REKOD STANDARD KANDUNGAN'!X58</f>
        <v>0</v>
      </c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6"/>
      <c r="AA58" s="132"/>
      <c r="AB58" s="132"/>
    </row>
    <row r="59" spans="1:28" s="128" customFormat="1" ht="24.95" customHeight="1">
      <c r="A59" s="11">
        <v>48</v>
      </c>
      <c r="B59" s="12" t="str">
        <f>'REKOD STANDARD KANDUNGAN'!B59</f>
        <v>Murid 48</v>
      </c>
      <c r="C59" s="45">
        <f>'REKOD STANDARD KANDUNGAN'!C59</f>
        <v>41213065468</v>
      </c>
      <c r="D59" s="11" t="str">
        <f>'REKOD STANDARD KANDUNGAN'!D59</f>
        <v>P</v>
      </c>
      <c r="E59" s="116">
        <f>'REKOD STANDARD KANDUNGAN'!I59</f>
        <v>0</v>
      </c>
      <c r="F59" s="116">
        <f>'REKOD STANDARD KANDUNGAN'!N59</f>
        <v>0</v>
      </c>
      <c r="G59" s="116">
        <f>'REKOD STANDARD KANDUNGAN'!S59</f>
        <v>0</v>
      </c>
      <c r="H59" s="116">
        <f>'REKOD STANDARD KANDUNGAN'!X59</f>
        <v>0</v>
      </c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6"/>
      <c r="AA59" s="132"/>
      <c r="AB59" s="132"/>
    </row>
    <row r="60" spans="1:28" s="128" customFormat="1" ht="24.95" customHeight="1">
      <c r="A60" s="11">
        <v>49</v>
      </c>
      <c r="B60" s="12" t="str">
        <f>'REKOD STANDARD KANDUNGAN'!B60</f>
        <v>Murid 49</v>
      </c>
      <c r="C60" s="45">
        <f>'REKOD STANDARD KANDUNGAN'!C60</f>
        <v>41213065469</v>
      </c>
      <c r="D60" s="11" t="str">
        <f>'REKOD STANDARD KANDUNGAN'!D60</f>
        <v>L</v>
      </c>
      <c r="E60" s="116">
        <f>'REKOD STANDARD KANDUNGAN'!I60</f>
        <v>0</v>
      </c>
      <c r="F60" s="116">
        <f>'REKOD STANDARD KANDUNGAN'!N60</f>
        <v>0</v>
      </c>
      <c r="G60" s="116">
        <f>'REKOD STANDARD KANDUNGAN'!S60</f>
        <v>0</v>
      </c>
      <c r="H60" s="116">
        <f>'REKOD STANDARD KANDUNGAN'!X60</f>
        <v>0</v>
      </c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6"/>
      <c r="Z60" s="134"/>
      <c r="AA60" s="133"/>
      <c r="AB60" s="133"/>
    </row>
    <row r="61" spans="1:28" s="128" customFormat="1" ht="24.95" customHeight="1">
      <c r="A61" s="11">
        <v>50</v>
      </c>
      <c r="B61" s="12" t="str">
        <f>'REKOD STANDARD KANDUNGAN'!B61</f>
        <v>Murid 50</v>
      </c>
      <c r="C61" s="45">
        <f>'REKOD STANDARD KANDUNGAN'!C61</f>
        <v>41213065470</v>
      </c>
      <c r="D61" s="11" t="str">
        <f>'REKOD STANDARD KANDUNGAN'!D61</f>
        <v>P</v>
      </c>
      <c r="E61" s="116">
        <f>'REKOD STANDARD KANDUNGAN'!I61</f>
        <v>0</v>
      </c>
      <c r="F61" s="116">
        <f>'REKOD STANDARD KANDUNGAN'!N61</f>
        <v>0</v>
      </c>
      <c r="G61" s="116">
        <f>'REKOD STANDARD KANDUNGAN'!S61</f>
        <v>0</v>
      </c>
      <c r="H61" s="116">
        <f>'REKOD STANDARD KANDUNGAN'!X61</f>
        <v>0</v>
      </c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6"/>
      <c r="AA61" s="133"/>
      <c r="AB61" s="133"/>
    </row>
    <row r="62" spans="1:28" s="128" customFormat="1" ht="24.95" customHeight="1">
      <c r="A62" s="11">
        <v>51</v>
      </c>
      <c r="B62" s="12" t="str">
        <f>'REKOD STANDARD KANDUNGAN'!B62</f>
        <v>Murid 51</v>
      </c>
      <c r="C62" s="45">
        <f>'REKOD STANDARD KANDUNGAN'!C62</f>
        <v>41213065471</v>
      </c>
      <c r="D62" s="11" t="str">
        <f>'REKOD STANDARD KANDUNGAN'!D62</f>
        <v>L</v>
      </c>
      <c r="E62" s="116">
        <f>'REKOD STANDARD KANDUNGAN'!I62</f>
        <v>0</v>
      </c>
      <c r="F62" s="116">
        <f>'REKOD STANDARD KANDUNGAN'!N62</f>
        <v>0</v>
      </c>
      <c r="G62" s="116">
        <f>'REKOD STANDARD KANDUNGAN'!S62</f>
        <v>0</v>
      </c>
      <c r="H62" s="116">
        <f>'REKOD STANDARD KANDUNGAN'!X62</f>
        <v>0</v>
      </c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6"/>
      <c r="AA62" s="133"/>
      <c r="AB62" s="133"/>
    </row>
    <row r="63" spans="1:28" s="128" customFormat="1" ht="24.95" customHeight="1">
      <c r="A63" s="11">
        <v>52</v>
      </c>
      <c r="B63" s="12" t="str">
        <f>'REKOD STANDARD KANDUNGAN'!B63</f>
        <v>Murid 52</v>
      </c>
      <c r="C63" s="45">
        <f>'REKOD STANDARD KANDUNGAN'!C63</f>
        <v>41213065472</v>
      </c>
      <c r="D63" s="11" t="str">
        <f>'REKOD STANDARD KANDUNGAN'!D63</f>
        <v>P</v>
      </c>
      <c r="E63" s="116">
        <f>'REKOD STANDARD KANDUNGAN'!I63</f>
        <v>0</v>
      </c>
      <c r="F63" s="116">
        <f>'REKOD STANDARD KANDUNGAN'!N63</f>
        <v>0</v>
      </c>
      <c r="G63" s="116">
        <f>'REKOD STANDARD KANDUNGAN'!S63</f>
        <v>0</v>
      </c>
      <c r="H63" s="116">
        <f>'REKOD STANDARD KANDUNGAN'!X63</f>
        <v>0</v>
      </c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6"/>
      <c r="AA63" s="133"/>
      <c r="AB63" s="133"/>
    </row>
    <row r="64" spans="1:28" s="128" customFormat="1" ht="24.95" customHeight="1">
      <c r="A64" s="11">
        <v>53</v>
      </c>
      <c r="B64" s="12" t="str">
        <f>'REKOD STANDARD KANDUNGAN'!B64</f>
        <v>Murid 53</v>
      </c>
      <c r="C64" s="45">
        <f>'REKOD STANDARD KANDUNGAN'!C64</f>
        <v>41213065473</v>
      </c>
      <c r="D64" s="11" t="str">
        <f>'REKOD STANDARD KANDUNGAN'!D64</f>
        <v>L</v>
      </c>
      <c r="E64" s="116">
        <f>'REKOD STANDARD KANDUNGAN'!I64</f>
        <v>0</v>
      </c>
      <c r="F64" s="116">
        <f>'REKOD STANDARD KANDUNGAN'!N64</f>
        <v>0</v>
      </c>
      <c r="G64" s="116">
        <f>'REKOD STANDARD KANDUNGAN'!S64</f>
        <v>0</v>
      </c>
      <c r="H64" s="116">
        <f>'REKOD STANDARD KANDUNGAN'!X64</f>
        <v>0</v>
      </c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6"/>
      <c r="AA64" s="133"/>
      <c r="AB64" s="133"/>
    </row>
    <row r="65" spans="1:28" s="128" customFormat="1" ht="24.95" customHeight="1">
      <c r="A65" s="11">
        <v>54</v>
      </c>
      <c r="B65" s="12" t="str">
        <f>'REKOD STANDARD KANDUNGAN'!B65</f>
        <v>Murid 54</v>
      </c>
      <c r="C65" s="45">
        <f>'REKOD STANDARD KANDUNGAN'!C65</f>
        <v>41213065474</v>
      </c>
      <c r="D65" s="11" t="str">
        <f>'REKOD STANDARD KANDUNGAN'!D65</f>
        <v>P</v>
      </c>
      <c r="E65" s="116">
        <f>'REKOD STANDARD KANDUNGAN'!I65</f>
        <v>0</v>
      </c>
      <c r="F65" s="116">
        <f>'REKOD STANDARD KANDUNGAN'!N65</f>
        <v>0</v>
      </c>
      <c r="G65" s="116">
        <f>'REKOD STANDARD KANDUNGAN'!S65</f>
        <v>0</v>
      </c>
      <c r="H65" s="116">
        <f>'REKOD STANDARD KANDUNGAN'!X65</f>
        <v>0</v>
      </c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6"/>
      <c r="AA65" s="133"/>
      <c r="AB65" s="133"/>
    </row>
    <row r="66" spans="1:28">
      <c r="A66" s="136"/>
      <c r="B66" s="136"/>
      <c r="C66" s="136"/>
      <c r="D66" s="144"/>
      <c r="E66" s="136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36"/>
      <c r="R66" s="136"/>
      <c r="S66" s="136"/>
      <c r="T66" s="136"/>
      <c r="U66" s="136"/>
      <c r="V66" s="136"/>
      <c r="W66" s="136"/>
      <c r="X66" s="136"/>
      <c r="Y66" s="144"/>
      <c r="AA66" s="135"/>
      <c r="AB66" s="135"/>
    </row>
    <row r="67" spans="1:28" ht="15.95" customHeight="1">
      <c r="A67" s="136"/>
      <c r="B67" s="136"/>
      <c r="C67" s="136"/>
      <c r="D67" s="144"/>
      <c r="E67" s="136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36"/>
      <c r="R67" s="136"/>
      <c r="S67" s="136"/>
      <c r="T67" s="136"/>
      <c r="U67" s="136"/>
      <c r="V67" s="136"/>
      <c r="W67" s="136"/>
      <c r="X67" s="136"/>
      <c r="Y67" s="144"/>
      <c r="AA67" s="135"/>
      <c r="AB67" s="135"/>
    </row>
    <row r="68" spans="1:28" ht="15.95" customHeight="1">
      <c r="A68" s="136"/>
      <c r="B68" s="136"/>
      <c r="C68" s="136"/>
      <c r="D68" s="144"/>
      <c r="E68" s="136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36"/>
      <c r="R68" s="136"/>
      <c r="S68" s="136"/>
      <c r="T68" s="136"/>
      <c r="U68" s="136"/>
      <c r="V68" s="136"/>
      <c r="W68" s="136"/>
      <c r="X68" s="136"/>
      <c r="Y68" s="144"/>
      <c r="AA68" s="135"/>
      <c r="AB68" s="135"/>
    </row>
    <row r="69" spans="1:28" ht="15.95" customHeight="1">
      <c r="A69" s="135"/>
      <c r="B69" s="50" t="s">
        <v>15</v>
      </c>
      <c r="C69" s="50"/>
      <c r="D69" s="144"/>
      <c r="E69" s="50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36"/>
      <c r="R69" s="136"/>
      <c r="S69" s="136"/>
      <c r="T69" s="136"/>
      <c r="U69" s="136"/>
      <c r="V69" s="136"/>
      <c r="W69" s="136"/>
      <c r="X69" s="136"/>
      <c r="Y69" s="144"/>
      <c r="AA69" s="135"/>
      <c r="AB69" s="135"/>
    </row>
    <row r="70" spans="1:28">
      <c r="A70" s="135"/>
      <c r="B70" s="55" t="str">
        <f>'REKOD STANDARD KANDUNGAN'!$D$5</f>
        <v>ABDULLAH BIN ABDUL RAHMAN</v>
      </c>
      <c r="C70" s="55"/>
      <c r="D70" s="56"/>
      <c r="E70" s="55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44"/>
      <c r="AA70" s="135"/>
      <c r="AB70" s="135"/>
    </row>
    <row r="71" spans="1:28">
      <c r="A71" s="135"/>
      <c r="B71" s="55" t="s">
        <v>44</v>
      </c>
      <c r="C71" s="55"/>
      <c r="D71" s="56"/>
      <c r="E71" s="55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44"/>
      <c r="AA71" s="135"/>
      <c r="AB71" s="135"/>
    </row>
    <row r="72" spans="1:28">
      <c r="A72" s="135"/>
      <c r="B72" s="50" t="str">
        <f>$D$1</f>
        <v>SMK JALAN SEMBILAN</v>
      </c>
      <c r="C72" s="50"/>
      <c r="D72" s="144"/>
      <c r="E72" s="50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44"/>
      <c r="AA72" s="135"/>
      <c r="AB72" s="135"/>
    </row>
    <row r="73" spans="1:28">
      <c r="A73" s="136"/>
      <c r="B73" s="136"/>
      <c r="C73" s="136"/>
      <c r="D73" s="144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44"/>
      <c r="AA73" s="135"/>
      <c r="AB73" s="135"/>
    </row>
    <row r="74" spans="1:28">
      <c r="A74" s="136"/>
      <c r="B74" s="136"/>
      <c r="C74" s="136"/>
      <c r="D74" s="144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44"/>
      <c r="AA74" s="135"/>
      <c r="AB74" s="135"/>
    </row>
    <row r="75" spans="1:28">
      <c r="A75" s="136"/>
      <c r="B75" s="136"/>
      <c r="C75" s="136"/>
      <c r="D75" s="144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44"/>
      <c r="AA75" s="135"/>
      <c r="AB75" s="135"/>
    </row>
    <row r="76" spans="1:28">
      <c r="A76" s="136"/>
      <c r="B76" s="136"/>
      <c r="C76" s="136"/>
      <c r="D76" s="144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44"/>
      <c r="AA76" s="135"/>
      <c r="AB76" s="135"/>
    </row>
    <row r="77" spans="1:28">
      <c r="A77" s="136"/>
      <c r="B77" s="136"/>
      <c r="C77" s="136"/>
      <c r="D77" s="144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44"/>
      <c r="AA77" s="135"/>
      <c r="AB77" s="135"/>
    </row>
    <row r="78" spans="1:28">
      <c r="AA78" s="135"/>
      <c r="AB78" s="135"/>
    </row>
    <row r="79" spans="1:28">
      <c r="AA79" s="135"/>
      <c r="AB79" s="135"/>
    </row>
    <row r="80" spans="1:28">
      <c r="AA80" s="135"/>
      <c r="AB80" s="135"/>
    </row>
    <row r="81" spans="27:28">
      <c r="AA81" s="135"/>
      <c r="AB81" s="135"/>
    </row>
    <row r="82" spans="27:28">
      <c r="AA82" s="135"/>
      <c r="AB82" s="135"/>
    </row>
    <row r="83" spans="27:28">
      <c r="AA83" s="135"/>
      <c r="AB83" s="135"/>
    </row>
    <row r="84" spans="27:28">
      <c r="AA84" s="135"/>
      <c r="AB84" s="135"/>
    </row>
    <row r="85" spans="27:28">
      <c r="AA85" s="135"/>
      <c r="AB85" s="135"/>
    </row>
    <row r="86" spans="27:28">
      <c r="AA86" s="135"/>
      <c r="AB86" s="135"/>
    </row>
    <row r="87" spans="27:28">
      <c r="AA87" s="135"/>
      <c r="AB87" s="135"/>
    </row>
    <row r="88" spans="27:28">
      <c r="AA88" s="135"/>
      <c r="AB88" s="135"/>
    </row>
    <row r="89" spans="27:28">
      <c r="AA89" s="135"/>
      <c r="AB89" s="135"/>
    </row>
    <row r="90" spans="27:28">
      <c r="AA90" s="135"/>
      <c r="AB90" s="135"/>
    </row>
    <row r="91" spans="27:28">
      <c r="AA91" s="135"/>
      <c r="AB91" s="135"/>
    </row>
    <row r="92" spans="27:28">
      <c r="AA92" s="135"/>
      <c r="AB92" s="135"/>
    </row>
    <row r="93" spans="27:28">
      <c r="AA93" s="135"/>
      <c r="AB93" s="135"/>
    </row>
    <row r="94" spans="27:28">
      <c r="AA94" s="135"/>
      <c r="AB94" s="135"/>
    </row>
    <row r="95" spans="27:28">
      <c r="AA95" s="135"/>
      <c r="AB95" s="135"/>
    </row>
    <row r="96" spans="27:28">
      <c r="AA96" s="135"/>
      <c r="AB96" s="135"/>
    </row>
    <row r="97" spans="27:28">
      <c r="AA97" s="135"/>
      <c r="AB97" s="135"/>
    </row>
    <row r="98" spans="27:28">
      <c r="AA98" s="135"/>
      <c r="AB98" s="135"/>
    </row>
    <row r="99" spans="27:28">
      <c r="AA99" s="135"/>
      <c r="AB99" s="135"/>
    </row>
    <row r="100" spans="27:28">
      <c r="AA100" s="135"/>
      <c r="AB100" s="135"/>
    </row>
    <row r="101" spans="27:28">
      <c r="AA101" s="135"/>
      <c r="AB101" s="135"/>
    </row>
    <row r="102" spans="27:28">
      <c r="AA102" s="135"/>
      <c r="AB102" s="135"/>
    </row>
    <row r="103" spans="27:28">
      <c r="AA103" s="135"/>
      <c r="AB103" s="135"/>
    </row>
    <row r="104" spans="27:28">
      <c r="AA104" s="135"/>
      <c r="AB104" s="135"/>
    </row>
    <row r="105" spans="27:28"/>
    <row r="106" spans="27:28"/>
    <row r="107" spans="27:28"/>
    <row r="108" spans="27:28"/>
    <row r="109" spans="27:28"/>
    <row r="110" spans="27:28"/>
    <row r="111" spans="27:28"/>
    <row r="112" spans="27:28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sheetProtection selectLockedCells="1" selectUnlockedCells="1"/>
  <sortState ref="A10:AB59">
    <sortCondition ref="B10:B59"/>
  </sortState>
  <mergeCells count="10">
    <mergeCell ref="Y9:Y11"/>
    <mergeCell ref="D9:D11"/>
    <mergeCell ref="C9:C11"/>
    <mergeCell ref="B9:B11"/>
    <mergeCell ref="A9:A11"/>
    <mergeCell ref="F68:P68"/>
    <mergeCell ref="F66:P66"/>
    <mergeCell ref="F69:P69"/>
    <mergeCell ref="F67:P67"/>
    <mergeCell ref="E9:X10"/>
  </mergeCells>
  <dataValidations count="2">
    <dataValidation type="whole" allowBlank="1" showErrorMessage="1" errorTitle="TAHAP PENGUASAAN" error="SILA ISIKAN TAHAP PENGUASAAN YANG BETUL!" sqref="I12:W65 E12:G65">
      <formula1>1</formula1>
      <formula2>6</formula2>
    </dataValidation>
    <dataValidation type="textLength" operator="equal" allowBlank="1" showErrorMessage="1" errorTitle="NO. KAD PENGENALAN" error="Sila masukkan nombor kad pengenalan dengan tepat dan betul." sqref="C12:C65">
      <formula1>11</formula1>
    </dataValidation>
  </dataValidations>
  <pageMargins left="0.25" right="0.25" top="0.75" bottom="0.75" header="0.3" footer="0.3"/>
  <pageSetup paperSize="9" scale="52" fitToHeight="0" orientation="landscape" blackAndWhite="1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5"/>
  <sheetViews>
    <sheetView showGridLines="0" topLeftCell="A14" zoomScale="70" zoomScaleNormal="70" zoomScaleSheetLayoutView="80" workbookViewId="0">
      <selection activeCell="E22" sqref="E22"/>
    </sheetView>
  </sheetViews>
  <sheetFormatPr defaultColWidth="9.140625" defaultRowHeight="16.5" zeroHeight="1"/>
  <cols>
    <col min="1" max="1" width="2.140625" style="1" customWidth="1"/>
    <col min="2" max="2" width="19" style="42" customWidth="1"/>
    <col min="3" max="3" width="4.7109375" style="42" customWidth="1"/>
    <col min="4" max="4" width="27.28515625" style="42" customWidth="1"/>
    <col min="5" max="5" width="18.85546875" style="42" customWidth="1"/>
    <col min="6" max="6" width="94.7109375" style="42" customWidth="1"/>
    <col min="7" max="7" width="4.28515625" style="16" customWidth="1"/>
    <col min="8" max="8" width="3" style="17" hidden="1" customWidth="1"/>
    <col min="9" max="9" width="19.85546875" style="1" hidden="1" customWidth="1"/>
    <col min="10" max="10" width="21.7109375" style="1" hidden="1" customWidth="1"/>
    <col min="11" max="11" width="7.7109375" style="1" customWidth="1"/>
    <col min="12" max="12" width="5.5703125" style="1" customWidth="1"/>
    <col min="13" max="13" width="5.85546875" style="1" customWidth="1"/>
    <col min="14" max="16384" width="9.140625" style="1"/>
  </cols>
  <sheetData>
    <row r="1" spans="1:11" s="51" customFormat="1" ht="21" customHeight="1">
      <c r="A1" s="52"/>
      <c r="B1" s="182" t="str">
        <f>'REKOD PRESTASI MURID'!$D$1</f>
        <v>SMK JALAN SEMBILAN</v>
      </c>
      <c r="C1" s="182"/>
      <c r="D1" s="182"/>
      <c r="E1" s="182"/>
      <c r="F1" s="182"/>
      <c r="G1" s="52"/>
      <c r="H1" s="17"/>
    </row>
    <row r="2" spans="1:11" s="51" customFormat="1" ht="21" customHeight="1">
      <c r="A2" s="52"/>
      <c r="B2" s="182" t="str">
        <f>'REKOD PRESTASI MURID'!$D$2</f>
        <v>40000 BANDAR LAMA</v>
      </c>
      <c r="C2" s="182"/>
      <c r="D2" s="182"/>
      <c r="E2" s="182"/>
      <c r="F2" s="182"/>
      <c r="G2" s="52"/>
      <c r="H2" s="17"/>
    </row>
    <row r="3" spans="1:11" s="51" customFormat="1" ht="21" customHeight="1">
      <c r="A3" s="52"/>
      <c r="B3" s="182" t="str">
        <f>'REKOD PRESTASI MURID'!$D$3</f>
        <v>SELANGOR</v>
      </c>
      <c r="C3" s="182"/>
      <c r="D3" s="182"/>
      <c r="E3" s="182"/>
      <c r="F3" s="182"/>
      <c r="G3" s="52"/>
      <c r="H3" s="17"/>
    </row>
    <row r="4" spans="1:11" s="51" customFormat="1" ht="21" customHeight="1">
      <c r="A4" s="53"/>
      <c r="B4" s="183" t="str">
        <f>'REKOD PRESTASI MURID'!$D$4</f>
        <v>MAC 2017</v>
      </c>
      <c r="C4" s="183"/>
      <c r="D4" s="183"/>
      <c r="E4" s="183"/>
      <c r="F4" s="183"/>
      <c r="G4" s="53"/>
      <c r="H4" s="198" t="s">
        <v>30</v>
      </c>
      <c r="I4" s="198"/>
      <c r="J4" s="198"/>
    </row>
    <row r="5" spans="1:11">
      <c r="A5" s="4"/>
      <c r="B5" s="4"/>
      <c r="C5" s="4"/>
      <c r="D5" s="4"/>
      <c r="E5" s="4"/>
      <c r="F5" s="4"/>
      <c r="G5" s="4"/>
      <c r="H5" s="75"/>
      <c r="I5" s="76"/>
      <c r="J5" s="76"/>
    </row>
    <row r="6" spans="1:11" ht="18.75">
      <c r="A6" s="4"/>
      <c r="B6" s="54" t="str">
        <f>'REKOD PRESTASI MURID'!$A$7</f>
        <v>BAHASA ARAB</v>
      </c>
      <c r="C6" s="4"/>
      <c r="D6" s="4"/>
      <c r="E6" s="4"/>
      <c r="F6" s="4"/>
      <c r="G6" s="4"/>
      <c r="H6" s="75"/>
      <c r="I6" s="77">
        <v>1</v>
      </c>
      <c r="J6" s="76"/>
    </row>
    <row r="7" spans="1:11">
      <c r="A7" s="4"/>
      <c r="B7" s="4"/>
      <c r="C7" s="4"/>
      <c r="D7" s="4"/>
      <c r="E7" s="4"/>
      <c r="F7" s="4"/>
      <c r="G7" s="4"/>
      <c r="H7" s="44">
        <v>1</v>
      </c>
      <c r="I7" s="44" t="str">
        <f>'REKOD PRESTASI MURID'!B12</f>
        <v>Murid 1</v>
      </c>
      <c r="J7" s="44" t="str">
        <f t="shared" ref="J7:J23" si="0">IF(I7=0,"",H7&amp;"  "&amp;I7)</f>
        <v>1  Murid 1</v>
      </c>
    </row>
    <row r="8" spans="1:11">
      <c r="A8" s="4"/>
      <c r="B8" s="186" t="s">
        <v>2</v>
      </c>
      <c r="C8" s="187"/>
      <c r="D8" s="66" t="str">
        <f>VLOOKUP($I$6,H7:J51,2)</f>
        <v>Murid 1</v>
      </c>
      <c r="E8" s="67"/>
      <c r="F8" s="6"/>
      <c r="G8" s="4"/>
      <c r="H8" s="44">
        <v>2</v>
      </c>
      <c r="I8" s="44" t="str">
        <f>'REKOD PRESTASI MURID'!B13</f>
        <v>Murid 2</v>
      </c>
      <c r="J8" s="44" t="str">
        <f t="shared" si="0"/>
        <v>2  Murid 2</v>
      </c>
    </row>
    <row r="9" spans="1:11">
      <c r="A9" s="4"/>
      <c r="B9" s="184" t="s">
        <v>36</v>
      </c>
      <c r="C9" s="185"/>
      <c r="D9" s="74">
        <f>VLOOKUP($I$6,'REKOD PRESTASI MURID'!$A$12:$D$65,3)</f>
        <v>41213065421</v>
      </c>
      <c r="E9" s="68"/>
      <c r="F9" s="6"/>
      <c r="G9" s="4"/>
      <c r="H9" s="44">
        <v>3</v>
      </c>
      <c r="I9" s="44" t="str">
        <f>'REKOD PRESTASI MURID'!B14</f>
        <v>Murid 3</v>
      </c>
      <c r="J9" s="44" t="str">
        <f t="shared" si="0"/>
        <v>3  Murid 3</v>
      </c>
    </row>
    <row r="10" spans="1:11">
      <c r="A10" s="4"/>
      <c r="B10" s="184" t="s">
        <v>3</v>
      </c>
      <c r="C10" s="185"/>
      <c r="D10" s="69" t="str">
        <f>VLOOKUP($I$6,'REKOD PRESTASI MURID'!$A$12:$D$65,4)</f>
        <v>L</v>
      </c>
      <c r="E10" s="70"/>
      <c r="F10" s="6"/>
      <c r="G10" s="4"/>
      <c r="H10" s="44">
        <v>4</v>
      </c>
      <c r="I10" s="44" t="str">
        <f>'REKOD PRESTASI MURID'!B15</f>
        <v>Murid 4</v>
      </c>
      <c r="J10" s="44" t="str">
        <f t="shared" si="0"/>
        <v>4  Murid 4</v>
      </c>
    </row>
    <row r="11" spans="1:11">
      <c r="A11" s="4"/>
      <c r="B11" s="184" t="s">
        <v>4</v>
      </c>
      <c r="C11" s="185"/>
      <c r="D11" s="69" t="str">
        <f>'REKOD PRESTASI MURID'!$D$7</f>
        <v>2 AMANAH</v>
      </c>
      <c r="E11" s="70"/>
      <c r="F11" s="6"/>
      <c r="G11" s="4"/>
      <c r="H11" s="44">
        <v>5</v>
      </c>
      <c r="I11" s="44" t="str">
        <f>'REKOD PRESTASI MURID'!B16</f>
        <v>Murid 5</v>
      </c>
      <c r="J11" s="44" t="str">
        <f t="shared" si="0"/>
        <v>5  Murid 5</v>
      </c>
    </row>
    <row r="12" spans="1:11">
      <c r="A12" s="4"/>
      <c r="B12" s="14" t="s">
        <v>35</v>
      </c>
      <c r="C12" s="15"/>
      <c r="D12" s="69" t="str">
        <f>'REKOD PRESTASI MURID'!$D$6</f>
        <v>MUHAMMAD BIN ABDULLAH</v>
      </c>
      <c r="E12" s="70"/>
      <c r="F12" s="6"/>
      <c r="G12" s="4"/>
      <c r="H12" s="44">
        <v>6</v>
      </c>
      <c r="I12" s="44" t="str">
        <f>'REKOD PRESTASI MURID'!B17</f>
        <v>Murid 6</v>
      </c>
      <c r="J12" s="44" t="str">
        <f t="shared" si="0"/>
        <v>6  Murid 6</v>
      </c>
      <c r="K12" s="2"/>
    </row>
    <row r="13" spans="1:11">
      <c r="A13" s="4"/>
      <c r="B13" s="200" t="s">
        <v>5</v>
      </c>
      <c r="C13" s="201"/>
      <c r="D13" s="162" t="s">
        <v>173</v>
      </c>
      <c r="E13" s="71"/>
      <c r="F13" s="6"/>
      <c r="G13" s="4"/>
      <c r="H13" s="44">
        <v>7</v>
      </c>
      <c r="I13" s="44" t="str">
        <f>'REKOD PRESTASI MURID'!B18</f>
        <v>Murid 7</v>
      </c>
      <c r="J13" s="44" t="str">
        <f t="shared" si="0"/>
        <v>7  Murid 7</v>
      </c>
    </row>
    <row r="14" spans="1:11">
      <c r="A14" s="4"/>
      <c r="B14" s="5"/>
      <c r="C14" s="5"/>
      <c r="D14" s="5"/>
      <c r="E14" s="7"/>
      <c r="F14" s="5"/>
      <c r="G14" s="4"/>
      <c r="H14" s="44">
        <v>8</v>
      </c>
      <c r="I14" s="44" t="str">
        <f>'REKOD PRESTASI MURID'!B19</f>
        <v>Murid 8</v>
      </c>
      <c r="J14" s="44" t="str">
        <f t="shared" si="0"/>
        <v>8  Murid 8</v>
      </c>
    </row>
    <row r="15" spans="1:11" ht="22.5" customHeight="1">
      <c r="A15" s="4"/>
      <c r="B15" s="199" t="s">
        <v>34</v>
      </c>
      <c r="C15" s="199"/>
      <c r="D15" s="199"/>
      <c r="E15" s="202">
        <f>VLOOKUP($I$6,'REKOD PRESTASI MURID'!A12:Y65,25)</f>
        <v>5</v>
      </c>
      <c r="F15" s="6"/>
      <c r="G15" s="4"/>
      <c r="H15" s="44">
        <v>9</v>
      </c>
      <c r="I15" s="44" t="str">
        <f>'REKOD PRESTASI MURID'!B20</f>
        <v>Murid 9</v>
      </c>
      <c r="J15" s="44" t="str">
        <f t="shared" si="0"/>
        <v>9  Murid 9</v>
      </c>
    </row>
    <row r="16" spans="1:11" ht="22.5" customHeight="1">
      <c r="A16" s="4"/>
      <c r="B16" s="58" t="str">
        <f>B6</f>
        <v>BAHASA ARAB</v>
      </c>
      <c r="C16" s="8"/>
      <c r="D16" s="8"/>
      <c r="E16" s="203"/>
      <c r="F16" s="5"/>
      <c r="G16" s="4"/>
      <c r="H16" s="44">
        <v>10</v>
      </c>
      <c r="I16" s="44" t="str">
        <f>'REKOD PRESTASI MURID'!B21</f>
        <v>Murid 10</v>
      </c>
      <c r="J16" s="44" t="str">
        <f t="shared" si="0"/>
        <v>10  Murid 10</v>
      </c>
    </row>
    <row r="17" spans="1:10" ht="34.5" customHeight="1">
      <c r="A17" s="4"/>
      <c r="B17" s="189" t="s">
        <v>38</v>
      </c>
      <c r="C17" s="189"/>
      <c r="D17" s="190"/>
      <c r="E17" s="191" t="str">
        <f>VLOOKUP(E15,'DATA PERNYATAAN TAHAP PGUASAAN '!A189:B194,2)</f>
        <v>Cemerlang</v>
      </c>
      <c r="F17" s="192"/>
      <c r="G17" s="4"/>
      <c r="H17" s="44">
        <v>11</v>
      </c>
      <c r="I17" s="44" t="str">
        <f>'REKOD PRESTASI MURID'!B22</f>
        <v>Murid 11</v>
      </c>
      <c r="J17" s="44" t="str">
        <f t="shared" si="0"/>
        <v>11  Murid 11</v>
      </c>
    </row>
    <row r="18" spans="1:10">
      <c r="A18" s="4"/>
      <c r="B18" s="9"/>
      <c r="C18" s="9"/>
      <c r="D18" s="9"/>
      <c r="E18" s="9"/>
      <c r="F18" s="9"/>
      <c r="G18" s="4"/>
      <c r="H18" s="44">
        <v>12</v>
      </c>
      <c r="I18" s="44" t="str">
        <f>'REKOD PRESTASI MURID'!B23</f>
        <v>Murid 12</v>
      </c>
      <c r="J18" s="44" t="str">
        <f t="shared" si="0"/>
        <v>12  Murid 12</v>
      </c>
    </row>
    <row r="19" spans="1:10" ht="81" customHeight="1">
      <c r="A19" s="4"/>
      <c r="B19" s="188" t="s">
        <v>32</v>
      </c>
      <c r="C19" s="188"/>
      <c r="D19" s="65" t="s">
        <v>31</v>
      </c>
      <c r="E19" s="64" t="s">
        <v>16</v>
      </c>
      <c r="F19" s="63" t="s">
        <v>6</v>
      </c>
      <c r="G19" s="4"/>
      <c r="H19" s="44">
        <v>13</v>
      </c>
      <c r="I19" s="44" t="str">
        <f>'REKOD PRESTASI MURID'!B24</f>
        <v>Murid 13</v>
      </c>
      <c r="J19" s="44" t="str">
        <f t="shared" si="0"/>
        <v>13  Murid 13</v>
      </c>
    </row>
    <row r="20" spans="1:10" ht="60.75" customHeight="1">
      <c r="A20" s="4"/>
      <c r="B20" s="194" t="str">
        <f>B16</f>
        <v>BAHASA ARAB</v>
      </c>
      <c r="C20" s="195"/>
      <c r="D20" s="81" t="str">
        <f>'REKOD PRESTASI MURID'!$E$11</f>
        <v>Mendengar</v>
      </c>
      <c r="E20" s="142">
        <f>VLOOKUP($I$6,'REKOD PRESTASI MURID'!$A$12:$T$65,5)</f>
        <v>5</v>
      </c>
      <c r="F20" s="46" t="str">
        <f>VLOOKUP(E20,'DATA PERNYATAAN TAHAP PGUASAAN '!A4:B9,2)</f>
        <v>استجابة الطالب للكلمات والتراكيب والجمل المسموعة شفهيا أو تحريريا أو فعليا استجابة صحيحة بطريقة منظمة ومطردة.</v>
      </c>
      <c r="G20" s="4"/>
      <c r="H20" s="44">
        <v>14</v>
      </c>
      <c r="I20" s="44" t="str">
        <f>'REKOD PRESTASI MURID'!B25</f>
        <v>Murid 14</v>
      </c>
      <c r="J20" s="44" t="str">
        <f t="shared" si="0"/>
        <v>14  Murid 14</v>
      </c>
    </row>
    <row r="21" spans="1:10" ht="60.75" customHeight="1">
      <c r="A21" s="4"/>
      <c r="B21" s="196"/>
      <c r="C21" s="197"/>
      <c r="D21" s="81" t="str">
        <f>'REKOD PRESTASI MURID'!$F$11</f>
        <v>Bertutur</v>
      </c>
      <c r="E21" s="142">
        <f>VLOOKUP($I$6,'REKOD PRESTASI MURID'!$A$12:$T$65,6)</f>
        <v>4</v>
      </c>
      <c r="F21" s="46" t="str">
        <f>VLOOKUP(E21,'DATA PERNYATAAN TAHAP PGUASAAN '!A12:B17,2)</f>
        <v>استخدام الطالب الكلمات والتراكيب والجمل تناسب المواقف شفهيا بطريقة منظمة</v>
      </c>
      <c r="G21" s="4"/>
      <c r="H21" s="44">
        <v>15</v>
      </c>
      <c r="I21" s="44" t="str">
        <f>'REKOD PRESTASI MURID'!B26</f>
        <v>Murid 15</v>
      </c>
      <c r="J21" s="44" t="str">
        <f t="shared" si="0"/>
        <v>15  Murid 15</v>
      </c>
    </row>
    <row r="22" spans="1:10" ht="60.75" customHeight="1">
      <c r="A22" s="4"/>
      <c r="B22" s="111"/>
      <c r="C22" s="112"/>
      <c r="D22" s="81" t="str">
        <f>'REKOD PRESTASI MURID'!$G$11</f>
        <v>Membaca</v>
      </c>
      <c r="E22" s="142">
        <f>VLOOKUP($I$6,'REKOD PRESTASI MURID'!$A$12:$T$65,7)</f>
        <v>6</v>
      </c>
      <c r="F22" s="46" t="str">
        <f>VLOOKUP(E22,'DATA PERNYATAAN TAHAP PGUASAAN '!A20:B25,2)</f>
        <v>قراءة الطالب الكلمات والتراكيب والجمل والفقرة قراءة صحيحة مع الفهم والاستيعاب  بطريقة منظمة ومطردة مع كونه مثاليا.</v>
      </c>
      <c r="G22" s="4"/>
      <c r="H22" s="44">
        <v>16</v>
      </c>
      <c r="I22" s="44" t="str">
        <f>'REKOD PRESTASI MURID'!B27</f>
        <v>Murid 16</v>
      </c>
      <c r="J22" s="44" t="str">
        <f t="shared" si="0"/>
        <v>16  Murid 16</v>
      </c>
    </row>
    <row r="23" spans="1:10" ht="60.75" customHeight="1">
      <c r="A23" s="4"/>
      <c r="B23" s="113"/>
      <c r="C23" s="114"/>
      <c r="D23" s="81" t="str">
        <f>'REKOD PRESTASI MURID'!$H$11</f>
        <v>Menulis</v>
      </c>
      <c r="E23" s="142">
        <f>VLOOKUP($I$6,'REKOD PRESTASI MURID'!$A$12:$T$65,8)</f>
        <v>3</v>
      </c>
      <c r="F23" s="46" t="str">
        <f>VLOOKUP(E23,'DATA PERNYATAAN TAHAP PGUASAAN '!A28:B33,2)</f>
        <v xml:space="preserve">استخدام الطالب الكلمات والتراكيب والجمل تحريريا في مواقف معينة. </v>
      </c>
      <c r="G23" s="4"/>
      <c r="H23" s="44">
        <v>17</v>
      </c>
      <c r="I23" s="44" t="str">
        <f>'REKOD PRESTASI MURID'!B28</f>
        <v>Murid 17</v>
      </c>
      <c r="J23" s="44" t="str">
        <f t="shared" si="0"/>
        <v>17  Murid 17</v>
      </c>
    </row>
    <row r="24" spans="1:10" ht="60.75" hidden="1" customHeight="1">
      <c r="A24" s="4"/>
      <c r="B24" s="111"/>
      <c r="C24" s="112"/>
      <c r="D24" s="81">
        <f>'REKOD PRESTASI MURID'!$I$11</f>
        <v>0</v>
      </c>
      <c r="E24" s="72">
        <f>VLOOKUP($I$6,'REKOD PRESTASI MURID'!$A$12:$T$65,12)</f>
        <v>0</v>
      </c>
      <c r="F24" s="46" t="e">
        <f>VLOOKUP(E24,'DATA PERNYATAAN TAHAP PGUASAAN '!A60:B65,2)</f>
        <v>#N/A</v>
      </c>
      <c r="G24" s="4"/>
      <c r="H24" s="44">
        <v>21</v>
      </c>
      <c r="I24" s="44" t="str">
        <f>'REKOD PRESTASI MURID'!B32</f>
        <v>Murid 21</v>
      </c>
      <c r="J24" s="44" t="str">
        <f t="shared" ref="J24:J57" si="1">IF(I24=0,"",H24&amp;"  "&amp;I24)</f>
        <v>21  Murid 21</v>
      </c>
    </row>
    <row r="25" spans="1:10" ht="60.75" hidden="1" customHeight="1">
      <c r="A25" s="4"/>
      <c r="B25" s="111"/>
      <c r="C25" s="112"/>
      <c r="D25" s="81">
        <f>'REKOD PRESTASI MURID'!$J$11</f>
        <v>0</v>
      </c>
      <c r="E25" s="72">
        <f>VLOOKUP($I$6,'REKOD PRESTASI MURID'!$A$12:$T$65,5)</f>
        <v>5</v>
      </c>
      <c r="F25" s="46" t="str">
        <f>VLOOKUP(E25,'DATA PERNYATAAN TAHAP PGUASAAN '!A68:B73,2)</f>
        <v>Melakukan aksi yang bersesuaian berdasarkan bunyi yang didengar.</v>
      </c>
      <c r="G25" s="4"/>
      <c r="H25" s="44">
        <v>22</v>
      </c>
      <c r="I25" s="44" t="str">
        <f>'REKOD PRESTASI MURID'!B33</f>
        <v>Murid 22</v>
      </c>
      <c r="J25" s="44" t="str">
        <f t="shared" si="1"/>
        <v>22  Murid 22</v>
      </c>
    </row>
    <row r="26" spans="1:10" ht="60.75" hidden="1" customHeight="1">
      <c r="A26" s="4"/>
      <c r="B26" s="111"/>
      <c r="C26" s="112"/>
      <c r="D26" s="81">
        <f>'REKOD PRESTASI MURID'!$K$11</f>
        <v>0</v>
      </c>
      <c r="E26" s="72">
        <f>VLOOKUP($I$6,'REKOD PRESTASI MURID'!$A$12:$T$65,5)</f>
        <v>5</v>
      </c>
      <c r="F26" s="46" t="str">
        <f>VLOOKUP(E26,'DATA PERNYATAAN TAHAP PGUASAAN '!A76:B81,2)</f>
        <v>Mengelaskan objek berdasarkan warna, bentuk, saiz dan  orientasi kedudukan.</v>
      </c>
      <c r="G26" s="4"/>
      <c r="H26" s="44">
        <v>23</v>
      </c>
      <c r="I26" s="44" t="str">
        <f>'REKOD PRESTASI MURID'!B34</f>
        <v>Murid 23</v>
      </c>
      <c r="J26" s="44" t="str">
        <f t="shared" si="1"/>
        <v>23  Murid 23</v>
      </c>
    </row>
    <row r="27" spans="1:10" ht="60.75" hidden="1" customHeight="1">
      <c r="A27" s="4"/>
      <c r="B27" s="113"/>
      <c r="C27" s="114"/>
      <c r="D27" s="81">
        <f>'REKOD PRESTASI MURID'!$L$11</f>
        <v>0</v>
      </c>
      <c r="E27" s="72">
        <f>VLOOKUP($I$6,'REKOD PRESTASI MURID'!$A$12:$T$65,5)</f>
        <v>5</v>
      </c>
      <c r="F27" s="46" t="str">
        <f>VLOOKUP(E27,'DATA PERNYATAAN TAHAP PGUASAAN '!A84:B89,2)</f>
        <v>Memberi contoh benda-benda lain berdasarkan sifat bahan.</v>
      </c>
      <c r="G27" s="4"/>
      <c r="H27" s="44">
        <v>24</v>
      </c>
      <c r="I27" s="44" t="str">
        <f>'REKOD PRESTASI MURID'!B35</f>
        <v>Murid 24</v>
      </c>
      <c r="J27" s="44" t="str">
        <f t="shared" si="1"/>
        <v>24  Murid 24</v>
      </c>
    </row>
    <row r="28" spans="1:10" ht="60.75" hidden="1" customHeight="1">
      <c r="A28" s="4"/>
      <c r="B28" s="111"/>
      <c r="C28" s="112"/>
      <c r="D28" s="81">
        <f>'REKOD PRESTASI MURID'!$M$11</f>
        <v>0</v>
      </c>
      <c r="E28" s="72">
        <f>VLOOKUP($I$6,'REKOD PRESTASI MURID'!$A$12:$T$65,5)</f>
        <v>5</v>
      </c>
      <c r="F28" s="46">
        <f>VLOOKUP(E28,'DATA PERNYATAAN TAHAP PGUASAAN '!A92:B97,2)</f>
        <v>0</v>
      </c>
      <c r="G28" s="4"/>
      <c r="H28" s="44">
        <v>25</v>
      </c>
      <c r="I28" s="44" t="str">
        <f>'REKOD PRESTASI MURID'!B36</f>
        <v>Murid 25</v>
      </c>
      <c r="J28" s="44" t="str">
        <f t="shared" si="1"/>
        <v>25  Murid 25</v>
      </c>
    </row>
    <row r="29" spans="1:10" ht="60.75" hidden="1" customHeight="1">
      <c r="A29" s="4"/>
      <c r="B29" s="111"/>
      <c r="C29" s="112"/>
      <c r="D29" s="81">
        <f>'REKOD PRESTASI MURID'!N$11</f>
        <v>0</v>
      </c>
      <c r="E29" s="72">
        <f>VLOOKUP($I$6,'REKOD PRESTASI MURID'!$A$12:$T$65,5)</f>
        <v>5</v>
      </c>
      <c r="F29" s="46">
        <f>VLOOKUP(E29,'DATA PERNYATAAN TAHAP PGUASAAN '!A100:B105,2)</f>
        <v>0</v>
      </c>
      <c r="G29" s="4"/>
      <c r="H29" s="44">
        <v>26</v>
      </c>
      <c r="I29" s="44" t="str">
        <f>'REKOD PRESTASI MURID'!B37</f>
        <v>Murid 26</v>
      </c>
      <c r="J29" s="44" t="str">
        <f t="shared" si="1"/>
        <v>26  Murid 26</v>
      </c>
    </row>
    <row r="30" spans="1:10" ht="60.75" hidden="1" customHeight="1">
      <c r="A30" s="4"/>
      <c r="B30" s="111"/>
      <c r="C30" s="112"/>
      <c r="D30" s="81">
        <f>'REKOD PRESTASI MURID'!$O$11</f>
        <v>0</v>
      </c>
      <c r="E30" s="72">
        <f>VLOOKUP($I$6,'REKOD PRESTASI MURID'!$A$12:$T$65,5)</f>
        <v>5</v>
      </c>
      <c r="F30" s="46">
        <f>VLOOKUP(E30,'DATA PERNYATAAN TAHAP PGUASAAN '!A108:B113,2)</f>
        <v>0</v>
      </c>
      <c r="G30" s="4"/>
      <c r="H30" s="44">
        <v>27</v>
      </c>
      <c r="I30" s="44" t="str">
        <f>'REKOD PRESTASI MURID'!B38</f>
        <v>Murid 27</v>
      </c>
      <c r="J30" s="44" t="str">
        <f t="shared" si="1"/>
        <v>27  Murid 27</v>
      </c>
    </row>
    <row r="31" spans="1:10" ht="60.75" hidden="1" customHeight="1">
      <c r="A31" s="4"/>
      <c r="B31" s="111"/>
      <c r="C31" s="112"/>
      <c r="D31" s="81">
        <f>'REKOD PRESTASI MURID'!$P$11</f>
        <v>0</v>
      </c>
      <c r="E31" s="72">
        <f>VLOOKUP($I$6,'REKOD PRESTASI MURID'!$A$12:$T$65,5)</f>
        <v>5</v>
      </c>
      <c r="F31" s="46">
        <f>VLOOKUP(E31,'DATA PERNYATAAN TAHAP PGUASAAN '!A116:B121,2)</f>
        <v>0</v>
      </c>
      <c r="G31" s="4"/>
      <c r="H31" s="44">
        <v>28</v>
      </c>
      <c r="I31" s="44" t="str">
        <f>'REKOD PRESTASI MURID'!B39</f>
        <v>Murid 28</v>
      </c>
      <c r="J31" s="44" t="str">
        <f t="shared" si="1"/>
        <v>28  Murid 28</v>
      </c>
    </row>
    <row r="32" spans="1:10" ht="60.75" hidden="1" customHeight="1">
      <c r="A32" s="4"/>
      <c r="B32" s="111"/>
      <c r="C32" s="112"/>
      <c r="D32" s="81">
        <f>'REKOD PRESTASI MURID'!$Q$11</f>
        <v>0</v>
      </c>
      <c r="E32" s="72">
        <f>VLOOKUP($I$6,'REKOD PRESTASI MURID'!$A$12:$T$65,5)</f>
        <v>5</v>
      </c>
      <c r="F32" s="46">
        <f>VLOOKUP(E32,'DATA PERNYATAAN TAHAP PGUASAAN '!A124:B129,2)</f>
        <v>0</v>
      </c>
      <c r="G32" s="4"/>
      <c r="H32" s="44">
        <v>29</v>
      </c>
      <c r="I32" s="44" t="str">
        <f>'REKOD PRESTASI MURID'!B40</f>
        <v>Murid 29</v>
      </c>
      <c r="J32" s="44" t="str">
        <f t="shared" si="1"/>
        <v>29  Murid 29</v>
      </c>
    </row>
    <row r="33" spans="1:10" ht="60.75" hidden="1" customHeight="1">
      <c r="A33" s="4"/>
      <c r="B33" s="111"/>
      <c r="C33" s="112"/>
      <c r="D33" s="81">
        <f>'REKOD PRESTASI MURID'!$R$11</f>
        <v>0</v>
      </c>
      <c r="E33" s="72">
        <f>VLOOKUP($I$6,'REKOD PRESTASI MURID'!$A$12:$T$65,5)</f>
        <v>5</v>
      </c>
      <c r="F33" s="46">
        <f>VLOOKUP(E33,'DATA PERNYATAAN TAHAP PGUASAAN '!A132:B137,2)</f>
        <v>0</v>
      </c>
      <c r="G33" s="4"/>
      <c r="H33" s="44">
        <v>30</v>
      </c>
      <c r="I33" s="44" t="str">
        <f>'REKOD PRESTASI MURID'!B41</f>
        <v>Murid 30</v>
      </c>
      <c r="J33" s="44" t="str">
        <f t="shared" si="1"/>
        <v>30  Murid 30</v>
      </c>
    </row>
    <row r="34" spans="1:10" ht="60.75" hidden="1" customHeight="1">
      <c r="A34" s="4"/>
      <c r="B34" s="111"/>
      <c r="C34" s="112"/>
      <c r="D34" s="81">
        <f>'REKOD PRESTASI MURID'!$S$11</f>
        <v>0</v>
      </c>
      <c r="E34" s="72">
        <f>VLOOKUP($I$6,'REKOD PRESTASI MURID'!$A$12:$T$65,5)</f>
        <v>5</v>
      </c>
      <c r="F34" s="46">
        <f>VLOOKUP(E34,'DATA PERNYATAAN TAHAP PGUASAAN '!A140:B145,2)</f>
        <v>0</v>
      </c>
      <c r="G34" s="4"/>
      <c r="H34" s="44">
        <v>31</v>
      </c>
      <c r="I34" s="44" t="str">
        <f>'REKOD PRESTASI MURID'!B42</f>
        <v>Murid 31</v>
      </c>
      <c r="J34" s="44" t="str">
        <f t="shared" si="1"/>
        <v>31  Murid 31</v>
      </c>
    </row>
    <row r="35" spans="1:10" ht="60.75" hidden="1" customHeight="1">
      <c r="A35" s="4"/>
      <c r="B35" s="111"/>
      <c r="C35" s="112"/>
      <c r="D35" s="81">
        <f>'REKOD PRESTASI MURID'!$T$11</f>
        <v>0</v>
      </c>
      <c r="E35" s="72">
        <f>VLOOKUP($I$6,'REKOD PRESTASI MURID'!$A$12:$T$65,5)</f>
        <v>5</v>
      </c>
      <c r="F35" s="46">
        <f>VLOOKUP(E35,'DATA PERNYATAAN TAHAP PGUASAAN '!A148:B153,2)</f>
        <v>0</v>
      </c>
      <c r="G35" s="4"/>
      <c r="H35" s="44">
        <v>32</v>
      </c>
      <c r="I35" s="44" t="str">
        <f>'REKOD PRESTASI MURID'!B43</f>
        <v>Murid 32</v>
      </c>
      <c r="J35" s="44" t="str">
        <f t="shared" si="1"/>
        <v>32  Murid 32</v>
      </c>
    </row>
    <row r="36" spans="1:10" ht="60.75" hidden="1" customHeight="1">
      <c r="A36" s="4"/>
      <c r="B36" s="111"/>
      <c r="C36" s="112"/>
      <c r="D36" s="81">
        <f>'REKOD PRESTASI MURID'!$U$11</f>
        <v>0</v>
      </c>
      <c r="E36" s="72">
        <f>VLOOKUP($I$6,'REKOD PRESTASI MURID'!$A$12:$T$65,5)</f>
        <v>5</v>
      </c>
      <c r="F36" s="46">
        <f>VLOOKUP(E36,'DATA PERNYATAAN TAHAP PGUASAAN '!A156:B161,2)</f>
        <v>0</v>
      </c>
      <c r="G36" s="4"/>
      <c r="H36" s="44">
        <v>33</v>
      </c>
      <c r="I36" s="44" t="str">
        <f>'REKOD PRESTASI MURID'!B44</f>
        <v>Murid 33</v>
      </c>
      <c r="J36" s="44" t="str">
        <f t="shared" si="1"/>
        <v>33  Murid 33</v>
      </c>
    </row>
    <row r="37" spans="1:10" ht="60.75" hidden="1" customHeight="1">
      <c r="A37" s="4"/>
      <c r="B37" s="111"/>
      <c r="C37" s="112"/>
      <c r="D37" s="81">
        <f>'REKOD PRESTASI MURID'!$V$11</f>
        <v>0</v>
      </c>
      <c r="E37" s="72">
        <f>VLOOKUP($I$6,'REKOD PRESTASI MURID'!$A$12:$T$65,5)</f>
        <v>5</v>
      </c>
      <c r="F37" s="46">
        <f>VLOOKUP(E37,'DATA PERNYATAAN TAHAP PGUASAAN '!A164:B169,2)</f>
        <v>0</v>
      </c>
      <c r="G37" s="4"/>
      <c r="H37" s="44">
        <v>34</v>
      </c>
      <c r="I37" s="44" t="str">
        <f>'REKOD PRESTASI MURID'!B45</f>
        <v>Murid 34</v>
      </c>
      <c r="J37" s="44" t="str">
        <f t="shared" si="1"/>
        <v>34  Murid 34</v>
      </c>
    </row>
    <row r="38" spans="1:10" ht="60.75" hidden="1" customHeight="1">
      <c r="A38" s="4"/>
      <c r="B38" s="111"/>
      <c r="C38" s="112"/>
      <c r="D38" s="81">
        <f>'REKOD PRESTASI MURID'!$W$11</f>
        <v>0</v>
      </c>
      <c r="E38" s="72">
        <f>VLOOKUP($I$6,'REKOD PRESTASI MURID'!$A$12:$T$65,5)</f>
        <v>5</v>
      </c>
      <c r="F38" s="46">
        <f>VLOOKUP(E38,'DATA PERNYATAAN TAHAP PGUASAAN '!A172:B177,2)</f>
        <v>0</v>
      </c>
      <c r="G38" s="4"/>
      <c r="H38" s="44">
        <v>35</v>
      </c>
      <c r="I38" s="44" t="str">
        <f>'REKOD PRESTASI MURID'!B46</f>
        <v>Murid 35</v>
      </c>
      <c r="J38" s="44" t="str">
        <f t="shared" si="1"/>
        <v>35  Murid 35</v>
      </c>
    </row>
    <row r="39" spans="1:10" ht="60.75" hidden="1" customHeight="1">
      <c r="A39" s="4"/>
      <c r="B39" s="113"/>
      <c r="C39" s="114"/>
      <c r="D39" s="81">
        <f>'REKOD PRESTASI MURID'!$X$11</f>
        <v>0</v>
      </c>
      <c r="E39" s="72">
        <f>VLOOKUP($I$6,'REKOD PRESTASI MURID'!$A$12:$T$65,5)</f>
        <v>5</v>
      </c>
      <c r="F39" s="46">
        <f>VLOOKUP(E39,'DATA PERNYATAAN TAHAP PGUASAAN '!A180:B185,2)</f>
        <v>0</v>
      </c>
      <c r="G39" s="4"/>
      <c r="H39" s="44">
        <v>36</v>
      </c>
      <c r="I39" s="44" t="str">
        <f>'REKOD PRESTASI MURID'!B47</f>
        <v>Murid 36</v>
      </c>
      <c r="J39" s="44" t="str">
        <f t="shared" si="1"/>
        <v>36  Murid 36</v>
      </c>
    </row>
    <row r="40" spans="1:10" s="42" customFormat="1" ht="21.75" customHeight="1">
      <c r="A40" s="4"/>
      <c r="B40" s="102"/>
      <c r="C40" s="102"/>
      <c r="D40" s="97"/>
      <c r="E40" s="98"/>
      <c r="F40" s="99"/>
      <c r="G40" s="4"/>
      <c r="H40" s="44">
        <v>37</v>
      </c>
      <c r="I40" s="44" t="str">
        <f>'REKOD PRESTASI MURID'!B48</f>
        <v>Murid 37</v>
      </c>
      <c r="J40" s="44" t="str">
        <f t="shared" si="1"/>
        <v>37  Murid 37</v>
      </c>
    </row>
    <row r="41" spans="1:10" s="42" customFormat="1" ht="21.75" customHeight="1">
      <c r="A41" s="90"/>
      <c r="B41" s="100"/>
      <c r="C41" s="100"/>
      <c r="D41" s="101"/>
      <c r="E41" s="93"/>
      <c r="F41" s="94"/>
      <c r="G41" s="90"/>
      <c r="H41" s="44">
        <v>38</v>
      </c>
      <c r="I41" s="44" t="str">
        <f>'REKOD PRESTASI MURID'!B49</f>
        <v>Murid 38</v>
      </c>
      <c r="J41" s="44" t="str">
        <f t="shared" si="1"/>
        <v>38  Murid 38</v>
      </c>
    </row>
    <row r="42" spans="1:10" s="42" customFormat="1" ht="21.75" customHeight="1">
      <c r="A42" s="90"/>
      <c r="B42" s="100"/>
      <c r="C42" s="100"/>
      <c r="D42" s="92" t="s">
        <v>45</v>
      </c>
      <c r="E42" s="193"/>
      <c r="F42" s="193"/>
      <c r="G42" s="90"/>
      <c r="H42" s="44">
        <v>39</v>
      </c>
      <c r="I42" s="44" t="str">
        <f>'REKOD PRESTASI MURID'!B50</f>
        <v>Murid 39</v>
      </c>
      <c r="J42" s="44" t="str">
        <f t="shared" si="1"/>
        <v>39  Murid 39</v>
      </c>
    </row>
    <row r="43" spans="1:10" s="95" customFormat="1" ht="22.5" customHeight="1">
      <c r="A43" s="90"/>
      <c r="B43" s="91"/>
      <c r="C43" s="91"/>
      <c r="E43" s="181"/>
      <c r="F43" s="181"/>
      <c r="G43" s="90"/>
      <c r="H43" s="44">
        <v>40</v>
      </c>
      <c r="I43" s="44" t="str">
        <f>'REKOD PRESTASI MURID'!B51</f>
        <v>Murid 40</v>
      </c>
      <c r="J43" s="44" t="str">
        <f t="shared" si="1"/>
        <v>40  Murid 40</v>
      </c>
    </row>
    <row r="44" spans="1:10" s="95" customFormat="1" ht="21" customHeight="1">
      <c r="A44" s="90"/>
      <c r="B44" s="91"/>
      <c r="C44" s="91"/>
      <c r="D44" s="92"/>
      <c r="E44" s="181"/>
      <c r="F44" s="181"/>
      <c r="G44" s="90"/>
      <c r="H44" s="44">
        <v>41</v>
      </c>
      <c r="I44" s="44" t="str">
        <f>'REKOD PRESTASI MURID'!B52</f>
        <v>Murid 41</v>
      </c>
      <c r="J44" s="44" t="str">
        <f t="shared" si="1"/>
        <v>41  Murid 41</v>
      </c>
    </row>
    <row r="45" spans="1:10" s="95" customFormat="1">
      <c r="A45" s="90"/>
      <c r="B45" s="90"/>
      <c r="C45" s="90"/>
      <c r="D45" s="90"/>
      <c r="E45" s="90"/>
      <c r="F45" s="90"/>
      <c r="G45" s="90"/>
      <c r="H45" s="44">
        <v>42</v>
      </c>
      <c r="I45" s="44" t="str">
        <f>'REKOD PRESTASI MURID'!B53</f>
        <v>Murid 42</v>
      </c>
      <c r="J45" s="44" t="str">
        <f t="shared" si="1"/>
        <v>42  Murid 42</v>
      </c>
    </row>
    <row r="46" spans="1:10">
      <c r="H46" s="44">
        <v>43</v>
      </c>
      <c r="I46" s="44" t="str">
        <f>'REKOD PRESTASI MURID'!B54</f>
        <v>Murid 43</v>
      </c>
      <c r="J46" s="44" t="str">
        <f t="shared" si="1"/>
        <v>43  Murid 43</v>
      </c>
    </row>
    <row r="47" spans="1:10">
      <c r="H47" s="44">
        <v>44</v>
      </c>
      <c r="I47" s="44" t="str">
        <f>'REKOD PRESTASI MURID'!B55</f>
        <v>Murid 44</v>
      </c>
      <c r="J47" s="44" t="str">
        <f t="shared" si="1"/>
        <v>44  Murid 44</v>
      </c>
    </row>
    <row r="48" spans="1:10">
      <c r="H48" s="44">
        <v>45</v>
      </c>
      <c r="I48" s="44" t="str">
        <f>'REKOD PRESTASI MURID'!B56</f>
        <v>Murid 45</v>
      </c>
      <c r="J48" s="44" t="str">
        <f t="shared" si="1"/>
        <v>45  Murid 45</v>
      </c>
    </row>
    <row r="49" spans="2:10">
      <c r="B49" s="41"/>
      <c r="C49" s="41"/>
      <c r="D49" s="41"/>
      <c r="E49" s="41"/>
      <c r="F49" s="41"/>
      <c r="H49" s="44">
        <v>46</v>
      </c>
      <c r="I49" s="44" t="str">
        <f>'REKOD PRESTASI MURID'!B57</f>
        <v>Murid 46</v>
      </c>
      <c r="J49" s="44" t="str">
        <f t="shared" si="1"/>
        <v>46  Murid 46</v>
      </c>
    </row>
    <row r="50" spans="2:10">
      <c r="B50" s="41" t="s">
        <v>13</v>
      </c>
      <c r="C50" s="41"/>
      <c r="D50" s="41"/>
      <c r="E50" s="41"/>
      <c r="F50" s="47" t="s">
        <v>13</v>
      </c>
      <c r="H50" s="44">
        <v>47</v>
      </c>
      <c r="I50" s="44" t="str">
        <f>'REKOD PRESTASI MURID'!B58</f>
        <v>Murid 47</v>
      </c>
      <c r="J50" s="44" t="str">
        <f t="shared" si="1"/>
        <v>47  Murid 47</v>
      </c>
    </row>
    <row r="51" spans="2:10">
      <c r="B51" s="2" t="str">
        <f>'REKOD PRESTASI MURID'!$D$6</f>
        <v>MUHAMMAD BIN ABDULLAH</v>
      </c>
      <c r="C51" s="2"/>
      <c r="D51" s="2"/>
      <c r="E51" s="2"/>
      <c r="F51" s="48" t="str">
        <f>'REKOD PRESTASI MURID'!$B$70</f>
        <v>ABDULLAH BIN ABDUL RAHMAN</v>
      </c>
      <c r="H51" s="44">
        <v>48</v>
      </c>
      <c r="I51" s="44" t="str">
        <f>'REKOD PRESTASI MURID'!B59</f>
        <v>Murid 48</v>
      </c>
      <c r="J51" s="44" t="str">
        <f t="shared" si="1"/>
        <v>48  Murid 48</v>
      </c>
    </row>
    <row r="52" spans="2:10">
      <c r="B52" s="41" t="s">
        <v>12</v>
      </c>
      <c r="C52" s="41"/>
      <c r="D52" s="41"/>
      <c r="E52" s="41"/>
      <c r="F52" s="47" t="str">
        <f>'REKOD PRESTASI MURID'!$B$71</f>
        <v>PENGETUA</v>
      </c>
      <c r="H52" s="44">
        <v>49</v>
      </c>
      <c r="I52" s="44" t="str">
        <f>'REKOD PRESTASI MURID'!B60</f>
        <v>Murid 49</v>
      </c>
      <c r="J52" s="44" t="str">
        <f t="shared" si="1"/>
        <v>49  Murid 49</v>
      </c>
    </row>
    <row r="53" spans="2:10">
      <c r="B53" s="41" t="str">
        <f>'REKOD PRESTASI MURID'!$B$72</f>
        <v>SMK JALAN SEMBILAN</v>
      </c>
      <c r="C53" s="41"/>
      <c r="D53" s="41"/>
      <c r="E53" s="41"/>
      <c r="F53" s="47" t="str">
        <f>'REKOD PRESTASI MURID'!$B$72</f>
        <v>SMK JALAN SEMBILAN</v>
      </c>
      <c r="H53" s="44">
        <v>50</v>
      </c>
      <c r="I53" s="44" t="str">
        <f>'REKOD PRESTASI MURID'!B61</f>
        <v>Murid 50</v>
      </c>
      <c r="J53" s="44" t="str">
        <f t="shared" si="1"/>
        <v>50  Murid 50</v>
      </c>
    </row>
    <row r="54" spans="2:10">
      <c r="B54" s="43"/>
      <c r="C54" s="43"/>
      <c r="D54" s="43"/>
      <c r="E54" s="43"/>
      <c r="H54" s="44">
        <v>51</v>
      </c>
      <c r="I54" s="44" t="str">
        <f>'REKOD PRESTASI MURID'!B62</f>
        <v>Murid 51</v>
      </c>
      <c r="J54" s="44" t="str">
        <f t="shared" si="1"/>
        <v>51  Murid 51</v>
      </c>
    </row>
    <row r="55" spans="2:10">
      <c r="H55" s="44">
        <v>52</v>
      </c>
      <c r="I55" s="44" t="str">
        <f>'REKOD PRESTASI MURID'!B63</f>
        <v>Murid 52</v>
      </c>
      <c r="J55" s="44" t="str">
        <f t="shared" si="1"/>
        <v>52  Murid 52</v>
      </c>
    </row>
    <row r="56" spans="2:10" s="42" customFormat="1">
      <c r="G56" s="82"/>
      <c r="H56" s="44">
        <v>53</v>
      </c>
      <c r="I56" s="44" t="str">
        <f>'REKOD PRESTASI MURID'!B64</f>
        <v>Murid 53</v>
      </c>
      <c r="J56" s="44" t="str">
        <f t="shared" si="1"/>
        <v>53  Murid 53</v>
      </c>
    </row>
    <row r="57" spans="2:10" s="42" customFormat="1">
      <c r="G57" s="82"/>
      <c r="H57" s="44">
        <v>54</v>
      </c>
      <c r="I57" s="44" t="str">
        <f>'REKOD PRESTASI MURID'!B65</f>
        <v>Murid 54</v>
      </c>
      <c r="J57" s="44" t="str">
        <f t="shared" si="1"/>
        <v>54  Murid 54</v>
      </c>
    </row>
    <row r="58" spans="2:10" s="42" customFormat="1">
      <c r="G58" s="82"/>
    </row>
    <row r="59" spans="2:10" s="42" customFormat="1">
      <c r="G59" s="82"/>
    </row>
    <row r="60" spans="2:10" s="42" customFormat="1">
      <c r="C60" s="41"/>
      <c r="D60" s="41"/>
      <c r="E60" s="41"/>
      <c r="G60" s="82"/>
    </row>
    <row r="61" spans="2:10" s="42" customFormat="1">
      <c r="D61" s="2"/>
      <c r="E61" s="2"/>
      <c r="G61" s="82"/>
    </row>
    <row r="62" spans="2:10" s="42" customFormat="1">
      <c r="D62" s="41"/>
      <c r="E62" s="41"/>
      <c r="G62" s="82"/>
    </row>
    <row r="63" spans="2:10" s="42" customFormat="1">
      <c r="D63" s="41"/>
      <c r="E63" s="41"/>
      <c r="G63" s="82"/>
    </row>
    <row r="64" spans="2:10" s="42" customFormat="1">
      <c r="G64" s="82"/>
    </row>
    <row r="65" spans="7:10" s="42" customFormat="1">
      <c r="G65" s="82"/>
    </row>
    <row r="66" spans="7:10" s="42" customFormat="1">
      <c r="G66" s="82"/>
    </row>
    <row r="67" spans="7:10" s="42" customFormat="1">
      <c r="G67" s="82"/>
    </row>
    <row r="68" spans="7:10"/>
    <row r="69" spans="7:10"/>
    <row r="70" spans="7:10"/>
    <row r="71" spans="7:10">
      <c r="H71" s="84"/>
      <c r="I71" s="83"/>
      <c r="J71" s="42"/>
    </row>
    <row r="72" spans="7:10">
      <c r="H72" s="84"/>
      <c r="I72" s="83"/>
      <c r="J72" s="42"/>
    </row>
    <row r="73" spans="7:10">
      <c r="H73" s="84"/>
      <c r="I73" s="83"/>
      <c r="J73" s="42"/>
    </row>
    <row r="74" spans="7:10">
      <c r="H74" s="84"/>
      <c r="I74" s="83"/>
      <c r="J74" s="42"/>
    </row>
    <row r="75" spans="7:10">
      <c r="H75" s="84"/>
      <c r="I75" s="83"/>
      <c r="J75" s="42"/>
    </row>
    <row r="76" spans="7:10">
      <c r="H76" s="84"/>
      <c r="I76" s="83"/>
      <c r="J76" s="42"/>
    </row>
    <row r="77" spans="7:10">
      <c r="H77" s="84"/>
      <c r="I77" s="83"/>
      <c r="J77" s="42"/>
    </row>
    <row r="78" spans="7:10">
      <c r="H78" s="84"/>
      <c r="I78" s="83"/>
      <c r="J78" s="42"/>
    </row>
    <row r="79" spans="7:10">
      <c r="H79" s="84"/>
      <c r="I79" s="83"/>
      <c r="J79" s="42"/>
    </row>
    <row r="80" spans="7:10">
      <c r="H80" s="84"/>
      <c r="I80" s="83"/>
      <c r="J80" s="42"/>
    </row>
    <row r="81" spans="8:10">
      <c r="H81" s="84"/>
      <c r="I81" s="42"/>
      <c r="J81" s="42"/>
    </row>
    <row r="82" spans="8:10">
      <c r="H82" s="84"/>
      <c r="I82" s="42"/>
      <c r="J82" s="42"/>
    </row>
    <row r="83" spans="8:10"/>
    <row r="84" spans="8:10"/>
    <row r="85" spans="8:10"/>
  </sheetData>
  <mergeCells count="19">
    <mergeCell ref="H4:J4"/>
    <mergeCell ref="B15:D15"/>
    <mergeCell ref="B13:C13"/>
    <mergeCell ref="B11:C11"/>
    <mergeCell ref="B10:C10"/>
    <mergeCell ref="E15:E16"/>
    <mergeCell ref="E43:F43"/>
    <mergeCell ref="E44:F44"/>
    <mergeCell ref="B1:F1"/>
    <mergeCell ref="B2:F2"/>
    <mergeCell ref="B4:F4"/>
    <mergeCell ref="B3:F3"/>
    <mergeCell ref="B9:C9"/>
    <mergeCell ref="B8:C8"/>
    <mergeCell ref="B19:C19"/>
    <mergeCell ref="B17:D17"/>
    <mergeCell ref="E17:F17"/>
    <mergeCell ref="E42:F42"/>
    <mergeCell ref="B20:C21"/>
  </mergeCells>
  <printOptions horizontalCentered="1"/>
  <pageMargins left="0.25" right="0.25" top="0.75" bottom="0.75" header="0.3" footer="0.3"/>
  <pageSetup paperSize="9" scale="59" fitToHeight="0" orientation="portrait" blackAndWhite="1" horizont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312"/>
  <sheetViews>
    <sheetView tabSelected="1" topLeftCell="A58" zoomScaleNormal="100" workbookViewId="0">
      <selection activeCell="B194" sqref="B194"/>
    </sheetView>
  </sheetViews>
  <sheetFormatPr defaultColWidth="9.140625" defaultRowHeight="14.25" zeroHeight="1"/>
  <cols>
    <col min="1" max="1" width="19.7109375" style="3" customWidth="1"/>
    <col min="2" max="2" width="134.42578125" style="62" customWidth="1"/>
    <col min="3" max="4" width="9.140625" style="3" customWidth="1"/>
    <col min="5" max="16384" width="9.140625" style="3"/>
  </cols>
  <sheetData>
    <row r="1" spans="1:9" ht="39.75" customHeight="1">
      <c r="A1" s="59" t="s">
        <v>222</v>
      </c>
      <c r="B1" s="60"/>
    </row>
    <row r="2" spans="1:9">
      <c r="A2" s="40"/>
      <c r="B2" s="61"/>
    </row>
    <row r="3" spans="1:9" ht="30">
      <c r="A3" s="109" t="s">
        <v>16</v>
      </c>
      <c r="B3" s="164" t="s">
        <v>183</v>
      </c>
    </row>
    <row r="4" spans="1:9" ht="30" customHeight="1">
      <c r="A4" s="49">
        <v>1</v>
      </c>
      <c r="B4" s="163" t="s">
        <v>177</v>
      </c>
    </row>
    <row r="5" spans="1:9" ht="30" customHeight="1">
      <c r="A5" s="49">
        <v>2</v>
      </c>
      <c r="B5" s="163" t="s">
        <v>178</v>
      </c>
    </row>
    <row r="6" spans="1:9" ht="30" customHeight="1">
      <c r="A6" s="49">
        <v>3</v>
      </c>
      <c r="B6" s="163" t="s">
        <v>179</v>
      </c>
    </row>
    <row r="7" spans="1:9" ht="30" customHeight="1">
      <c r="A7" s="49">
        <v>4</v>
      </c>
      <c r="B7" s="163" t="s">
        <v>180</v>
      </c>
    </row>
    <row r="8" spans="1:9" ht="30" customHeight="1">
      <c r="A8" s="49">
        <v>5</v>
      </c>
      <c r="B8" s="163" t="s">
        <v>181</v>
      </c>
    </row>
    <row r="9" spans="1:9" ht="30" customHeight="1">
      <c r="A9" s="49">
        <v>6</v>
      </c>
      <c r="B9" s="163" t="s">
        <v>182</v>
      </c>
    </row>
    <row r="10" spans="1:9">
      <c r="A10" s="40"/>
      <c r="B10" s="61"/>
    </row>
    <row r="11" spans="1:9" ht="30">
      <c r="A11" s="107" t="s">
        <v>16</v>
      </c>
      <c r="B11" s="164" t="s">
        <v>184</v>
      </c>
    </row>
    <row r="12" spans="1:9" ht="30" customHeight="1">
      <c r="A12" s="49">
        <v>1</v>
      </c>
      <c r="B12" s="163" t="s">
        <v>209</v>
      </c>
    </row>
    <row r="13" spans="1:9" ht="30" customHeight="1">
      <c r="A13" s="49">
        <v>2</v>
      </c>
      <c r="B13" s="163" t="s">
        <v>210</v>
      </c>
    </row>
    <row r="14" spans="1:9" ht="30" customHeight="1">
      <c r="A14" s="49">
        <v>3</v>
      </c>
      <c r="B14" s="163" t="s">
        <v>211</v>
      </c>
    </row>
    <row r="15" spans="1:9" ht="30" customHeight="1">
      <c r="A15" s="49">
        <v>4</v>
      </c>
      <c r="B15" s="163" t="s">
        <v>212</v>
      </c>
      <c r="I15" s="96"/>
    </row>
    <row r="16" spans="1:9" ht="30" customHeight="1">
      <c r="A16" s="49">
        <v>5</v>
      </c>
      <c r="B16" s="163" t="s">
        <v>213</v>
      </c>
    </row>
    <row r="17" spans="1:2" ht="30" customHeight="1">
      <c r="A17" s="49">
        <v>6</v>
      </c>
      <c r="B17" s="163" t="s">
        <v>214</v>
      </c>
    </row>
    <row r="18" spans="1:2">
      <c r="A18" s="40"/>
      <c r="B18" s="61"/>
    </row>
    <row r="19" spans="1:2" ht="30">
      <c r="A19" s="107" t="s">
        <v>16</v>
      </c>
      <c r="B19" s="164" t="s">
        <v>185</v>
      </c>
    </row>
    <row r="20" spans="1:2" ht="30" customHeight="1">
      <c r="A20" s="49">
        <v>1</v>
      </c>
      <c r="B20" s="163" t="s">
        <v>187</v>
      </c>
    </row>
    <row r="21" spans="1:2" ht="30" customHeight="1">
      <c r="A21" s="49">
        <v>2</v>
      </c>
      <c r="B21" s="163" t="s">
        <v>188</v>
      </c>
    </row>
    <row r="22" spans="1:2" ht="30" customHeight="1">
      <c r="A22" s="49">
        <v>3</v>
      </c>
      <c r="B22" s="163" t="s">
        <v>189</v>
      </c>
    </row>
    <row r="23" spans="1:2" ht="30" customHeight="1">
      <c r="A23" s="49">
        <v>4</v>
      </c>
      <c r="B23" s="163" t="s">
        <v>190</v>
      </c>
    </row>
    <row r="24" spans="1:2" ht="30" customHeight="1">
      <c r="A24" s="49">
        <v>5</v>
      </c>
      <c r="B24" s="163" t="s">
        <v>191</v>
      </c>
    </row>
    <row r="25" spans="1:2" ht="30" customHeight="1">
      <c r="A25" s="49">
        <v>6</v>
      </c>
      <c r="B25" s="163" t="s">
        <v>192</v>
      </c>
    </row>
    <row r="26" spans="1:2"/>
    <row r="27" spans="1:2" ht="30">
      <c r="A27" s="107" t="s">
        <v>16</v>
      </c>
      <c r="B27" s="164" t="s">
        <v>186</v>
      </c>
    </row>
    <row r="28" spans="1:2" ht="30" customHeight="1">
      <c r="A28" s="49">
        <v>1</v>
      </c>
      <c r="B28" s="163" t="s">
        <v>193</v>
      </c>
    </row>
    <row r="29" spans="1:2" ht="30" customHeight="1">
      <c r="A29" s="49">
        <v>2</v>
      </c>
      <c r="B29" s="163" t="s">
        <v>194</v>
      </c>
    </row>
    <row r="30" spans="1:2" ht="30" customHeight="1">
      <c r="A30" s="49">
        <v>3</v>
      </c>
      <c r="B30" s="163" t="s">
        <v>195</v>
      </c>
    </row>
    <row r="31" spans="1:2" ht="30" customHeight="1">
      <c r="A31" s="49">
        <v>4</v>
      </c>
      <c r="B31" s="163" t="s">
        <v>196</v>
      </c>
    </row>
    <row r="32" spans="1:2" ht="30" customHeight="1">
      <c r="A32" s="49">
        <v>5</v>
      </c>
      <c r="B32" s="163" t="s">
        <v>197</v>
      </c>
    </row>
    <row r="33" spans="1:2" ht="30" customHeight="1">
      <c r="A33" s="49">
        <v>6</v>
      </c>
      <c r="B33" s="163" t="s">
        <v>198</v>
      </c>
    </row>
    <row r="34" spans="1:2"/>
    <row r="35" spans="1:2" ht="30" hidden="1">
      <c r="A35" s="107" t="s">
        <v>16</v>
      </c>
      <c r="B35" s="85" t="s">
        <v>89</v>
      </c>
    </row>
    <row r="36" spans="1:2" ht="20.100000000000001" hidden="1" customHeight="1">
      <c r="A36" s="49">
        <v>1</v>
      </c>
      <c r="B36" s="115" t="s">
        <v>92</v>
      </c>
    </row>
    <row r="37" spans="1:2" ht="20.100000000000001" hidden="1" customHeight="1">
      <c r="A37" s="49">
        <v>2</v>
      </c>
      <c r="B37" s="115" t="s">
        <v>93</v>
      </c>
    </row>
    <row r="38" spans="1:2" ht="20.100000000000001" hidden="1" customHeight="1">
      <c r="A38" s="49">
        <v>3</v>
      </c>
      <c r="B38" s="115" t="s">
        <v>94</v>
      </c>
    </row>
    <row r="39" spans="1:2" ht="20.100000000000001" hidden="1" customHeight="1">
      <c r="A39" s="49">
        <v>4</v>
      </c>
      <c r="B39" s="115" t="s">
        <v>109</v>
      </c>
    </row>
    <row r="40" spans="1:2" ht="30" hidden="1" customHeight="1">
      <c r="A40" s="49">
        <v>5</v>
      </c>
      <c r="B40" s="115" t="s">
        <v>108</v>
      </c>
    </row>
    <row r="41" spans="1:2" ht="30" hidden="1" customHeight="1">
      <c r="A41" s="49">
        <v>6</v>
      </c>
      <c r="B41" s="115" t="s">
        <v>107</v>
      </c>
    </row>
    <row r="42" spans="1:2" hidden="1"/>
    <row r="43" spans="1:2" ht="30" hidden="1">
      <c r="A43" s="107" t="s">
        <v>16</v>
      </c>
      <c r="B43" s="85" t="s">
        <v>90</v>
      </c>
    </row>
    <row r="44" spans="1:2" ht="20.100000000000001" hidden="1" customHeight="1">
      <c r="A44" s="49">
        <v>1</v>
      </c>
      <c r="B44" s="115" t="s">
        <v>95</v>
      </c>
    </row>
    <row r="45" spans="1:2" ht="20.100000000000001" hidden="1" customHeight="1">
      <c r="A45" s="49">
        <v>2</v>
      </c>
      <c r="B45" s="115" t="s">
        <v>96</v>
      </c>
    </row>
    <row r="46" spans="1:2" ht="20.100000000000001" hidden="1" customHeight="1">
      <c r="A46" s="49">
        <v>3</v>
      </c>
      <c r="B46" s="115" t="s">
        <v>97</v>
      </c>
    </row>
    <row r="47" spans="1:2" ht="20.100000000000001" hidden="1" customHeight="1">
      <c r="A47" s="49">
        <v>4</v>
      </c>
      <c r="B47" s="115" t="s">
        <v>106</v>
      </c>
    </row>
    <row r="48" spans="1:2" ht="30" hidden="1" customHeight="1">
      <c r="A48" s="49">
        <v>5</v>
      </c>
      <c r="B48" s="115" t="s">
        <v>105</v>
      </c>
    </row>
    <row r="49" spans="1:2" ht="30" hidden="1" customHeight="1">
      <c r="A49" s="49">
        <v>6</v>
      </c>
      <c r="B49" s="115" t="s">
        <v>104</v>
      </c>
    </row>
    <row r="50" spans="1:2" hidden="1"/>
    <row r="51" spans="1:2" ht="30" hidden="1">
      <c r="A51" s="107" t="s">
        <v>16</v>
      </c>
      <c r="B51" s="85" t="s">
        <v>91</v>
      </c>
    </row>
    <row r="52" spans="1:2" ht="20.100000000000001" hidden="1" customHeight="1">
      <c r="A52" s="49">
        <v>1</v>
      </c>
      <c r="B52" s="115" t="s">
        <v>98</v>
      </c>
    </row>
    <row r="53" spans="1:2" ht="20.100000000000001" hidden="1" customHeight="1">
      <c r="A53" s="49">
        <v>2</v>
      </c>
      <c r="B53" s="115" t="s">
        <v>99</v>
      </c>
    </row>
    <row r="54" spans="1:2" ht="20.100000000000001" hidden="1" customHeight="1">
      <c r="A54" s="49">
        <v>3</v>
      </c>
      <c r="B54" s="115" t="s">
        <v>100</v>
      </c>
    </row>
    <row r="55" spans="1:2" ht="20.100000000000001" hidden="1" customHeight="1">
      <c r="A55" s="49">
        <v>4</v>
      </c>
      <c r="B55" s="115" t="s">
        <v>103</v>
      </c>
    </row>
    <row r="56" spans="1:2" ht="30" hidden="1" customHeight="1">
      <c r="A56" s="49">
        <v>5</v>
      </c>
      <c r="B56" s="115" t="s">
        <v>101</v>
      </c>
    </row>
    <row r="57" spans="1:2" ht="30" hidden="1" customHeight="1">
      <c r="A57" s="49">
        <v>6</v>
      </c>
      <c r="B57" s="115" t="s">
        <v>102</v>
      </c>
    </row>
    <row r="58" spans="1:2"/>
    <row r="59" spans="1:2" ht="90" hidden="1">
      <c r="A59" s="107" t="s">
        <v>16</v>
      </c>
      <c r="B59" s="85" t="s">
        <v>61</v>
      </c>
    </row>
    <row r="60" spans="1:2" hidden="1">
      <c r="A60" s="49">
        <v>1</v>
      </c>
      <c r="B60" s="110" t="s">
        <v>62</v>
      </c>
    </row>
    <row r="61" spans="1:2" hidden="1">
      <c r="A61" s="49">
        <v>2</v>
      </c>
      <c r="B61" s="110" t="s">
        <v>63</v>
      </c>
    </row>
    <row r="62" spans="1:2" hidden="1">
      <c r="A62" s="49">
        <v>3</v>
      </c>
      <c r="B62" s="110" t="s">
        <v>64</v>
      </c>
    </row>
    <row r="63" spans="1:2" hidden="1">
      <c r="A63" s="49">
        <v>4</v>
      </c>
      <c r="B63" s="110" t="s">
        <v>65</v>
      </c>
    </row>
    <row r="64" spans="1:2" hidden="1">
      <c r="A64" s="49">
        <v>5</v>
      </c>
      <c r="B64" s="110" t="s">
        <v>66</v>
      </c>
    </row>
    <row r="65" spans="1:2" hidden="1">
      <c r="A65" s="49">
        <v>6</v>
      </c>
      <c r="B65" s="110" t="s">
        <v>67</v>
      </c>
    </row>
    <row r="66" spans="1:2" hidden="1"/>
    <row r="67" spans="1:2" ht="45" hidden="1">
      <c r="A67" s="107" t="s">
        <v>16</v>
      </c>
      <c r="B67" s="85" t="s">
        <v>68</v>
      </c>
    </row>
    <row r="68" spans="1:2" hidden="1">
      <c r="A68" s="49">
        <v>1</v>
      </c>
      <c r="B68" s="110" t="s">
        <v>69</v>
      </c>
    </row>
    <row r="69" spans="1:2" hidden="1">
      <c r="A69" s="49">
        <v>2</v>
      </c>
      <c r="B69" s="110" t="s">
        <v>70</v>
      </c>
    </row>
    <row r="70" spans="1:2" hidden="1">
      <c r="A70" s="49">
        <v>3</v>
      </c>
      <c r="B70" s="110" t="s">
        <v>71</v>
      </c>
    </row>
    <row r="71" spans="1:2" hidden="1">
      <c r="A71" s="49">
        <v>4</v>
      </c>
      <c r="B71" s="110" t="s">
        <v>72</v>
      </c>
    </row>
    <row r="72" spans="1:2" hidden="1">
      <c r="A72" s="49">
        <v>5</v>
      </c>
      <c r="B72" s="110" t="s">
        <v>73</v>
      </c>
    </row>
    <row r="73" spans="1:2" hidden="1">
      <c r="A73" s="49">
        <v>6</v>
      </c>
      <c r="B73" s="110" t="s">
        <v>74</v>
      </c>
    </row>
    <row r="74" spans="1:2" hidden="1"/>
    <row r="75" spans="1:2" ht="75" hidden="1">
      <c r="A75" s="107" t="s">
        <v>16</v>
      </c>
      <c r="B75" s="85" t="s">
        <v>88</v>
      </c>
    </row>
    <row r="76" spans="1:2" hidden="1">
      <c r="A76" s="49">
        <v>1</v>
      </c>
      <c r="B76" s="110" t="s">
        <v>75</v>
      </c>
    </row>
    <row r="77" spans="1:2" hidden="1">
      <c r="A77" s="49">
        <v>2</v>
      </c>
      <c r="B77" s="110" t="s">
        <v>76</v>
      </c>
    </row>
    <row r="78" spans="1:2" hidden="1">
      <c r="A78" s="49">
        <v>3</v>
      </c>
      <c r="B78" s="110" t="s">
        <v>77</v>
      </c>
    </row>
    <row r="79" spans="1:2" hidden="1">
      <c r="A79" s="49">
        <v>4</v>
      </c>
      <c r="B79" s="110" t="s">
        <v>78</v>
      </c>
    </row>
    <row r="80" spans="1:2" hidden="1">
      <c r="A80" s="49">
        <v>5</v>
      </c>
      <c r="B80" s="110" t="s">
        <v>79</v>
      </c>
    </row>
    <row r="81" spans="1:2" hidden="1">
      <c r="A81" s="49">
        <v>6</v>
      </c>
      <c r="B81" s="110" t="s">
        <v>80</v>
      </c>
    </row>
    <row r="82" spans="1:2" hidden="1"/>
    <row r="83" spans="1:2" ht="30" hidden="1">
      <c r="A83" s="107" t="s">
        <v>16</v>
      </c>
      <c r="B83" s="85" t="s">
        <v>87</v>
      </c>
    </row>
    <row r="84" spans="1:2" hidden="1">
      <c r="A84" s="49">
        <v>1</v>
      </c>
      <c r="B84" s="110" t="s">
        <v>81</v>
      </c>
    </row>
    <row r="85" spans="1:2" hidden="1">
      <c r="A85" s="49">
        <v>2</v>
      </c>
      <c r="B85" s="110" t="s">
        <v>82</v>
      </c>
    </row>
    <row r="86" spans="1:2" hidden="1">
      <c r="A86" s="49">
        <v>3</v>
      </c>
      <c r="B86" s="110" t="s">
        <v>83</v>
      </c>
    </row>
    <row r="87" spans="1:2" hidden="1">
      <c r="A87" s="49">
        <v>4</v>
      </c>
      <c r="B87" s="110" t="s">
        <v>84</v>
      </c>
    </row>
    <row r="88" spans="1:2" hidden="1">
      <c r="A88" s="49">
        <v>5</v>
      </c>
      <c r="B88" s="110" t="s">
        <v>85</v>
      </c>
    </row>
    <row r="89" spans="1:2" hidden="1">
      <c r="A89" s="49">
        <v>6</v>
      </c>
      <c r="B89" s="110" t="s">
        <v>86</v>
      </c>
    </row>
    <row r="90" spans="1:2" hidden="1"/>
    <row r="91" spans="1:2" ht="30" hidden="1">
      <c r="A91" s="107" t="s">
        <v>16</v>
      </c>
      <c r="B91" s="85"/>
    </row>
    <row r="92" spans="1:2" ht="30" hidden="1" customHeight="1">
      <c r="A92" s="49">
        <v>1</v>
      </c>
      <c r="B92" s="110"/>
    </row>
    <row r="93" spans="1:2" ht="30" hidden="1" customHeight="1">
      <c r="A93" s="49">
        <v>2</v>
      </c>
      <c r="B93" s="110"/>
    </row>
    <row r="94" spans="1:2" ht="30" hidden="1" customHeight="1">
      <c r="A94" s="49">
        <v>3</v>
      </c>
      <c r="B94" s="110"/>
    </row>
    <row r="95" spans="1:2" ht="30" hidden="1" customHeight="1">
      <c r="A95" s="49">
        <v>4</v>
      </c>
      <c r="B95" s="110"/>
    </row>
    <row r="96" spans="1:2" ht="30" hidden="1" customHeight="1">
      <c r="A96" s="49">
        <v>5</v>
      </c>
      <c r="B96" s="110"/>
    </row>
    <row r="97" spans="1:2" ht="30" hidden="1" customHeight="1">
      <c r="A97" s="49">
        <v>6</v>
      </c>
      <c r="B97" s="110"/>
    </row>
    <row r="98" spans="1:2"/>
    <row r="99" spans="1:2" ht="30" hidden="1">
      <c r="A99" s="107" t="s">
        <v>16</v>
      </c>
      <c r="B99" s="85">
        <f>'REKOD PRESTASI MURID'!N11</f>
        <v>0</v>
      </c>
    </row>
    <row r="100" spans="1:2" hidden="1">
      <c r="A100" s="49">
        <v>1</v>
      </c>
      <c r="B100" s="110"/>
    </row>
    <row r="101" spans="1:2" hidden="1">
      <c r="A101" s="49">
        <v>2</v>
      </c>
      <c r="B101" s="110"/>
    </row>
    <row r="102" spans="1:2" hidden="1">
      <c r="A102" s="49">
        <v>3</v>
      </c>
      <c r="B102" s="110"/>
    </row>
    <row r="103" spans="1:2" hidden="1">
      <c r="A103" s="49">
        <v>4</v>
      </c>
      <c r="B103" s="110"/>
    </row>
    <row r="104" spans="1:2" hidden="1">
      <c r="A104" s="49">
        <v>5</v>
      </c>
      <c r="B104" s="110"/>
    </row>
    <row r="105" spans="1:2" hidden="1">
      <c r="A105" s="49">
        <v>6</v>
      </c>
      <c r="B105" s="110"/>
    </row>
    <row r="106" spans="1:2" hidden="1"/>
    <row r="107" spans="1:2" ht="30" hidden="1">
      <c r="A107" s="107" t="s">
        <v>16</v>
      </c>
      <c r="B107" s="85">
        <f>'REKOD PRESTASI MURID'!O11</f>
        <v>0</v>
      </c>
    </row>
    <row r="108" spans="1:2" hidden="1">
      <c r="A108" s="49">
        <v>1</v>
      </c>
      <c r="B108" s="110"/>
    </row>
    <row r="109" spans="1:2" hidden="1">
      <c r="A109" s="49">
        <v>2</v>
      </c>
      <c r="B109" s="110"/>
    </row>
    <row r="110" spans="1:2" hidden="1">
      <c r="A110" s="49">
        <v>3</v>
      </c>
      <c r="B110" s="110"/>
    </row>
    <row r="111" spans="1:2" hidden="1">
      <c r="A111" s="49">
        <v>4</v>
      </c>
      <c r="B111" s="110"/>
    </row>
    <row r="112" spans="1:2" hidden="1">
      <c r="A112" s="49">
        <v>5</v>
      </c>
      <c r="B112" s="110"/>
    </row>
    <row r="113" spans="1:2" hidden="1">
      <c r="A113" s="49">
        <v>6</v>
      </c>
      <c r="B113" s="110"/>
    </row>
    <row r="114" spans="1:2" hidden="1"/>
    <row r="115" spans="1:2" ht="30" hidden="1">
      <c r="A115" s="107" t="s">
        <v>16</v>
      </c>
      <c r="B115" s="85">
        <f>'REKOD PRESTASI MURID'!P11</f>
        <v>0</v>
      </c>
    </row>
    <row r="116" spans="1:2" hidden="1">
      <c r="A116" s="49">
        <v>1</v>
      </c>
      <c r="B116" s="110"/>
    </row>
    <row r="117" spans="1:2" hidden="1">
      <c r="A117" s="49">
        <v>2</v>
      </c>
      <c r="B117" s="110"/>
    </row>
    <row r="118" spans="1:2" hidden="1">
      <c r="A118" s="49">
        <v>3</v>
      </c>
      <c r="B118" s="110"/>
    </row>
    <row r="119" spans="1:2" hidden="1">
      <c r="A119" s="49">
        <v>4</v>
      </c>
      <c r="B119" s="110"/>
    </row>
    <row r="120" spans="1:2" hidden="1">
      <c r="A120" s="49">
        <v>5</v>
      </c>
      <c r="B120" s="110"/>
    </row>
    <row r="121" spans="1:2" hidden="1">
      <c r="A121" s="49">
        <v>6</v>
      </c>
      <c r="B121" s="110"/>
    </row>
    <row r="122" spans="1:2" hidden="1"/>
    <row r="123" spans="1:2" ht="30" hidden="1">
      <c r="A123" s="107" t="s">
        <v>16</v>
      </c>
      <c r="B123" s="85">
        <f>'REKOD PRESTASI MURID'!Q11</f>
        <v>0</v>
      </c>
    </row>
    <row r="124" spans="1:2" hidden="1">
      <c r="A124" s="49">
        <v>1</v>
      </c>
      <c r="B124" s="110"/>
    </row>
    <row r="125" spans="1:2" hidden="1">
      <c r="A125" s="49">
        <v>2</v>
      </c>
      <c r="B125" s="110"/>
    </row>
    <row r="126" spans="1:2" hidden="1">
      <c r="A126" s="49">
        <v>3</v>
      </c>
      <c r="B126" s="110"/>
    </row>
    <row r="127" spans="1:2" hidden="1">
      <c r="A127" s="49">
        <v>4</v>
      </c>
      <c r="B127" s="110"/>
    </row>
    <row r="128" spans="1:2" hidden="1">
      <c r="A128" s="49">
        <v>5</v>
      </c>
      <c r="B128" s="110"/>
    </row>
    <row r="129" spans="1:2" hidden="1">
      <c r="A129" s="49">
        <v>6</v>
      </c>
      <c r="B129" s="110"/>
    </row>
    <row r="130" spans="1:2" hidden="1"/>
    <row r="131" spans="1:2" ht="30" hidden="1">
      <c r="A131" s="107" t="s">
        <v>16</v>
      </c>
      <c r="B131" s="85">
        <f>'REKOD PRESTASI MURID'!R11</f>
        <v>0</v>
      </c>
    </row>
    <row r="132" spans="1:2" hidden="1">
      <c r="A132" s="49">
        <v>1</v>
      </c>
      <c r="B132" s="110"/>
    </row>
    <row r="133" spans="1:2" hidden="1">
      <c r="A133" s="49">
        <v>2</v>
      </c>
      <c r="B133" s="110"/>
    </row>
    <row r="134" spans="1:2" hidden="1">
      <c r="A134" s="49">
        <v>3</v>
      </c>
      <c r="B134" s="110"/>
    </row>
    <row r="135" spans="1:2" hidden="1">
      <c r="A135" s="49">
        <v>4</v>
      </c>
      <c r="B135" s="110"/>
    </row>
    <row r="136" spans="1:2" hidden="1">
      <c r="A136" s="49">
        <v>5</v>
      </c>
      <c r="B136" s="110"/>
    </row>
    <row r="137" spans="1:2" hidden="1">
      <c r="A137" s="49">
        <v>6</v>
      </c>
      <c r="B137" s="110"/>
    </row>
    <row r="138" spans="1:2" hidden="1"/>
    <row r="139" spans="1:2" ht="30" hidden="1">
      <c r="A139" s="107" t="s">
        <v>16</v>
      </c>
      <c r="B139" s="85">
        <f>'REKOD PRESTASI MURID'!S11</f>
        <v>0</v>
      </c>
    </row>
    <row r="140" spans="1:2" hidden="1">
      <c r="A140" s="49">
        <v>1</v>
      </c>
      <c r="B140" s="110"/>
    </row>
    <row r="141" spans="1:2" hidden="1">
      <c r="A141" s="49">
        <v>2</v>
      </c>
      <c r="B141" s="110"/>
    </row>
    <row r="142" spans="1:2" hidden="1">
      <c r="A142" s="49">
        <v>3</v>
      </c>
      <c r="B142" s="110"/>
    </row>
    <row r="143" spans="1:2" hidden="1">
      <c r="A143" s="49">
        <v>4</v>
      </c>
      <c r="B143" s="110"/>
    </row>
    <row r="144" spans="1:2" hidden="1">
      <c r="A144" s="49">
        <v>5</v>
      </c>
      <c r="B144" s="110"/>
    </row>
    <row r="145" spans="1:2" hidden="1">
      <c r="A145" s="49">
        <v>6</v>
      </c>
      <c r="B145" s="110"/>
    </row>
    <row r="146" spans="1:2" hidden="1"/>
    <row r="147" spans="1:2" ht="30" hidden="1">
      <c r="A147" s="107" t="s">
        <v>16</v>
      </c>
      <c r="B147" s="85">
        <f>'REKOD PRESTASI MURID'!T11</f>
        <v>0</v>
      </c>
    </row>
    <row r="148" spans="1:2" hidden="1">
      <c r="A148" s="49">
        <v>1</v>
      </c>
      <c r="B148" s="110"/>
    </row>
    <row r="149" spans="1:2" hidden="1">
      <c r="A149" s="49">
        <v>2</v>
      </c>
      <c r="B149" s="110"/>
    </row>
    <row r="150" spans="1:2" hidden="1">
      <c r="A150" s="49">
        <v>3</v>
      </c>
      <c r="B150" s="110"/>
    </row>
    <row r="151" spans="1:2" hidden="1">
      <c r="A151" s="49">
        <v>4</v>
      </c>
      <c r="B151" s="110"/>
    </row>
    <row r="152" spans="1:2" hidden="1">
      <c r="A152" s="49">
        <v>5</v>
      </c>
      <c r="B152" s="110"/>
    </row>
    <row r="153" spans="1:2" hidden="1">
      <c r="A153" s="49">
        <v>6</v>
      </c>
      <c r="B153" s="110"/>
    </row>
    <row r="154" spans="1:2" hidden="1"/>
    <row r="155" spans="1:2" ht="30" hidden="1">
      <c r="A155" s="107" t="s">
        <v>16</v>
      </c>
      <c r="B155" s="85">
        <f>'REKOD PRESTASI MURID'!U11</f>
        <v>0</v>
      </c>
    </row>
    <row r="156" spans="1:2" hidden="1">
      <c r="A156" s="49">
        <v>1</v>
      </c>
      <c r="B156" s="110"/>
    </row>
    <row r="157" spans="1:2" hidden="1">
      <c r="A157" s="49">
        <v>2</v>
      </c>
      <c r="B157" s="110"/>
    </row>
    <row r="158" spans="1:2" hidden="1">
      <c r="A158" s="49">
        <v>3</v>
      </c>
      <c r="B158" s="110"/>
    </row>
    <row r="159" spans="1:2" hidden="1">
      <c r="A159" s="49">
        <v>4</v>
      </c>
      <c r="B159" s="110"/>
    </row>
    <row r="160" spans="1:2" hidden="1">
      <c r="A160" s="49">
        <v>5</v>
      </c>
      <c r="B160" s="110"/>
    </row>
    <row r="161" spans="1:2" hidden="1">
      <c r="A161" s="49">
        <v>6</v>
      </c>
      <c r="B161" s="110"/>
    </row>
    <row r="162" spans="1:2" hidden="1"/>
    <row r="163" spans="1:2" ht="15" hidden="1">
      <c r="A163" s="10" t="s">
        <v>16</v>
      </c>
      <c r="B163" s="85">
        <f>'REKOD PRESTASI MURID'!V11</f>
        <v>0</v>
      </c>
    </row>
    <row r="164" spans="1:2" hidden="1">
      <c r="A164" s="49">
        <v>1</v>
      </c>
      <c r="B164" s="110"/>
    </row>
    <row r="165" spans="1:2" hidden="1">
      <c r="A165" s="49">
        <v>2</v>
      </c>
      <c r="B165" s="110"/>
    </row>
    <row r="166" spans="1:2" hidden="1">
      <c r="A166" s="49">
        <v>3</v>
      </c>
      <c r="B166" s="110"/>
    </row>
    <row r="167" spans="1:2" hidden="1">
      <c r="A167" s="49">
        <v>4</v>
      </c>
      <c r="B167" s="110"/>
    </row>
    <row r="168" spans="1:2" hidden="1">
      <c r="A168" s="49">
        <v>5</v>
      </c>
      <c r="B168" s="110"/>
    </row>
    <row r="169" spans="1:2" hidden="1">
      <c r="A169" s="49">
        <v>6</v>
      </c>
      <c r="B169" s="110"/>
    </row>
    <row r="170" spans="1:2" hidden="1"/>
    <row r="171" spans="1:2" ht="15" hidden="1">
      <c r="A171" s="10" t="s">
        <v>16</v>
      </c>
      <c r="B171" s="85">
        <f>'REKOD PRESTASI MURID'!W11</f>
        <v>0</v>
      </c>
    </row>
    <row r="172" spans="1:2" hidden="1">
      <c r="A172" s="49">
        <v>1</v>
      </c>
      <c r="B172" s="110"/>
    </row>
    <row r="173" spans="1:2" hidden="1">
      <c r="A173" s="49">
        <v>2</v>
      </c>
      <c r="B173" s="110"/>
    </row>
    <row r="174" spans="1:2" hidden="1">
      <c r="A174" s="49">
        <v>3</v>
      </c>
      <c r="B174" s="110"/>
    </row>
    <row r="175" spans="1:2" hidden="1">
      <c r="A175" s="49">
        <v>4</v>
      </c>
      <c r="B175" s="110"/>
    </row>
    <row r="176" spans="1:2" hidden="1">
      <c r="A176" s="49">
        <v>5</v>
      </c>
      <c r="B176" s="110"/>
    </row>
    <row r="177" spans="1:2" hidden="1">
      <c r="A177" s="49">
        <v>6</v>
      </c>
      <c r="B177" s="110"/>
    </row>
    <row r="178" spans="1:2" hidden="1"/>
    <row r="179" spans="1:2" ht="15" hidden="1">
      <c r="A179" s="10" t="s">
        <v>16</v>
      </c>
      <c r="B179" s="85">
        <f>'REKOD PRESTASI MURID'!X11</f>
        <v>0</v>
      </c>
    </row>
    <row r="180" spans="1:2" ht="30" hidden="1" customHeight="1">
      <c r="A180" s="49">
        <v>1</v>
      </c>
      <c r="B180" s="110"/>
    </row>
    <row r="181" spans="1:2" ht="30" hidden="1" customHeight="1">
      <c r="A181" s="49">
        <v>2</v>
      </c>
      <c r="B181" s="110"/>
    </row>
    <row r="182" spans="1:2" ht="30" hidden="1" customHeight="1">
      <c r="A182" s="49">
        <v>3</v>
      </c>
      <c r="B182" s="110"/>
    </row>
    <row r="183" spans="1:2" ht="30" hidden="1" customHeight="1">
      <c r="A183" s="49">
        <v>4</v>
      </c>
      <c r="B183" s="110"/>
    </row>
    <row r="184" spans="1:2" ht="30" hidden="1" customHeight="1">
      <c r="A184" s="49">
        <v>5</v>
      </c>
      <c r="B184" s="110"/>
    </row>
    <row r="185" spans="1:2" ht="30" hidden="1" customHeight="1">
      <c r="A185" s="49">
        <v>6</v>
      </c>
      <c r="B185" s="110"/>
    </row>
    <row r="186" spans="1:2" hidden="1"/>
    <row r="187" spans="1:2" hidden="1"/>
    <row r="188" spans="1:2" ht="30">
      <c r="A188" s="107" t="s">
        <v>16</v>
      </c>
      <c r="B188" s="108" t="s">
        <v>37</v>
      </c>
    </row>
    <row r="189" spans="1:2" ht="20.100000000000001" customHeight="1">
      <c r="A189" s="49">
        <v>1</v>
      </c>
      <c r="B189" s="110" t="s">
        <v>215</v>
      </c>
    </row>
    <row r="190" spans="1:2" ht="20.100000000000001" customHeight="1">
      <c r="A190" s="49">
        <v>2</v>
      </c>
      <c r="B190" s="110" t="s">
        <v>216</v>
      </c>
    </row>
    <row r="191" spans="1:2" ht="20.100000000000001" customHeight="1">
      <c r="A191" s="49">
        <v>3</v>
      </c>
      <c r="B191" s="110" t="s">
        <v>40</v>
      </c>
    </row>
    <row r="192" spans="1:2" ht="20.100000000000001" customHeight="1">
      <c r="A192" s="49">
        <v>4</v>
      </c>
      <c r="B192" s="110" t="s">
        <v>41</v>
      </c>
    </row>
    <row r="193" spans="1:2" ht="20.100000000000001" customHeight="1">
      <c r="A193" s="49">
        <v>5</v>
      </c>
      <c r="B193" s="110" t="s">
        <v>42</v>
      </c>
    </row>
    <row r="194" spans="1:2" ht="20.100000000000001" customHeight="1">
      <c r="A194" s="49">
        <v>6</v>
      </c>
      <c r="B194" s="110" t="s">
        <v>217</v>
      </c>
    </row>
    <row r="195" spans="1:2"/>
    <row r="196" spans="1:2"/>
    <row r="197" spans="1:2"/>
    <row r="198" spans="1:2"/>
    <row r="199" spans="1:2"/>
    <row r="200" spans="1:2"/>
    <row r="201" spans="1:2"/>
    <row r="202" spans="1:2"/>
    <row r="203" spans="1:2"/>
    <row r="204" spans="1:2"/>
    <row r="205" spans="1:2"/>
    <row r="206" spans="1:2"/>
    <row r="207" spans="1:2"/>
    <row r="208" spans="1:2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</sheetData>
  <printOptions horizontalCentered="1"/>
  <pageMargins left="0.25" right="0.25" top="0.75" bottom="0.75" header="0.3" footer="0.3"/>
  <pageSetup paperSize="9" scale="9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41"/>
  <sheetViews>
    <sheetView topLeftCell="A4" zoomScale="72" zoomScaleNormal="72" zoomScaleSheetLayoutView="70" workbookViewId="0">
      <selection activeCell="C42" sqref="C42"/>
    </sheetView>
  </sheetViews>
  <sheetFormatPr defaultColWidth="0" defaultRowHeight="16.5"/>
  <cols>
    <col min="1" max="1" width="2.8554687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7" width="6.28515625" style="1" customWidth="1"/>
    <col min="18" max="23" width="0" style="1" hidden="1" customWidth="1"/>
    <col min="24" max="16384" width="9.140625" style="1" hidden="1"/>
  </cols>
  <sheetData>
    <row r="1" spans="1:23" ht="15.95" customHeight="1">
      <c r="A1" s="208" t="str">
        <f>'REKOD PRESTASI MURID'!A7</f>
        <v>BAHASA ARAB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23" ht="15.95" customHeigh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</row>
    <row r="3" spans="1:23" ht="15.95" customHeigh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</row>
    <row r="4" spans="1:23" ht="15.95" customHeight="1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</row>
    <row r="5" spans="1:23" ht="15.95" customHeight="1">
      <c r="A5" s="26"/>
      <c r="B5" s="26"/>
      <c r="C5" s="26"/>
      <c r="D5" s="26"/>
      <c r="E5" s="26"/>
      <c r="F5" s="26"/>
      <c r="G5" s="26"/>
      <c r="H5" s="27"/>
      <c r="I5" s="27"/>
      <c r="J5" s="26"/>
      <c r="K5" s="26"/>
      <c r="L5" s="26"/>
      <c r="M5" s="26"/>
      <c r="N5" s="26"/>
      <c r="O5" s="28"/>
      <c r="P5" s="28"/>
      <c r="Q5" s="28"/>
    </row>
    <row r="6" spans="1:23" ht="18.75">
      <c r="A6" s="33"/>
      <c r="B6" s="34" t="str">
        <f>'REKOD PRESTASI MURID'!E11</f>
        <v>Mendengar</v>
      </c>
      <c r="C6" s="9"/>
      <c r="D6" s="4" t="s">
        <v>171</v>
      </c>
      <c r="E6" s="9"/>
      <c r="F6" s="9"/>
      <c r="G6" s="9"/>
      <c r="H6" s="4"/>
      <c r="I6" s="33"/>
      <c r="J6" s="34" t="str">
        <f>'REKOD PRESTASI MURID'!F11</f>
        <v>Bertutur</v>
      </c>
      <c r="K6" s="4" t="s">
        <v>172</v>
      </c>
      <c r="L6" s="9"/>
      <c r="M6" s="9"/>
      <c r="N6" s="9"/>
      <c r="O6" s="9"/>
      <c r="P6" s="4"/>
      <c r="Q6" s="9"/>
    </row>
    <row r="7" spans="1:23">
      <c r="A7" s="29"/>
      <c r="B7" s="22" t="s">
        <v>16</v>
      </c>
      <c r="C7" s="21" t="s">
        <v>21</v>
      </c>
      <c r="D7" s="21" t="s">
        <v>22</v>
      </c>
      <c r="E7" s="21" t="s">
        <v>23</v>
      </c>
      <c r="F7" s="21" t="s">
        <v>24</v>
      </c>
      <c r="G7" s="21" t="s">
        <v>25</v>
      </c>
      <c r="H7" s="21" t="s">
        <v>26</v>
      </c>
      <c r="I7" s="29"/>
      <c r="J7" s="22" t="s">
        <v>16</v>
      </c>
      <c r="K7" s="21" t="s">
        <v>21</v>
      </c>
      <c r="L7" s="21" t="s">
        <v>22</v>
      </c>
      <c r="M7" s="21" t="s">
        <v>23</v>
      </c>
      <c r="N7" s="21" t="s">
        <v>24</v>
      </c>
      <c r="O7" s="21" t="s">
        <v>25</v>
      </c>
      <c r="P7" s="21" t="s">
        <v>26</v>
      </c>
      <c r="Q7" s="29"/>
    </row>
    <row r="8" spans="1:23">
      <c r="A8" s="29"/>
      <c r="B8" s="19" t="s">
        <v>20</v>
      </c>
      <c r="C8" s="19">
        <f>COUNTIF('REKOD PRESTASI MURID'!$E$12:$E$65,1)</f>
        <v>0</v>
      </c>
      <c r="D8" s="19">
        <f>COUNTIF('REKOD PRESTASI MURID'!$E$12:$E$65,2)</f>
        <v>0</v>
      </c>
      <c r="E8" s="19">
        <f>COUNTIF('REKOD PRESTASI MURID'!$E$12:$E$65,3)</f>
        <v>0</v>
      </c>
      <c r="F8" s="19">
        <f>COUNTIF('REKOD PRESTASI MURID'!$E$12:$E$65,4)</f>
        <v>0</v>
      </c>
      <c r="G8" s="19">
        <f>COUNTIF('REKOD PRESTASI MURID'!$E$12:$E$65,5)</f>
        <v>1</v>
      </c>
      <c r="H8" s="19">
        <f>COUNTIF('REKOD PRESTASI MURID'!$E$12:$E$65,6)</f>
        <v>0</v>
      </c>
      <c r="I8" s="29"/>
      <c r="J8" s="19" t="s">
        <v>20</v>
      </c>
      <c r="K8" s="19">
        <f>COUNTIF('REKOD PRESTASI MURID'!$F$12:$F$65,1)</f>
        <v>0</v>
      </c>
      <c r="L8" s="19">
        <f>COUNTIF('REKOD PRESTASI MURID'!$F$12:$F$65,2)</f>
        <v>0</v>
      </c>
      <c r="M8" s="19">
        <f>COUNTIF('REKOD PRESTASI MURID'!$F$12:$F$65,3)</f>
        <v>0</v>
      </c>
      <c r="N8" s="19">
        <f>COUNTIF('REKOD PRESTASI MURID'!$F$12:$F$65,4)</f>
        <v>1</v>
      </c>
      <c r="O8" s="19">
        <f>COUNTIF('REKOD PRESTASI MURID'!$F$12:$F$65,5)</f>
        <v>0</v>
      </c>
      <c r="P8" s="19">
        <f>COUNTIF('REKOD PRESTASI MURID'!$F$12:$F$65,6)</f>
        <v>0</v>
      </c>
      <c r="Q8" s="29"/>
    </row>
    <row r="9" spans="1:2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</row>
    <row r="10" spans="1:23">
      <c r="A10" s="29"/>
      <c r="B10" s="29"/>
      <c r="C10" s="29"/>
      <c r="D10" s="29"/>
      <c r="E10" s="29"/>
      <c r="F10" s="18"/>
      <c r="G10" s="18"/>
      <c r="H10" s="18"/>
      <c r="I10" s="29"/>
      <c r="J10" s="18"/>
      <c r="K10" s="18"/>
      <c r="L10" s="18"/>
      <c r="M10" s="18"/>
      <c r="N10" s="18"/>
      <c r="O10" s="18"/>
      <c r="P10" s="18"/>
      <c r="Q10" s="29"/>
    </row>
    <row r="11" spans="1:23">
      <c r="A11" s="29"/>
      <c r="B11" s="29"/>
      <c r="C11" s="29"/>
      <c r="D11" s="29"/>
      <c r="E11" s="29"/>
      <c r="F11" s="18"/>
      <c r="G11" s="18"/>
      <c r="H11" s="18"/>
      <c r="I11" s="29"/>
      <c r="J11" s="18"/>
      <c r="K11" s="18"/>
      <c r="L11" s="18"/>
      <c r="M11" s="18"/>
      <c r="N11" s="18"/>
      <c r="O11" s="18"/>
      <c r="P11" s="18"/>
      <c r="Q11" s="29"/>
    </row>
    <row r="12" spans="1:23">
      <c r="A12" s="29"/>
      <c r="B12" s="29"/>
      <c r="C12" s="29"/>
      <c r="D12" s="29"/>
      <c r="E12" s="29"/>
      <c r="F12" s="18"/>
      <c r="G12" s="18"/>
      <c r="H12" s="18"/>
      <c r="I12" s="29"/>
      <c r="J12" s="18"/>
      <c r="K12" s="18"/>
      <c r="L12" s="18"/>
      <c r="M12" s="18"/>
      <c r="N12" s="18"/>
      <c r="O12" s="18"/>
      <c r="P12" s="18"/>
      <c r="Q12" s="29"/>
    </row>
    <row r="13" spans="1:23">
      <c r="A13" s="29"/>
      <c r="B13" s="29"/>
      <c r="C13" s="29"/>
      <c r="D13" s="29"/>
      <c r="E13" s="29"/>
      <c r="F13" s="18"/>
      <c r="G13" s="18"/>
      <c r="H13" s="18"/>
      <c r="I13" s="29"/>
      <c r="J13" s="18"/>
      <c r="K13" s="18"/>
      <c r="L13" s="18"/>
      <c r="M13" s="18"/>
      <c r="N13" s="18"/>
      <c r="O13" s="18"/>
      <c r="P13" s="18"/>
      <c r="Q13" s="29"/>
    </row>
    <row r="14" spans="1:23">
      <c r="A14" s="29"/>
      <c r="B14" s="29"/>
      <c r="C14" s="29"/>
      <c r="D14" s="29"/>
      <c r="E14" s="29"/>
      <c r="F14" s="18"/>
      <c r="G14" s="18"/>
      <c r="H14" s="18"/>
      <c r="I14" s="29"/>
      <c r="J14" s="29"/>
      <c r="K14" s="29"/>
      <c r="L14" s="29"/>
      <c r="M14" s="29"/>
      <c r="N14" s="18"/>
      <c r="O14" s="18"/>
      <c r="P14" s="18"/>
      <c r="Q14" s="29"/>
    </row>
    <row r="15" spans="1:23">
      <c r="A15" s="29"/>
      <c r="B15" s="29"/>
      <c r="C15" s="29"/>
      <c r="D15" s="29"/>
      <c r="E15" s="29"/>
      <c r="F15" s="18"/>
      <c r="G15" s="18"/>
      <c r="H15" s="18"/>
      <c r="I15" s="29"/>
      <c r="J15" s="29"/>
      <c r="K15" s="29"/>
      <c r="L15" s="29"/>
      <c r="M15" s="29"/>
      <c r="N15" s="18"/>
      <c r="O15" s="18"/>
      <c r="P15" s="18"/>
      <c r="Q15" s="29"/>
    </row>
    <row r="16" spans="1:23">
      <c r="A16" s="29"/>
      <c r="B16" s="29"/>
      <c r="C16" s="29"/>
      <c r="D16" s="29"/>
      <c r="E16" s="29"/>
      <c r="F16" s="18"/>
      <c r="G16" s="18"/>
      <c r="H16" s="18"/>
      <c r="I16" s="29"/>
      <c r="J16" s="29"/>
      <c r="K16" s="29"/>
      <c r="L16" s="29"/>
      <c r="M16" s="29"/>
      <c r="N16" s="18"/>
      <c r="O16" s="18"/>
      <c r="P16" s="18"/>
      <c r="Q16" s="29"/>
      <c r="W16" s="32"/>
    </row>
    <row r="17" spans="1:17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18"/>
      <c r="O17" s="18"/>
      <c r="P17" s="18"/>
      <c r="Q17" s="29"/>
    </row>
    <row r="18" spans="1:17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>
      <c r="A21" s="29"/>
      <c r="B21" s="31"/>
      <c r="C21" s="35"/>
      <c r="D21" s="30"/>
      <c r="E21" s="30"/>
      <c r="F21" s="23" t="s">
        <v>27</v>
      </c>
      <c r="G21" s="24">
        <f>SUM(C8:H8)</f>
        <v>1</v>
      </c>
      <c r="H21" s="23" t="s">
        <v>28</v>
      </c>
      <c r="I21" s="29"/>
      <c r="J21" s="29"/>
      <c r="K21" s="29"/>
      <c r="L21" s="29"/>
      <c r="M21" s="29"/>
      <c r="N21" s="23" t="s">
        <v>27</v>
      </c>
      <c r="O21" s="24">
        <f>SUM(K8:P8)</f>
        <v>1</v>
      </c>
      <c r="P21" s="23" t="s">
        <v>28</v>
      </c>
      <c r="Q21" s="29"/>
    </row>
    <row r="22" spans="1:17" ht="15.95" customHeight="1">
      <c r="A22" s="33"/>
      <c r="B22" s="9"/>
      <c r="C22" s="9"/>
      <c r="D22" s="9"/>
      <c r="E22" s="9"/>
      <c r="F22" s="33"/>
      <c r="G22" s="9"/>
      <c r="H22" s="9"/>
      <c r="I22" s="33"/>
      <c r="J22" s="33"/>
      <c r="K22" s="33"/>
      <c r="L22" s="33"/>
      <c r="M22" s="33"/>
      <c r="N22" s="33"/>
      <c r="O22" s="5"/>
      <c r="P22" s="9"/>
      <c r="Q22" s="9"/>
    </row>
    <row r="23" spans="1:17" ht="15.95" customHeight="1">
      <c r="A23" s="33"/>
      <c r="B23" s="33"/>
      <c r="C23" s="33"/>
      <c r="D23" s="33"/>
      <c r="E23" s="33"/>
      <c r="F23" s="33"/>
      <c r="G23" s="9"/>
      <c r="H23" s="103"/>
      <c r="I23" s="33"/>
      <c r="J23" s="33"/>
      <c r="K23" s="33"/>
      <c r="L23" s="33"/>
      <c r="M23" s="33"/>
      <c r="N23" s="33"/>
      <c r="O23" s="9"/>
      <c r="P23" s="103"/>
      <c r="Q23" s="9"/>
    </row>
    <row r="24" spans="1:17" ht="18.75">
      <c r="A24" s="33"/>
      <c r="B24" s="34" t="str">
        <f>'REKOD PRESTASI MURID'!G11</f>
        <v>Membaca</v>
      </c>
      <c r="C24" s="5" t="s">
        <v>169</v>
      </c>
      <c r="D24" s="5"/>
      <c r="E24" s="5"/>
      <c r="F24" s="5"/>
      <c r="G24" s="5"/>
      <c r="H24" s="4"/>
      <c r="I24" s="33"/>
      <c r="J24" s="34" t="str">
        <f>'REKOD PRESTASI MURID'!H11</f>
        <v>Menulis</v>
      </c>
      <c r="K24" s="5" t="s">
        <v>170</v>
      </c>
      <c r="L24" s="5"/>
      <c r="M24" s="5"/>
      <c r="N24" s="5"/>
      <c r="O24" s="5"/>
      <c r="P24" s="4"/>
      <c r="Q24" s="9"/>
    </row>
    <row r="25" spans="1:17">
      <c r="A25" s="29"/>
      <c r="B25" s="22" t="s">
        <v>16</v>
      </c>
      <c r="C25" s="21" t="s">
        <v>21</v>
      </c>
      <c r="D25" s="21" t="s">
        <v>22</v>
      </c>
      <c r="E25" s="21" t="s">
        <v>23</v>
      </c>
      <c r="F25" s="21" t="s">
        <v>24</v>
      </c>
      <c r="G25" s="21" t="s">
        <v>25</v>
      </c>
      <c r="H25" s="21" t="s">
        <v>26</v>
      </c>
      <c r="I25" s="29"/>
      <c r="J25" s="22" t="s">
        <v>16</v>
      </c>
      <c r="K25" s="21" t="s">
        <v>21</v>
      </c>
      <c r="L25" s="21" t="s">
        <v>22</v>
      </c>
      <c r="M25" s="21" t="s">
        <v>23</v>
      </c>
      <c r="N25" s="21" t="s">
        <v>24</v>
      </c>
      <c r="O25" s="21" t="s">
        <v>25</v>
      </c>
      <c r="P25" s="21" t="s">
        <v>26</v>
      </c>
      <c r="Q25" s="29"/>
    </row>
    <row r="26" spans="1:17">
      <c r="A26" s="29"/>
      <c r="B26" s="19" t="s">
        <v>20</v>
      </c>
      <c r="C26" s="19">
        <f>COUNTIF('REKOD PRESTASI MURID'!$G$12:$G$65,1)</f>
        <v>0</v>
      </c>
      <c r="D26" s="19">
        <f>COUNTIF('REKOD PRESTASI MURID'!$G$12:$G$65,2)</f>
        <v>0</v>
      </c>
      <c r="E26" s="19">
        <f>COUNTIF('REKOD PRESTASI MURID'!$G$12:$G$65,3)</f>
        <v>0</v>
      </c>
      <c r="F26" s="19">
        <f>COUNTIF('REKOD PRESTASI MURID'!$G$12:$G$65,4)</f>
        <v>0</v>
      </c>
      <c r="G26" s="19">
        <f>COUNTIF('REKOD PRESTASI MURID'!$G$12:$G$65,5)</f>
        <v>0</v>
      </c>
      <c r="H26" s="19">
        <f>COUNTIF('REKOD PRESTASI MURID'!$G$12:$G$65,6)</f>
        <v>1</v>
      </c>
      <c r="I26" s="29"/>
      <c r="J26" s="19" t="s">
        <v>20</v>
      </c>
      <c r="K26" s="19">
        <f>COUNTIF('REKOD PRESTASI MURID'!$H$12:$H$65,1)</f>
        <v>0</v>
      </c>
      <c r="L26" s="19">
        <f>COUNTIF('REKOD PRESTASI MURID'!$H$12:$H$65,2)</f>
        <v>0</v>
      </c>
      <c r="M26" s="19">
        <f>COUNTIF('REKOD PRESTASI MURID'!$H$12:$H$65,3)</f>
        <v>1</v>
      </c>
      <c r="N26" s="19">
        <f>COUNTIF('REKOD PRESTASI MURID'!$H$12:$H$65,4)</f>
        <v>0</v>
      </c>
      <c r="O26" s="19">
        <f>COUNTIF('REKOD PRESTASI MURID'!$H$12:$H$65,5)</f>
        <v>0</v>
      </c>
      <c r="P26" s="19">
        <f>COUNTIF('REKOD PRESTASI MURID'!$H$12:$H$65,6)</f>
        <v>0</v>
      </c>
      <c r="Q26" s="29"/>
    </row>
    <row r="27" spans="1:17">
      <c r="A27" s="29"/>
      <c r="B27" s="38"/>
      <c r="C27" s="38"/>
      <c r="D27" s="38"/>
      <c r="E27" s="38"/>
      <c r="F27" s="38"/>
      <c r="G27" s="38"/>
      <c r="H27" s="38"/>
      <c r="I27" s="29"/>
      <c r="J27" s="38"/>
      <c r="K27" s="38"/>
      <c r="L27" s="38"/>
      <c r="M27" s="38"/>
      <c r="N27" s="38"/>
      <c r="O27" s="38"/>
      <c r="P27" s="38"/>
      <c r="Q27" s="29"/>
    </row>
    <row r="28" spans="1:17">
      <c r="A28" s="29"/>
      <c r="B28" s="38"/>
      <c r="C28" s="38"/>
      <c r="D28" s="38"/>
      <c r="E28" s="38"/>
      <c r="F28" s="38"/>
      <c r="G28" s="38"/>
      <c r="H28" s="38"/>
      <c r="I28" s="29"/>
      <c r="J28" s="38"/>
      <c r="K28" s="38"/>
      <c r="L28" s="38"/>
      <c r="M28" s="38"/>
      <c r="N28" s="38"/>
      <c r="O28" s="38"/>
      <c r="P28" s="38"/>
      <c r="Q28" s="29"/>
    </row>
    <row r="29" spans="1:17">
      <c r="A29" s="29"/>
      <c r="B29" s="38"/>
      <c r="C29" s="38"/>
      <c r="D29" s="38"/>
      <c r="E29" s="38"/>
      <c r="F29" s="38"/>
      <c r="G29" s="38"/>
      <c r="H29" s="38"/>
      <c r="I29" s="29"/>
      <c r="J29" s="38"/>
      <c r="K29" s="38"/>
      <c r="L29" s="38"/>
      <c r="M29" s="38"/>
      <c r="N29" s="38"/>
      <c r="O29" s="38"/>
      <c r="P29" s="38"/>
      <c r="Q29" s="29"/>
    </row>
    <row r="30" spans="1:17">
      <c r="A30" s="29"/>
      <c r="B30" s="38"/>
      <c r="C30" s="38"/>
      <c r="D30" s="38"/>
      <c r="E30" s="38"/>
      <c r="F30" s="38"/>
      <c r="G30" s="38"/>
      <c r="H30" s="38"/>
      <c r="I30" s="29"/>
      <c r="J30" s="38"/>
      <c r="K30" s="38"/>
      <c r="L30" s="38"/>
      <c r="M30" s="38"/>
      <c r="N30" s="38"/>
      <c r="O30" s="38"/>
      <c r="P30" s="38"/>
      <c r="Q30" s="29"/>
    </row>
    <row r="31" spans="1:17">
      <c r="A31" s="29"/>
      <c r="B31" s="38"/>
      <c r="C31" s="38"/>
      <c r="D31" s="38"/>
      <c r="E31" s="38"/>
      <c r="F31" s="38"/>
      <c r="G31" s="38"/>
      <c r="H31" s="38"/>
      <c r="I31" s="29"/>
      <c r="J31" s="38"/>
      <c r="K31" s="38"/>
      <c r="L31" s="38"/>
      <c r="M31" s="38"/>
      <c r="N31" s="38"/>
      <c r="O31" s="38"/>
      <c r="P31" s="38"/>
      <c r="Q31" s="29"/>
    </row>
    <row r="32" spans="1:17">
      <c r="A32" s="29"/>
      <c r="B32" s="38"/>
      <c r="C32" s="38"/>
      <c r="D32" s="38"/>
      <c r="E32" s="38"/>
      <c r="F32" s="38"/>
      <c r="G32" s="38"/>
      <c r="H32" s="38"/>
      <c r="I32" s="29"/>
      <c r="J32" s="38"/>
      <c r="K32" s="38"/>
      <c r="L32" s="38"/>
      <c r="M32" s="38"/>
      <c r="N32" s="38"/>
      <c r="O32" s="38"/>
      <c r="P32" s="38"/>
      <c r="Q32" s="29"/>
    </row>
    <row r="33" spans="1:17">
      <c r="A33" s="29"/>
      <c r="B33" s="38"/>
      <c r="C33" s="38"/>
      <c r="D33" s="38"/>
      <c r="E33" s="38"/>
      <c r="F33" s="38"/>
      <c r="G33" s="38"/>
      <c r="H33" s="38"/>
      <c r="I33" s="29"/>
      <c r="J33" s="38"/>
      <c r="K33" s="38"/>
      <c r="L33" s="38"/>
      <c r="M33" s="38"/>
      <c r="N33" s="38"/>
      <c r="O33" s="38"/>
      <c r="P33" s="38"/>
      <c r="Q33" s="29"/>
    </row>
    <row r="34" spans="1:17">
      <c r="A34" s="29"/>
      <c r="B34" s="38"/>
      <c r="C34" s="38"/>
      <c r="D34" s="38"/>
      <c r="E34" s="38"/>
      <c r="F34" s="38"/>
      <c r="G34" s="38"/>
      <c r="H34" s="38"/>
      <c r="I34" s="29"/>
      <c r="J34" s="38"/>
      <c r="K34" s="38"/>
      <c r="L34" s="38"/>
      <c r="M34" s="38"/>
      <c r="N34" s="38"/>
      <c r="O34" s="38"/>
      <c r="P34" s="38"/>
      <c r="Q34" s="29"/>
    </row>
    <row r="35" spans="1:17">
      <c r="A35" s="29"/>
      <c r="B35" s="38"/>
      <c r="C35" s="38"/>
      <c r="D35" s="38"/>
      <c r="E35" s="38"/>
      <c r="F35" s="38"/>
      <c r="G35" s="38"/>
      <c r="H35" s="38"/>
      <c r="I35" s="29"/>
      <c r="J35" s="38"/>
      <c r="K35" s="38"/>
      <c r="L35" s="38"/>
      <c r="M35" s="38"/>
      <c r="N35" s="38"/>
      <c r="O35" s="38"/>
      <c r="P35" s="38"/>
      <c r="Q35" s="29"/>
    </row>
    <row r="36" spans="1:17">
      <c r="A36" s="29"/>
      <c r="B36" s="38"/>
      <c r="C36" s="38"/>
      <c r="D36" s="38"/>
      <c r="E36" s="38"/>
      <c r="F36" s="38"/>
      <c r="G36" s="38"/>
      <c r="H36" s="38"/>
      <c r="I36" s="29"/>
      <c r="J36" s="38"/>
      <c r="K36" s="38"/>
      <c r="L36" s="38"/>
      <c r="M36" s="38"/>
      <c r="N36" s="38"/>
      <c r="O36" s="38"/>
      <c r="P36" s="38"/>
      <c r="Q36" s="29"/>
    </row>
    <row r="37" spans="1:17">
      <c r="A37" s="29"/>
      <c r="B37" s="38"/>
      <c r="C37" s="38"/>
      <c r="D37" s="38"/>
      <c r="E37" s="38"/>
      <c r="F37" s="38"/>
      <c r="G37" s="38"/>
      <c r="H37" s="38"/>
      <c r="I37" s="29"/>
      <c r="J37" s="38"/>
      <c r="K37" s="38"/>
      <c r="L37" s="38"/>
      <c r="M37" s="38"/>
      <c r="N37" s="38"/>
      <c r="O37" s="38"/>
      <c r="P37" s="38"/>
      <c r="Q37" s="29"/>
    </row>
    <row r="38" spans="1:17">
      <c r="A38" s="29"/>
      <c r="B38" s="38"/>
      <c r="C38" s="38"/>
      <c r="D38" s="38"/>
      <c r="E38" s="38"/>
      <c r="F38" s="38"/>
      <c r="G38" s="38"/>
      <c r="H38" s="38"/>
      <c r="I38" s="29"/>
      <c r="J38" s="38"/>
      <c r="K38" s="38"/>
      <c r="L38" s="38"/>
      <c r="M38" s="38"/>
      <c r="N38" s="38"/>
      <c r="O38" s="38"/>
      <c r="P38" s="38"/>
      <c r="Q38" s="29"/>
    </row>
    <row r="39" spans="1:17">
      <c r="A39" s="29"/>
      <c r="B39" s="38"/>
      <c r="C39" s="38"/>
      <c r="D39" s="38"/>
      <c r="E39" s="38"/>
      <c r="F39" s="23" t="s">
        <v>27</v>
      </c>
      <c r="G39" s="24">
        <f>SUM(C26:H26)</f>
        <v>1</v>
      </c>
      <c r="H39" s="23" t="s">
        <v>28</v>
      </c>
      <c r="I39" s="39"/>
      <c r="J39" s="38"/>
      <c r="K39" s="38"/>
      <c r="L39" s="38"/>
      <c r="M39" s="38"/>
      <c r="N39" s="23" t="s">
        <v>27</v>
      </c>
      <c r="O39" s="24">
        <f>SUM(K26:P26)</f>
        <v>1</v>
      </c>
      <c r="P39" s="23" t="s">
        <v>28</v>
      </c>
      <c r="Q39" s="29"/>
    </row>
    <row r="40" spans="1:17" ht="16.5" customHeight="1">
      <c r="A40" s="29"/>
      <c r="B40" s="29"/>
      <c r="C40" s="29"/>
      <c r="D40" s="29"/>
      <c r="E40" s="29"/>
      <c r="F40" s="29"/>
      <c r="G40" s="39"/>
      <c r="H40" s="104"/>
      <c r="I40" s="39"/>
      <c r="J40" s="29"/>
      <c r="K40" s="29"/>
      <c r="L40" s="29"/>
      <c r="M40" s="29"/>
      <c r="N40" s="29"/>
      <c r="O40" s="30"/>
      <c r="P40" s="104"/>
      <c r="Q40" s="29"/>
    </row>
    <row r="41" spans="1:17" ht="16.5" customHeight="1">
      <c r="A41" s="29"/>
      <c r="B41" s="34"/>
      <c r="C41" s="9"/>
      <c r="D41" s="9"/>
      <c r="E41" s="9"/>
      <c r="F41" s="9"/>
      <c r="G41" s="9"/>
      <c r="H41" s="4"/>
      <c r="I41" s="33"/>
      <c r="J41" s="34"/>
      <c r="K41" s="9"/>
      <c r="L41" s="9"/>
      <c r="M41" s="9"/>
      <c r="N41" s="9"/>
      <c r="O41" s="9"/>
      <c r="P41" s="4"/>
      <c r="Q41" s="29"/>
    </row>
    <row r="42" spans="1:17" ht="16.5" customHeight="1">
      <c r="A42" s="29"/>
      <c r="B42" s="9"/>
      <c r="C42" s="9"/>
      <c r="D42" s="9"/>
      <c r="E42" s="9"/>
      <c r="F42" s="33"/>
      <c r="G42" s="9"/>
      <c r="H42" s="9"/>
      <c r="I42" s="33"/>
      <c r="J42" s="33"/>
      <c r="K42" s="33"/>
      <c r="L42" s="33"/>
      <c r="M42" s="33"/>
      <c r="N42" s="33"/>
      <c r="O42" s="5"/>
      <c r="P42" s="9"/>
      <c r="Q42" s="29"/>
    </row>
    <row r="43" spans="1:17" ht="16.5" customHeight="1">
      <c r="A43" s="29"/>
      <c r="B43" s="33"/>
      <c r="C43" s="33"/>
      <c r="D43" s="33"/>
      <c r="E43" s="33"/>
      <c r="F43" s="33"/>
      <c r="G43" s="9"/>
      <c r="H43" s="103"/>
      <c r="I43" s="33"/>
      <c r="J43" s="33"/>
      <c r="K43" s="33"/>
      <c r="L43" s="33"/>
      <c r="M43" s="33"/>
      <c r="N43" s="33"/>
      <c r="O43" s="9"/>
      <c r="P43" s="103"/>
      <c r="Q43" s="29"/>
    </row>
    <row r="44" spans="1:17" ht="16.5" customHeight="1">
      <c r="A44" s="29"/>
      <c r="B44" s="34"/>
      <c r="C44" s="5"/>
      <c r="D44" s="5"/>
      <c r="E44" s="5"/>
      <c r="F44" s="5"/>
      <c r="G44" s="5"/>
      <c r="H44" s="4"/>
      <c r="I44" s="33"/>
      <c r="J44" s="106" t="str">
        <f>'REKOD PRESTASI MURID'!Y9</f>
        <v>TAHAP PENGUASAAN KESELURUHAN</v>
      </c>
      <c r="K44" s="79"/>
      <c r="L44" s="79"/>
      <c r="M44" s="79"/>
      <c r="N44" s="79"/>
      <c r="O44" s="79"/>
      <c r="P44" s="80"/>
      <c r="Q44" s="29"/>
    </row>
    <row r="45" spans="1:17" ht="16.5" customHeight="1">
      <c r="A45" s="29"/>
      <c r="B45" s="87"/>
      <c r="C45" s="88"/>
      <c r="D45" s="88"/>
      <c r="E45" s="88"/>
      <c r="F45" s="88"/>
      <c r="G45" s="88"/>
      <c r="H45" s="88"/>
      <c r="I45" s="29"/>
      <c r="J45" s="22" t="s">
        <v>16</v>
      </c>
      <c r="K45" s="21" t="s">
        <v>21</v>
      </c>
      <c r="L45" s="21" t="s">
        <v>22</v>
      </c>
      <c r="M45" s="21" t="s">
        <v>23</v>
      </c>
      <c r="N45" s="21" t="s">
        <v>24</v>
      </c>
      <c r="O45" s="21" t="s">
        <v>25</v>
      </c>
      <c r="P45" s="21" t="s">
        <v>26</v>
      </c>
      <c r="Q45" s="29"/>
    </row>
    <row r="46" spans="1:17" ht="16.5" customHeight="1">
      <c r="A46" s="29"/>
      <c r="B46" s="86"/>
      <c r="C46" s="86"/>
      <c r="D46" s="86"/>
      <c r="E46" s="86"/>
      <c r="F46" s="86"/>
      <c r="G46" s="86"/>
      <c r="H46" s="86"/>
      <c r="I46" s="29"/>
      <c r="J46" s="19" t="s">
        <v>20</v>
      </c>
      <c r="K46" s="161">
        <f>COUNTIF('REKOD PRESTASI MURID'!$Y$12:$Y$65,1)</f>
        <v>0</v>
      </c>
      <c r="L46" s="161">
        <f>COUNTIF('REKOD PRESTASI MURID'!$Y$12:$Y$65,2)</f>
        <v>0</v>
      </c>
      <c r="M46" s="161">
        <f>COUNTIF('REKOD PRESTASI MURID'!$Y$12:$Y$65,3)</f>
        <v>0</v>
      </c>
      <c r="N46" s="161">
        <f>COUNTIF('REKOD PRESTASI MURID'!$Y$12:$Y$65,4)</f>
        <v>0</v>
      </c>
      <c r="O46" s="161">
        <f>COUNTIF('REKOD PRESTASI MURID'!$Y$12:$Y$65,5)</f>
        <v>1</v>
      </c>
      <c r="P46" s="161">
        <f>COUNTIF('REKOD PRESTASI MURID'!$Y$12:$Y$65,6)</f>
        <v>0</v>
      </c>
      <c r="Q46" s="29"/>
    </row>
    <row r="47" spans="1:17" ht="16.5" customHeight="1">
      <c r="A47" s="29"/>
      <c r="B47" s="86"/>
      <c r="C47" s="86"/>
      <c r="D47" s="86"/>
      <c r="E47" s="86"/>
      <c r="F47" s="86"/>
      <c r="G47" s="86"/>
      <c r="H47" s="86"/>
      <c r="I47" s="29"/>
      <c r="J47" s="38"/>
      <c r="K47" s="38"/>
      <c r="L47" s="38"/>
      <c r="M47" s="38"/>
      <c r="N47" s="38"/>
      <c r="O47" s="38"/>
      <c r="P47" s="38"/>
      <c r="Q47" s="29"/>
    </row>
    <row r="48" spans="1:17" ht="16.5" customHeight="1">
      <c r="A48" s="29"/>
      <c r="B48" s="86"/>
      <c r="C48" s="86"/>
      <c r="D48" s="86"/>
      <c r="E48" s="86"/>
      <c r="F48" s="86"/>
      <c r="G48" s="86"/>
      <c r="H48" s="86"/>
      <c r="I48" s="29"/>
      <c r="J48" s="38"/>
      <c r="K48" s="38"/>
      <c r="L48" s="38"/>
      <c r="M48" s="38"/>
      <c r="N48" s="20"/>
      <c r="O48" s="20"/>
      <c r="P48" s="20"/>
      <c r="Q48" s="29"/>
    </row>
    <row r="49" spans="1:17" ht="16.5" customHeight="1">
      <c r="A49" s="29"/>
      <c r="B49" s="86"/>
      <c r="C49" s="86"/>
      <c r="D49" s="86"/>
      <c r="E49" s="86"/>
      <c r="F49" s="86"/>
      <c r="G49" s="86"/>
      <c r="H49" s="86"/>
      <c r="I49" s="29"/>
      <c r="J49" s="38"/>
      <c r="K49" s="38"/>
      <c r="L49" s="38"/>
      <c r="M49" s="38"/>
      <c r="N49" s="20"/>
      <c r="O49" s="20"/>
      <c r="P49" s="20"/>
      <c r="Q49" s="29"/>
    </row>
    <row r="50" spans="1:17" ht="16.5" customHeight="1">
      <c r="A50" s="29"/>
      <c r="B50" s="86"/>
      <c r="C50" s="86"/>
      <c r="D50" s="86"/>
      <c r="E50" s="86"/>
      <c r="F50" s="86"/>
      <c r="G50" s="86"/>
      <c r="H50" s="86"/>
      <c r="I50" s="29"/>
      <c r="J50" s="38"/>
      <c r="K50" s="38"/>
      <c r="L50" s="38"/>
      <c r="M50" s="38"/>
      <c r="N50" s="20"/>
      <c r="O50" s="20"/>
      <c r="P50" s="20"/>
      <c r="Q50" s="29"/>
    </row>
    <row r="51" spans="1:17" ht="16.5" customHeight="1">
      <c r="A51" s="29"/>
      <c r="B51" s="86"/>
      <c r="C51" s="86"/>
      <c r="D51" s="86"/>
      <c r="E51" s="86"/>
      <c r="F51" s="86"/>
      <c r="G51" s="86"/>
      <c r="H51" s="86"/>
      <c r="I51" s="29"/>
      <c r="J51" s="38"/>
      <c r="K51" s="38"/>
      <c r="L51" s="38"/>
      <c r="M51" s="38"/>
      <c r="N51" s="20"/>
      <c r="O51" s="20"/>
      <c r="P51" s="20"/>
      <c r="Q51" s="29"/>
    </row>
    <row r="52" spans="1:17" ht="16.5" customHeight="1">
      <c r="A52" s="29"/>
      <c r="B52" s="86"/>
      <c r="C52" s="86"/>
      <c r="D52" s="86"/>
      <c r="E52" s="86"/>
      <c r="F52" s="86"/>
      <c r="G52" s="86"/>
      <c r="H52" s="86"/>
      <c r="I52" s="29"/>
      <c r="J52" s="38"/>
      <c r="K52" s="38"/>
      <c r="L52" s="38"/>
      <c r="M52" s="38"/>
      <c r="N52" s="20"/>
      <c r="O52" s="20"/>
      <c r="P52" s="20"/>
      <c r="Q52" s="29"/>
    </row>
    <row r="53" spans="1:17" ht="16.5" customHeight="1">
      <c r="A53" s="29"/>
      <c r="B53" s="86"/>
      <c r="C53" s="86"/>
      <c r="D53" s="86"/>
      <c r="E53" s="86"/>
      <c r="F53" s="86"/>
      <c r="G53" s="86"/>
      <c r="H53" s="86"/>
      <c r="I53" s="29"/>
      <c r="J53" s="38"/>
      <c r="K53" s="38"/>
      <c r="L53" s="38"/>
      <c r="M53" s="38"/>
      <c r="N53" s="20"/>
      <c r="O53" s="20"/>
      <c r="P53" s="20"/>
      <c r="Q53" s="29"/>
    </row>
    <row r="54" spans="1:17" ht="16.5" customHeight="1">
      <c r="A54" s="29"/>
      <c r="B54" s="86"/>
      <c r="C54" s="86"/>
      <c r="D54" s="86"/>
      <c r="E54" s="86"/>
      <c r="F54" s="86"/>
      <c r="G54" s="86"/>
      <c r="H54" s="86"/>
      <c r="I54" s="29"/>
      <c r="J54" s="38"/>
      <c r="K54" s="38"/>
      <c r="L54" s="38"/>
      <c r="M54" s="38"/>
      <c r="N54" s="20"/>
      <c r="O54" s="20"/>
      <c r="P54" s="20"/>
      <c r="Q54" s="29"/>
    </row>
    <row r="55" spans="1:17" ht="16.5" customHeight="1">
      <c r="A55" s="29"/>
      <c r="B55" s="86"/>
      <c r="C55" s="86"/>
      <c r="D55" s="86"/>
      <c r="E55" s="86"/>
      <c r="F55" s="86"/>
      <c r="G55" s="86"/>
      <c r="H55" s="86"/>
      <c r="I55" s="29"/>
      <c r="J55" s="38"/>
      <c r="K55" s="38"/>
      <c r="L55" s="38"/>
      <c r="M55" s="38"/>
      <c r="N55" s="20"/>
      <c r="O55" s="20"/>
      <c r="P55" s="20"/>
      <c r="Q55" s="29"/>
    </row>
    <row r="56" spans="1:17" ht="16.5" customHeight="1">
      <c r="A56" s="29"/>
      <c r="B56" s="86"/>
      <c r="C56" s="86"/>
      <c r="D56" s="86"/>
      <c r="E56" s="86"/>
      <c r="F56" s="86"/>
      <c r="G56" s="86"/>
      <c r="H56" s="86"/>
      <c r="I56" s="29"/>
      <c r="J56" s="38"/>
      <c r="K56" s="38"/>
      <c r="L56" s="38"/>
      <c r="M56" s="38"/>
      <c r="N56" s="38"/>
      <c r="O56" s="38"/>
      <c r="P56" s="38"/>
      <c r="Q56" s="29"/>
    </row>
    <row r="57" spans="1:17" ht="16.5" customHeight="1">
      <c r="A57" s="29"/>
      <c r="B57" s="86"/>
      <c r="C57" s="86"/>
      <c r="D57" s="86"/>
      <c r="E57" s="86"/>
      <c r="F57" s="86"/>
      <c r="G57" s="86"/>
      <c r="H57" s="86"/>
      <c r="I57" s="29"/>
      <c r="J57" s="38"/>
      <c r="K57" s="38"/>
      <c r="L57" s="38"/>
      <c r="M57" s="38"/>
      <c r="N57" s="38"/>
      <c r="O57" s="38"/>
      <c r="P57" s="38"/>
      <c r="Q57" s="29"/>
    </row>
    <row r="58" spans="1:17" ht="16.5" customHeight="1">
      <c r="A58" s="29"/>
      <c r="B58" s="86"/>
      <c r="C58" s="86"/>
      <c r="D58" s="86"/>
      <c r="E58" s="86"/>
      <c r="F58" s="86"/>
      <c r="G58" s="86"/>
      <c r="H58" s="86"/>
      <c r="I58" s="29"/>
      <c r="J58" s="38"/>
      <c r="K58" s="38"/>
      <c r="L58" s="38"/>
      <c r="M58" s="38"/>
      <c r="N58" s="38"/>
      <c r="O58" s="38"/>
      <c r="P58" s="38"/>
      <c r="Q58" s="29"/>
    </row>
    <row r="59" spans="1:17" ht="16.5" customHeight="1">
      <c r="A59" s="29"/>
      <c r="B59" s="86"/>
      <c r="C59" s="86"/>
      <c r="D59" s="86"/>
      <c r="E59" s="86"/>
      <c r="F59" s="86"/>
      <c r="G59" s="89"/>
      <c r="H59" s="86"/>
      <c r="I59" s="39"/>
      <c r="J59" s="38"/>
      <c r="K59" s="38"/>
      <c r="L59" s="38"/>
      <c r="M59" s="38"/>
      <c r="N59" s="23" t="s">
        <v>27</v>
      </c>
      <c r="O59" s="24">
        <f>SUM(K46:P46)</f>
        <v>1</v>
      </c>
      <c r="P59" s="23" t="s">
        <v>28</v>
      </c>
      <c r="Q59" s="29"/>
    </row>
    <row r="60" spans="1:17" ht="16.5" customHeight="1">
      <c r="A60" s="29"/>
      <c r="B60" s="29"/>
      <c r="C60" s="29"/>
      <c r="D60" s="29"/>
      <c r="E60" s="29"/>
      <c r="F60" s="29"/>
      <c r="G60" s="39"/>
      <c r="H60" s="104"/>
      <c r="I60" s="39"/>
      <c r="J60" s="29"/>
      <c r="K60" s="29"/>
      <c r="L60" s="29"/>
      <c r="M60" s="29"/>
      <c r="N60" s="29"/>
      <c r="O60" s="29"/>
      <c r="P60" s="29"/>
      <c r="Q60" s="29"/>
    </row>
    <row r="61" spans="1:17" ht="16.5" hidden="1" customHeight="1">
      <c r="A61" s="29"/>
      <c r="B61" s="34">
        <f>'REKOD PRESTASI MURID'!J11</f>
        <v>0</v>
      </c>
      <c r="C61" s="9" t="s">
        <v>46</v>
      </c>
      <c r="D61" s="9"/>
      <c r="E61" s="9"/>
      <c r="F61" s="9"/>
      <c r="G61" s="9"/>
      <c r="H61" s="4"/>
      <c r="I61" s="33"/>
      <c r="J61" s="34">
        <f>'REKOD PRESTASI MURID'!K11</f>
        <v>0</v>
      </c>
      <c r="K61" s="9" t="s">
        <v>47</v>
      </c>
      <c r="L61" s="9"/>
      <c r="M61" s="9"/>
      <c r="N61" s="9"/>
      <c r="O61" s="9"/>
      <c r="P61" s="4"/>
      <c r="Q61" s="29"/>
    </row>
    <row r="62" spans="1:17" ht="16.5" hidden="1" customHeight="1">
      <c r="A62" s="29"/>
      <c r="B62" s="22" t="s">
        <v>16</v>
      </c>
      <c r="C62" s="21" t="s">
        <v>21</v>
      </c>
      <c r="D62" s="21" t="s">
        <v>22</v>
      </c>
      <c r="E62" s="21" t="s">
        <v>23</v>
      </c>
      <c r="F62" s="21" t="s">
        <v>24</v>
      </c>
      <c r="G62" s="21" t="s">
        <v>25</v>
      </c>
      <c r="H62" s="21" t="s">
        <v>26</v>
      </c>
      <c r="I62" s="29"/>
      <c r="J62" s="22" t="s">
        <v>16</v>
      </c>
      <c r="K62" s="21" t="s">
        <v>21</v>
      </c>
      <c r="L62" s="21" t="s">
        <v>22</v>
      </c>
      <c r="M62" s="21" t="s">
        <v>23</v>
      </c>
      <c r="N62" s="21" t="s">
        <v>24</v>
      </c>
      <c r="O62" s="21" t="s">
        <v>25</v>
      </c>
      <c r="P62" s="21" t="s">
        <v>26</v>
      </c>
      <c r="Q62" s="29"/>
    </row>
    <row r="63" spans="1:17" ht="16.5" hidden="1" customHeight="1">
      <c r="A63" s="29"/>
      <c r="B63" s="19" t="s">
        <v>20</v>
      </c>
      <c r="C63" s="19">
        <f>COUNTIF('REKOD PRESTASI MURID'!$E$12:$E$65,1)</f>
        <v>0</v>
      </c>
      <c r="D63" s="19">
        <f>COUNTIF('REKOD PRESTASI MURID'!$E$12:$E$65,2)</f>
        <v>0</v>
      </c>
      <c r="E63" s="19">
        <f>COUNTIF('REKOD PRESTASI MURID'!$E$12:$E$65,3)</f>
        <v>0</v>
      </c>
      <c r="F63" s="19">
        <f>COUNTIF('REKOD PRESTASI MURID'!$E$12:$E$65,4)</f>
        <v>0</v>
      </c>
      <c r="G63" s="19">
        <f>COUNTIF('REKOD PRESTASI MURID'!$E$12:$E$65,5)</f>
        <v>1</v>
      </c>
      <c r="H63" s="19">
        <f>COUNTIF('REKOD PRESTASI MURID'!$E$12:$E$65,6)</f>
        <v>0</v>
      </c>
      <c r="I63" s="29"/>
      <c r="J63" s="19" t="s">
        <v>20</v>
      </c>
      <c r="K63" s="19">
        <f>COUNTIF('REKOD PRESTASI MURID'!$F$12:$F$65,1)</f>
        <v>0</v>
      </c>
      <c r="L63" s="19">
        <f>COUNTIF('REKOD PRESTASI MURID'!$F$12:$F$65,2)</f>
        <v>0</v>
      </c>
      <c r="M63" s="19">
        <f>COUNTIF('REKOD PRESTASI MURID'!$F$12:$F$65,3)</f>
        <v>0</v>
      </c>
      <c r="N63" s="19">
        <f>COUNTIF('REKOD PRESTASI MURID'!$F$12:$F$65,4)</f>
        <v>1</v>
      </c>
      <c r="O63" s="19">
        <f>COUNTIF('REKOD PRESTASI MURID'!$F$12:$F$65,5)</f>
        <v>0</v>
      </c>
      <c r="P63" s="19">
        <f>COUNTIF('REKOD PRESTASI MURID'!$F$12:$F$65,6)</f>
        <v>0</v>
      </c>
      <c r="Q63" s="29"/>
    </row>
    <row r="64" spans="1:17" ht="16.5" hidden="1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</row>
    <row r="65" spans="1:17" ht="16.5" hidden="1" customHeight="1">
      <c r="A65" s="29"/>
      <c r="B65" s="29"/>
      <c r="C65" s="29"/>
      <c r="D65" s="29"/>
      <c r="E65" s="29"/>
      <c r="F65" s="18"/>
      <c r="G65" s="18"/>
      <c r="H65" s="18"/>
      <c r="I65" s="29"/>
      <c r="J65" s="18"/>
      <c r="K65" s="18"/>
      <c r="L65" s="18"/>
      <c r="M65" s="18"/>
      <c r="N65" s="18"/>
      <c r="O65" s="18"/>
      <c r="P65" s="18"/>
      <c r="Q65" s="29"/>
    </row>
    <row r="66" spans="1:17" ht="16.5" hidden="1" customHeight="1">
      <c r="A66" s="29"/>
      <c r="B66" s="29"/>
      <c r="C66" s="29"/>
      <c r="D66" s="29"/>
      <c r="E66" s="29"/>
      <c r="F66" s="18"/>
      <c r="G66" s="18"/>
      <c r="H66" s="18"/>
      <c r="I66" s="29"/>
      <c r="J66" s="18"/>
      <c r="K66" s="18"/>
      <c r="L66" s="18"/>
      <c r="M66" s="18"/>
      <c r="N66" s="18"/>
      <c r="O66" s="18"/>
      <c r="P66" s="18"/>
      <c r="Q66" s="29"/>
    </row>
    <row r="67" spans="1:17" ht="16.5" hidden="1" customHeight="1">
      <c r="A67" s="29"/>
      <c r="B67" s="29"/>
      <c r="C67" s="29"/>
      <c r="D67" s="29"/>
      <c r="E67" s="29"/>
      <c r="F67" s="18"/>
      <c r="G67" s="18"/>
      <c r="H67" s="18"/>
      <c r="I67" s="29"/>
      <c r="J67" s="18"/>
      <c r="K67" s="18"/>
      <c r="L67" s="18"/>
      <c r="M67" s="18"/>
      <c r="N67" s="18"/>
      <c r="O67" s="18"/>
      <c r="P67" s="18"/>
      <c r="Q67" s="29"/>
    </row>
    <row r="68" spans="1:17" ht="16.5" hidden="1" customHeight="1">
      <c r="A68" s="29"/>
      <c r="B68" s="29"/>
      <c r="C68" s="29"/>
      <c r="D68" s="29"/>
      <c r="E68" s="29"/>
      <c r="F68" s="18"/>
      <c r="G68" s="18"/>
      <c r="H68" s="18"/>
      <c r="I68" s="29"/>
      <c r="J68" s="18"/>
      <c r="K68" s="18"/>
      <c r="L68" s="18"/>
      <c r="M68" s="18"/>
      <c r="N68" s="18"/>
      <c r="O68" s="18"/>
      <c r="P68" s="18"/>
      <c r="Q68" s="29"/>
    </row>
    <row r="69" spans="1:17" ht="16.5" hidden="1" customHeight="1">
      <c r="A69" s="29"/>
      <c r="B69" s="29"/>
      <c r="C69" s="29"/>
      <c r="D69" s="29"/>
      <c r="E69" s="29"/>
      <c r="F69" s="18"/>
      <c r="G69" s="18"/>
      <c r="H69" s="18"/>
      <c r="I69" s="29"/>
      <c r="J69" s="29"/>
      <c r="K69" s="29"/>
      <c r="L69" s="29"/>
      <c r="M69" s="29"/>
      <c r="N69" s="18"/>
      <c r="O69" s="18"/>
      <c r="P69" s="18"/>
      <c r="Q69" s="29"/>
    </row>
    <row r="70" spans="1:17" ht="16.5" hidden="1" customHeight="1">
      <c r="A70" s="29"/>
      <c r="B70" s="29"/>
      <c r="C70" s="29"/>
      <c r="D70" s="29"/>
      <c r="E70" s="29"/>
      <c r="F70" s="18"/>
      <c r="G70" s="18"/>
      <c r="H70" s="18"/>
      <c r="I70" s="29"/>
      <c r="J70" s="29"/>
      <c r="K70" s="29"/>
      <c r="L70" s="29"/>
      <c r="M70" s="29"/>
      <c r="N70" s="18"/>
      <c r="O70" s="18"/>
      <c r="P70" s="18"/>
      <c r="Q70" s="29"/>
    </row>
    <row r="71" spans="1:17" ht="16.5" hidden="1" customHeight="1">
      <c r="A71" s="29"/>
      <c r="B71" s="29"/>
      <c r="C71" s="29"/>
      <c r="D71" s="29"/>
      <c r="E71" s="29"/>
      <c r="F71" s="18"/>
      <c r="G71" s="18"/>
      <c r="H71" s="18"/>
      <c r="I71" s="29"/>
      <c r="J71" s="29"/>
      <c r="K71" s="29"/>
      <c r="L71" s="29"/>
      <c r="M71" s="29"/>
      <c r="N71" s="18"/>
      <c r="O71" s="18"/>
      <c r="P71" s="18"/>
      <c r="Q71" s="29"/>
    </row>
    <row r="72" spans="1:17" ht="16.5" hidden="1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18"/>
      <c r="O72" s="18"/>
      <c r="P72" s="18"/>
      <c r="Q72" s="29"/>
    </row>
    <row r="73" spans="1:17" ht="16.5" hidden="1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</row>
    <row r="74" spans="1:17" ht="16.5" hidden="1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</row>
    <row r="75" spans="1:17" ht="16.5" hidden="1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</row>
    <row r="76" spans="1:17" ht="16.5" hidden="1" customHeight="1">
      <c r="A76" s="29"/>
      <c r="B76" s="31"/>
      <c r="C76" s="35"/>
      <c r="D76" s="30"/>
      <c r="E76" s="30"/>
      <c r="F76" s="23" t="s">
        <v>27</v>
      </c>
      <c r="G76" s="24">
        <f>SUM(C63:H63)</f>
        <v>1</v>
      </c>
      <c r="H76" s="23" t="s">
        <v>28</v>
      </c>
      <c r="I76" s="29"/>
      <c r="J76" s="29"/>
      <c r="K76" s="29"/>
      <c r="L76" s="29"/>
      <c r="M76" s="29"/>
      <c r="N76" s="23" t="s">
        <v>27</v>
      </c>
      <c r="O76" s="24">
        <f>SUM(K63:P63)</f>
        <v>1</v>
      </c>
      <c r="P76" s="23" t="s">
        <v>28</v>
      </c>
      <c r="Q76" s="29"/>
    </row>
    <row r="77" spans="1:17" ht="16.5" hidden="1" customHeight="1">
      <c r="A77" s="29"/>
      <c r="B77" s="9"/>
      <c r="C77" s="9"/>
      <c r="D77" s="9"/>
      <c r="E77" s="9"/>
      <c r="F77" s="33"/>
      <c r="G77" s="9"/>
      <c r="H77" s="9"/>
      <c r="I77" s="33"/>
      <c r="J77" s="33"/>
      <c r="K77" s="33"/>
      <c r="L77" s="33"/>
      <c r="M77" s="33"/>
      <c r="N77" s="33"/>
      <c r="O77" s="5"/>
      <c r="P77" s="9"/>
      <c r="Q77" s="29"/>
    </row>
    <row r="78" spans="1:17" ht="16.5" hidden="1" customHeight="1">
      <c r="A78" s="29"/>
      <c r="B78" s="33"/>
      <c r="C78" s="33"/>
      <c r="D78" s="33"/>
      <c r="E78" s="33"/>
      <c r="F78" s="33"/>
      <c r="G78" s="9"/>
      <c r="H78" s="103"/>
      <c r="I78" s="33"/>
      <c r="J78" s="33"/>
      <c r="K78" s="33"/>
      <c r="L78" s="33"/>
      <c r="M78" s="33"/>
      <c r="N78" s="33"/>
      <c r="O78" s="9"/>
      <c r="P78" s="103"/>
      <c r="Q78" s="29"/>
    </row>
    <row r="79" spans="1:17" ht="16.5" hidden="1" customHeight="1">
      <c r="A79" s="29"/>
      <c r="B79" s="34">
        <f>'REKOD PRESTASI MURID'!L11</f>
        <v>0</v>
      </c>
      <c r="C79" s="5" t="s">
        <v>48</v>
      </c>
      <c r="D79" s="5"/>
      <c r="E79" s="5"/>
      <c r="F79" s="5"/>
      <c r="G79" s="5"/>
      <c r="H79" s="4"/>
      <c r="I79" s="33"/>
      <c r="J79" s="34">
        <f>'REKOD PRESTASI MURID'!M11</f>
        <v>0</v>
      </c>
      <c r="K79" s="5" t="s">
        <v>14</v>
      </c>
      <c r="L79" s="5"/>
      <c r="M79" s="5"/>
      <c r="N79" s="5"/>
      <c r="O79" s="5"/>
      <c r="P79" s="4"/>
      <c r="Q79" s="29"/>
    </row>
    <row r="80" spans="1:17" ht="16.5" hidden="1" customHeight="1">
      <c r="A80" s="29"/>
      <c r="B80" s="22" t="s">
        <v>16</v>
      </c>
      <c r="C80" s="21" t="s">
        <v>21</v>
      </c>
      <c r="D80" s="21" t="s">
        <v>22</v>
      </c>
      <c r="E80" s="21" t="s">
        <v>23</v>
      </c>
      <c r="F80" s="21" t="s">
        <v>24</v>
      </c>
      <c r="G80" s="21" t="s">
        <v>25</v>
      </c>
      <c r="H80" s="21" t="s">
        <v>26</v>
      </c>
      <c r="I80" s="29"/>
      <c r="J80" s="22" t="s">
        <v>16</v>
      </c>
      <c r="K80" s="21" t="s">
        <v>21</v>
      </c>
      <c r="L80" s="21" t="s">
        <v>22</v>
      </c>
      <c r="M80" s="21" t="s">
        <v>23</v>
      </c>
      <c r="N80" s="21" t="s">
        <v>24</v>
      </c>
      <c r="O80" s="21" t="s">
        <v>25</v>
      </c>
      <c r="P80" s="21" t="s">
        <v>26</v>
      </c>
      <c r="Q80" s="29"/>
    </row>
    <row r="81" spans="1:17" ht="16.5" hidden="1" customHeight="1">
      <c r="A81" s="29"/>
      <c r="B81" s="19" t="s">
        <v>20</v>
      </c>
      <c r="C81" s="19">
        <f>COUNTIF('REKOD PRESTASI MURID'!$G$12:$G$65,1)</f>
        <v>0</v>
      </c>
      <c r="D81" s="19">
        <f>COUNTIF('REKOD PRESTASI MURID'!$G$12:$G$65,2)</f>
        <v>0</v>
      </c>
      <c r="E81" s="19">
        <f>COUNTIF('REKOD PRESTASI MURID'!$G$12:$G$65,3)</f>
        <v>0</v>
      </c>
      <c r="F81" s="19">
        <f>COUNTIF('REKOD PRESTASI MURID'!$G$12:$G$65,4)</f>
        <v>0</v>
      </c>
      <c r="G81" s="19">
        <f>COUNTIF('REKOD PRESTASI MURID'!$G$12:$G$65,5)</f>
        <v>0</v>
      </c>
      <c r="H81" s="19">
        <f>COUNTIF('REKOD PRESTASI MURID'!$G$12:$G$65,6)</f>
        <v>1</v>
      </c>
      <c r="I81" s="29"/>
      <c r="J81" s="19" t="s">
        <v>20</v>
      </c>
      <c r="K81" s="19">
        <f>COUNTIF('REKOD PRESTASI MURID'!$H$12:$H$65,1)</f>
        <v>0</v>
      </c>
      <c r="L81" s="19">
        <f>COUNTIF('REKOD PRESTASI MURID'!$H$12:$H$65,2)</f>
        <v>0</v>
      </c>
      <c r="M81" s="19">
        <f>COUNTIF('REKOD PRESTASI MURID'!$H$12:$H$65,3)</f>
        <v>1</v>
      </c>
      <c r="N81" s="19">
        <f>COUNTIF('REKOD PRESTASI MURID'!$H$12:$H$65,4)</f>
        <v>0</v>
      </c>
      <c r="O81" s="19">
        <f>COUNTIF('REKOD PRESTASI MURID'!$H$12:$H$65,5)</f>
        <v>0</v>
      </c>
      <c r="P81" s="19">
        <f>COUNTIF('REKOD PRESTASI MURID'!$H$12:$H$65,6)</f>
        <v>0</v>
      </c>
      <c r="Q81" s="29"/>
    </row>
    <row r="82" spans="1:17" ht="16.5" hidden="1" customHeight="1">
      <c r="A82" s="29"/>
      <c r="B82" s="38"/>
      <c r="C82" s="38"/>
      <c r="D82" s="38"/>
      <c r="E82" s="38"/>
      <c r="F82" s="38"/>
      <c r="G82" s="38"/>
      <c r="H82" s="38"/>
      <c r="I82" s="29"/>
      <c r="J82" s="38"/>
      <c r="K82" s="38"/>
      <c r="L82" s="38"/>
      <c r="M82" s="38"/>
      <c r="N82" s="38"/>
      <c r="O82" s="38"/>
      <c r="P82" s="38"/>
      <c r="Q82" s="29"/>
    </row>
    <row r="83" spans="1:17" ht="16.5" hidden="1" customHeight="1">
      <c r="A83" s="29"/>
      <c r="B83" s="38"/>
      <c r="C83" s="38"/>
      <c r="D83" s="38"/>
      <c r="E83" s="38"/>
      <c r="F83" s="38"/>
      <c r="G83" s="38"/>
      <c r="H83" s="38"/>
      <c r="I83" s="29"/>
      <c r="J83" s="38"/>
      <c r="K83" s="38"/>
      <c r="L83" s="38"/>
      <c r="M83" s="38"/>
      <c r="N83" s="38"/>
      <c r="O83" s="38"/>
      <c r="P83" s="38"/>
      <c r="Q83" s="29"/>
    </row>
    <row r="84" spans="1:17" ht="16.5" hidden="1" customHeight="1">
      <c r="A84" s="29"/>
      <c r="B84" s="38"/>
      <c r="C84" s="38"/>
      <c r="D84" s="38"/>
      <c r="E84" s="38"/>
      <c r="F84" s="38"/>
      <c r="G84" s="38"/>
      <c r="H84" s="38"/>
      <c r="I84" s="29"/>
      <c r="J84" s="38"/>
      <c r="K84" s="38"/>
      <c r="L84" s="38"/>
      <c r="M84" s="38"/>
      <c r="N84" s="38"/>
      <c r="O84" s="38"/>
      <c r="P84" s="38"/>
      <c r="Q84" s="29"/>
    </row>
    <row r="85" spans="1:17" ht="16.5" hidden="1" customHeight="1">
      <c r="A85" s="29"/>
      <c r="B85" s="38"/>
      <c r="C85" s="38"/>
      <c r="D85" s="38"/>
      <c r="E85" s="38"/>
      <c r="F85" s="38"/>
      <c r="G85" s="38"/>
      <c r="H85" s="38"/>
      <c r="I85" s="29"/>
      <c r="J85" s="38"/>
      <c r="K85" s="38"/>
      <c r="L85" s="38"/>
      <c r="M85" s="38"/>
      <c r="N85" s="38"/>
      <c r="O85" s="38"/>
      <c r="P85" s="38"/>
      <c r="Q85" s="29"/>
    </row>
    <row r="86" spans="1:17" ht="16.5" hidden="1" customHeight="1">
      <c r="A86" s="29"/>
      <c r="B86" s="38"/>
      <c r="C86" s="38"/>
      <c r="D86" s="38"/>
      <c r="E86" s="38"/>
      <c r="F86" s="38"/>
      <c r="G86" s="38"/>
      <c r="H86" s="38"/>
      <c r="I86" s="29"/>
      <c r="J86" s="38"/>
      <c r="K86" s="38"/>
      <c r="L86" s="38"/>
      <c r="M86" s="38"/>
      <c r="N86" s="38"/>
      <c r="O86" s="38"/>
      <c r="P86" s="38"/>
      <c r="Q86" s="29"/>
    </row>
    <row r="87" spans="1:17" ht="16.5" hidden="1" customHeight="1">
      <c r="A87" s="29"/>
      <c r="B87" s="38"/>
      <c r="C87" s="38"/>
      <c r="D87" s="38"/>
      <c r="E87" s="38"/>
      <c r="F87" s="38"/>
      <c r="G87" s="38"/>
      <c r="H87" s="38"/>
      <c r="I87" s="29"/>
      <c r="J87" s="38"/>
      <c r="K87" s="38"/>
      <c r="L87" s="38"/>
      <c r="M87" s="38"/>
      <c r="N87" s="38"/>
      <c r="O87" s="38"/>
      <c r="P87" s="38"/>
      <c r="Q87" s="29"/>
    </row>
    <row r="88" spans="1:17" ht="16.5" hidden="1" customHeight="1">
      <c r="A88" s="29"/>
      <c r="B88" s="38"/>
      <c r="C88" s="38"/>
      <c r="D88" s="38"/>
      <c r="E88" s="38"/>
      <c r="F88" s="38"/>
      <c r="G88" s="38"/>
      <c r="H88" s="38"/>
      <c r="I88" s="29"/>
      <c r="J88" s="38"/>
      <c r="K88" s="38"/>
      <c r="L88" s="38"/>
      <c r="M88" s="38"/>
      <c r="N88" s="38"/>
      <c r="O88" s="38"/>
      <c r="P88" s="38"/>
      <c r="Q88" s="29"/>
    </row>
    <row r="89" spans="1:17" ht="16.5" hidden="1" customHeight="1">
      <c r="A89" s="29"/>
      <c r="B89" s="38"/>
      <c r="C89" s="38"/>
      <c r="D89" s="38"/>
      <c r="E89" s="38"/>
      <c r="F89" s="38"/>
      <c r="G89" s="38"/>
      <c r="H89" s="38"/>
      <c r="I89" s="29"/>
      <c r="J89" s="38"/>
      <c r="K89" s="38"/>
      <c r="L89" s="38"/>
      <c r="M89" s="38"/>
      <c r="N89" s="38"/>
      <c r="O89" s="38"/>
      <c r="P89" s="38"/>
      <c r="Q89" s="29"/>
    </row>
    <row r="90" spans="1:17" ht="16.5" hidden="1" customHeight="1">
      <c r="A90" s="29"/>
      <c r="B90" s="38"/>
      <c r="C90" s="38"/>
      <c r="D90" s="38"/>
      <c r="E90" s="38"/>
      <c r="F90" s="38"/>
      <c r="G90" s="38"/>
      <c r="H90" s="38"/>
      <c r="I90" s="29"/>
      <c r="J90" s="38"/>
      <c r="K90" s="38"/>
      <c r="L90" s="38"/>
      <c r="M90" s="38"/>
      <c r="N90" s="38"/>
      <c r="O90" s="38"/>
      <c r="P90" s="38"/>
      <c r="Q90" s="29"/>
    </row>
    <row r="91" spans="1:17" ht="16.5" hidden="1" customHeight="1">
      <c r="A91" s="29"/>
      <c r="B91" s="38"/>
      <c r="C91" s="38"/>
      <c r="D91" s="38"/>
      <c r="E91" s="38"/>
      <c r="F91" s="38"/>
      <c r="G91" s="38"/>
      <c r="H91" s="38"/>
      <c r="I91" s="29"/>
      <c r="J91" s="38"/>
      <c r="K91" s="38"/>
      <c r="L91" s="38"/>
      <c r="M91" s="38"/>
      <c r="N91" s="38"/>
      <c r="O91" s="38"/>
      <c r="P91" s="38"/>
      <c r="Q91" s="29"/>
    </row>
    <row r="92" spans="1:17" ht="16.5" hidden="1" customHeight="1">
      <c r="A92" s="29"/>
      <c r="B92" s="38"/>
      <c r="C92" s="38"/>
      <c r="D92" s="38"/>
      <c r="E92" s="38"/>
      <c r="F92" s="38"/>
      <c r="G92" s="38"/>
      <c r="H92" s="38"/>
      <c r="I92" s="29"/>
      <c r="J92" s="38"/>
      <c r="K92" s="38"/>
      <c r="L92" s="38"/>
      <c r="M92" s="38"/>
      <c r="N92" s="38"/>
      <c r="O92" s="38"/>
      <c r="P92" s="38"/>
      <c r="Q92" s="29"/>
    </row>
    <row r="93" spans="1:17" ht="16.5" hidden="1" customHeight="1">
      <c r="A93" s="29"/>
      <c r="B93" s="38"/>
      <c r="C93" s="38"/>
      <c r="D93" s="38"/>
      <c r="E93" s="38"/>
      <c r="F93" s="38"/>
      <c r="G93" s="38"/>
      <c r="H93" s="38"/>
      <c r="I93" s="29"/>
      <c r="J93" s="38"/>
      <c r="K93" s="38"/>
      <c r="L93" s="38"/>
      <c r="M93" s="38"/>
      <c r="N93" s="38"/>
      <c r="O93" s="38"/>
      <c r="P93" s="38"/>
      <c r="Q93" s="29"/>
    </row>
    <row r="94" spans="1:17" ht="16.5" hidden="1" customHeight="1">
      <c r="A94" s="29"/>
      <c r="B94" s="38"/>
      <c r="C94" s="38"/>
      <c r="D94" s="38"/>
      <c r="E94" s="38"/>
      <c r="F94" s="23" t="s">
        <v>27</v>
      </c>
      <c r="G94" s="24">
        <f>SUM(C81:H81)</f>
        <v>1</v>
      </c>
      <c r="H94" s="23" t="s">
        <v>28</v>
      </c>
      <c r="I94" s="39"/>
      <c r="J94" s="38"/>
      <c r="K94" s="38"/>
      <c r="L94" s="38"/>
      <c r="M94" s="38"/>
      <c r="N94" s="23" t="s">
        <v>27</v>
      </c>
      <c r="O94" s="24">
        <f>SUM(K81:P81)</f>
        <v>1</v>
      </c>
      <c r="P94" s="23" t="s">
        <v>28</v>
      </c>
      <c r="Q94" s="29"/>
    </row>
    <row r="95" spans="1:17" ht="16.5" hidden="1" customHeight="1">
      <c r="A95" s="29"/>
      <c r="B95" s="29"/>
      <c r="C95" s="29"/>
      <c r="D95" s="29"/>
      <c r="E95" s="29"/>
      <c r="F95" s="29"/>
      <c r="G95" s="39"/>
      <c r="H95" s="104"/>
      <c r="I95" s="39"/>
      <c r="J95" s="29"/>
      <c r="K95" s="29"/>
      <c r="L95" s="29"/>
      <c r="M95" s="29"/>
      <c r="N95" s="29"/>
      <c r="O95" s="30"/>
      <c r="P95" s="104"/>
      <c r="Q95" s="29"/>
    </row>
    <row r="96" spans="1:17" ht="16.5" hidden="1" customHeight="1">
      <c r="A96" s="29"/>
      <c r="B96" s="34">
        <f>'REKOD PRESTASI MURID'!N11</f>
        <v>0</v>
      </c>
      <c r="C96" s="9" t="s">
        <v>49</v>
      </c>
      <c r="D96" s="9"/>
      <c r="E96" s="9"/>
      <c r="F96" s="9"/>
      <c r="G96" s="9"/>
      <c r="H96" s="4"/>
      <c r="I96" s="33"/>
      <c r="J96" s="34">
        <f>'REKOD PRESTASI MURID'!O11</f>
        <v>0</v>
      </c>
      <c r="K96" s="9" t="s">
        <v>50</v>
      </c>
      <c r="L96" s="9"/>
      <c r="M96" s="9"/>
      <c r="N96" s="9"/>
      <c r="O96" s="9"/>
      <c r="P96" s="4"/>
      <c r="Q96" s="29"/>
    </row>
    <row r="97" spans="1:17" ht="16.5" hidden="1" customHeight="1">
      <c r="A97" s="29"/>
      <c r="B97" s="22" t="s">
        <v>16</v>
      </c>
      <c r="C97" s="21" t="s">
        <v>21</v>
      </c>
      <c r="D97" s="21" t="s">
        <v>22</v>
      </c>
      <c r="E97" s="21" t="s">
        <v>23</v>
      </c>
      <c r="F97" s="21" t="s">
        <v>24</v>
      </c>
      <c r="G97" s="21" t="s">
        <v>25</v>
      </c>
      <c r="H97" s="21" t="s">
        <v>26</v>
      </c>
      <c r="I97" s="29"/>
      <c r="J97" s="22" t="s">
        <v>16</v>
      </c>
      <c r="K97" s="21" t="s">
        <v>21</v>
      </c>
      <c r="L97" s="21" t="s">
        <v>22</v>
      </c>
      <c r="M97" s="21" t="s">
        <v>23</v>
      </c>
      <c r="N97" s="21" t="s">
        <v>24</v>
      </c>
      <c r="O97" s="21" t="s">
        <v>25</v>
      </c>
      <c r="P97" s="21" t="s">
        <v>26</v>
      </c>
      <c r="Q97" s="29"/>
    </row>
    <row r="98" spans="1:17" ht="16.5" hidden="1" customHeight="1">
      <c r="A98" s="29"/>
      <c r="B98" s="19" t="s">
        <v>20</v>
      </c>
      <c r="C98" s="19">
        <f>COUNTIF('REKOD PRESTASI MURID'!$E$12:$E$65,1)</f>
        <v>0</v>
      </c>
      <c r="D98" s="19">
        <f>COUNTIF('REKOD PRESTASI MURID'!$E$12:$E$65,2)</f>
        <v>0</v>
      </c>
      <c r="E98" s="19">
        <f>COUNTIF('REKOD PRESTASI MURID'!$E$12:$E$65,3)</f>
        <v>0</v>
      </c>
      <c r="F98" s="19">
        <f>COUNTIF('REKOD PRESTASI MURID'!$E$12:$E$65,4)</f>
        <v>0</v>
      </c>
      <c r="G98" s="19">
        <f>COUNTIF('REKOD PRESTASI MURID'!$E$12:$E$65,5)</f>
        <v>1</v>
      </c>
      <c r="H98" s="19">
        <f>COUNTIF('REKOD PRESTASI MURID'!$E$12:$E$65,6)</f>
        <v>0</v>
      </c>
      <c r="I98" s="29"/>
      <c r="J98" s="19" t="s">
        <v>20</v>
      </c>
      <c r="K98" s="19">
        <f>COUNTIF('REKOD PRESTASI MURID'!$F$12:$F$65,1)</f>
        <v>0</v>
      </c>
      <c r="L98" s="19">
        <f>COUNTIF('REKOD PRESTASI MURID'!$F$12:$F$65,2)</f>
        <v>0</v>
      </c>
      <c r="M98" s="19">
        <f>COUNTIF('REKOD PRESTASI MURID'!$F$12:$F$65,3)</f>
        <v>0</v>
      </c>
      <c r="N98" s="19">
        <f>COUNTIF('REKOD PRESTASI MURID'!$F$12:$F$65,4)</f>
        <v>1</v>
      </c>
      <c r="O98" s="19">
        <f>COUNTIF('REKOD PRESTASI MURID'!$F$12:$F$65,5)</f>
        <v>0</v>
      </c>
      <c r="P98" s="19">
        <f>COUNTIF('REKOD PRESTASI MURID'!$F$12:$F$65,6)</f>
        <v>0</v>
      </c>
      <c r="Q98" s="29"/>
    </row>
    <row r="99" spans="1:17" ht="16.5" hidden="1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</row>
    <row r="100" spans="1:17" ht="16.5" hidden="1" customHeight="1">
      <c r="A100" s="29"/>
      <c r="B100" s="29"/>
      <c r="C100" s="29"/>
      <c r="D100" s="29"/>
      <c r="E100" s="29"/>
      <c r="F100" s="18"/>
      <c r="G100" s="18"/>
      <c r="H100" s="18"/>
      <c r="I100" s="29"/>
      <c r="J100" s="18"/>
      <c r="K100" s="18"/>
      <c r="L100" s="18"/>
      <c r="M100" s="18"/>
      <c r="N100" s="18"/>
      <c r="O100" s="18"/>
      <c r="P100" s="18"/>
      <c r="Q100" s="29"/>
    </row>
    <row r="101" spans="1:17" ht="16.5" hidden="1" customHeight="1">
      <c r="A101" s="29"/>
      <c r="B101" s="29"/>
      <c r="C101" s="29"/>
      <c r="D101" s="29"/>
      <c r="E101" s="29"/>
      <c r="F101" s="18"/>
      <c r="G101" s="18"/>
      <c r="H101" s="18"/>
      <c r="I101" s="29"/>
      <c r="J101" s="18"/>
      <c r="K101" s="18"/>
      <c r="L101" s="18"/>
      <c r="M101" s="18"/>
      <c r="N101" s="18"/>
      <c r="O101" s="18"/>
      <c r="P101" s="18"/>
      <c r="Q101" s="29"/>
    </row>
    <row r="102" spans="1:17" ht="16.5" hidden="1" customHeight="1">
      <c r="A102" s="29"/>
      <c r="B102" s="29"/>
      <c r="C102" s="29"/>
      <c r="D102" s="29"/>
      <c r="E102" s="29"/>
      <c r="F102" s="18"/>
      <c r="G102" s="18"/>
      <c r="H102" s="18"/>
      <c r="I102" s="29"/>
      <c r="J102" s="18"/>
      <c r="K102" s="18"/>
      <c r="L102" s="18"/>
      <c r="M102" s="18"/>
      <c r="N102" s="18"/>
      <c r="O102" s="18"/>
      <c r="P102" s="18"/>
      <c r="Q102" s="29"/>
    </row>
    <row r="103" spans="1:17" ht="16.5" hidden="1" customHeight="1">
      <c r="A103" s="29"/>
      <c r="B103" s="29"/>
      <c r="C103" s="29"/>
      <c r="D103" s="29"/>
      <c r="E103" s="29"/>
      <c r="F103" s="18"/>
      <c r="G103" s="18"/>
      <c r="H103" s="18"/>
      <c r="I103" s="29"/>
      <c r="J103" s="18"/>
      <c r="K103" s="18"/>
      <c r="L103" s="18"/>
      <c r="M103" s="18"/>
      <c r="N103" s="18"/>
      <c r="O103" s="18"/>
      <c r="P103" s="18"/>
      <c r="Q103" s="29"/>
    </row>
    <row r="104" spans="1:17" ht="16.5" hidden="1" customHeight="1">
      <c r="A104" s="29"/>
      <c r="B104" s="29"/>
      <c r="C104" s="29"/>
      <c r="D104" s="29"/>
      <c r="E104" s="29"/>
      <c r="F104" s="18"/>
      <c r="G104" s="18"/>
      <c r="H104" s="18"/>
      <c r="I104" s="29"/>
      <c r="J104" s="29"/>
      <c r="K104" s="29"/>
      <c r="L104" s="29"/>
      <c r="M104" s="29"/>
      <c r="N104" s="18"/>
      <c r="O104" s="18"/>
      <c r="P104" s="18"/>
      <c r="Q104" s="29"/>
    </row>
    <row r="105" spans="1:17" ht="16.5" hidden="1" customHeight="1">
      <c r="A105" s="29"/>
      <c r="B105" s="29"/>
      <c r="C105" s="29"/>
      <c r="D105" s="29"/>
      <c r="E105" s="29"/>
      <c r="F105" s="18"/>
      <c r="G105" s="18"/>
      <c r="H105" s="18"/>
      <c r="I105" s="29"/>
      <c r="J105" s="29"/>
      <c r="K105" s="29"/>
      <c r="L105" s="29"/>
      <c r="M105" s="29"/>
      <c r="N105" s="18"/>
      <c r="O105" s="18"/>
      <c r="P105" s="18"/>
      <c r="Q105" s="29"/>
    </row>
    <row r="106" spans="1:17" ht="16.5" hidden="1" customHeight="1">
      <c r="A106" s="29"/>
      <c r="B106" s="29"/>
      <c r="C106" s="29"/>
      <c r="D106" s="29"/>
      <c r="E106" s="29"/>
      <c r="F106" s="18"/>
      <c r="G106" s="18"/>
      <c r="H106" s="18"/>
      <c r="I106" s="29"/>
      <c r="J106" s="29"/>
      <c r="K106" s="29"/>
      <c r="L106" s="29"/>
      <c r="M106" s="29"/>
      <c r="N106" s="18"/>
      <c r="O106" s="18"/>
      <c r="P106" s="18"/>
      <c r="Q106" s="29"/>
    </row>
    <row r="107" spans="1:17" ht="16.5" hidden="1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18"/>
      <c r="O107" s="18"/>
      <c r="P107" s="18"/>
      <c r="Q107" s="29"/>
    </row>
    <row r="108" spans="1:17" ht="16.5" hidden="1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</row>
    <row r="109" spans="1:17" ht="16.5" hidden="1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</row>
    <row r="110" spans="1:17" ht="16.5" hidden="1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</row>
    <row r="111" spans="1:17" ht="16.5" hidden="1" customHeight="1">
      <c r="A111" s="29"/>
      <c r="B111" s="31"/>
      <c r="C111" s="35"/>
      <c r="D111" s="30"/>
      <c r="E111" s="30"/>
      <c r="F111" s="23" t="s">
        <v>27</v>
      </c>
      <c r="G111" s="24">
        <f>SUM(C98:H98)</f>
        <v>1</v>
      </c>
      <c r="H111" s="23" t="s">
        <v>28</v>
      </c>
      <c r="I111" s="29"/>
      <c r="J111" s="29"/>
      <c r="K111" s="29"/>
      <c r="L111" s="29"/>
      <c r="M111" s="29"/>
      <c r="N111" s="23" t="s">
        <v>27</v>
      </c>
      <c r="O111" s="24">
        <f>SUM(K98:P98)</f>
        <v>1</v>
      </c>
      <c r="P111" s="23" t="s">
        <v>28</v>
      </c>
      <c r="Q111" s="29"/>
    </row>
    <row r="112" spans="1:17" ht="16.5" hidden="1" customHeight="1">
      <c r="A112" s="29"/>
      <c r="B112" s="9"/>
      <c r="C112" s="9"/>
      <c r="D112" s="9"/>
      <c r="E112" s="9"/>
      <c r="F112" s="33"/>
      <c r="G112" s="9"/>
      <c r="H112" s="9"/>
      <c r="I112" s="33"/>
      <c r="J112" s="33"/>
      <c r="K112" s="33"/>
      <c r="L112" s="33"/>
      <c r="M112" s="33"/>
      <c r="N112" s="33"/>
      <c r="O112" s="5"/>
      <c r="P112" s="9"/>
      <c r="Q112" s="29"/>
    </row>
    <row r="113" spans="1:17" ht="16.5" hidden="1" customHeight="1">
      <c r="A113" s="29"/>
      <c r="B113" s="33"/>
      <c r="C113" s="33"/>
      <c r="D113" s="33"/>
      <c r="E113" s="33"/>
      <c r="F113" s="33"/>
      <c r="G113" s="9"/>
      <c r="H113" s="103"/>
      <c r="I113" s="33"/>
      <c r="J113" s="33"/>
      <c r="K113" s="33"/>
      <c r="L113" s="33"/>
      <c r="M113" s="33"/>
      <c r="N113" s="33"/>
      <c r="O113" s="9"/>
      <c r="P113" s="103"/>
      <c r="Q113" s="29"/>
    </row>
    <row r="114" spans="1:17" ht="16.5" hidden="1" customHeight="1">
      <c r="A114" s="29"/>
      <c r="B114" s="34">
        <f>'REKOD PRESTASI MURID'!P11</f>
        <v>0</v>
      </c>
      <c r="C114" s="5" t="s">
        <v>51</v>
      </c>
      <c r="D114" s="5"/>
      <c r="E114" s="5"/>
      <c r="F114" s="5"/>
      <c r="G114" s="5"/>
      <c r="H114" s="4"/>
      <c r="I114" s="33"/>
      <c r="J114" s="34">
        <f>'REKOD PRESTASI MURID'!Q11</f>
        <v>0</v>
      </c>
      <c r="K114" s="5" t="s">
        <v>52</v>
      </c>
      <c r="L114" s="5"/>
      <c r="M114" s="5"/>
      <c r="N114" s="5"/>
      <c r="O114" s="5"/>
      <c r="P114" s="4"/>
      <c r="Q114" s="29"/>
    </row>
    <row r="115" spans="1:17" ht="16.5" hidden="1" customHeight="1">
      <c r="A115" s="29"/>
      <c r="B115" s="22" t="s">
        <v>16</v>
      </c>
      <c r="C115" s="21" t="s">
        <v>21</v>
      </c>
      <c r="D115" s="21" t="s">
        <v>22</v>
      </c>
      <c r="E115" s="21" t="s">
        <v>23</v>
      </c>
      <c r="F115" s="21" t="s">
        <v>24</v>
      </c>
      <c r="G115" s="21" t="s">
        <v>25</v>
      </c>
      <c r="H115" s="21" t="s">
        <v>26</v>
      </c>
      <c r="I115" s="29"/>
      <c r="J115" s="22" t="s">
        <v>16</v>
      </c>
      <c r="K115" s="21" t="s">
        <v>21</v>
      </c>
      <c r="L115" s="21" t="s">
        <v>22</v>
      </c>
      <c r="M115" s="21" t="s">
        <v>23</v>
      </c>
      <c r="N115" s="21" t="s">
        <v>24</v>
      </c>
      <c r="O115" s="21" t="s">
        <v>25</v>
      </c>
      <c r="P115" s="21" t="s">
        <v>26</v>
      </c>
      <c r="Q115" s="29"/>
    </row>
    <row r="116" spans="1:17" ht="16.5" hidden="1" customHeight="1">
      <c r="A116" s="29"/>
      <c r="B116" s="19" t="s">
        <v>20</v>
      </c>
      <c r="C116" s="19">
        <f>COUNTIF('REKOD PRESTASI MURID'!$G$12:$G$65,1)</f>
        <v>0</v>
      </c>
      <c r="D116" s="19">
        <f>COUNTIF('REKOD PRESTASI MURID'!$G$12:$G$65,2)</f>
        <v>0</v>
      </c>
      <c r="E116" s="19">
        <f>COUNTIF('REKOD PRESTASI MURID'!$G$12:$G$65,3)</f>
        <v>0</v>
      </c>
      <c r="F116" s="19">
        <f>COUNTIF('REKOD PRESTASI MURID'!$G$12:$G$65,4)</f>
        <v>0</v>
      </c>
      <c r="G116" s="19">
        <f>COUNTIF('REKOD PRESTASI MURID'!$G$12:$G$65,5)</f>
        <v>0</v>
      </c>
      <c r="H116" s="19">
        <f>COUNTIF('REKOD PRESTASI MURID'!$G$12:$G$65,6)</f>
        <v>1</v>
      </c>
      <c r="I116" s="29"/>
      <c r="J116" s="19" t="s">
        <v>20</v>
      </c>
      <c r="K116" s="19">
        <f>COUNTIF('REKOD PRESTASI MURID'!$H$12:$H$65,1)</f>
        <v>0</v>
      </c>
      <c r="L116" s="19">
        <f>COUNTIF('REKOD PRESTASI MURID'!$H$12:$H$65,2)</f>
        <v>0</v>
      </c>
      <c r="M116" s="19">
        <f>COUNTIF('REKOD PRESTASI MURID'!$H$12:$H$65,3)</f>
        <v>1</v>
      </c>
      <c r="N116" s="19">
        <f>COUNTIF('REKOD PRESTASI MURID'!$H$12:$H$65,4)</f>
        <v>0</v>
      </c>
      <c r="O116" s="19">
        <f>COUNTIF('REKOD PRESTASI MURID'!$H$12:$H$65,5)</f>
        <v>0</v>
      </c>
      <c r="P116" s="19">
        <f>COUNTIF('REKOD PRESTASI MURID'!$H$12:$H$65,6)</f>
        <v>0</v>
      </c>
      <c r="Q116" s="29"/>
    </row>
    <row r="117" spans="1:17" ht="16.5" hidden="1" customHeight="1">
      <c r="A117" s="29"/>
      <c r="B117" s="38"/>
      <c r="C117" s="38"/>
      <c r="D117" s="38"/>
      <c r="E117" s="38"/>
      <c r="F117" s="38"/>
      <c r="G117" s="38"/>
      <c r="H117" s="38"/>
      <c r="I117" s="29"/>
      <c r="J117" s="38"/>
      <c r="K117" s="38"/>
      <c r="L117" s="38"/>
      <c r="M117" s="38"/>
      <c r="N117" s="38"/>
      <c r="O117" s="38"/>
      <c r="P117" s="38"/>
      <c r="Q117" s="29"/>
    </row>
    <row r="118" spans="1:17" ht="16.5" hidden="1" customHeight="1">
      <c r="A118" s="29"/>
      <c r="B118" s="38"/>
      <c r="C118" s="38"/>
      <c r="D118" s="38"/>
      <c r="E118" s="38"/>
      <c r="F118" s="38"/>
      <c r="G118" s="38"/>
      <c r="H118" s="38"/>
      <c r="I118" s="29"/>
      <c r="J118" s="38"/>
      <c r="K118" s="38"/>
      <c r="L118" s="38"/>
      <c r="M118" s="38"/>
      <c r="N118" s="38"/>
      <c r="O118" s="38"/>
      <c r="P118" s="38"/>
      <c r="Q118" s="29"/>
    </row>
    <row r="119" spans="1:17" ht="16.5" hidden="1" customHeight="1">
      <c r="A119" s="29"/>
      <c r="B119" s="38"/>
      <c r="C119" s="38"/>
      <c r="D119" s="38"/>
      <c r="E119" s="38"/>
      <c r="F119" s="38"/>
      <c r="G119" s="38"/>
      <c r="H119" s="38"/>
      <c r="I119" s="29"/>
      <c r="J119" s="38"/>
      <c r="K119" s="38"/>
      <c r="L119" s="38"/>
      <c r="M119" s="38"/>
      <c r="N119" s="38"/>
      <c r="O119" s="38"/>
      <c r="P119" s="38"/>
      <c r="Q119" s="29"/>
    </row>
    <row r="120" spans="1:17" ht="16.5" hidden="1" customHeight="1">
      <c r="A120" s="29"/>
      <c r="B120" s="38"/>
      <c r="C120" s="38"/>
      <c r="D120" s="38"/>
      <c r="E120" s="38"/>
      <c r="F120" s="38"/>
      <c r="G120" s="38"/>
      <c r="H120" s="38"/>
      <c r="I120" s="29"/>
      <c r="J120" s="38"/>
      <c r="K120" s="38"/>
      <c r="L120" s="38"/>
      <c r="M120" s="38"/>
      <c r="N120" s="38"/>
      <c r="O120" s="38"/>
      <c r="P120" s="38"/>
      <c r="Q120" s="29"/>
    </row>
    <row r="121" spans="1:17" ht="16.5" hidden="1" customHeight="1">
      <c r="A121" s="29"/>
      <c r="B121" s="38"/>
      <c r="C121" s="38"/>
      <c r="D121" s="38"/>
      <c r="E121" s="38"/>
      <c r="F121" s="38"/>
      <c r="G121" s="38"/>
      <c r="H121" s="38"/>
      <c r="I121" s="29"/>
      <c r="J121" s="38"/>
      <c r="K121" s="38"/>
      <c r="L121" s="38"/>
      <c r="M121" s="38"/>
      <c r="N121" s="38"/>
      <c r="O121" s="38"/>
      <c r="P121" s="38"/>
      <c r="Q121" s="29"/>
    </row>
    <row r="122" spans="1:17" ht="16.5" hidden="1" customHeight="1">
      <c r="A122" s="29"/>
      <c r="B122" s="38"/>
      <c r="C122" s="38"/>
      <c r="D122" s="38"/>
      <c r="E122" s="38"/>
      <c r="F122" s="38"/>
      <c r="G122" s="38"/>
      <c r="H122" s="38"/>
      <c r="I122" s="29"/>
      <c r="J122" s="38"/>
      <c r="K122" s="38"/>
      <c r="L122" s="38"/>
      <c r="M122" s="38"/>
      <c r="N122" s="38"/>
      <c r="O122" s="38"/>
      <c r="P122" s="38"/>
      <c r="Q122" s="29"/>
    </row>
    <row r="123" spans="1:17" ht="16.5" hidden="1" customHeight="1">
      <c r="A123" s="29"/>
      <c r="B123" s="38"/>
      <c r="C123" s="38"/>
      <c r="D123" s="38"/>
      <c r="E123" s="38"/>
      <c r="F123" s="38"/>
      <c r="G123" s="38"/>
      <c r="H123" s="38"/>
      <c r="I123" s="29"/>
      <c r="J123" s="38"/>
      <c r="K123" s="38"/>
      <c r="L123" s="38"/>
      <c r="M123" s="38"/>
      <c r="N123" s="38"/>
      <c r="O123" s="38"/>
      <c r="P123" s="38"/>
      <c r="Q123" s="29"/>
    </row>
    <row r="124" spans="1:17" ht="16.5" hidden="1" customHeight="1">
      <c r="A124" s="29"/>
      <c r="B124" s="38"/>
      <c r="C124" s="38"/>
      <c r="D124" s="38"/>
      <c r="E124" s="38"/>
      <c r="F124" s="38"/>
      <c r="G124" s="38"/>
      <c r="H124" s="38"/>
      <c r="I124" s="29"/>
      <c r="J124" s="38"/>
      <c r="K124" s="38"/>
      <c r="L124" s="38"/>
      <c r="M124" s="38"/>
      <c r="N124" s="38"/>
      <c r="O124" s="38"/>
      <c r="P124" s="38"/>
      <c r="Q124" s="29"/>
    </row>
    <row r="125" spans="1:17" ht="16.5" hidden="1" customHeight="1">
      <c r="A125" s="29"/>
      <c r="B125" s="38"/>
      <c r="C125" s="38"/>
      <c r="D125" s="38"/>
      <c r="E125" s="38"/>
      <c r="F125" s="38"/>
      <c r="G125" s="38"/>
      <c r="H125" s="38"/>
      <c r="I125" s="29"/>
      <c r="J125" s="38"/>
      <c r="K125" s="38"/>
      <c r="L125" s="38"/>
      <c r="M125" s="38"/>
      <c r="N125" s="38"/>
      <c r="O125" s="38"/>
      <c r="P125" s="38"/>
      <c r="Q125" s="29"/>
    </row>
    <row r="126" spans="1:17" ht="16.5" hidden="1" customHeight="1">
      <c r="A126" s="29"/>
      <c r="B126" s="38"/>
      <c r="C126" s="38"/>
      <c r="D126" s="38"/>
      <c r="E126" s="38"/>
      <c r="F126" s="38"/>
      <c r="G126" s="38"/>
      <c r="H126" s="38"/>
      <c r="I126" s="29"/>
      <c r="J126" s="38"/>
      <c r="K126" s="38"/>
      <c r="L126" s="38"/>
      <c r="M126" s="38"/>
      <c r="N126" s="38"/>
      <c r="O126" s="38"/>
      <c r="P126" s="38"/>
      <c r="Q126" s="29"/>
    </row>
    <row r="127" spans="1:17" ht="16.5" hidden="1" customHeight="1">
      <c r="A127" s="29"/>
      <c r="B127" s="38"/>
      <c r="C127" s="38"/>
      <c r="D127" s="38"/>
      <c r="E127" s="38"/>
      <c r="F127" s="38"/>
      <c r="G127" s="38"/>
      <c r="H127" s="38"/>
      <c r="I127" s="29"/>
      <c r="J127" s="38"/>
      <c r="K127" s="38"/>
      <c r="L127" s="38"/>
      <c r="M127" s="38"/>
      <c r="N127" s="38"/>
      <c r="O127" s="38"/>
      <c r="P127" s="38"/>
      <c r="Q127" s="29"/>
    </row>
    <row r="128" spans="1:17" ht="16.5" hidden="1" customHeight="1">
      <c r="A128" s="29"/>
      <c r="B128" s="38"/>
      <c r="C128" s="38"/>
      <c r="D128" s="38"/>
      <c r="E128" s="38"/>
      <c r="F128" s="38"/>
      <c r="G128" s="38"/>
      <c r="H128" s="38"/>
      <c r="I128" s="29"/>
      <c r="J128" s="38"/>
      <c r="K128" s="38"/>
      <c r="L128" s="38"/>
      <c r="M128" s="38"/>
      <c r="N128" s="38"/>
      <c r="O128" s="38"/>
      <c r="P128" s="38"/>
      <c r="Q128" s="29"/>
    </row>
    <row r="129" spans="1:17" ht="16.5" hidden="1" customHeight="1">
      <c r="A129" s="29"/>
      <c r="B129" s="38"/>
      <c r="C129" s="38"/>
      <c r="D129" s="38"/>
      <c r="E129" s="38"/>
      <c r="F129" s="23" t="s">
        <v>27</v>
      </c>
      <c r="G129" s="24">
        <f>SUM(C116:H116)</f>
        <v>1</v>
      </c>
      <c r="H129" s="23" t="s">
        <v>28</v>
      </c>
      <c r="I129" s="39"/>
      <c r="J129" s="38"/>
      <c r="K129" s="38"/>
      <c r="L129" s="38"/>
      <c r="M129" s="38"/>
      <c r="N129" s="23" t="s">
        <v>27</v>
      </c>
      <c r="O129" s="24">
        <f>SUM(K116:P116)</f>
        <v>1</v>
      </c>
      <c r="P129" s="23" t="s">
        <v>28</v>
      </c>
      <c r="Q129" s="29"/>
    </row>
    <row r="130" spans="1:17" ht="16.5" hidden="1" customHeight="1">
      <c r="A130" s="29"/>
      <c r="B130" s="29"/>
      <c r="C130" s="29"/>
      <c r="D130" s="29"/>
      <c r="E130" s="29"/>
      <c r="F130" s="29"/>
      <c r="G130" s="39"/>
      <c r="H130" s="104"/>
      <c r="I130" s="39"/>
      <c r="J130" s="29"/>
      <c r="K130" s="29"/>
      <c r="L130" s="29"/>
      <c r="M130" s="29"/>
      <c r="N130" s="29"/>
      <c r="O130" s="30"/>
      <c r="P130" s="104"/>
      <c r="Q130" s="29"/>
    </row>
    <row r="131" spans="1:17" ht="16.5" hidden="1" customHeight="1">
      <c r="A131" s="29"/>
      <c r="B131" s="29"/>
      <c r="C131" s="29"/>
      <c r="D131" s="29"/>
      <c r="E131" s="29"/>
      <c r="F131" s="29"/>
      <c r="G131" s="39"/>
      <c r="H131" s="104"/>
      <c r="I131" s="39"/>
      <c r="J131" s="29"/>
      <c r="K131" s="29"/>
      <c r="L131" s="29"/>
      <c r="M131" s="29"/>
      <c r="N131" s="29"/>
      <c r="O131" s="30"/>
      <c r="P131" s="104"/>
      <c r="Q131" s="29"/>
    </row>
    <row r="132" spans="1:17" ht="16.5" hidden="1" customHeight="1">
      <c r="A132" s="29"/>
      <c r="B132" s="34">
        <f>'REKOD PRESTASI MURID'!R11</f>
        <v>0</v>
      </c>
      <c r="C132" s="9" t="s">
        <v>53</v>
      </c>
      <c r="D132" s="9"/>
      <c r="E132" s="9"/>
      <c r="F132" s="9"/>
      <c r="G132" s="9"/>
      <c r="H132" s="4"/>
      <c r="I132" s="33"/>
      <c r="J132" s="34">
        <f>'REKOD PRESTASI MURID'!S11</f>
        <v>0</v>
      </c>
      <c r="K132" s="9" t="s">
        <v>54</v>
      </c>
      <c r="L132" s="9"/>
      <c r="M132" s="9"/>
      <c r="N132" s="9"/>
      <c r="O132" s="9"/>
      <c r="P132" s="4"/>
      <c r="Q132" s="29"/>
    </row>
    <row r="133" spans="1:17" ht="16.5" hidden="1" customHeight="1">
      <c r="A133" s="29"/>
      <c r="B133" s="22" t="s">
        <v>16</v>
      </c>
      <c r="C133" s="21" t="s">
        <v>21</v>
      </c>
      <c r="D133" s="21" t="s">
        <v>22</v>
      </c>
      <c r="E133" s="21" t="s">
        <v>23</v>
      </c>
      <c r="F133" s="21" t="s">
        <v>24</v>
      </c>
      <c r="G133" s="21" t="s">
        <v>25</v>
      </c>
      <c r="H133" s="21" t="s">
        <v>26</v>
      </c>
      <c r="I133" s="29"/>
      <c r="J133" s="22" t="s">
        <v>16</v>
      </c>
      <c r="K133" s="21" t="s">
        <v>21</v>
      </c>
      <c r="L133" s="21" t="s">
        <v>22</v>
      </c>
      <c r="M133" s="21" t="s">
        <v>23</v>
      </c>
      <c r="N133" s="21" t="s">
        <v>24</v>
      </c>
      <c r="O133" s="21" t="s">
        <v>25</v>
      </c>
      <c r="P133" s="21" t="s">
        <v>26</v>
      </c>
      <c r="Q133" s="29"/>
    </row>
    <row r="134" spans="1:17" ht="16.5" hidden="1" customHeight="1">
      <c r="A134" s="29"/>
      <c r="B134" s="19" t="s">
        <v>20</v>
      </c>
      <c r="C134" s="19">
        <f>COUNTIF('REKOD PRESTASI MURID'!$E$12:$E$65,1)</f>
        <v>0</v>
      </c>
      <c r="D134" s="19">
        <f>COUNTIF('REKOD PRESTASI MURID'!$E$12:$E$65,2)</f>
        <v>0</v>
      </c>
      <c r="E134" s="19">
        <f>COUNTIF('REKOD PRESTASI MURID'!$E$12:$E$65,3)</f>
        <v>0</v>
      </c>
      <c r="F134" s="19">
        <f>COUNTIF('REKOD PRESTASI MURID'!$E$12:$E$65,4)</f>
        <v>0</v>
      </c>
      <c r="G134" s="19">
        <f>COUNTIF('REKOD PRESTASI MURID'!$E$12:$E$65,5)</f>
        <v>1</v>
      </c>
      <c r="H134" s="19">
        <f>COUNTIF('REKOD PRESTASI MURID'!$E$12:$E$65,6)</f>
        <v>0</v>
      </c>
      <c r="I134" s="29"/>
      <c r="J134" s="19" t="s">
        <v>20</v>
      </c>
      <c r="K134" s="19">
        <f>COUNTIF('REKOD PRESTASI MURID'!$F$12:$F$65,1)</f>
        <v>0</v>
      </c>
      <c r="L134" s="19">
        <f>COUNTIF('REKOD PRESTASI MURID'!$F$12:$F$65,2)</f>
        <v>0</v>
      </c>
      <c r="M134" s="19">
        <f>COUNTIF('REKOD PRESTASI MURID'!$F$12:$F$65,3)</f>
        <v>0</v>
      </c>
      <c r="N134" s="19">
        <f>COUNTIF('REKOD PRESTASI MURID'!$F$12:$F$65,4)</f>
        <v>1</v>
      </c>
      <c r="O134" s="19">
        <f>COUNTIF('REKOD PRESTASI MURID'!$F$12:$F$65,5)</f>
        <v>0</v>
      </c>
      <c r="P134" s="19">
        <f>COUNTIF('REKOD PRESTASI MURID'!$F$12:$F$65,6)</f>
        <v>0</v>
      </c>
      <c r="Q134" s="29"/>
    </row>
    <row r="135" spans="1:17" ht="16.5" hidden="1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</row>
    <row r="136" spans="1:17" ht="16.5" hidden="1" customHeight="1">
      <c r="A136" s="29"/>
      <c r="B136" s="29"/>
      <c r="C136" s="29"/>
      <c r="D136" s="29"/>
      <c r="E136" s="29"/>
      <c r="F136" s="18"/>
      <c r="G136" s="18"/>
      <c r="H136" s="18"/>
      <c r="I136" s="29"/>
      <c r="J136" s="18"/>
      <c r="K136" s="18"/>
      <c r="L136" s="18"/>
      <c r="M136" s="18"/>
      <c r="N136" s="18"/>
      <c r="O136" s="18"/>
      <c r="P136" s="18"/>
      <c r="Q136" s="29"/>
    </row>
    <row r="137" spans="1:17" ht="16.5" hidden="1" customHeight="1">
      <c r="A137" s="29"/>
      <c r="B137" s="29"/>
      <c r="C137" s="29"/>
      <c r="D137" s="29"/>
      <c r="E137" s="29"/>
      <c r="F137" s="18"/>
      <c r="G137" s="18"/>
      <c r="H137" s="18"/>
      <c r="I137" s="29"/>
      <c r="J137" s="18"/>
      <c r="K137" s="18"/>
      <c r="L137" s="18"/>
      <c r="M137" s="18"/>
      <c r="N137" s="18"/>
      <c r="O137" s="18"/>
      <c r="P137" s="18"/>
      <c r="Q137" s="29"/>
    </row>
    <row r="138" spans="1:17" ht="16.5" hidden="1" customHeight="1">
      <c r="A138" s="29"/>
      <c r="B138" s="29"/>
      <c r="C138" s="29"/>
      <c r="D138" s="29"/>
      <c r="E138" s="29"/>
      <c r="F138" s="18"/>
      <c r="G138" s="18"/>
      <c r="H138" s="18"/>
      <c r="I138" s="29"/>
      <c r="J138" s="18"/>
      <c r="K138" s="18"/>
      <c r="L138" s="18"/>
      <c r="M138" s="18"/>
      <c r="N138" s="18"/>
      <c r="O138" s="18"/>
      <c r="P138" s="18"/>
      <c r="Q138" s="29"/>
    </row>
    <row r="139" spans="1:17" ht="16.5" hidden="1" customHeight="1">
      <c r="A139" s="29"/>
      <c r="B139" s="29"/>
      <c r="C139" s="29"/>
      <c r="D139" s="29"/>
      <c r="E139" s="29"/>
      <c r="F139" s="18"/>
      <c r="G139" s="18"/>
      <c r="H139" s="18"/>
      <c r="I139" s="29"/>
      <c r="J139" s="18"/>
      <c r="K139" s="18"/>
      <c r="L139" s="18"/>
      <c r="M139" s="18"/>
      <c r="N139" s="18"/>
      <c r="O139" s="18"/>
      <c r="P139" s="18"/>
      <c r="Q139" s="29"/>
    </row>
    <row r="140" spans="1:17" ht="16.5" hidden="1" customHeight="1">
      <c r="A140" s="29"/>
      <c r="B140" s="29"/>
      <c r="C140" s="29"/>
      <c r="D140" s="29"/>
      <c r="E140" s="29"/>
      <c r="F140" s="18"/>
      <c r="G140" s="18"/>
      <c r="H140" s="18"/>
      <c r="I140" s="29"/>
      <c r="J140" s="29"/>
      <c r="K140" s="29"/>
      <c r="L140" s="29"/>
      <c r="M140" s="29"/>
      <c r="N140" s="18"/>
      <c r="O140" s="18"/>
      <c r="P140" s="18"/>
      <c r="Q140" s="29"/>
    </row>
    <row r="141" spans="1:17" ht="16.5" hidden="1" customHeight="1">
      <c r="A141" s="29"/>
      <c r="B141" s="29"/>
      <c r="C141" s="29"/>
      <c r="D141" s="29"/>
      <c r="E141" s="29"/>
      <c r="F141" s="18"/>
      <c r="G141" s="18"/>
      <c r="H141" s="18"/>
      <c r="I141" s="29"/>
      <c r="J141" s="29"/>
      <c r="K141" s="29"/>
      <c r="L141" s="29"/>
      <c r="M141" s="29"/>
      <c r="N141" s="18"/>
      <c r="O141" s="18"/>
      <c r="P141" s="18"/>
      <c r="Q141" s="29"/>
    </row>
    <row r="142" spans="1:17" ht="16.5" hidden="1" customHeight="1">
      <c r="A142" s="29"/>
      <c r="B142" s="29"/>
      <c r="C142" s="29"/>
      <c r="D142" s="29"/>
      <c r="E142" s="29"/>
      <c r="F142" s="18"/>
      <c r="G142" s="18"/>
      <c r="H142" s="18"/>
      <c r="I142" s="29"/>
      <c r="J142" s="29"/>
      <c r="K142" s="29"/>
      <c r="L142" s="29"/>
      <c r="M142" s="29"/>
      <c r="N142" s="18"/>
      <c r="O142" s="18"/>
      <c r="P142" s="18"/>
      <c r="Q142" s="29"/>
    </row>
    <row r="143" spans="1:17" ht="16.5" hidden="1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18"/>
      <c r="O143" s="18"/>
      <c r="P143" s="18"/>
      <c r="Q143" s="29"/>
    </row>
    <row r="144" spans="1:17" ht="16.5" hidden="1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</row>
    <row r="145" spans="1:17" ht="16.5" hidden="1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</row>
    <row r="146" spans="1:17" ht="16.5" hidden="1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</row>
    <row r="147" spans="1:17" ht="16.5" hidden="1" customHeight="1">
      <c r="A147" s="29"/>
      <c r="B147" s="31"/>
      <c r="C147" s="35"/>
      <c r="D147" s="30"/>
      <c r="E147" s="30"/>
      <c r="F147" s="23" t="s">
        <v>27</v>
      </c>
      <c r="G147" s="24">
        <f>SUM(C134:H134)</f>
        <v>1</v>
      </c>
      <c r="H147" s="23" t="s">
        <v>28</v>
      </c>
      <c r="I147" s="29"/>
      <c r="J147" s="29"/>
      <c r="K147" s="29"/>
      <c r="L147" s="29"/>
      <c r="M147" s="29"/>
      <c r="N147" s="23" t="s">
        <v>27</v>
      </c>
      <c r="O147" s="24">
        <f>SUM(K134:P134)</f>
        <v>1</v>
      </c>
      <c r="P147" s="23" t="s">
        <v>28</v>
      </c>
      <c r="Q147" s="29"/>
    </row>
    <row r="148" spans="1:17" ht="16.5" hidden="1" customHeight="1">
      <c r="A148" s="29"/>
      <c r="B148" s="9"/>
      <c r="C148" s="9"/>
      <c r="D148" s="9"/>
      <c r="E148" s="9"/>
      <c r="F148" s="33"/>
      <c r="G148" s="9"/>
      <c r="H148" s="9"/>
      <c r="I148" s="33"/>
      <c r="J148" s="33"/>
      <c r="K148" s="33"/>
      <c r="L148" s="33"/>
      <c r="M148" s="33"/>
      <c r="N148" s="33"/>
      <c r="O148" s="5"/>
      <c r="P148" s="9"/>
      <c r="Q148" s="29"/>
    </row>
    <row r="149" spans="1:17" ht="16.5" hidden="1" customHeight="1">
      <c r="A149" s="29"/>
      <c r="B149" s="33"/>
      <c r="C149" s="33"/>
      <c r="D149" s="33"/>
      <c r="E149" s="33"/>
      <c r="F149" s="33"/>
      <c r="G149" s="9"/>
      <c r="H149" s="103"/>
      <c r="I149" s="33"/>
      <c r="J149" s="33"/>
      <c r="K149" s="33"/>
      <c r="L149" s="33"/>
      <c r="M149" s="33"/>
      <c r="N149" s="33"/>
      <c r="O149" s="9"/>
      <c r="P149" s="103"/>
      <c r="Q149" s="29"/>
    </row>
    <row r="150" spans="1:17" ht="16.5" hidden="1" customHeight="1">
      <c r="A150" s="29"/>
      <c r="B150" s="34">
        <f>'REKOD PRESTASI MURID'!T11</f>
        <v>0</v>
      </c>
      <c r="C150" s="5" t="s">
        <v>55</v>
      </c>
      <c r="D150" s="5"/>
      <c r="E150" s="5"/>
      <c r="F150" s="5"/>
      <c r="G150" s="5"/>
      <c r="H150" s="4"/>
      <c r="I150" s="33"/>
      <c r="J150" s="34">
        <f>'REKOD PRESTASI MURID'!U11</f>
        <v>0</v>
      </c>
      <c r="K150" s="5" t="s">
        <v>56</v>
      </c>
      <c r="L150" s="5"/>
      <c r="M150" s="5"/>
      <c r="N150" s="5"/>
      <c r="O150" s="5"/>
      <c r="P150" s="4"/>
      <c r="Q150" s="29"/>
    </row>
    <row r="151" spans="1:17" ht="16.5" hidden="1" customHeight="1">
      <c r="A151" s="29"/>
      <c r="B151" s="22" t="s">
        <v>16</v>
      </c>
      <c r="C151" s="21" t="s">
        <v>21</v>
      </c>
      <c r="D151" s="21" t="s">
        <v>22</v>
      </c>
      <c r="E151" s="21" t="s">
        <v>23</v>
      </c>
      <c r="F151" s="21" t="s">
        <v>24</v>
      </c>
      <c r="G151" s="21" t="s">
        <v>25</v>
      </c>
      <c r="H151" s="21" t="s">
        <v>26</v>
      </c>
      <c r="I151" s="29"/>
      <c r="J151" s="22" t="s">
        <v>16</v>
      </c>
      <c r="K151" s="21" t="s">
        <v>21</v>
      </c>
      <c r="L151" s="21" t="s">
        <v>22</v>
      </c>
      <c r="M151" s="21" t="s">
        <v>23</v>
      </c>
      <c r="N151" s="21" t="s">
        <v>24</v>
      </c>
      <c r="O151" s="21" t="s">
        <v>25</v>
      </c>
      <c r="P151" s="21" t="s">
        <v>26</v>
      </c>
      <c r="Q151" s="29"/>
    </row>
    <row r="152" spans="1:17" ht="16.5" hidden="1" customHeight="1">
      <c r="A152" s="29"/>
      <c r="B152" s="19" t="s">
        <v>20</v>
      </c>
      <c r="C152" s="19">
        <f>COUNTIF('REKOD PRESTASI MURID'!$G$12:$G$65,1)</f>
        <v>0</v>
      </c>
      <c r="D152" s="19">
        <f>COUNTIF('REKOD PRESTASI MURID'!$G$12:$G$65,2)</f>
        <v>0</v>
      </c>
      <c r="E152" s="19">
        <f>COUNTIF('REKOD PRESTASI MURID'!$G$12:$G$65,3)</f>
        <v>0</v>
      </c>
      <c r="F152" s="19">
        <f>COUNTIF('REKOD PRESTASI MURID'!$G$12:$G$65,4)</f>
        <v>0</v>
      </c>
      <c r="G152" s="19">
        <f>COUNTIF('REKOD PRESTASI MURID'!$G$12:$G$65,5)</f>
        <v>0</v>
      </c>
      <c r="H152" s="19">
        <f>COUNTIF('REKOD PRESTASI MURID'!$G$12:$G$65,6)</f>
        <v>1</v>
      </c>
      <c r="I152" s="29"/>
      <c r="J152" s="19" t="s">
        <v>20</v>
      </c>
      <c r="K152" s="19">
        <f>COUNTIF('REKOD PRESTASI MURID'!$H$12:$H$65,1)</f>
        <v>0</v>
      </c>
      <c r="L152" s="19">
        <f>COUNTIF('REKOD PRESTASI MURID'!$H$12:$H$65,2)</f>
        <v>0</v>
      </c>
      <c r="M152" s="19">
        <f>COUNTIF('REKOD PRESTASI MURID'!$H$12:$H$65,3)</f>
        <v>1</v>
      </c>
      <c r="N152" s="19">
        <f>COUNTIF('REKOD PRESTASI MURID'!$H$12:$H$65,4)</f>
        <v>0</v>
      </c>
      <c r="O152" s="19">
        <f>COUNTIF('REKOD PRESTASI MURID'!$H$12:$H$65,5)</f>
        <v>0</v>
      </c>
      <c r="P152" s="19">
        <f>COUNTIF('REKOD PRESTASI MURID'!$H$12:$H$65,6)</f>
        <v>0</v>
      </c>
      <c r="Q152" s="29"/>
    </row>
    <row r="153" spans="1:17" ht="16.5" hidden="1" customHeight="1">
      <c r="A153" s="29"/>
      <c r="B153" s="38"/>
      <c r="C153" s="38"/>
      <c r="D153" s="38"/>
      <c r="E153" s="38"/>
      <c r="F153" s="38"/>
      <c r="G153" s="38"/>
      <c r="H153" s="38"/>
      <c r="I153" s="29"/>
      <c r="J153" s="38"/>
      <c r="K153" s="38"/>
      <c r="L153" s="38"/>
      <c r="M153" s="38"/>
      <c r="N153" s="38"/>
      <c r="O153" s="38"/>
      <c r="P153" s="38"/>
      <c r="Q153" s="29"/>
    </row>
    <row r="154" spans="1:17" ht="16.5" hidden="1" customHeight="1">
      <c r="A154" s="29"/>
      <c r="B154" s="38"/>
      <c r="C154" s="38"/>
      <c r="D154" s="38"/>
      <c r="E154" s="38"/>
      <c r="F154" s="38"/>
      <c r="G154" s="38"/>
      <c r="H154" s="38"/>
      <c r="I154" s="29"/>
      <c r="J154" s="38"/>
      <c r="K154" s="38"/>
      <c r="L154" s="38"/>
      <c r="M154" s="38"/>
      <c r="N154" s="38"/>
      <c r="O154" s="38"/>
      <c r="P154" s="38"/>
      <c r="Q154" s="29"/>
    </row>
    <row r="155" spans="1:17" ht="16.5" hidden="1" customHeight="1">
      <c r="A155" s="29"/>
      <c r="B155" s="38"/>
      <c r="C155" s="38"/>
      <c r="D155" s="38"/>
      <c r="E155" s="38"/>
      <c r="F155" s="38"/>
      <c r="G155" s="38"/>
      <c r="H155" s="38"/>
      <c r="I155" s="29"/>
      <c r="J155" s="38"/>
      <c r="K155" s="38"/>
      <c r="L155" s="38"/>
      <c r="M155" s="38"/>
      <c r="N155" s="38"/>
      <c r="O155" s="38"/>
      <c r="P155" s="38"/>
      <c r="Q155" s="29"/>
    </row>
    <row r="156" spans="1:17" ht="16.5" hidden="1" customHeight="1">
      <c r="A156" s="29"/>
      <c r="B156" s="38"/>
      <c r="C156" s="38"/>
      <c r="D156" s="38"/>
      <c r="E156" s="38"/>
      <c r="F156" s="38"/>
      <c r="G156" s="38"/>
      <c r="H156" s="38"/>
      <c r="I156" s="29"/>
      <c r="J156" s="38"/>
      <c r="K156" s="38"/>
      <c r="L156" s="38"/>
      <c r="M156" s="38"/>
      <c r="N156" s="38"/>
      <c r="O156" s="38"/>
      <c r="P156" s="38"/>
      <c r="Q156" s="29"/>
    </row>
    <row r="157" spans="1:17" ht="16.5" hidden="1" customHeight="1">
      <c r="A157" s="29"/>
      <c r="B157" s="38"/>
      <c r="C157" s="38"/>
      <c r="D157" s="38"/>
      <c r="E157" s="38"/>
      <c r="F157" s="38"/>
      <c r="G157" s="38"/>
      <c r="H157" s="38"/>
      <c r="I157" s="29"/>
      <c r="J157" s="38"/>
      <c r="K157" s="38"/>
      <c r="L157" s="38"/>
      <c r="M157" s="38"/>
      <c r="N157" s="38"/>
      <c r="O157" s="38"/>
      <c r="P157" s="38"/>
      <c r="Q157" s="29"/>
    </row>
    <row r="158" spans="1:17" ht="16.5" hidden="1" customHeight="1">
      <c r="A158" s="29"/>
      <c r="B158" s="38"/>
      <c r="C158" s="38"/>
      <c r="D158" s="38"/>
      <c r="E158" s="38"/>
      <c r="F158" s="38"/>
      <c r="G158" s="38"/>
      <c r="H158" s="38"/>
      <c r="I158" s="29"/>
      <c r="J158" s="38"/>
      <c r="K158" s="38"/>
      <c r="L158" s="38"/>
      <c r="M158" s="38"/>
      <c r="N158" s="38"/>
      <c r="O158" s="38"/>
      <c r="P158" s="38"/>
      <c r="Q158" s="29"/>
    </row>
    <row r="159" spans="1:17" ht="16.5" hidden="1" customHeight="1">
      <c r="A159" s="29"/>
      <c r="B159" s="38"/>
      <c r="C159" s="38"/>
      <c r="D159" s="38"/>
      <c r="E159" s="38"/>
      <c r="F159" s="38"/>
      <c r="G159" s="38"/>
      <c r="H159" s="38"/>
      <c r="I159" s="29"/>
      <c r="J159" s="38"/>
      <c r="K159" s="38"/>
      <c r="L159" s="38"/>
      <c r="M159" s="38"/>
      <c r="N159" s="38"/>
      <c r="O159" s="38"/>
      <c r="P159" s="38"/>
      <c r="Q159" s="29"/>
    </row>
    <row r="160" spans="1:17" ht="16.5" hidden="1" customHeight="1">
      <c r="A160" s="29"/>
      <c r="B160" s="38"/>
      <c r="C160" s="38"/>
      <c r="D160" s="38"/>
      <c r="E160" s="38"/>
      <c r="F160" s="38"/>
      <c r="G160" s="38"/>
      <c r="H160" s="38"/>
      <c r="I160" s="29"/>
      <c r="J160" s="38"/>
      <c r="K160" s="38"/>
      <c r="L160" s="38"/>
      <c r="M160" s="38"/>
      <c r="N160" s="38"/>
      <c r="O160" s="38"/>
      <c r="P160" s="38"/>
      <c r="Q160" s="29"/>
    </row>
    <row r="161" spans="1:17" ht="16.5" hidden="1" customHeight="1">
      <c r="A161" s="29"/>
      <c r="B161" s="38"/>
      <c r="C161" s="38"/>
      <c r="D161" s="38"/>
      <c r="E161" s="38"/>
      <c r="F161" s="38"/>
      <c r="G161" s="38"/>
      <c r="H161" s="38"/>
      <c r="I161" s="29"/>
      <c r="J161" s="38"/>
      <c r="K161" s="38"/>
      <c r="L161" s="38"/>
      <c r="M161" s="38"/>
      <c r="N161" s="38"/>
      <c r="O161" s="38"/>
      <c r="P161" s="38"/>
      <c r="Q161" s="29"/>
    </row>
    <row r="162" spans="1:17" ht="16.5" hidden="1" customHeight="1">
      <c r="A162" s="29"/>
      <c r="B162" s="38"/>
      <c r="C162" s="38"/>
      <c r="D162" s="38"/>
      <c r="E162" s="38"/>
      <c r="F162" s="38"/>
      <c r="G162" s="38"/>
      <c r="H162" s="38"/>
      <c r="I162" s="29"/>
      <c r="J162" s="38"/>
      <c r="K162" s="38"/>
      <c r="L162" s="38"/>
      <c r="M162" s="38"/>
      <c r="N162" s="38"/>
      <c r="O162" s="38"/>
      <c r="P162" s="38"/>
      <c r="Q162" s="29"/>
    </row>
    <row r="163" spans="1:17" ht="16.5" hidden="1" customHeight="1">
      <c r="A163" s="29"/>
      <c r="B163" s="38"/>
      <c r="C163" s="38"/>
      <c r="D163" s="38"/>
      <c r="E163" s="38"/>
      <c r="F163" s="38"/>
      <c r="G163" s="38"/>
      <c r="H163" s="38"/>
      <c r="I163" s="29"/>
      <c r="J163" s="38"/>
      <c r="K163" s="38"/>
      <c r="L163" s="38"/>
      <c r="M163" s="38"/>
      <c r="N163" s="38"/>
      <c r="O163" s="38"/>
      <c r="P163" s="38"/>
      <c r="Q163" s="29"/>
    </row>
    <row r="164" spans="1:17" ht="16.5" hidden="1" customHeight="1">
      <c r="A164" s="29"/>
      <c r="B164" s="38"/>
      <c r="C164" s="38"/>
      <c r="D164" s="38"/>
      <c r="E164" s="38"/>
      <c r="F164" s="38"/>
      <c r="G164" s="38"/>
      <c r="H164" s="38"/>
      <c r="I164" s="29"/>
      <c r="J164" s="38"/>
      <c r="K164" s="38"/>
      <c r="L164" s="38"/>
      <c r="M164" s="38"/>
      <c r="N164" s="38"/>
      <c r="O164" s="38"/>
      <c r="P164" s="38"/>
      <c r="Q164" s="29"/>
    </row>
    <row r="165" spans="1:17" ht="16.5" hidden="1" customHeight="1">
      <c r="A165" s="29"/>
      <c r="B165" s="38"/>
      <c r="C165" s="38"/>
      <c r="D165" s="38"/>
      <c r="E165" s="38"/>
      <c r="F165" s="23" t="s">
        <v>27</v>
      </c>
      <c r="G165" s="24">
        <f>SUM(C152:H152)</f>
        <v>1</v>
      </c>
      <c r="H165" s="23" t="s">
        <v>28</v>
      </c>
      <c r="I165" s="39"/>
      <c r="J165" s="38"/>
      <c r="K165" s="38"/>
      <c r="L165" s="38"/>
      <c r="M165" s="38"/>
      <c r="N165" s="23" t="s">
        <v>27</v>
      </c>
      <c r="O165" s="24">
        <f>SUM(K152:P152)</f>
        <v>1</v>
      </c>
      <c r="P165" s="23" t="s">
        <v>28</v>
      </c>
      <c r="Q165" s="29"/>
    </row>
    <row r="166" spans="1:17" ht="16.5" hidden="1" customHeight="1">
      <c r="A166" s="29"/>
      <c r="B166" s="29"/>
      <c r="C166" s="29"/>
      <c r="D166" s="29"/>
      <c r="E166" s="29"/>
      <c r="F166" s="29"/>
      <c r="G166" s="39"/>
      <c r="H166" s="104"/>
      <c r="I166" s="39"/>
      <c r="J166" s="29"/>
      <c r="K166" s="29"/>
      <c r="L166" s="29"/>
      <c r="M166" s="29"/>
      <c r="N166" s="29"/>
      <c r="O166" s="30"/>
      <c r="P166" s="104"/>
      <c r="Q166" s="29"/>
    </row>
    <row r="167" spans="1:17" hidden="1">
      <c r="A167" s="29"/>
      <c r="B167" s="29"/>
      <c r="C167" s="29"/>
      <c r="D167" s="29"/>
      <c r="E167" s="29"/>
      <c r="F167" s="29"/>
      <c r="G167" s="39"/>
      <c r="H167" s="104"/>
      <c r="I167" s="39"/>
      <c r="J167" s="29"/>
      <c r="K167" s="29"/>
      <c r="L167" s="29"/>
      <c r="M167" s="29"/>
      <c r="N167" s="29"/>
      <c r="O167" s="30"/>
      <c r="P167" s="104"/>
      <c r="Q167" s="29"/>
    </row>
    <row r="168" spans="1:17" ht="18.75" hidden="1">
      <c r="A168" s="29"/>
      <c r="B168" s="105">
        <f>'REKOD PRESTASI MURID'!V11</f>
        <v>0</v>
      </c>
      <c r="C168" s="105" t="s">
        <v>57</v>
      </c>
      <c r="D168" s="105"/>
      <c r="E168" s="105"/>
      <c r="F168" s="105"/>
      <c r="G168" s="105"/>
      <c r="H168" s="105"/>
      <c r="I168" s="39"/>
      <c r="J168" s="34">
        <f>'REKOD PRESTASI MURID'!W11</f>
        <v>0</v>
      </c>
      <c r="K168" s="5" t="s">
        <v>58</v>
      </c>
      <c r="L168" s="5"/>
      <c r="M168" s="5"/>
      <c r="N168" s="37"/>
      <c r="O168" s="36"/>
      <c r="P168" s="31"/>
      <c r="Q168" s="29"/>
    </row>
    <row r="169" spans="1:17" hidden="1">
      <c r="A169" s="29"/>
      <c r="B169" s="22" t="s">
        <v>16</v>
      </c>
      <c r="C169" s="21" t="s">
        <v>21</v>
      </c>
      <c r="D169" s="21" t="s">
        <v>22</v>
      </c>
      <c r="E169" s="21" t="s">
        <v>23</v>
      </c>
      <c r="F169" s="21" t="s">
        <v>24</v>
      </c>
      <c r="G169" s="21" t="s">
        <v>25</v>
      </c>
      <c r="H169" s="21" t="s">
        <v>26</v>
      </c>
      <c r="I169" s="29"/>
      <c r="J169" s="22" t="s">
        <v>16</v>
      </c>
      <c r="K169" s="21" t="s">
        <v>21</v>
      </c>
      <c r="L169" s="21" t="s">
        <v>22</v>
      </c>
      <c r="M169" s="21" t="s">
        <v>23</v>
      </c>
      <c r="N169" s="21" t="s">
        <v>24</v>
      </c>
      <c r="O169" s="21" t="s">
        <v>25</v>
      </c>
      <c r="P169" s="21" t="s">
        <v>26</v>
      </c>
      <c r="Q169" s="29"/>
    </row>
    <row r="170" spans="1:17" hidden="1">
      <c r="A170" s="29"/>
      <c r="B170" s="19" t="s">
        <v>20</v>
      </c>
      <c r="C170" s="19">
        <f>COUNTIF('REKOD PRESTASI MURID'!$O$12:$O$65,1)</f>
        <v>0</v>
      </c>
      <c r="D170" s="19">
        <f>COUNTIF('REKOD PRESTASI MURID'!$O$12:$O$65,2)</f>
        <v>0</v>
      </c>
      <c r="E170" s="19">
        <f>COUNTIF('REKOD PRESTASI MURID'!$O$12:$O$65,3)</f>
        <v>0</v>
      </c>
      <c r="F170" s="19">
        <f>COUNTIF('REKOD PRESTASI MURID'!$O$12:$O$65,4)</f>
        <v>0</v>
      </c>
      <c r="G170" s="19">
        <f>COUNTIF('REKOD PRESTASI MURID'!$O$12:$O$65,5)</f>
        <v>0</v>
      </c>
      <c r="H170" s="19">
        <f>COUNTIF('REKOD PRESTASI MURID'!$O$12:$O$65,6)</f>
        <v>0</v>
      </c>
      <c r="I170" s="29"/>
      <c r="J170" s="19" t="s">
        <v>20</v>
      </c>
      <c r="K170" s="19">
        <f>COUNTIF('REKOD PRESTASI MURID'!$P$12:$P$65,1)</f>
        <v>0</v>
      </c>
      <c r="L170" s="19">
        <f>COUNTIF('REKOD PRESTASI MURID'!$P$12:$P$65,2)</f>
        <v>0</v>
      </c>
      <c r="M170" s="19">
        <f>COUNTIF('REKOD PRESTASI MURID'!$P$12:$P$65,3)</f>
        <v>0</v>
      </c>
      <c r="N170" s="19">
        <f>COUNTIF('REKOD PRESTASI MURID'!$P$12:$P$65,4)</f>
        <v>0</v>
      </c>
      <c r="O170" s="19">
        <f>COUNTIF('REKOD PRESTASI MURID'!$P$12:$P$65,5)</f>
        <v>0</v>
      </c>
      <c r="P170" s="19">
        <f>COUNTIF('REKOD PRESTASI MURID'!$P$12:$P$65,6)</f>
        <v>0</v>
      </c>
      <c r="Q170" s="29"/>
    </row>
    <row r="171" spans="1:17" hidden="1">
      <c r="A171" s="29"/>
      <c r="B171" s="38"/>
      <c r="C171" s="38"/>
      <c r="D171" s="38"/>
      <c r="E171" s="38"/>
      <c r="F171" s="38"/>
      <c r="G171" s="38"/>
      <c r="H171" s="38"/>
      <c r="I171" s="29"/>
      <c r="J171" s="38"/>
      <c r="K171" s="38"/>
      <c r="L171" s="38"/>
      <c r="M171" s="38"/>
      <c r="N171" s="38"/>
      <c r="O171" s="38"/>
      <c r="P171" s="38"/>
      <c r="Q171" s="29"/>
    </row>
    <row r="172" spans="1:17" hidden="1">
      <c r="A172" s="29"/>
      <c r="B172" s="38"/>
      <c r="C172" s="38"/>
      <c r="D172" s="38"/>
      <c r="E172" s="38"/>
      <c r="F172" s="38"/>
      <c r="G172" s="38"/>
      <c r="H172" s="38"/>
      <c r="I172" s="29"/>
      <c r="J172" s="38"/>
      <c r="K172" s="38"/>
      <c r="L172" s="38"/>
      <c r="M172" s="38"/>
      <c r="N172" s="38"/>
      <c r="O172" s="38"/>
      <c r="P172" s="38"/>
      <c r="Q172" s="29"/>
    </row>
    <row r="173" spans="1:17" hidden="1">
      <c r="A173" s="29"/>
      <c r="B173" s="38"/>
      <c r="C173" s="38"/>
      <c r="D173" s="38"/>
      <c r="E173" s="38"/>
      <c r="F173" s="38"/>
      <c r="G173" s="38"/>
      <c r="H173" s="38"/>
      <c r="I173" s="29"/>
      <c r="J173" s="38"/>
      <c r="K173" s="38"/>
      <c r="L173" s="38"/>
      <c r="M173" s="38"/>
      <c r="N173" s="38"/>
      <c r="O173" s="38"/>
      <c r="P173" s="38"/>
      <c r="Q173" s="29"/>
    </row>
    <row r="174" spans="1:17" hidden="1">
      <c r="A174" s="29"/>
      <c r="B174" s="38"/>
      <c r="C174" s="38"/>
      <c r="D174" s="38"/>
      <c r="E174" s="38"/>
      <c r="F174" s="38"/>
      <c r="G174" s="38"/>
      <c r="H174" s="38"/>
      <c r="I174" s="29"/>
      <c r="J174" s="38"/>
      <c r="K174" s="38"/>
      <c r="L174" s="38"/>
      <c r="M174" s="38"/>
      <c r="N174" s="38"/>
      <c r="O174" s="38"/>
      <c r="P174" s="38"/>
      <c r="Q174" s="29"/>
    </row>
    <row r="175" spans="1:17" hidden="1">
      <c r="A175" s="29"/>
      <c r="B175" s="38"/>
      <c r="C175" s="38"/>
      <c r="D175" s="38"/>
      <c r="E175" s="38"/>
      <c r="F175" s="38"/>
      <c r="G175" s="38"/>
      <c r="H175" s="38"/>
      <c r="I175" s="29"/>
      <c r="J175" s="38"/>
      <c r="K175" s="38"/>
      <c r="L175" s="38"/>
      <c r="M175" s="38"/>
      <c r="N175" s="38"/>
      <c r="O175" s="38"/>
      <c r="P175" s="38"/>
      <c r="Q175" s="29"/>
    </row>
    <row r="176" spans="1:17" hidden="1">
      <c r="A176" s="29"/>
      <c r="B176" s="38"/>
      <c r="C176" s="38"/>
      <c r="D176" s="38"/>
      <c r="E176" s="38"/>
      <c r="F176" s="38"/>
      <c r="G176" s="38"/>
      <c r="H176" s="38"/>
      <c r="I176" s="29"/>
      <c r="J176" s="38"/>
      <c r="K176" s="38"/>
      <c r="L176" s="38"/>
      <c r="M176" s="38"/>
      <c r="N176" s="38"/>
      <c r="O176" s="38"/>
      <c r="P176" s="38"/>
      <c r="Q176" s="29"/>
    </row>
    <row r="177" spans="1:17" hidden="1">
      <c r="A177" s="29"/>
      <c r="B177" s="38"/>
      <c r="C177" s="38"/>
      <c r="D177" s="38"/>
      <c r="E177" s="38"/>
      <c r="F177" s="38"/>
      <c r="G177" s="38"/>
      <c r="H177" s="38"/>
      <c r="I177" s="29"/>
      <c r="J177" s="38"/>
      <c r="K177" s="38"/>
      <c r="L177" s="38"/>
      <c r="M177" s="38"/>
      <c r="N177" s="38"/>
      <c r="O177" s="38"/>
      <c r="P177" s="38"/>
      <c r="Q177" s="29"/>
    </row>
    <row r="178" spans="1:17" hidden="1">
      <c r="A178" s="29"/>
      <c r="B178" s="38"/>
      <c r="C178" s="38"/>
      <c r="D178" s="38"/>
      <c r="E178" s="38"/>
      <c r="F178" s="38"/>
      <c r="G178" s="38"/>
      <c r="H178" s="38"/>
      <c r="I178" s="29"/>
      <c r="J178" s="38"/>
      <c r="K178" s="38"/>
      <c r="L178" s="38"/>
      <c r="M178" s="38"/>
      <c r="N178" s="38"/>
      <c r="O178" s="38"/>
      <c r="P178" s="38"/>
      <c r="Q178" s="29"/>
    </row>
    <row r="179" spans="1:17" hidden="1">
      <c r="A179" s="29"/>
      <c r="B179" s="38"/>
      <c r="C179" s="38"/>
      <c r="D179" s="38"/>
      <c r="E179" s="38"/>
      <c r="F179" s="38"/>
      <c r="G179" s="38"/>
      <c r="H179" s="38"/>
      <c r="I179" s="29"/>
      <c r="J179" s="38"/>
      <c r="K179" s="38"/>
      <c r="L179" s="38"/>
      <c r="M179" s="38"/>
      <c r="N179" s="38"/>
      <c r="O179" s="38"/>
      <c r="P179" s="38"/>
      <c r="Q179" s="29"/>
    </row>
    <row r="180" spans="1:17" hidden="1">
      <c r="A180" s="29"/>
      <c r="B180" s="38"/>
      <c r="C180" s="38"/>
      <c r="D180" s="38"/>
      <c r="E180" s="38"/>
      <c r="F180" s="38"/>
      <c r="G180" s="38"/>
      <c r="H180" s="38"/>
      <c r="I180" s="29"/>
      <c r="J180" s="38"/>
      <c r="K180" s="38"/>
      <c r="L180" s="38"/>
      <c r="M180" s="38"/>
      <c r="N180" s="38"/>
      <c r="O180" s="38"/>
      <c r="P180" s="38"/>
      <c r="Q180" s="29"/>
    </row>
    <row r="181" spans="1:17" hidden="1">
      <c r="A181" s="29"/>
      <c r="B181" s="38"/>
      <c r="C181" s="38"/>
      <c r="D181" s="38"/>
      <c r="E181" s="38"/>
      <c r="F181" s="38"/>
      <c r="G181" s="38"/>
      <c r="H181" s="38"/>
      <c r="I181" s="29"/>
      <c r="J181" s="38"/>
      <c r="K181" s="38"/>
      <c r="L181" s="38"/>
      <c r="M181" s="38"/>
      <c r="N181" s="38"/>
      <c r="O181" s="38"/>
      <c r="P181" s="38"/>
      <c r="Q181" s="29"/>
    </row>
    <row r="182" spans="1:17" hidden="1">
      <c r="A182" s="29"/>
      <c r="B182" s="38"/>
      <c r="C182" s="38"/>
      <c r="D182" s="38"/>
      <c r="E182" s="38"/>
      <c r="F182" s="38"/>
      <c r="G182" s="38"/>
      <c r="H182" s="38"/>
      <c r="I182" s="29"/>
      <c r="J182" s="38"/>
      <c r="K182" s="38"/>
      <c r="L182" s="38"/>
      <c r="M182" s="38"/>
      <c r="N182" s="38"/>
      <c r="O182" s="38"/>
      <c r="P182" s="38"/>
      <c r="Q182" s="29"/>
    </row>
    <row r="183" spans="1:17" hidden="1">
      <c r="A183" s="29"/>
      <c r="B183" s="38"/>
      <c r="C183" s="38"/>
      <c r="D183" s="38"/>
      <c r="E183" s="38"/>
      <c r="F183" s="23" t="s">
        <v>27</v>
      </c>
      <c r="G183" s="24">
        <f>SUM(C170:H170)</f>
        <v>0</v>
      </c>
      <c r="H183" s="160" t="s">
        <v>28</v>
      </c>
      <c r="I183" s="30"/>
      <c r="J183" s="38"/>
      <c r="K183" s="38"/>
      <c r="L183" s="38"/>
      <c r="M183" s="38"/>
      <c r="N183" s="23" t="s">
        <v>27</v>
      </c>
      <c r="O183" s="24">
        <f>SUM(K170:P170)</f>
        <v>0</v>
      </c>
      <c r="P183" s="160" t="s">
        <v>28</v>
      </c>
      <c r="Q183" s="30"/>
    </row>
    <row r="184" spans="1:17">
      <c r="A184" s="29"/>
      <c r="B184" s="29"/>
      <c r="C184" s="29"/>
      <c r="D184" s="29"/>
      <c r="E184" s="29"/>
      <c r="F184" s="29"/>
      <c r="G184" s="30"/>
      <c r="H184" s="204"/>
      <c r="I184" s="30"/>
      <c r="J184" s="29"/>
      <c r="K184" s="29"/>
      <c r="L184" s="29"/>
      <c r="M184" s="29"/>
      <c r="N184" s="29"/>
      <c r="O184" s="30"/>
      <c r="P184" s="204"/>
      <c r="Q184" s="30"/>
    </row>
    <row r="185" spans="1:17">
      <c r="A185" s="29"/>
      <c r="B185" s="33"/>
      <c r="C185" s="33"/>
      <c r="D185" s="33"/>
      <c r="E185" s="33"/>
      <c r="F185" s="33"/>
      <c r="G185" s="9"/>
      <c r="H185" s="204"/>
      <c r="I185" s="30"/>
      <c r="J185" s="29"/>
      <c r="K185" s="29"/>
      <c r="L185" s="29"/>
      <c r="M185" s="29"/>
      <c r="N185" s="29"/>
      <c r="O185" s="30"/>
      <c r="P185" s="204"/>
      <c r="Q185" s="30"/>
    </row>
    <row r="186" spans="1:17" ht="18.75">
      <c r="A186" s="29"/>
      <c r="B186" s="34"/>
      <c r="C186" s="5"/>
      <c r="D186" s="5"/>
      <c r="E186" s="5"/>
      <c r="F186" s="5"/>
      <c r="G186" s="5"/>
      <c r="H186" s="31"/>
      <c r="I186" s="30"/>
      <c r="J186" s="159"/>
      <c r="K186" s="159"/>
      <c r="L186" s="159"/>
      <c r="M186" s="159"/>
      <c r="N186" s="159"/>
      <c r="O186" s="159"/>
      <c r="P186" s="159"/>
      <c r="Q186" s="30"/>
    </row>
    <row r="187" spans="1:17">
      <c r="A187" s="29"/>
      <c r="B187" s="87"/>
      <c r="C187" s="88"/>
      <c r="D187" s="88"/>
      <c r="E187" s="88"/>
      <c r="F187" s="88"/>
      <c r="G187" s="88"/>
      <c r="H187" s="88"/>
      <c r="I187" s="29"/>
      <c r="J187" s="159"/>
      <c r="K187" s="159"/>
      <c r="L187" s="159"/>
      <c r="M187" s="159"/>
      <c r="N187" s="159"/>
      <c r="O187" s="159"/>
      <c r="P187" s="159"/>
      <c r="Q187" s="29"/>
    </row>
    <row r="188" spans="1:17">
      <c r="A188" s="29"/>
      <c r="B188" s="86"/>
      <c r="C188" s="86"/>
      <c r="D188" s="86"/>
      <c r="E188" s="86"/>
      <c r="F188" s="86"/>
      <c r="G188" s="86"/>
      <c r="H188" s="86"/>
      <c r="I188" s="29"/>
      <c r="J188" s="159"/>
      <c r="K188" s="159"/>
      <c r="L188" s="159"/>
      <c r="M188" s="159"/>
      <c r="N188" s="159"/>
      <c r="O188" s="159"/>
      <c r="P188" s="159"/>
      <c r="Q188" s="29"/>
    </row>
    <row r="189" spans="1:17">
      <c r="A189" s="29"/>
      <c r="B189" s="86"/>
      <c r="C189" s="86"/>
      <c r="D189" s="86"/>
      <c r="E189" s="86"/>
      <c r="F189" s="86"/>
      <c r="G189" s="86"/>
      <c r="H189" s="86"/>
      <c r="I189" s="29"/>
      <c r="J189" s="159"/>
      <c r="K189" s="159"/>
      <c r="L189" s="159"/>
      <c r="M189" s="159"/>
      <c r="N189" s="159"/>
      <c r="O189" s="159"/>
      <c r="P189" s="159"/>
      <c r="Q189" s="29"/>
    </row>
    <row r="190" spans="1:17">
      <c r="A190" s="29"/>
      <c r="B190" s="86"/>
      <c r="C190" s="86"/>
      <c r="D190" s="86"/>
      <c r="E190" s="86"/>
      <c r="F190" s="86"/>
      <c r="G190" s="86"/>
      <c r="H190" s="86"/>
      <c r="I190" s="29"/>
      <c r="J190" s="159"/>
      <c r="K190" s="159"/>
      <c r="L190" s="159"/>
      <c r="M190" s="159"/>
      <c r="N190" s="159"/>
      <c r="O190" s="159"/>
      <c r="P190" s="159"/>
      <c r="Q190" s="29"/>
    </row>
    <row r="191" spans="1:17">
      <c r="A191" s="29"/>
      <c r="B191" s="86"/>
      <c r="C191" s="86"/>
      <c r="D191" s="86"/>
      <c r="E191" s="86"/>
      <c r="F191" s="86"/>
      <c r="G191" s="86"/>
      <c r="H191" s="86"/>
      <c r="I191" s="29"/>
      <c r="J191" s="159"/>
      <c r="K191" s="159"/>
      <c r="L191" s="159"/>
      <c r="M191" s="159"/>
      <c r="N191" s="159"/>
      <c r="O191" s="159"/>
      <c r="P191" s="159"/>
      <c r="Q191" s="29"/>
    </row>
    <row r="192" spans="1:17">
      <c r="A192" s="29"/>
      <c r="B192" s="86"/>
      <c r="C192" s="86"/>
      <c r="D192" s="86"/>
      <c r="E192" s="86"/>
      <c r="F192" s="86"/>
      <c r="G192" s="86"/>
      <c r="H192" s="86"/>
      <c r="I192" s="29"/>
      <c r="J192" s="159"/>
      <c r="K192" s="159"/>
      <c r="L192" s="159"/>
      <c r="M192" s="159"/>
      <c r="N192" s="159"/>
      <c r="O192" s="159"/>
      <c r="P192" s="159"/>
      <c r="Q192" s="29"/>
    </row>
    <row r="193" spans="1:17">
      <c r="A193" s="29"/>
      <c r="B193" s="86"/>
      <c r="C193" s="86"/>
      <c r="D193" s="86"/>
      <c r="E193" s="86"/>
      <c r="F193" s="86"/>
      <c r="G193" s="86"/>
      <c r="H193" s="86"/>
      <c r="I193" s="29"/>
      <c r="J193" s="159"/>
      <c r="K193" s="159"/>
      <c r="L193" s="159"/>
      <c r="M193" s="159"/>
      <c r="N193" s="159"/>
      <c r="O193" s="159"/>
      <c r="P193" s="159"/>
      <c r="Q193" s="29"/>
    </row>
    <row r="194" spans="1:17">
      <c r="A194" s="29"/>
      <c r="B194" s="86"/>
      <c r="C194" s="86"/>
      <c r="D194" s="86"/>
      <c r="E194" s="86"/>
      <c r="F194" s="86"/>
      <c r="G194" s="86"/>
      <c r="H194" s="86"/>
      <c r="I194" s="29"/>
      <c r="J194" s="159"/>
      <c r="K194" s="159"/>
      <c r="L194" s="159"/>
      <c r="M194" s="159"/>
      <c r="N194" s="159"/>
      <c r="O194" s="159"/>
      <c r="P194" s="159"/>
      <c r="Q194" s="29"/>
    </row>
    <row r="195" spans="1:17">
      <c r="A195" s="29"/>
      <c r="B195" s="86"/>
      <c r="C195" s="86"/>
      <c r="D195" s="86"/>
      <c r="E195" s="86"/>
      <c r="F195" s="86"/>
      <c r="G195" s="86"/>
      <c r="H195" s="86"/>
      <c r="I195" s="29"/>
      <c r="J195" s="159"/>
      <c r="K195" s="159"/>
      <c r="L195" s="159"/>
      <c r="M195" s="159"/>
      <c r="N195" s="159"/>
      <c r="O195" s="159"/>
      <c r="P195" s="159"/>
      <c r="Q195" s="29"/>
    </row>
    <row r="196" spans="1:17">
      <c r="A196" s="29"/>
      <c r="B196" s="86"/>
      <c r="C196" s="86"/>
      <c r="D196" s="86"/>
      <c r="E196" s="86"/>
      <c r="F196" s="86"/>
      <c r="G196" s="86"/>
      <c r="H196" s="86"/>
      <c r="I196" s="29"/>
      <c r="J196" s="159"/>
      <c r="K196" s="159"/>
      <c r="L196" s="159"/>
      <c r="M196" s="159"/>
      <c r="N196" s="159"/>
      <c r="O196" s="159"/>
      <c r="P196" s="159"/>
      <c r="Q196" s="29"/>
    </row>
    <row r="197" spans="1:17">
      <c r="A197" s="29"/>
      <c r="B197" s="86"/>
      <c r="C197" s="86"/>
      <c r="D197" s="86"/>
      <c r="E197" s="86"/>
      <c r="F197" s="86"/>
      <c r="G197" s="86"/>
      <c r="H197" s="86"/>
      <c r="I197" s="29"/>
      <c r="J197" s="159"/>
      <c r="K197" s="159"/>
      <c r="L197" s="159"/>
      <c r="M197" s="159"/>
      <c r="N197" s="159"/>
      <c r="O197" s="159"/>
      <c r="P197" s="159"/>
      <c r="Q197" s="29"/>
    </row>
    <row r="198" spans="1:17">
      <c r="A198" s="29"/>
      <c r="B198" s="86"/>
      <c r="C198" s="86"/>
      <c r="D198" s="86"/>
      <c r="E198" s="86"/>
      <c r="F198" s="86"/>
      <c r="G198" s="86"/>
      <c r="H198" s="86"/>
      <c r="I198" s="29"/>
      <c r="J198" s="159"/>
      <c r="K198" s="159"/>
      <c r="L198" s="159"/>
      <c r="M198" s="159"/>
      <c r="N198" s="159"/>
      <c r="O198" s="159"/>
      <c r="P198" s="159"/>
      <c r="Q198" s="29"/>
    </row>
    <row r="199" spans="1:17">
      <c r="A199" s="29"/>
      <c r="B199" s="86"/>
      <c r="C199" s="86"/>
      <c r="D199" s="86"/>
      <c r="E199" s="86"/>
      <c r="F199" s="86"/>
      <c r="G199" s="86"/>
      <c r="H199" s="86"/>
      <c r="I199" s="29"/>
      <c r="J199" s="159"/>
      <c r="K199" s="159"/>
      <c r="L199" s="159"/>
      <c r="M199" s="159"/>
      <c r="N199" s="159"/>
      <c r="O199" s="159"/>
      <c r="P199" s="159"/>
      <c r="Q199" s="29"/>
    </row>
    <row r="200" spans="1:17">
      <c r="A200" s="29"/>
      <c r="B200" s="86"/>
      <c r="C200" s="86"/>
      <c r="D200" s="86"/>
      <c r="E200" s="86"/>
      <c r="F200" s="86"/>
      <c r="G200" s="86"/>
      <c r="H200" s="86"/>
      <c r="I200" s="29"/>
      <c r="J200" s="159"/>
      <c r="K200" s="159"/>
      <c r="L200" s="159"/>
      <c r="M200" s="159"/>
      <c r="N200" s="159"/>
      <c r="O200" s="159"/>
      <c r="P200" s="159"/>
      <c r="Q200" s="29"/>
    </row>
    <row r="201" spans="1:17">
      <c r="A201" s="29"/>
      <c r="B201" s="86"/>
      <c r="C201" s="86"/>
      <c r="D201" s="86"/>
      <c r="E201" s="86"/>
      <c r="F201" s="86"/>
      <c r="G201" s="89"/>
      <c r="H201" s="86"/>
      <c r="I201" s="30"/>
      <c r="J201" s="159"/>
      <c r="K201" s="159"/>
      <c r="L201" s="159"/>
      <c r="M201" s="159"/>
      <c r="N201" s="159"/>
      <c r="O201" s="159"/>
      <c r="P201" s="159"/>
      <c r="Q201" s="29"/>
    </row>
    <row r="202" spans="1:17">
      <c r="A202" s="33"/>
      <c r="B202" s="33"/>
      <c r="C202" s="33"/>
      <c r="D202" s="33"/>
      <c r="E202" s="33"/>
      <c r="F202" s="33"/>
      <c r="G202" s="9"/>
      <c r="H202" s="205"/>
      <c r="I202" s="9"/>
      <c r="J202" s="33"/>
      <c r="K202" s="33"/>
      <c r="L202" s="33"/>
      <c r="M202" s="33"/>
      <c r="N202" s="33"/>
      <c r="O202" s="9"/>
      <c r="P202" s="205"/>
      <c r="Q202" s="33"/>
    </row>
    <row r="203" spans="1:17">
      <c r="A203" s="33"/>
      <c r="B203" s="33"/>
      <c r="C203" s="33"/>
      <c r="D203" s="33"/>
      <c r="E203" s="33"/>
      <c r="F203" s="33"/>
      <c r="G203" s="9"/>
      <c r="H203" s="205"/>
      <c r="I203" s="9"/>
      <c r="J203" s="33"/>
      <c r="K203" s="33"/>
      <c r="L203" s="33"/>
      <c r="M203" s="33"/>
      <c r="N203" s="33"/>
      <c r="O203" s="9"/>
      <c r="P203" s="205"/>
      <c r="Q203" s="33"/>
    </row>
    <row r="204" spans="1:17" ht="18.75" hidden="1">
      <c r="A204" s="33"/>
      <c r="B204" s="34">
        <f>'REKOD PRESTASI MURID'!Z11</f>
        <v>0</v>
      </c>
      <c r="C204" s="5" t="s">
        <v>59</v>
      </c>
      <c r="D204" s="5"/>
      <c r="E204" s="5"/>
      <c r="F204" s="5"/>
      <c r="G204" s="5"/>
      <c r="H204" s="4"/>
      <c r="I204" s="9"/>
      <c r="J204" s="34">
        <f>'REKOD PRESTASI MURID'!AA11</f>
        <v>0</v>
      </c>
      <c r="K204" s="5" t="s">
        <v>60</v>
      </c>
      <c r="L204" s="5"/>
      <c r="M204" s="5"/>
      <c r="N204" s="5"/>
      <c r="O204" s="5"/>
      <c r="P204" s="13"/>
      <c r="Q204" s="33"/>
    </row>
    <row r="205" spans="1:17" hidden="1">
      <c r="A205" s="29"/>
      <c r="B205" s="22" t="s">
        <v>16</v>
      </c>
      <c r="C205" s="21" t="s">
        <v>21</v>
      </c>
      <c r="D205" s="21" t="s">
        <v>22</v>
      </c>
      <c r="E205" s="21" t="s">
        <v>23</v>
      </c>
      <c r="F205" s="21" t="s">
        <v>24</v>
      </c>
      <c r="G205" s="21" t="s">
        <v>25</v>
      </c>
      <c r="H205" s="21" t="s">
        <v>26</v>
      </c>
      <c r="I205" s="29"/>
      <c r="J205" s="22" t="s">
        <v>16</v>
      </c>
      <c r="K205" s="21" t="s">
        <v>21</v>
      </c>
      <c r="L205" s="21" t="s">
        <v>22</v>
      </c>
      <c r="M205" s="21" t="s">
        <v>23</v>
      </c>
      <c r="N205" s="21" t="s">
        <v>24</v>
      </c>
      <c r="O205" s="21" t="s">
        <v>25</v>
      </c>
      <c r="P205" s="21" t="s">
        <v>26</v>
      </c>
      <c r="Q205" s="29"/>
    </row>
    <row r="206" spans="1:17" hidden="1">
      <c r="A206" s="29"/>
      <c r="B206" s="19" t="s">
        <v>20</v>
      </c>
      <c r="C206" s="19">
        <f>COUNTIF('REKOD PRESTASI MURID'!$S$12:$S$65,1)</f>
        <v>0</v>
      </c>
      <c r="D206" s="19">
        <f>COUNTIF('REKOD PRESTASI MURID'!$S$12:$S$65,2)</f>
        <v>0</v>
      </c>
      <c r="E206" s="19">
        <f>COUNTIF('REKOD PRESTASI MURID'!$S$12:$S$65,3)</f>
        <v>0</v>
      </c>
      <c r="F206" s="19">
        <f>COUNTIF('REKOD PRESTASI MURID'!$S$12:$S$65,4)</f>
        <v>0</v>
      </c>
      <c r="G206" s="19">
        <f>COUNTIF('REKOD PRESTASI MURID'!$S$12:$S$65,5)</f>
        <v>0</v>
      </c>
      <c r="H206" s="19">
        <f>COUNTIF('REKOD PRESTASI MURID'!$S$12:$S$65,6)</f>
        <v>0</v>
      </c>
      <c r="I206" s="29"/>
      <c r="J206" s="19" t="s">
        <v>20</v>
      </c>
      <c r="K206" s="19">
        <f>COUNTIF('REKOD PRESTASI MURID'!$T$12:$T$65,1)</f>
        <v>0</v>
      </c>
      <c r="L206" s="19">
        <f>COUNTIF('REKOD PRESTASI MURID'!$T$12:$T$65,2)</f>
        <v>0</v>
      </c>
      <c r="M206" s="19">
        <f>COUNTIF('REKOD PRESTASI MURID'!$T$12:$T$65,3)</f>
        <v>0</v>
      </c>
      <c r="N206" s="19">
        <f>COUNTIF('REKOD PRESTASI MURID'!$T$12:$T$65,4)</f>
        <v>0</v>
      </c>
      <c r="O206" s="19">
        <f>COUNTIF('REKOD PRESTASI MURID'!$T$12:$T$65,5)</f>
        <v>0</v>
      </c>
      <c r="P206" s="19">
        <f>COUNTIF('REKOD PRESTASI MURID'!$T$12:$T$65,6)</f>
        <v>0</v>
      </c>
      <c r="Q206" s="29"/>
    </row>
    <row r="207" spans="1:17" hidden="1">
      <c r="A207" s="29"/>
      <c r="B207" s="38"/>
      <c r="C207" s="38"/>
      <c r="D207" s="38"/>
      <c r="E207" s="38"/>
      <c r="F207" s="38"/>
      <c r="G207" s="38"/>
      <c r="H207" s="38"/>
      <c r="I207" s="29"/>
      <c r="J207" s="38"/>
      <c r="K207" s="38"/>
      <c r="L207" s="38"/>
      <c r="M207" s="38"/>
      <c r="N207" s="38"/>
      <c r="O207" s="38"/>
      <c r="P207" s="38"/>
      <c r="Q207" s="29"/>
    </row>
    <row r="208" spans="1:17" hidden="1">
      <c r="A208" s="29"/>
      <c r="B208" s="38"/>
      <c r="C208" s="38"/>
      <c r="D208" s="38"/>
      <c r="E208" s="38"/>
      <c r="F208" s="38"/>
      <c r="G208" s="38"/>
      <c r="H208" s="38"/>
      <c r="I208" s="29"/>
      <c r="J208" s="38"/>
      <c r="K208" s="38"/>
      <c r="L208" s="38"/>
      <c r="M208" s="38"/>
      <c r="N208" s="38"/>
      <c r="O208" s="38"/>
      <c r="P208" s="38"/>
      <c r="Q208" s="29"/>
    </row>
    <row r="209" spans="1:17" hidden="1">
      <c r="A209" s="29"/>
      <c r="B209" s="38"/>
      <c r="C209" s="38"/>
      <c r="D209" s="38"/>
      <c r="E209" s="38"/>
      <c r="F209" s="38"/>
      <c r="G209" s="38"/>
      <c r="H209" s="38"/>
      <c r="I209" s="29"/>
      <c r="J209" s="38"/>
      <c r="K209" s="38"/>
      <c r="L209" s="38"/>
      <c r="M209" s="38"/>
      <c r="N209" s="38"/>
      <c r="O209" s="38"/>
      <c r="P209" s="38"/>
      <c r="Q209" s="29"/>
    </row>
    <row r="210" spans="1:17" hidden="1">
      <c r="A210" s="29"/>
      <c r="B210" s="38"/>
      <c r="C210" s="38"/>
      <c r="D210" s="38"/>
      <c r="E210" s="38"/>
      <c r="F210" s="38"/>
      <c r="G210" s="38"/>
      <c r="H210" s="38"/>
      <c r="I210" s="29"/>
      <c r="J210" s="38"/>
      <c r="K210" s="38"/>
      <c r="L210" s="38"/>
      <c r="M210" s="38"/>
      <c r="N210" s="38"/>
      <c r="O210" s="38"/>
      <c r="P210" s="38"/>
      <c r="Q210" s="29"/>
    </row>
    <row r="211" spans="1:17" hidden="1">
      <c r="A211" s="29"/>
      <c r="B211" s="38"/>
      <c r="C211" s="38"/>
      <c r="D211" s="38"/>
      <c r="E211" s="38"/>
      <c r="F211" s="38"/>
      <c r="G211" s="38"/>
      <c r="H211" s="38"/>
      <c r="I211" s="29"/>
      <c r="J211" s="38"/>
      <c r="K211" s="38"/>
      <c r="L211" s="38"/>
      <c r="M211" s="38"/>
      <c r="N211" s="38"/>
      <c r="O211" s="38"/>
      <c r="P211" s="38"/>
      <c r="Q211" s="29"/>
    </row>
    <row r="212" spans="1:17" hidden="1">
      <c r="A212" s="29"/>
      <c r="B212" s="38"/>
      <c r="C212" s="38"/>
      <c r="D212" s="38"/>
      <c r="E212" s="38"/>
      <c r="F212" s="38"/>
      <c r="G212" s="38"/>
      <c r="H212" s="38"/>
      <c r="I212" s="29"/>
      <c r="J212" s="38"/>
      <c r="K212" s="38"/>
      <c r="L212" s="38"/>
      <c r="M212" s="38"/>
      <c r="N212" s="38"/>
      <c r="O212" s="38"/>
      <c r="P212" s="38"/>
      <c r="Q212" s="29"/>
    </row>
    <row r="213" spans="1:17" hidden="1">
      <c r="A213" s="29"/>
      <c r="B213" s="38"/>
      <c r="C213" s="38"/>
      <c r="D213" s="38"/>
      <c r="E213" s="38"/>
      <c r="F213" s="38"/>
      <c r="G213" s="38"/>
      <c r="H213" s="38"/>
      <c r="I213" s="29"/>
      <c r="J213" s="38"/>
      <c r="K213" s="38"/>
      <c r="L213" s="38"/>
      <c r="M213" s="38"/>
      <c r="N213" s="38"/>
      <c r="O213" s="38"/>
      <c r="P213" s="38"/>
      <c r="Q213" s="29"/>
    </row>
    <row r="214" spans="1:17" hidden="1">
      <c r="A214" s="29"/>
      <c r="B214" s="38"/>
      <c r="C214" s="38"/>
      <c r="D214" s="38"/>
      <c r="E214" s="38"/>
      <c r="F214" s="38"/>
      <c r="G214" s="38"/>
      <c r="H214" s="38"/>
      <c r="I214" s="29"/>
      <c r="J214" s="38"/>
      <c r="K214" s="38"/>
      <c r="L214" s="38"/>
      <c r="M214" s="38"/>
      <c r="N214" s="38"/>
      <c r="O214" s="38"/>
      <c r="P214" s="38"/>
      <c r="Q214" s="29"/>
    </row>
    <row r="215" spans="1:17" hidden="1">
      <c r="A215" s="29"/>
      <c r="B215" s="38"/>
      <c r="C215" s="38"/>
      <c r="D215" s="38"/>
      <c r="E215" s="38"/>
      <c r="F215" s="38"/>
      <c r="G215" s="38"/>
      <c r="H215" s="38"/>
      <c r="I215" s="29"/>
      <c r="J215" s="38"/>
      <c r="K215" s="38"/>
      <c r="L215" s="38"/>
      <c r="M215" s="38"/>
      <c r="N215" s="38"/>
      <c r="O215" s="38"/>
      <c r="P215" s="38"/>
      <c r="Q215" s="29"/>
    </row>
    <row r="216" spans="1:17" hidden="1">
      <c r="A216" s="29"/>
      <c r="B216" s="38"/>
      <c r="C216" s="38"/>
      <c r="D216" s="38"/>
      <c r="E216" s="38"/>
      <c r="F216" s="38"/>
      <c r="G216" s="38"/>
      <c r="H216" s="38"/>
      <c r="I216" s="29"/>
      <c r="J216" s="38"/>
      <c r="K216" s="38"/>
      <c r="L216" s="38"/>
      <c r="M216" s="38"/>
      <c r="N216" s="38"/>
      <c r="O216" s="38"/>
      <c r="P216" s="38"/>
      <c r="Q216" s="29"/>
    </row>
    <row r="217" spans="1:17" hidden="1">
      <c r="A217" s="29"/>
      <c r="B217" s="38"/>
      <c r="C217" s="38"/>
      <c r="D217" s="38"/>
      <c r="E217" s="38"/>
      <c r="F217" s="38"/>
      <c r="G217" s="38"/>
      <c r="H217" s="38"/>
      <c r="I217" s="29"/>
      <c r="J217" s="38"/>
      <c r="K217" s="38"/>
      <c r="L217" s="38"/>
      <c r="M217" s="38"/>
      <c r="N217" s="38"/>
      <c r="O217" s="38"/>
      <c r="P217" s="38"/>
      <c r="Q217" s="29"/>
    </row>
    <row r="218" spans="1:17" hidden="1">
      <c r="A218" s="29"/>
      <c r="B218" s="38"/>
      <c r="C218" s="38"/>
      <c r="D218" s="38"/>
      <c r="E218" s="38"/>
      <c r="F218" s="38"/>
      <c r="G218" s="38"/>
      <c r="H218" s="38"/>
      <c r="I218" s="29"/>
      <c r="J218" s="38"/>
      <c r="K218" s="38"/>
      <c r="L218" s="38"/>
      <c r="M218" s="38"/>
      <c r="N218" s="38"/>
      <c r="O218" s="38"/>
      <c r="P218" s="38"/>
      <c r="Q218" s="29"/>
    </row>
    <row r="219" spans="1:17" hidden="1">
      <c r="A219" s="29"/>
      <c r="B219" s="38"/>
      <c r="C219" s="38"/>
      <c r="D219" s="38"/>
      <c r="E219" s="38"/>
      <c r="F219" s="23" t="s">
        <v>27</v>
      </c>
      <c r="G219" s="24">
        <f>SUM(C206:H206)</f>
        <v>0</v>
      </c>
      <c r="H219" s="23" t="s">
        <v>28</v>
      </c>
      <c r="I219" s="30"/>
      <c r="J219" s="38"/>
      <c r="K219" s="38"/>
      <c r="L219" s="38"/>
      <c r="M219" s="38"/>
      <c r="N219" s="23" t="s">
        <v>27</v>
      </c>
      <c r="O219" s="24">
        <f>SUM(K206:P206)</f>
        <v>0</v>
      </c>
      <c r="P219" s="23" t="s">
        <v>28</v>
      </c>
      <c r="Q219" s="29"/>
    </row>
    <row r="220" spans="1:17" hidden="1">
      <c r="A220" s="33"/>
      <c r="B220" s="33"/>
      <c r="C220" s="33"/>
      <c r="D220" s="33"/>
      <c r="E220" s="33"/>
      <c r="F220" s="33"/>
      <c r="G220" s="9"/>
      <c r="H220" s="206"/>
      <c r="I220" s="9"/>
      <c r="J220" s="33"/>
      <c r="K220" s="33"/>
      <c r="L220" s="33"/>
      <c r="M220" s="33"/>
      <c r="N220" s="33"/>
      <c r="O220" s="33"/>
      <c r="P220" s="206"/>
      <c r="Q220" s="33"/>
    </row>
    <row r="221" spans="1:17" ht="16.5" hidden="1" customHeight="1">
      <c r="A221" s="33"/>
      <c r="B221" s="33"/>
      <c r="C221" s="33"/>
      <c r="D221" s="33"/>
      <c r="E221" s="33"/>
      <c r="F221" s="33"/>
      <c r="G221" s="9"/>
      <c r="H221" s="205"/>
      <c r="I221" s="9"/>
      <c r="J221" s="33"/>
      <c r="K221" s="33"/>
      <c r="L221" s="33"/>
      <c r="M221" s="33"/>
      <c r="N221" s="33"/>
      <c r="O221" s="33"/>
      <c r="P221" s="205"/>
      <c r="Q221" s="33"/>
    </row>
    <row r="222" spans="1:17" ht="35.25" hidden="1" customHeight="1">
      <c r="A222" s="33"/>
      <c r="B222" s="207" t="e">
        <f>'REKOD PRESTASI MURID'!#REF!</f>
        <v>#REF!</v>
      </c>
      <c r="C222" s="207"/>
      <c r="D222" s="207"/>
      <c r="E222" s="207"/>
      <c r="F222" s="207"/>
      <c r="G222" s="207"/>
      <c r="H222" s="207"/>
      <c r="I222" s="9"/>
      <c r="J222" s="34" t="e">
        <f>'REKOD PRESTASI MURID'!#REF!</f>
        <v>#REF!</v>
      </c>
      <c r="K222" s="5"/>
      <c r="L222" s="5"/>
      <c r="M222" s="5"/>
      <c r="N222" s="5"/>
      <c r="O222" s="5"/>
      <c r="P222" s="4"/>
      <c r="Q222" s="33"/>
    </row>
    <row r="223" spans="1:17" ht="16.5" hidden="1" customHeight="1">
      <c r="A223" s="29"/>
      <c r="B223" s="22" t="s">
        <v>16</v>
      </c>
      <c r="C223" s="21" t="s">
        <v>21</v>
      </c>
      <c r="D223" s="21" t="s">
        <v>22</v>
      </c>
      <c r="E223" s="21" t="s">
        <v>23</v>
      </c>
      <c r="F223" s="21" t="s">
        <v>24</v>
      </c>
      <c r="G223" s="21" t="s">
        <v>25</v>
      </c>
      <c r="H223" s="21" t="s">
        <v>26</v>
      </c>
      <c r="I223" s="29"/>
      <c r="J223" s="22" t="s">
        <v>16</v>
      </c>
      <c r="K223" s="21" t="s">
        <v>21</v>
      </c>
      <c r="L223" s="21" t="s">
        <v>22</v>
      </c>
      <c r="M223" s="21" t="s">
        <v>23</v>
      </c>
      <c r="N223" s="21" t="s">
        <v>24</v>
      </c>
      <c r="O223" s="21" t="s">
        <v>25</v>
      </c>
      <c r="P223" s="21" t="s">
        <v>26</v>
      </c>
      <c r="Q223" s="29"/>
    </row>
    <row r="224" spans="1:17" ht="16.5" hidden="1" customHeight="1">
      <c r="A224" s="29"/>
      <c r="B224" s="19" t="s">
        <v>20</v>
      </c>
      <c r="C224" s="19" t="e">
        <f>COUNTIF('REKOD PRESTASI MURID'!#REF!,1)</f>
        <v>#REF!</v>
      </c>
      <c r="D224" s="19" t="e">
        <f>COUNTIF('REKOD PRESTASI MURID'!#REF!,2)</f>
        <v>#REF!</v>
      </c>
      <c r="E224" s="19" t="e">
        <f>COUNTIF('REKOD PRESTASI MURID'!#REF!,3)</f>
        <v>#REF!</v>
      </c>
      <c r="F224" s="19" t="e">
        <f>COUNTIF('REKOD PRESTASI MURID'!#REF!,4)</f>
        <v>#REF!</v>
      </c>
      <c r="G224" s="19" t="e">
        <f>COUNTIF('REKOD PRESTASI MURID'!#REF!,5)</f>
        <v>#REF!</v>
      </c>
      <c r="H224" s="19" t="e">
        <f>COUNTIF('REKOD PRESTASI MURID'!#REF!,6)</f>
        <v>#REF!</v>
      </c>
      <c r="I224" s="29"/>
      <c r="J224" s="19" t="s">
        <v>20</v>
      </c>
      <c r="K224" s="19" t="e">
        <f>COUNTIF('REKOD PRESTASI MURID'!#REF!,1)</f>
        <v>#REF!</v>
      </c>
      <c r="L224" s="19" t="e">
        <f>COUNTIF('REKOD PRESTASI MURID'!#REF!,2)</f>
        <v>#REF!</v>
      </c>
      <c r="M224" s="19" t="e">
        <f>COUNTIF('REKOD PRESTASI MURID'!#REF!,3)</f>
        <v>#REF!</v>
      </c>
      <c r="N224" s="19" t="e">
        <f>COUNTIF('REKOD PRESTASI MURID'!#REF!,4)</f>
        <v>#REF!</v>
      </c>
      <c r="O224" s="19" t="e">
        <f>COUNTIF('REKOD PRESTASI MURID'!#REF!,5)</f>
        <v>#REF!</v>
      </c>
      <c r="P224" s="19" t="e">
        <f>COUNTIF('REKOD PRESTASI MURID'!#REF!,6)</f>
        <v>#REF!</v>
      </c>
      <c r="Q224" s="29"/>
    </row>
    <row r="225" spans="1:17" ht="16.5" hidden="1" customHeight="1">
      <c r="A225" s="29"/>
      <c r="B225" s="38"/>
      <c r="C225" s="38"/>
      <c r="D225" s="38"/>
      <c r="E225" s="38"/>
      <c r="F225" s="38"/>
      <c r="G225" s="38"/>
      <c r="H225" s="38"/>
      <c r="I225" s="29"/>
      <c r="J225" s="38"/>
      <c r="K225" s="38"/>
      <c r="L225" s="38"/>
      <c r="M225" s="38"/>
      <c r="N225" s="38"/>
      <c r="O225" s="38"/>
      <c r="P225" s="38"/>
      <c r="Q225" s="29"/>
    </row>
    <row r="226" spans="1:17" ht="16.5" hidden="1" customHeight="1">
      <c r="A226" s="29"/>
      <c r="B226" s="38"/>
      <c r="C226" s="38"/>
      <c r="D226" s="38"/>
      <c r="E226" s="38"/>
      <c r="F226" s="38"/>
      <c r="G226" s="38"/>
      <c r="H226" s="38"/>
      <c r="I226" s="29"/>
      <c r="J226" s="38"/>
      <c r="K226" s="38"/>
      <c r="L226" s="38"/>
      <c r="M226" s="38"/>
      <c r="N226" s="38"/>
      <c r="O226" s="38"/>
      <c r="P226" s="38"/>
      <c r="Q226" s="29"/>
    </row>
    <row r="227" spans="1:17" ht="16.5" hidden="1" customHeight="1">
      <c r="A227" s="29"/>
      <c r="B227" s="38"/>
      <c r="C227" s="38"/>
      <c r="D227" s="38"/>
      <c r="E227" s="38"/>
      <c r="F227" s="38"/>
      <c r="G227" s="38"/>
      <c r="H227" s="38"/>
      <c r="I227" s="29"/>
      <c r="J227" s="38"/>
      <c r="K227" s="38"/>
      <c r="L227" s="38"/>
      <c r="M227" s="38"/>
      <c r="N227" s="38"/>
      <c r="O227" s="38"/>
      <c r="P227" s="38"/>
      <c r="Q227" s="29"/>
    </row>
    <row r="228" spans="1:17" ht="16.5" hidden="1" customHeight="1">
      <c r="A228" s="29"/>
      <c r="B228" s="38"/>
      <c r="C228" s="38"/>
      <c r="D228" s="38"/>
      <c r="E228" s="38"/>
      <c r="F228" s="38"/>
      <c r="G228" s="38"/>
      <c r="H228" s="38"/>
      <c r="I228" s="29"/>
      <c r="J228" s="38"/>
      <c r="K228" s="38"/>
      <c r="L228" s="38"/>
      <c r="M228" s="38"/>
      <c r="N228" s="38"/>
      <c r="O228" s="38"/>
      <c r="P228" s="38"/>
      <c r="Q228" s="29"/>
    </row>
    <row r="229" spans="1:17" ht="16.5" hidden="1" customHeight="1">
      <c r="A229" s="29"/>
      <c r="B229" s="38"/>
      <c r="C229" s="38"/>
      <c r="D229" s="38"/>
      <c r="E229" s="38"/>
      <c r="F229" s="38"/>
      <c r="G229" s="38"/>
      <c r="H229" s="38"/>
      <c r="I229" s="29"/>
      <c r="J229" s="38"/>
      <c r="K229" s="38"/>
      <c r="L229" s="38"/>
      <c r="M229" s="38"/>
      <c r="N229" s="38"/>
      <c r="O229" s="38"/>
      <c r="P229" s="38"/>
      <c r="Q229" s="29"/>
    </row>
    <row r="230" spans="1:17" ht="16.5" hidden="1" customHeight="1">
      <c r="A230" s="29"/>
      <c r="B230" s="38"/>
      <c r="C230" s="38"/>
      <c r="D230" s="38"/>
      <c r="E230" s="38"/>
      <c r="F230" s="38"/>
      <c r="G230" s="38"/>
      <c r="H230" s="38"/>
      <c r="I230" s="29"/>
      <c r="J230" s="38"/>
      <c r="K230" s="38"/>
      <c r="L230" s="38"/>
      <c r="M230" s="38"/>
      <c r="N230" s="38"/>
      <c r="O230" s="38"/>
      <c r="P230" s="38"/>
      <c r="Q230" s="29"/>
    </row>
    <row r="231" spans="1:17" ht="16.5" hidden="1" customHeight="1">
      <c r="A231" s="29"/>
      <c r="B231" s="38"/>
      <c r="C231" s="38"/>
      <c r="D231" s="38"/>
      <c r="E231" s="38"/>
      <c r="F231" s="38"/>
      <c r="G231" s="38"/>
      <c r="H231" s="38"/>
      <c r="I231" s="29"/>
      <c r="J231" s="38"/>
      <c r="K231" s="38"/>
      <c r="L231" s="38"/>
      <c r="M231" s="38"/>
      <c r="N231" s="38"/>
      <c r="O231" s="38"/>
      <c r="P231" s="38"/>
      <c r="Q231" s="29"/>
    </row>
    <row r="232" spans="1:17" ht="16.5" hidden="1" customHeight="1">
      <c r="A232" s="29"/>
      <c r="B232" s="38"/>
      <c r="C232" s="38"/>
      <c r="D232" s="38"/>
      <c r="E232" s="38"/>
      <c r="F232" s="38"/>
      <c r="G232" s="38"/>
      <c r="H232" s="38"/>
      <c r="I232" s="29"/>
      <c r="J232" s="38"/>
      <c r="K232" s="38"/>
      <c r="L232" s="38"/>
      <c r="M232" s="38"/>
      <c r="N232" s="38"/>
      <c r="O232" s="38"/>
      <c r="P232" s="38"/>
      <c r="Q232" s="29"/>
    </row>
    <row r="233" spans="1:17" ht="16.5" hidden="1" customHeight="1">
      <c r="A233" s="29"/>
      <c r="B233" s="38"/>
      <c r="C233" s="38"/>
      <c r="D233" s="38"/>
      <c r="E233" s="38"/>
      <c r="F233" s="38"/>
      <c r="G233" s="38"/>
      <c r="H233" s="38"/>
      <c r="I233" s="29"/>
      <c r="J233" s="38"/>
      <c r="K233" s="38"/>
      <c r="L233" s="38"/>
      <c r="M233" s="38"/>
      <c r="N233" s="38"/>
      <c r="O233" s="38"/>
      <c r="P233" s="38"/>
      <c r="Q233" s="29"/>
    </row>
    <row r="234" spans="1:17" ht="16.5" hidden="1" customHeight="1">
      <c r="A234" s="29"/>
      <c r="B234" s="38"/>
      <c r="C234" s="38"/>
      <c r="D234" s="38"/>
      <c r="E234" s="38"/>
      <c r="F234" s="38"/>
      <c r="G234" s="38"/>
      <c r="H234" s="38"/>
      <c r="I234" s="29"/>
      <c r="J234" s="38"/>
      <c r="K234" s="38"/>
      <c r="L234" s="38"/>
      <c r="M234" s="38"/>
      <c r="N234" s="38"/>
      <c r="O234" s="38"/>
      <c r="P234" s="38"/>
      <c r="Q234" s="29"/>
    </row>
    <row r="235" spans="1:17" ht="16.5" hidden="1" customHeight="1">
      <c r="A235" s="29"/>
      <c r="B235" s="38"/>
      <c r="C235" s="38"/>
      <c r="D235" s="38"/>
      <c r="E235" s="38"/>
      <c r="F235" s="38"/>
      <c r="G235" s="38"/>
      <c r="H235" s="38"/>
      <c r="I235" s="29"/>
      <c r="J235" s="38"/>
      <c r="K235" s="38"/>
      <c r="L235" s="38"/>
      <c r="M235" s="38"/>
      <c r="N235" s="38"/>
      <c r="O235" s="38"/>
      <c r="P235" s="38"/>
      <c r="Q235" s="29"/>
    </row>
    <row r="236" spans="1:17" ht="16.5" hidden="1" customHeight="1">
      <c r="A236" s="29"/>
      <c r="B236" s="38"/>
      <c r="C236" s="38"/>
      <c r="D236" s="38"/>
      <c r="E236" s="38"/>
      <c r="F236" s="38"/>
      <c r="G236" s="38"/>
      <c r="H236" s="38"/>
      <c r="I236" s="29"/>
      <c r="J236" s="38"/>
      <c r="K236" s="38"/>
      <c r="L236" s="38"/>
      <c r="M236" s="38"/>
      <c r="N236" s="38"/>
      <c r="O236" s="38"/>
      <c r="P236" s="38"/>
      <c r="Q236" s="29"/>
    </row>
    <row r="237" spans="1:17" ht="16.5" hidden="1" customHeight="1">
      <c r="A237" s="29"/>
      <c r="B237" s="38"/>
      <c r="C237" s="38"/>
      <c r="D237" s="38"/>
      <c r="E237" s="38"/>
      <c r="F237" s="23" t="s">
        <v>27</v>
      </c>
      <c r="G237" s="24" t="e">
        <f>SUM(C224:H224)</f>
        <v>#REF!</v>
      </c>
      <c r="H237" s="23" t="s">
        <v>28</v>
      </c>
      <c r="I237" s="29"/>
      <c r="J237" s="38"/>
      <c r="K237" s="38"/>
      <c r="L237" s="38"/>
      <c r="M237" s="38"/>
      <c r="N237" s="23" t="s">
        <v>27</v>
      </c>
      <c r="O237" s="24" t="e">
        <f>SUM(K224:P224)</f>
        <v>#REF!</v>
      </c>
      <c r="P237" s="23" t="s">
        <v>28</v>
      </c>
      <c r="Q237" s="30"/>
    </row>
    <row r="238" spans="1:17" ht="16.5" hidden="1" customHeight="1">
      <c r="A238" s="33"/>
      <c r="B238" s="33"/>
      <c r="C238" s="33"/>
      <c r="D238" s="33"/>
      <c r="E238" s="33"/>
      <c r="F238" s="33"/>
      <c r="G238" s="33"/>
      <c r="H238" s="205"/>
      <c r="I238" s="33"/>
      <c r="J238" s="33"/>
      <c r="K238" s="33"/>
      <c r="L238" s="33"/>
      <c r="M238" s="33"/>
      <c r="N238" s="33"/>
      <c r="O238" s="9"/>
      <c r="P238" s="205"/>
      <c r="Q238" s="9"/>
    </row>
    <row r="239" spans="1:17" hidden="1">
      <c r="A239" s="33"/>
      <c r="B239" s="33"/>
      <c r="C239" s="33"/>
      <c r="D239" s="33"/>
      <c r="E239" s="33"/>
      <c r="F239" s="33"/>
      <c r="G239" s="33"/>
      <c r="H239" s="205"/>
      <c r="I239" s="33"/>
      <c r="J239" s="33"/>
      <c r="K239" s="33"/>
      <c r="L239" s="33"/>
      <c r="M239" s="33"/>
      <c r="N239" s="33"/>
      <c r="O239" s="9"/>
      <c r="P239" s="205"/>
      <c r="Q239" s="9"/>
    </row>
    <row r="240" spans="1:17" ht="18.75" hidden="1">
      <c r="A240" s="33"/>
      <c r="B240" s="34" t="e">
        <f>'REKOD PRESTASI MURID'!#REF!</f>
        <v>#REF!</v>
      </c>
      <c r="C240" s="5"/>
      <c r="D240" s="5"/>
      <c r="E240" s="5"/>
      <c r="F240" s="5"/>
      <c r="G240" s="5"/>
      <c r="H240" s="4"/>
      <c r="I240" s="33"/>
      <c r="J240" s="34"/>
      <c r="K240" s="5"/>
      <c r="L240" s="5"/>
      <c r="M240" s="5"/>
      <c r="N240" s="5"/>
      <c r="O240" s="5"/>
      <c r="P240" s="4"/>
      <c r="Q240" s="9"/>
    </row>
    <row r="241" spans="1:17" hidden="1">
      <c r="A241" s="29"/>
      <c r="B241" s="22" t="s">
        <v>16</v>
      </c>
      <c r="C241" s="21" t="s">
        <v>21</v>
      </c>
      <c r="D241" s="21" t="s">
        <v>22</v>
      </c>
      <c r="E241" s="21" t="s">
        <v>23</v>
      </c>
      <c r="F241" s="21" t="s">
        <v>24</v>
      </c>
      <c r="G241" s="21" t="s">
        <v>25</v>
      </c>
      <c r="H241" s="21" t="s">
        <v>26</v>
      </c>
      <c r="I241" s="29"/>
      <c r="J241" s="87"/>
      <c r="K241" s="88"/>
      <c r="L241" s="88"/>
      <c r="M241" s="88"/>
      <c r="N241" s="88"/>
      <c r="O241" s="88"/>
      <c r="P241" s="88"/>
      <c r="Q241" s="29"/>
    </row>
    <row r="242" spans="1:17" hidden="1">
      <c r="A242" s="29"/>
      <c r="B242" s="19" t="s">
        <v>20</v>
      </c>
      <c r="C242" s="19" t="e">
        <f>COUNTIF('REKOD PRESTASI MURID'!#REF!,1)</f>
        <v>#REF!</v>
      </c>
      <c r="D242" s="19" t="e">
        <f>COUNTIF('REKOD PRESTASI MURID'!#REF!,2)</f>
        <v>#REF!</v>
      </c>
      <c r="E242" s="19" t="e">
        <f>COUNTIF('REKOD PRESTASI MURID'!#REF!,3)</f>
        <v>#REF!</v>
      </c>
      <c r="F242" s="19" t="e">
        <f>COUNTIF('REKOD PRESTASI MURID'!#REF!,4)</f>
        <v>#REF!</v>
      </c>
      <c r="G242" s="19" t="e">
        <f>COUNTIF('REKOD PRESTASI MURID'!#REF!,5)</f>
        <v>#REF!</v>
      </c>
      <c r="H242" s="19" t="e">
        <f>COUNTIF('REKOD PRESTASI MURID'!#REF!,6)</f>
        <v>#REF!</v>
      </c>
      <c r="I242" s="29"/>
      <c r="J242" s="86"/>
      <c r="K242" s="86"/>
      <c r="L242" s="86"/>
      <c r="M242" s="86"/>
      <c r="N242" s="86"/>
      <c r="O242" s="86"/>
      <c r="P242" s="86"/>
      <c r="Q242" s="29"/>
    </row>
    <row r="243" spans="1:17" hidden="1">
      <c r="A243" s="29"/>
      <c r="B243" s="38"/>
      <c r="C243" s="38"/>
      <c r="D243" s="38"/>
      <c r="E243" s="38"/>
      <c r="F243" s="38"/>
      <c r="G243" s="38"/>
      <c r="H243" s="38"/>
      <c r="I243" s="29"/>
      <c r="J243" s="86"/>
      <c r="K243" s="86"/>
      <c r="L243" s="86"/>
      <c r="M243" s="86"/>
      <c r="N243" s="86"/>
      <c r="O243" s="86"/>
      <c r="P243" s="86"/>
      <c r="Q243" s="29"/>
    </row>
    <row r="244" spans="1:17" hidden="1">
      <c r="A244" s="29"/>
      <c r="B244" s="20"/>
      <c r="C244" s="20"/>
      <c r="D244" s="20"/>
      <c r="E244" s="20"/>
      <c r="F244" s="20"/>
      <c r="G244" s="20"/>
      <c r="H244" s="20"/>
      <c r="I244" s="29"/>
      <c r="J244" s="86"/>
      <c r="K244" s="86"/>
      <c r="L244" s="86"/>
      <c r="M244" s="86"/>
      <c r="N244" s="86"/>
      <c r="O244" s="86"/>
      <c r="P244" s="86"/>
      <c r="Q244" s="29"/>
    </row>
    <row r="245" spans="1:17" hidden="1">
      <c r="A245" s="29"/>
      <c r="B245" s="38"/>
      <c r="C245" s="38"/>
      <c r="D245" s="38"/>
      <c r="E245" s="38"/>
      <c r="F245" s="38"/>
      <c r="G245" s="38"/>
      <c r="H245" s="38"/>
      <c r="I245" s="29"/>
      <c r="J245" s="86"/>
      <c r="K245" s="86"/>
      <c r="L245" s="86"/>
      <c r="M245" s="86"/>
      <c r="N245" s="86"/>
      <c r="O245" s="86"/>
      <c r="P245" s="86"/>
      <c r="Q245" s="29"/>
    </row>
    <row r="246" spans="1:17" hidden="1">
      <c r="A246" s="29"/>
      <c r="B246" s="38"/>
      <c r="C246" s="38"/>
      <c r="D246" s="38"/>
      <c r="E246" s="38"/>
      <c r="F246" s="38"/>
      <c r="G246" s="38"/>
      <c r="H246" s="38"/>
      <c r="I246" s="29"/>
      <c r="J246" s="86"/>
      <c r="K246" s="86"/>
      <c r="L246" s="86"/>
      <c r="M246" s="86"/>
      <c r="N246" s="86"/>
      <c r="O246" s="86"/>
      <c r="P246" s="86"/>
      <c r="Q246" s="29"/>
    </row>
    <row r="247" spans="1:17" hidden="1">
      <c r="A247" s="29"/>
      <c r="B247" s="38"/>
      <c r="C247" s="38"/>
      <c r="D247" s="38"/>
      <c r="E247" s="38"/>
      <c r="F247" s="38"/>
      <c r="G247" s="38"/>
      <c r="H247" s="38"/>
      <c r="I247" s="29"/>
      <c r="J247" s="86"/>
      <c r="K247" s="86"/>
      <c r="L247" s="86"/>
      <c r="M247" s="86"/>
      <c r="N247" s="86"/>
      <c r="O247" s="86"/>
      <c r="P247" s="86"/>
      <c r="Q247" s="29"/>
    </row>
    <row r="248" spans="1:17" hidden="1">
      <c r="A248" s="29"/>
      <c r="B248" s="38"/>
      <c r="C248" s="38"/>
      <c r="D248" s="38"/>
      <c r="E248" s="38"/>
      <c r="F248" s="38"/>
      <c r="G248" s="38"/>
      <c r="H248" s="38"/>
      <c r="I248" s="29"/>
      <c r="J248" s="86"/>
      <c r="K248" s="86"/>
      <c r="L248" s="86"/>
      <c r="M248" s="86"/>
      <c r="N248" s="86"/>
      <c r="O248" s="86"/>
      <c r="P248" s="86"/>
      <c r="Q248" s="29"/>
    </row>
    <row r="249" spans="1:17" hidden="1">
      <c r="A249" s="29"/>
      <c r="B249" s="38"/>
      <c r="C249" s="38"/>
      <c r="D249" s="38"/>
      <c r="E249" s="38"/>
      <c r="F249" s="38"/>
      <c r="G249" s="38"/>
      <c r="H249" s="38"/>
      <c r="I249" s="29"/>
      <c r="J249" s="86"/>
      <c r="K249" s="86"/>
      <c r="L249" s="86"/>
      <c r="M249" s="86"/>
      <c r="N249" s="86"/>
      <c r="O249" s="86"/>
      <c r="P249" s="86"/>
      <c r="Q249" s="29"/>
    </row>
    <row r="250" spans="1:17" hidden="1">
      <c r="A250" s="29"/>
      <c r="B250" s="38"/>
      <c r="C250" s="38"/>
      <c r="D250" s="38"/>
      <c r="E250" s="38"/>
      <c r="F250" s="38"/>
      <c r="G250" s="38"/>
      <c r="H250" s="38"/>
      <c r="I250" s="29"/>
      <c r="J250" s="86"/>
      <c r="K250" s="86"/>
      <c r="L250" s="86"/>
      <c r="M250" s="86"/>
      <c r="N250" s="86"/>
      <c r="O250" s="86"/>
      <c r="P250" s="86"/>
      <c r="Q250" s="29"/>
    </row>
    <row r="251" spans="1:17" hidden="1">
      <c r="A251" s="29"/>
      <c r="B251" s="38"/>
      <c r="C251" s="38"/>
      <c r="D251" s="38"/>
      <c r="E251" s="38"/>
      <c r="F251" s="38"/>
      <c r="G251" s="38"/>
      <c r="H251" s="38"/>
      <c r="I251" s="29"/>
      <c r="J251" s="86"/>
      <c r="K251" s="86"/>
      <c r="L251" s="86"/>
      <c r="M251" s="86"/>
      <c r="N251" s="86"/>
      <c r="O251" s="86"/>
      <c r="P251" s="86"/>
      <c r="Q251" s="29"/>
    </row>
    <row r="252" spans="1:17" hidden="1">
      <c r="A252" s="29"/>
      <c r="B252" s="38"/>
      <c r="C252" s="38"/>
      <c r="D252" s="38"/>
      <c r="E252" s="38"/>
      <c r="F252" s="38"/>
      <c r="G252" s="38"/>
      <c r="H252" s="38"/>
      <c r="I252" s="29"/>
      <c r="J252" s="86"/>
      <c r="K252" s="86"/>
      <c r="L252" s="86"/>
      <c r="M252" s="86"/>
      <c r="N252" s="86"/>
      <c r="O252" s="86"/>
      <c r="P252" s="86"/>
      <c r="Q252" s="29"/>
    </row>
    <row r="253" spans="1:17" hidden="1">
      <c r="A253" s="29"/>
      <c r="B253" s="38"/>
      <c r="C253" s="38"/>
      <c r="D253" s="38"/>
      <c r="E253" s="38"/>
      <c r="F253" s="38"/>
      <c r="G253" s="38"/>
      <c r="H253" s="38"/>
      <c r="I253" s="29"/>
      <c r="J253" s="86"/>
      <c r="K253" s="86"/>
      <c r="L253" s="86"/>
      <c r="M253" s="86"/>
      <c r="N253" s="86"/>
      <c r="O253" s="86"/>
      <c r="P253" s="86"/>
      <c r="Q253" s="29"/>
    </row>
    <row r="254" spans="1:17" hidden="1">
      <c r="A254" s="29"/>
      <c r="B254" s="38"/>
      <c r="C254" s="38"/>
      <c r="D254" s="38"/>
      <c r="E254" s="38"/>
      <c r="F254" s="38"/>
      <c r="G254" s="38"/>
      <c r="H254" s="38"/>
      <c r="I254" s="29"/>
      <c r="J254" s="86"/>
      <c r="K254" s="86"/>
      <c r="L254" s="86"/>
      <c r="M254" s="86"/>
      <c r="N254" s="86"/>
      <c r="O254" s="86"/>
      <c r="P254" s="86"/>
      <c r="Q254" s="29"/>
    </row>
    <row r="255" spans="1:17" hidden="1">
      <c r="A255" s="29"/>
      <c r="B255" s="38"/>
      <c r="C255" s="38"/>
      <c r="D255" s="38"/>
      <c r="E255" s="38"/>
      <c r="F255" s="23" t="s">
        <v>27</v>
      </c>
      <c r="G255" s="24" t="e">
        <f>SUM(C242:H242)</f>
        <v>#REF!</v>
      </c>
      <c r="H255" s="23" t="s">
        <v>28</v>
      </c>
      <c r="I255" s="29"/>
      <c r="J255" s="86"/>
      <c r="K255" s="86"/>
      <c r="L255" s="86"/>
      <c r="M255" s="86"/>
      <c r="N255" s="86"/>
      <c r="O255" s="89"/>
      <c r="P255" s="86"/>
      <c r="Q255" s="29"/>
    </row>
    <row r="256" spans="1:17" hidden="1">
      <c r="A256" s="33"/>
      <c r="B256" s="33"/>
      <c r="C256" s="33"/>
      <c r="D256" s="33"/>
      <c r="E256" s="33"/>
      <c r="F256" s="33"/>
      <c r="G256" s="9"/>
      <c r="H256" s="205"/>
      <c r="I256" s="33"/>
      <c r="J256" s="33"/>
      <c r="K256" s="33"/>
      <c r="L256" s="33"/>
      <c r="M256" s="33"/>
      <c r="N256" s="33"/>
      <c r="O256" s="9"/>
      <c r="P256" s="205"/>
      <c r="Q256" s="33"/>
    </row>
    <row r="257" spans="1:17" hidden="1">
      <c r="A257" s="33"/>
      <c r="B257" s="33"/>
      <c r="C257" s="33"/>
      <c r="D257" s="33"/>
      <c r="E257" s="33"/>
      <c r="F257" s="33"/>
      <c r="G257" s="9"/>
      <c r="H257" s="205"/>
      <c r="I257" s="33"/>
      <c r="J257" s="33"/>
      <c r="K257" s="33"/>
      <c r="L257" s="33"/>
      <c r="M257" s="33"/>
      <c r="N257" s="33"/>
      <c r="O257" s="9"/>
      <c r="P257" s="205"/>
      <c r="Q257" s="33"/>
    </row>
    <row r="258" spans="1:17" ht="18.75" hidden="1">
      <c r="A258" s="33"/>
      <c r="B258" s="34">
        <f>'REKOD PRESTASI MURID'!U11</f>
        <v>0</v>
      </c>
      <c r="C258" s="5"/>
      <c r="D258" s="5"/>
      <c r="E258" s="5"/>
      <c r="F258" s="5"/>
      <c r="G258" s="5"/>
      <c r="H258" s="4"/>
      <c r="I258" s="33"/>
      <c r="J258" s="34">
        <f>'REKOD PRESTASI MURID'!V11</f>
        <v>0</v>
      </c>
      <c r="K258" s="5"/>
      <c r="L258" s="5"/>
      <c r="M258" s="5"/>
      <c r="N258" s="5"/>
      <c r="O258" s="5"/>
      <c r="P258" s="4"/>
      <c r="Q258" s="33"/>
    </row>
    <row r="259" spans="1:17" hidden="1">
      <c r="A259" s="29"/>
      <c r="B259" s="22" t="s">
        <v>16</v>
      </c>
      <c r="C259" s="21" t="s">
        <v>21</v>
      </c>
      <c r="D259" s="21" t="s">
        <v>22</v>
      </c>
      <c r="E259" s="21" t="s">
        <v>23</v>
      </c>
      <c r="F259" s="21" t="s">
        <v>24</v>
      </c>
      <c r="G259" s="21" t="s">
        <v>25</v>
      </c>
      <c r="H259" s="21" t="s">
        <v>26</v>
      </c>
      <c r="I259" s="29"/>
      <c r="J259" s="22" t="s">
        <v>16</v>
      </c>
      <c r="K259" s="21" t="s">
        <v>21</v>
      </c>
      <c r="L259" s="21" t="s">
        <v>22</v>
      </c>
      <c r="M259" s="21" t="s">
        <v>23</v>
      </c>
      <c r="N259" s="21" t="s">
        <v>24</v>
      </c>
      <c r="O259" s="21" t="s">
        <v>25</v>
      </c>
      <c r="P259" s="21" t="s">
        <v>26</v>
      </c>
      <c r="Q259" s="29"/>
    </row>
    <row r="260" spans="1:17" hidden="1">
      <c r="A260" s="29"/>
      <c r="B260" s="19" t="s">
        <v>20</v>
      </c>
      <c r="C260" s="19">
        <f>COUNTIF('REKOD PRESTASI MURID'!$U$12:$U$65,1)</f>
        <v>0</v>
      </c>
      <c r="D260" s="19">
        <f>COUNTIF('REKOD PRESTASI MURID'!$U$12:$U$65,2)</f>
        <v>0</v>
      </c>
      <c r="E260" s="19">
        <f>COUNTIF('REKOD PRESTASI MURID'!$U$12:$U$65,3)</f>
        <v>0</v>
      </c>
      <c r="F260" s="19">
        <f>COUNTIF('REKOD PRESTASI MURID'!$U$12:$U$65,4)</f>
        <v>0</v>
      </c>
      <c r="G260" s="19">
        <f>COUNTIF('REKOD PRESTASI MURID'!$U$12:$U$65,5)</f>
        <v>0</v>
      </c>
      <c r="H260" s="19">
        <f>COUNTIF('REKOD PRESTASI MURID'!$U$12:$U$65,6)</f>
        <v>0</v>
      </c>
      <c r="I260" s="29"/>
      <c r="J260" s="19" t="s">
        <v>20</v>
      </c>
      <c r="K260" s="19">
        <f>COUNTIF('REKOD PRESTASI MURID'!$V$12:$V$65,1)</f>
        <v>0</v>
      </c>
      <c r="L260" s="19">
        <f>COUNTIF('REKOD PRESTASI MURID'!$V$12:$V$65,2)</f>
        <v>0</v>
      </c>
      <c r="M260" s="19">
        <f>COUNTIF('REKOD PRESTASI MURID'!$V$12:$V$65,3)</f>
        <v>0</v>
      </c>
      <c r="N260" s="19">
        <f>COUNTIF('REKOD PRESTASI MURID'!$V$12:$V$65,4)</f>
        <v>0</v>
      </c>
      <c r="O260" s="19">
        <f>COUNTIF('REKOD PRESTASI MURID'!$V$12:$V$65,5)</f>
        <v>0</v>
      </c>
      <c r="P260" s="19">
        <f>COUNTIF('REKOD PRESTASI MURID'!$V$12:$V$65,6)</f>
        <v>0</v>
      </c>
      <c r="Q260" s="29"/>
    </row>
    <row r="261" spans="1:17" hidden="1">
      <c r="A261" s="29"/>
      <c r="B261" s="38"/>
      <c r="C261" s="38"/>
      <c r="D261" s="38"/>
      <c r="E261" s="38"/>
      <c r="F261" s="38"/>
      <c r="G261" s="38"/>
      <c r="H261" s="38"/>
      <c r="I261" s="29"/>
      <c r="J261" s="38"/>
      <c r="K261" s="38"/>
      <c r="L261" s="38"/>
      <c r="M261" s="38"/>
      <c r="N261" s="38"/>
      <c r="O261" s="38"/>
      <c r="P261" s="38"/>
      <c r="Q261" s="29"/>
    </row>
    <row r="262" spans="1:17" hidden="1">
      <c r="A262" s="29"/>
      <c r="B262" s="38"/>
      <c r="C262" s="38"/>
      <c r="D262" s="38"/>
      <c r="E262" s="38"/>
      <c r="F262" s="38"/>
      <c r="G262" s="38"/>
      <c r="H262" s="38"/>
      <c r="I262" s="29"/>
      <c r="J262" s="38"/>
      <c r="K262" s="38"/>
      <c r="L262" s="38"/>
      <c r="M262" s="38"/>
      <c r="N262" s="20"/>
      <c r="O262" s="20"/>
      <c r="P262" s="20"/>
      <c r="Q262" s="29"/>
    </row>
    <row r="263" spans="1:17" hidden="1">
      <c r="A263" s="29"/>
      <c r="B263" s="38"/>
      <c r="C263" s="38"/>
      <c r="D263" s="38"/>
      <c r="E263" s="38"/>
      <c r="F263" s="38"/>
      <c r="G263" s="38"/>
      <c r="H263" s="38"/>
      <c r="I263" s="29"/>
      <c r="J263" s="38"/>
      <c r="K263" s="38"/>
      <c r="L263" s="38"/>
      <c r="M263" s="38"/>
      <c r="N263" s="20"/>
      <c r="O263" s="20"/>
      <c r="P263" s="20"/>
      <c r="Q263" s="29"/>
    </row>
    <row r="264" spans="1:17" hidden="1">
      <c r="A264" s="29"/>
      <c r="B264" s="38"/>
      <c r="C264" s="38"/>
      <c r="D264" s="38"/>
      <c r="E264" s="38"/>
      <c r="F264" s="38"/>
      <c r="G264" s="38"/>
      <c r="H264" s="38"/>
      <c r="I264" s="29"/>
      <c r="J264" s="38"/>
      <c r="K264" s="38"/>
      <c r="L264" s="38"/>
      <c r="M264" s="38"/>
      <c r="N264" s="20"/>
      <c r="O264" s="20"/>
      <c r="P264" s="20"/>
      <c r="Q264" s="29"/>
    </row>
    <row r="265" spans="1:17" hidden="1">
      <c r="A265" s="29"/>
      <c r="B265" s="38"/>
      <c r="C265" s="38"/>
      <c r="D265" s="38"/>
      <c r="E265" s="38"/>
      <c r="F265" s="38"/>
      <c r="G265" s="38"/>
      <c r="H265" s="38"/>
      <c r="I265" s="29"/>
      <c r="J265" s="38"/>
      <c r="K265" s="38"/>
      <c r="L265" s="38"/>
      <c r="M265" s="38"/>
      <c r="N265" s="20"/>
      <c r="O265" s="20"/>
      <c r="P265" s="20"/>
      <c r="Q265" s="29"/>
    </row>
    <row r="266" spans="1:17" hidden="1">
      <c r="A266" s="29"/>
      <c r="B266" s="38"/>
      <c r="C266" s="38"/>
      <c r="D266" s="38"/>
      <c r="E266" s="38"/>
      <c r="F266" s="38"/>
      <c r="G266" s="38"/>
      <c r="H266" s="38"/>
      <c r="I266" s="29"/>
      <c r="J266" s="38"/>
      <c r="K266" s="38"/>
      <c r="L266" s="38"/>
      <c r="M266" s="38"/>
      <c r="N266" s="20"/>
      <c r="O266" s="20"/>
      <c r="P266" s="20"/>
      <c r="Q266" s="29"/>
    </row>
    <row r="267" spans="1:17" hidden="1">
      <c r="A267" s="29"/>
      <c r="B267" s="38"/>
      <c r="C267" s="38"/>
      <c r="D267" s="38"/>
      <c r="E267" s="38"/>
      <c r="F267" s="38"/>
      <c r="G267" s="38"/>
      <c r="H267" s="38"/>
      <c r="I267" s="29"/>
      <c r="J267" s="38"/>
      <c r="K267" s="38"/>
      <c r="L267" s="38"/>
      <c r="M267" s="38"/>
      <c r="N267" s="20"/>
      <c r="O267" s="20"/>
      <c r="P267" s="20"/>
      <c r="Q267" s="29"/>
    </row>
    <row r="268" spans="1:17" hidden="1">
      <c r="A268" s="29"/>
      <c r="B268" s="38"/>
      <c r="C268" s="38"/>
      <c r="D268" s="38"/>
      <c r="E268" s="38"/>
      <c r="F268" s="38"/>
      <c r="G268" s="38"/>
      <c r="H268" s="38"/>
      <c r="I268" s="29"/>
      <c r="J268" s="38"/>
      <c r="K268" s="38"/>
      <c r="L268" s="38"/>
      <c r="M268" s="38"/>
      <c r="N268" s="20"/>
      <c r="O268" s="20"/>
      <c r="P268" s="20"/>
      <c r="Q268" s="29"/>
    </row>
    <row r="269" spans="1:17" hidden="1">
      <c r="A269" s="29"/>
      <c r="B269" s="38"/>
      <c r="C269" s="38"/>
      <c r="D269" s="38"/>
      <c r="E269" s="38"/>
      <c r="F269" s="38"/>
      <c r="G269" s="38"/>
      <c r="H269" s="38"/>
      <c r="I269" s="29"/>
      <c r="J269" s="38"/>
      <c r="K269" s="38"/>
      <c r="L269" s="38"/>
      <c r="M269" s="38"/>
      <c r="N269" s="20"/>
      <c r="O269" s="20"/>
      <c r="P269" s="20"/>
      <c r="Q269" s="29"/>
    </row>
    <row r="270" spans="1:17" hidden="1">
      <c r="A270" s="29"/>
      <c r="B270" s="38"/>
      <c r="C270" s="38"/>
      <c r="D270" s="38"/>
      <c r="E270" s="38"/>
      <c r="F270" s="38"/>
      <c r="G270" s="38"/>
      <c r="H270" s="38"/>
      <c r="I270" s="29"/>
      <c r="J270" s="38"/>
      <c r="K270" s="38"/>
      <c r="L270" s="38"/>
      <c r="M270" s="38"/>
      <c r="N270" s="38"/>
      <c r="O270" s="38"/>
      <c r="P270" s="38"/>
      <c r="Q270" s="29"/>
    </row>
    <row r="271" spans="1:17" hidden="1">
      <c r="A271" s="29"/>
      <c r="B271" s="38"/>
      <c r="C271" s="38"/>
      <c r="D271" s="38"/>
      <c r="E271" s="38"/>
      <c r="F271" s="38"/>
      <c r="G271" s="38"/>
      <c r="H271" s="38"/>
      <c r="I271" s="29"/>
      <c r="J271" s="38"/>
      <c r="K271" s="38"/>
      <c r="L271" s="38"/>
      <c r="M271" s="38"/>
      <c r="N271" s="38"/>
      <c r="O271" s="38"/>
      <c r="P271" s="38"/>
      <c r="Q271" s="29"/>
    </row>
    <row r="272" spans="1:17" hidden="1">
      <c r="A272" s="29"/>
      <c r="B272" s="38"/>
      <c r="C272" s="38"/>
      <c r="D272" s="38"/>
      <c r="E272" s="38"/>
      <c r="F272" s="38"/>
      <c r="G272" s="38"/>
      <c r="H272" s="38"/>
      <c r="I272" s="29"/>
      <c r="J272" s="38"/>
      <c r="K272" s="38"/>
      <c r="L272" s="38"/>
      <c r="M272" s="38"/>
      <c r="N272" s="38"/>
      <c r="O272" s="38"/>
      <c r="P272" s="38"/>
      <c r="Q272" s="29"/>
    </row>
    <row r="273" spans="1:17" hidden="1">
      <c r="A273" s="29"/>
      <c r="B273" s="38"/>
      <c r="C273" s="38"/>
      <c r="D273" s="38"/>
      <c r="E273" s="38"/>
      <c r="F273" s="23" t="s">
        <v>27</v>
      </c>
      <c r="G273" s="24">
        <f>SUM(C260:H260)</f>
        <v>0</v>
      </c>
      <c r="H273" s="23" t="s">
        <v>28</v>
      </c>
      <c r="I273" s="30"/>
      <c r="J273" s="38"/>
      <c r="K273" s="38"/>
      <c r="L273" s="38"/>
      <c r="M273" s="38"/>
      <c r="N273" s="23" t="s">
        <v>27</v>
      </c>
      <c r="O273" s="24">
        <f>SUM(K260:P260)</f>
        <v>0</v>
      </c>
      <c r="P273" s="23" t="s">
        <v>28</v>
      </c>
      <c r="Q273" s="29"/>
    </row>
    <row r="274" spans="1:17" hidden="1">
      <c r="A274" s="29"/>
      <c r="B274" s="29"/>
      <c r="C274" s="29"/>
      <c r="D274" s="29"/>
      <c r="E274" s="29"/>
      <c r="F274" s="29"/>
      <c r="G274" s="30"/>
      <c r="H274" s="204"/>
      <c r="I274" s="30"/>
      <c r="J274" s="29"/>
      <c r="K274" s="29"/>
      <c r="L274" s="29"/>
      <c r="M274" s="29"/>
      <c r="N274" s="29"/>
      <c r="O274" s="30"/>
      <c r="P274" s="204"/>
      <c r="Q274" s="29"/>
    </row>
    <row r="275" spans="1:17" hidden="1">
      <c r="A275" s="29"/>
      <c r="B275" s="29"/>
      <c r="C275" s="29"/>
      <c r="D275" s="29"/>
      <c r="E275" s="29"/>
      <c r="F275" s="29"/>
      <c r="G275" s="30"/>
      <c r="H275" s="204"/>
      <c r="I275" s="30"/>
      <c r="J275" s="29"/>
      <c r="K275" s="29"/>
      <c r="L275" s="29"/>
      <c r="M275" s="29"/>
      <c r="N275" s="29"/>
      <c r="O275" s="30"/>
      <c r="P275" s="204"/>
      <c r="Q275" s="29"/>
    </row>
    <row r="276" spans="1:17" ht="18.75" hidden="1">
      <c r="A276" s="29"/>
      <c r="B276" s="34">
        <f>'REKOD PRESTASI MURID'!W11</f>
        <v>0</v>
      </c>
      <c r="C276" s="5"/>
      <c r="D276" s="5"/>
      <c r="E276" s="5"/>
      <c r="F276" s="5"/>
      <c r="G276" s="5"/>
      <c r="H276" s="4"/>
      <c r="I276" s="9"/>
      <c r="J276" s="34">
        <f>'REKOD PRESTASI MURID'!X11</f>
        <v>0</v>
      </c>
      <c r="K276" s="5"/>
      <c r="L276" s="5"/>
      <c r="M276" s="5"/>
      <c r="N276" s="5"/>
      <c r="O276" s="5"/>
      <c r="P276" s="4"/>
      <c r="Q276" s="33"/>
    </row>
    <row r="277" spans="1:17" hidden="1">
      <c r="A277" s="29"/>
      <c r="B277" s="22" t="s">
        <v>16</v>
      </c>
      <c r="C277" s="21" t="s">
        <v>21</v>
      </c>
      <c r="D277" s="21" t="s">
        <v>22</v>
      </c>
      <c r="E277" s="21" t="s">
        <v>23</v>
      </c>
      <c r="F277" s="21" t="s">
        <v>24</v>
      </c>
      <c r="G277" s="21" t="s">
        <v>25</v>
      </c>
      <c r="H277" s="21" t="s">
        <v>26</v>
      </c>
      <c r="I277" s="29"/>
      <c r="J277" s="22" t="s">
        <v>16</v>
      </c>
      <c r="K277" s="21" t="s">
        <v>21</v>
      </c>
      <c r="L277" s="21" t="s">
        <v>22</v>
      </c>
      <c r="M277" s="21" t="s">
        <v>23</v>
      </c>
      <c r="N277" s="21" t="s">
        <v>24</v>
      </c>
      <c r="O277" s="21" t="s">
        <v>25</v>
      </c>
      <c r="P277" s="21" t="s">
        <v>26</v>
      </c>
      <c r="Q277" s="29"/>
    </row>
    <row r="278" spans="1:17" hidden="1">
      <c r="A278" s="29"/>
      <c r="B278" s="19" t="s">
        <v>20</v>
      </c>
      <c r="C278" s="19">
        <f>COUNTIF('REKOD PRESTASI MURID'!$W$12:$W$65,1)</f>
        <v>0</v>
      </c>
      <c r="D278" s="19">
        <f>COUNTIF('REKOD PRESTASI MURID'!$W$12:$W$65,2)</f>
        <v>0</v>
      </c>
      <c r="E278" s="19">
        <f>COUNTIF('REKOD PRESTASI MURID'!$W$12:$W$65,3)</f>
        <v>0</v>
      </c>
      <c r="F278" s="19">
        <f>COUNTIF('REKOD PRESTASI MURID'!$W$12:$W$65,4)</f>
        <v>0</v>
      </c>
      <c r="G278" s="19">
        <f>COUNTIF('REKOD PRESTASI MURID'!$W$12:$W$65,5)</f>
        <v>0</v>
      </c>
      <c r="H278" s="19">
        <f>COUNTIF('REKOD PRESTASI MURID'!$W$12:$W$65,6)</f>
        <v>0</v>
      </c>
      <c r="I278" s="29"/>
      <c r="J278" s="19" t="s">
        <v>20</v>
      </c>
      <c r="K278" s="19"/>
      <c r="L278" s="19"/>
      <c r="M278" s="19"/>
      <c r="N278" s="19"/>
      <c r="O278" s="19"/>
      <c r="P278" s="19"/>
      <c r="Q278" s="29"/>
    </row>
    <row r="279" spans="1:17" hidden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</row>
    <row r="280" spans="1:17" hidden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</row>
    <row r="281" spans="1:17" hidden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</row>
    <row r="282" spans="1:17" hidden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</row>
    <row r="283" spans="1:17" hidden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</row>
    <row r="284" spans="1:17" hidden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</row>
    <row r="285" spans="1:17" hidden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</row>
    <row r="286" spans="1:17" hidden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</row>
    <row r="287" spans="1:17" hidden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</row>
    <row r="288" spans="1:17" hidden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</row>
    <row r="289" spans="1:17" hidden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</row>
    <row r="290" spans="1:17" hidden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</row>
    <row r="291" spans="1:17" hidden="1">
      <c r="A291" s="29"/>
      <c r="B291" s="29"/>
      <c r="C291" s="29"/>
      <c r="D291" s="29"/>
      <c r="E291" s="29"/>
      <c r="F291" s="23" t="s">
        <v>27</v>
      </c>
      <c r="G291" s="24">
        <f>SUM(C278:H278)</f>
        <v>0</v>
      </c>
      <c r="H291" s="23" t="s">
        <v>28</v>
      </c>
      <c r="I291" s="29"/>
      <c r="J291" s="29"/>
      <c r="K291" s="29"/>
      <c r="L291" s="29"/>
      <c r="M291" s="29"/>
      <c r="N291" s="23" t="s">
        <v>27</v>
      </c>
      <c r="O291" s="24">
        <f>SUM(K278:P278)</f>
        <v>0</v>
      </c>
      <c r="P291" s="23" t="s">
        <v>28</v>
      </c>
      <c r="Q291" s="29"/>
    </row>
    <row r="292" spans="1:17" hidden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</row>
    <row r="293" spans="1:17" hidden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</row>
    <row r="294" spans="1:17" ht="18.75" hidden="1">
      <c r="A294" s="29"/>
      <c r="B294" s="78" t="s">
        <v>33</v>
      </c>
      <c r="C294" s="79"/>
      <c r="D294" s="79"/>
      <c r="E294" s="79"/>
      <c r="F294" s="79"/>
      <c r="G294" s="79"/>
      <c r="H294" s="80"/>
      <c r="I294" s="29"/>
      <c r="J294" s="29"/>
      <c r="K294" s="29"/>
      <c r="L294" s="29"/>
      <c r="M294" s="29"/>
      <c r="N294" s="29"/>
      <c r="O294" s="29"/>
      <c r="P294" s="29"/>
      <c r="Q294" s="29"/>
    </row>
    <row r="295" spans="1:17" hidden="1">
      <c r="A295" s="29"/>
      <c r="B295" s="22" t="s">
        <v>16</v>
      </c>
      <c r="C295" s="21" t="s">
        <v>21</v>
      </c>
      <c r="D295" s="21" t="s">
        <v>22</v>
      </c>
      <c r="E295" s="21" t="s">
        <v>23</v>
      </c>
      <c r="F295" s="21" t="s">
        <v>24</v>
      </c>
      <c r="G295" s="21" t="s">
        <v>25</v>
      </c>
      <c r="H295" s="21" t="s">
        <v>26</v>
      </c>
      <c r="I295" s="29"/>
      <c r="J295" s="29"/>
      <c r="K295" s="29"/>
      <c r="L295" s="29"/>
      <c r="M295" s="29"/>
      <c r="N295" s="29"/>
      <c r="O295" s="29"/>
      <c r="P295" s="29"/>
      <c r="Q295" s="29"/>
    </row>
    <row r="296" spans="1:17" hidden="1">
      <c r="A296" s="29"/>
      <c r="B296" s="19" t="s">
        <v>20</v>
      </c>
      <c r="C296" s="19">
        <f>COUNTIF('REKOD PRESTASI MURID'!$Y$12:$Y$65,1)</f>
        <v>0</v>
      </c>
      <c r="D296" s="19">
        <f>COUNTIF('REKOD PRESTASI MURID'!$Y$12:$Y$65,2)</f>
        <v>0</v>
      </c>
      <c r="E296" s="19">
        <f>COUNTIF('REKOD PRESTASI MURID'!$Y$12:$Y$65,3)</f>
        <v>0</v>
      </c>
      <c r="F296" s="19">
        <f>COUNTIF('REKOD PRESTASI MURID'!$Y$12:$Y$65,4)</f>
        <v>0</v>
      </c>
      <c r="G296" s="19">
        <f>COUNTIF('REKOD PRESTASI MURID'!$Y$12:$Y$65,5)</f>
        <v>1</v>
      </c>
      <c r="H296" s="19">
        <f>COUNTIF('REKOD PRESTASI MURID'!$Y$12:$Y$65,6)</f>
        <v>0</v>
      </c>
      <c r="I296" s="29"/>
      <c r="J296" s="29"/>
      <c r="K296" s="29"/>
      <c r="L296" s="29"/>
      <c r="M296" s="29"/>
      <c r="N296" s="29"/>
      <c r="O296" s="29"/>
      <c r="P296" s="29"/>
      <c r="Q296" s="29"/>
    </row>
    <row r="297" spans="1:17" hidden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</row>
    <row r="298" spans="1:17" hidden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</row>
    <row r="299" spans="1:17" hidden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</row>
    <row r="300" spans="1:17" hidden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</row>
    <row r="301" spans="1:17" hidden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</row>
    <row r="302" spans="1:17" hidden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</row>
    <row r="303" spans="1:17" hidden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</row>
    <row r="304" spans="1:17" hidden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</row>
    <row r="305" spans="1:17" hidden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</row>
    <row r="306" spans="1:17" hidden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</row>
    <row r="307" spans="1:17" hidden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</row>
    <row r="308" spans="1:17" hidden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</row>
    <row r="309" spans="1:17" hidden="1">
      <c r="A309" s="29"/>
      <c r="B309" s="29"/>
      <c r="C309" s="29"/>
      <c r="D309" s="29"/>
      <c r="E309" s="29"/>
      <c r="F309" s="23" t="s">
        <v>27</v>
      </c>
      <c r="G309" s="24">
        <f>SUM(C296:H296)</f>
        <v>1</v>
      </c>
      <c r="H309" s="23" t="s">
        <v>28</v>
      </c>
      <c r="I309" s="29"/>
      <c r="J309" s="29"/>
      <c r="K309" s="29"/>
      <c r="L309" s="29"/>
      <c r="M309" s="29"/>
      <c r="N309" s="29"/>
      <c r="O309" s="29"/>
      <c r="P309" s="29"/>
      <c r="Q309" s="29"/>
    </row>
    <row r="310" spans="1:17" hidden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</row>
    <row r="311" spans="1:17" hidden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</row>
    <row r="312" spans="1:17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</row>
    <row r="313" spans="1:17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</row>
    <row r="314" spans="1:17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</row>
    <row r="315" spans="1:17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</row>
    <row r="316" spans="1:17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</row>
    <row r="317" spans="1:17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</row>
    <row r="318" spans="1:17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</row>
    <row r="319" spans="1:17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</row>
    <row r="320" spans="1:17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</row>
    <row r="321" spans="1:17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</row>
    <row r="322" spans="1:17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</row>
    <row r="323" spans="1:17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</row>
    <row r="324" spans="1:17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</row>
    <row r="325" spans="1:17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</row>
    <row r="326" spans="1:17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</row>
    <row r="327" spans="1:17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</row>
    <row r="328" spans="1:17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</row>
    <row r="329" spans="1:17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</row>
    <row r="330" spans="1:17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</row>
    <row r="331" spans="1:17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</row>
    <row r="332" spans="1:17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</row>
    <row r="333" spans="1:17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</row>
    <row r="334" spans="1:17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</row>
    <row r="335" spans="1:17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</row>
    <row r="336" spans="1:17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</row>
    <row r="337" spans="1:17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</row>
    <row r="338" spans="1:17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</row>
    <row r="339" spans="1:17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</row>
    <row r="340" spans="1:17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</row>
    <row r="341" spans="1:17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</row>
  </sheetData>
  <mergeCells count="14">
    <mergeCell ref="H184:H185"/>
    <mergeCell ref="P184:P185"/>
    <mergeCell ref="A1:Q4"/>
    <mergeCell ref="H256:H257"/>
    <mergeCell ref="P256:P257"/>
    <mergeCell ref="H274:H275"/>
    <mergeCell ref="P274:P275"/>
    <mergeCell ref="H202:H203"/>
    <mergeCell ref="P202:P203"/>
    <mergeCell ref="H220:H221"/>
    <mergeCell ref="P220:P221"/>
    <mergeCell ref="H238:H239"/>
    <mergeCell ref="P238:P239"/>
    <mergeCell ref="B222:H2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blackAndWhite="1" r:id="rId1"/>
  <rowBreaks count="3" manualBreakCount="3">
    <brk id="60" max="16" man="1"/>
    <brk id="131" max="16" man="1"/>
    <brk id="203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C3:F3"/>
  <sheetViews>
    <sheetView workbookViewId="0">
      <selection activeCell="I9" sqref="I9"/>
    </sheetView>
  </sheetViews>
  <sheetFormatPr defaultRowHeight="15"/>
  <sheetData>
    <row r="3" spans="3:6">
      <c r="C3">
        <v>3</v>
      </c>
      <c r="D3">
        <v>5</v>
      </c>
      <c r="E3">
        <v>6</v>
      </c>
      <c r="F3" s="141">
        <f>AVERAGE(C3:E3)</f>
        <v>4.666666666666667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REKOD STANDARD KANDUNGAN</vt:lpstr>
      <vt:lpstr>REKOD PRESTASI MURID</vt:lpstr>
      <vt:lpstr>LAPORAN MURID (INDIVIDU)</vt:lpstr>
      <vt:lpstr>DATA PERNYATAAN TAHAP PGUASAAN </vt:lpstr>
      <vt:lpstr>GRAF PELAPORAN</vt:lpstr>
      <vt:lpstr>Sheet1</vt:lpstr>
      <vt:lpstr>'DATA PERNYATAAN TAHAP PGUASAAN '!Print_Area</vt:lpstr>
      <vt:lpstr>'GRAF PELAPORAN'!Print_Area</vt:lpstr>
      <vt:lpstr>'LAPORAN MURID (INDIVIDU)'!Print_Area</vt:lpstr>
      <vt:lpstr>'REKOD PRESTASI MURID'!Print_Area</vt:lpstr>
      <vt:lpstr>'GRAF PELAPORAN'!Print_Titles</vt:lpstr>
      <vt:lpstr>'REKOD PRESTASI MURID'!Print_Titles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Valued Acer Customer</cp:lastModifiedBy>
  <cp:lastPrinted>2016-11-10T07:16:20Z</cp:lastPrinted>
  <dcterms:created xsi:type="dcterms:W3CDTF">2013-07-10T02:44:08Z</dcterms:created>
  <dcterms:modified xsi:type="dcterms:W3CDTF">2017-04-17T09:15:28Z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FormControlComboBox" visible="true"/>
      </mso:documentControls>
    </mso:qat>
  </mso:ribbon>
</mso:customUI>
</file>