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theme/themeOverride2.xml" ContentType="application/vnd.openxmlformats-officedocument.themeOverride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theme/themeOverride4.xml" ContentType="application/vnd.openxmlformats-officedocument.themeOverrid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06/relationships/ui/userCustomization" Target="userCustomization/customUI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15480" windowHeight="7530" tabRatio="791" firstSheet="1" activeTab="3"/>
  </bookViews>
  <sheets>
    <sheet name="REKOD PRESTASI MURID" sheetId="21" r:id="rId1"/>
    <sheet name="LAPORAN MURID (INDIVIDU)" sheetId="22" r:id="rId2"/>
    <sheet name="DATA PERNYATAAN TAHAP PGUASAAN " sheetId="5" r:id="rId3"/>
    <sheet name="GRAF PELAPORAN" sheetId="23" r:id="rId4"/>
  </sheets>
  <definedNames>
    <definedName name="_xlnm.Print_Area" localSheetId="2">'DATA PERNYATAAN TAHAP PGUASAAN '!$A$1:$B$18</definedName>
    <definedName name="_xlnm.Print_Area" localSheetId="3">'GRAF PELAPORAN'!$A$1:$Q$110</definedName>
    <definedName name="_xlnm.Print_Area" localSheetId="1">'LAPORAN MURID (INDIVIDU)'!$A$1:$G$54</definedName>
    <definedName name="_xlnm.Print_Area" localSheetId="0">'REKOD PRESTASI MURID'!$A$1:$S$78</definedName>
    <definedName name="_xlnm.Print_Titles" localSheetId="3">'GRAF PELAPORAN'!$1:$4</definedName>
    <definedName name="_xlnm.Print_Titles" localSheetId="0">'REKOD PRESTASI MURID'!$11:$11</definedName>
  </definedNames>
  <calcPr calcId="144525" concurrentCalc="0"/>
</workbook>
</file>

<file path=xl/calcChain.xml><?xml version="1.0" encoding="utf-8"?>
<calcChain xmlns="http://schemas.openxmlformats.org/spreadsheetml/2006/main">
  <c r="F24" i="22" l="1"/>
  <c r="E30" i="22"/>
  <c r="F30" i="22"/>
  <c r="P96" i="23"/>
  <c r="O96" i="23"/>
  <c r="N96" i="23"/>
  <c r="M96" i="23"/>
  <c r="L96" i="23"/>
  <c r="K96" i="23"/>
  <c r="J94" i="23"/>
  <c r="E16" i="22"/>
  <c r="F16" i="22"/>
  <c r="I29" i="22"/>
  <c r="J29" i="22"/>
  <c r="I30" i="22"/>
  <c r="J30" i="22"/>
  <c r="I31" i="22"/>
  <c r="J31" i="22"/>
  <c r="I32" i="22"/>
  <c r="J32" i="22"/>
  <c r="I33" i="22"/>
  <c r="J33" i="22"/>
  <c r="I34" i="22"/>
  <c r="J34" i="22"/>
  <c r="I35" i="22"/>
  <c r="J35" i="22"/>
  <c r="I36" i="22"/>
  <c r="J36" i="22"/>
  <c r="I37" i="22"/>
  <c r="J37" i="22"/>
  <c r="I38" i="22"/>
  <c r="J38" i="22"/>
  <c r="I39" i="22"/>
  <c r="J39" i="22"/>
  <c r="I40" i="22"/>
  <c r="J40" i="22"/>
  <c r="I41" i="22"/>
  <c r="J41" i="22"/>
  <c r="I42" i="22"/>
  <c r="J42" i="22"/>
  <c r="I43" i="22"/>
  <c r="J43" i="22"/>
  <c r="I44" i="22"/>
  <c r="J44" i="22"/>
  <c r="I45" i="22"/>
  <c r="J45" i="22"/>
  <c r="I46" i="22"/>
  <c r="J46" i="22"/>
  <c r="I47" i="22"/>
  <c r="J47" i="22"/>
  <c r="I48" i="22"/>
  <c r="J48" i="22"/>
  <c r="I49" i="22"/>
  <c r="J49" i="22"/>
  <c r="I50" i="22"/>
  <c r="J50" i="22"/>
  <c r="I51" i="22"/>
  <c r="J51" i="22"/>
  <c r="I52" i="22"/>
  <c r="J52" i="22"/>
  <c r="I53" i="22"/>
  <c r="J53" i="22"/>
  <c r="I54" i="22"/>
  <c r="J54" i="22"/>
  <c r="I55" i="22"/>
  <c r="J55" i="22"/>
  <c r="I56" i="22"/>
  <c r="J56" i="22"/>
  <c r="I57" i="22"/>
  <c r="J57" i="22"/>
  <c r="I58" i="22"/>
  <c r="J58" i="22"/>
  <c r="I59" i="22"/>
  <c r="J59" i="22"/>
  <c r="I60" i="22"/>
  <c r="J60" i="22"/>
  <c r="I28" i="22"/>
  <c r="J28" i="22"/>
  <c r="I27" i="22"/>
  <c r="J27" i="22"/>
  <c r="I19" i="22"/>
  <c r="J19" i="22"/>
  <c r="I20" i="22"/>
  <c r="J20" i="22"/>
  <c r="I21" i="22"/>
  <c r="J21" i="22"/>
  <c r="I22" i="22"/>
  <c r="J22" i="22"/>
  <c r="I23" i="22"/>
  <c r="J23" i="22"/>
  <c r="I24" i="22"/>
  <c r="J24" i="22"/>
  <c r="I25" i="22"/>
  <c r="J25" i="22"/>
  <c r="I26" i="22"/>
  <c r="J26" i="22"/>
  <c r="I18" i="22"/>
  <c r="J18" i="22"/>
  <c r="I8" i="22"/>
  <c r="J8" i="22"/>
  <c r="I9" i="22"/>
  <c r="J9" i="22"/>
  <c r="I10" i="22"/>
  <c r="J10" i="22"/>
  <c r="I11" i="22"/>
  <c r="J11" i="22"/>
  <c r="I12" i="22"/>
  <c r="J12" i="22"/>
  <c r="I13" i="22"/>
  <c r="J13" i="22"/>
  <c r="I14" i="22"/>
  <c r="J14" i="22"/>
  <c r="I15" i="22"/>
  <c r="J15" i="22"/>
  <c r="I16" i="22"/>
  <c r="J16" i="22"/>
  <c r="I17" i="22"/>
  <c r="J17" i="22"/>
  <c r="E33" i="22"/>
  <c r="F33" i="22"/>
  <c r="E32" i="22"/>
  <c r="F32" i="22"/>
  <c r="E31" i="22"/>
  <c r="F31" i="22"/>
  <c r="E29" i="22"/>
  <c r="F29" i="22"/>
  <c r="E28" i="22"/>
  <c r="F28" i="22"/>
  <c r="E27" i="22"/>
  <c r="F27" i="22"/>
  <c r="E26" i="22"/>
  <c r="F26" i="22"/>
  <c r="E25" i="22"/>
  <c r="F25" i="22"/>
  <c r="E24" i="22"/>
  <c r="E23" i="22"/>
  <c r="O109" i="23"/>
  <c r="H96" i="23"/>
  <c r="G96" i="23"/>
  <c r="F96" i="23"/>
  <c r="E96" i="23"/>
  <c r="D96" i="23"/>
  <c r="C96" i="23"/>
  <c r="P78" i="23"/>
  <c r="O78" i="23"/>
  <c r="N78" i="23"/>
  <c r="M78" i="23"/>
  <c r="L78" i="23"/>
  <c r="K78" i="23"/>
  <c r="H78" i="23"/>
  <c r="G78" i="23"/>
  <c r="F78" i="23"/>
  <c r="E78" i="23"/>
  <c r="D78" i="23"/>
  <c r="C78" i="23"/>
  <c r="P61" i="23"/>
  <c r="O61" i="23"/>
  <c r="N61" i="23"/>
  <c r="M61" i="23"/>
  <c r="L61" i="23"/>
  <c r="K61" i="23"/>
  <c r="H61" i="23"/>
  <c r="G61" i="23"/>
  <c r="F61" i="23"/>
  <c r="E61" i="23"/>
  <c r="D61" i="23"/>
  <c r="C61" i="23"/>
  <c r="P43" i="23"/>
  <c r="O43" i="23"/>
  <c r="N43" i="23"/>
  <c r="M43" i="23"/>
  <c r="L43" i="23"/>
  <c r="K43" i="23"/>
  <c r="H43" i="23"/>
  <c r="G43" i="23"/>
  <c r="F43" i="23"/>
  <c r="E43" i="23"/>
  <c r="D43" i="23"/>
  <c r="C43" i="23"/>
  <c r="K26" i="23"/>
  <c r="H26" i="23"/>
  <c r="G26" i="23"/>
  <c r="F26" i="23"/>
  <c r="E26" i="23"/>
  <c r="D26" i="23"/>
  <c r="C26" i="23"/>
  <c r="P8" i="23"/>
  <c r="O8" i="23"/>
  <c r="N8" i="23"/>
  <c r="M8" i="23"/>
  <c r="L8" i="23"/>
  <c r="K8" i="23"/>
  <c r="H8" i="23"/>
  <c r="G8" i="23"/>
  <c r="F8" i="23"/>
  <c r="E8" i="23"/>
  <c r="D8" i="23"/>
  <c r="C8" i="23"/>
  <c r="B94" i="23"/>
  <c r="J76" i="23"/>
  <c r="B76" i="23"/>
  <c r="J59" i="23"/>
  <c r="B59" i="23"/>
  <c r="J41" i="23"/>
  <c r="B41" i="23"/>
  <c r="J24" i="23"/>
  <c r="B24" i="23"/>
  <c r="J6" i="23"/>
  <c r="B6" i="23"/>
  <c r="P26" i="23"/>
  <c r="O26" i="23"/>
  <c r="N26" i="23"/>
  <c r="M26" i="23"/>
  <c r="L26" i="23"/>
  <c r="O91" i="23"/>
  <c r="G91" i="23"/>
  <c r="G56" i="23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38" i="21"/>
  <c r="D39" i="21"/>
  <c r="D40" i="21"/>
  <c r="D41" i="21"/>
  <c r="D42" i="21"/>
  <c r="D43" i="21"/>
  <c r="D44" i="21"/>
  <c r="D45" i="21"/>
  <c r="D46" i="21"/>
  <c r="D47" i="21"/>
  <c r="D48" i="21"/>
  <c r="D49" i="21"/>
  <c r="D50" i="21"/>
  <c r="D51" i="21"/>
  <c r="D52" i="21"/>
  <c r="D53" i="21"/>
  <c r="D54" i="21"/>
  <c r="D55" i="21"/>
  <c r="D56" i="21"/>
  <c r="D57" i="21"/>
  <c r="D58" i="21"/>
  <c r="D59" i="21"/>
  <c r="D60" i="21"/>
  <c r="D61" i="21"/>
  <c r="D62" i="21"/>
  <c r="D63" i="21"/>
  <c r="D64" i="21"/>
  <c r="D65" i="21"/>
  <c r="D12" i="21"/>
  <c r="G74" i="23"/>
  <c r="G109" i="23"/>
  <c r="O56" i="23"/>
  <c r="O74" i="23"/>
  <c r="F23" i="22"/>
  <c r="A1" i="23"/>
  <c r="B6" i="22"/>
  <c r="B4" i="22"/>
  <c r="D9" i="22"/>
  <c r="B50" i="22"/>
  <c r="O21" i="23"/>
  <c r="G39" i="23"/>
  <c r="O39" i="23"/>
  <c r="G21" i="23"/>
  <c r="F51" i="22"/>
  <c r="F50" i="22"/>
  <c r="B72" i="21"/>
  <c r="F52" i="22"/>
  <c r="B52" i="22"/>
  <c r="B3" i="22"/>
  <c r="B2" i="22"/>
  <c r="B1" i="22"/>
  <c r="D10" i="22"/>
  <c r="I7" i="22"/>
  <c r="J7" i="22"/>
  <c r="D8" i="22"/>
  <c r="D12" i="22"/>
  <c r="D11" i="22"/>
</calcChain>
</file>

<file path=xl/comments1.xml><?xml version="1.0" encoding="utf-8"?>
<comments xmlns="http://schemas.openxmlformats.org/spreadsheetml/2006/main">
  <authors>
    <author>Mohd Shazlan Shahudin</author>
  </authors>
  <commentList>
    <comment ref="B70" authorId="0">
      <text>
        <r>
          <rPr>
            <sz val="9"/>
            <color indexed="81"/>
            <rFont val="Tahoma"/>
            <family val="2"/>
          </rPr>
          <t>ISIKAN NAMA PENTADBIR</t>
        </r>
      </text>
    </comment>
    <comment ref="B71" authorId="0">
      <text>
        <r>
          <rPr>
            <sz val="9"/>
            <color indexed="81"/>
            <rFont val="Tahoma"/>
            <family val="2"/>
          </rPr>
          <t>ISIKAN JAWATAN PENTADBIR</t>
        </r>
      </text>
    </comment>
  </commentList>
</comments>
</file>

<file path=xl/comments2.xml><?xml version="1.0" encoding="utf-8"?>
<comments xmlns="http://schemas.openxmlformats.org/spreadsheetml/2006/main">
  <authors>
    <author>Mohd Shazlan Shahudin</author>
  </authors>
  <commentList>
    <comment ref="D13" authorId="0">
      <text>
        <r>
          <rPr>
            <sz val="9"/>
            <color indexed="81"/>
            <rFont val="Tahoma"/>
            <family val="2"/>
          </rPr>
          <t xml:space="preserve"> ISIKAN TARIKH PELAPORAN
</t>
        </r>
      </text>
    </comment>
  </commentList>
</comments>
</file>

<file path=xl/sharedStrings.xml><?xml version="1.0" encoding="utf-8"?>
<sst xmlns="http://schemas.openxmlformats.org/spreadsheetml/2006/main" count="361" uniqueCount="215">
  <si>
    <t>JANTINA</t>
  </si>
  <si>
    <t>:</t>
  </si>
  <si>
    <t>Nama Murid</t>
  </si>
  <si>
    <t>Jantina</t>
  </si>
  <si>
    <t>Tarikh Pelaporan</t>
  </si>
  <si>
    <t>TAFSIRAN</t>
  </si>
  <si>
    <t>BIL.</t>
  </si>
  <si>
    <t xml:space="preserve"> NAMA MURID</t>
  </si>
  <si>
    <t>L</t>
  </si>
  <si>
    <t>NAMA GURU MATA PELAJARAN:</t>
  </si>
  <si>
    <t>GURU MATA PELAJARAN</t>
  </si>
  <si>
    <t>…………………………………………………………………………</t>
  </si>
  <si>
    <t>P</t>
  </si>
  <si>
    <t>…………………………………………………</t>
  </si>
  <si>
    <t>TAHAP PENGUASAAN</t>
  </si>
  <si>
    <t>SEKOLAH :</t>
  </si>
  <si>
    <t>ALAMAT :</t>
  </si>
  <si>
    <t>PENILAIAN :</t>
  </si>
  <si>
    <t>BIL. MURID</t>
  </si>
  <si>
    <t>TP 1</t>
  </si>
  <si>
    <t>TP 2</t>
  </si>
  <si>
    <t xml:space="preserve"> TP 3</t>
  </si>
  <si>
    <t>TP 4</t>
  </si>
  <si>
    <t>TP  5</t>
  </si>
  <si>
    <t>TP 6</t>
  </si>
  <si>
    <t>JUMLAH</t>
  </si>
  <si>
    <t>MURID</t>
  </si>
  <si>
    <t>NO. MY KID / NO. KAD PENGENALAN</t>
  </si>
  <si>
    <t>NOTA : JANGAN PADAM DATA INI!</t>
  </si>
  <si>
    <t>KEMAHIRAN</t>
  </si>
  <si>
    <t>MATA PELAJARAN</t>
  </si>
  <si>
    <t>TAHAP PENGUASAAN KESELURUHAN</t>
  </si>
  <si>
    <t>Nama Guru</t>
  </si>
  <si>
    <t>No. MY KID</t>
  </si>
  <si>
    <t>SMK CHERAS JAYA</t>
  </si>
  <si>
    <t>CHERAS</t>
  </si>
  <si>
    <t>SELANGOR</t>
  </si>
  <si>
    <t xml:space="preserve"> </t>
  </si>
  <si>
    <t>PENGETUA</t>
  </si>
  <si>
    <t>ULASAN GURU :</t>
  </si>
  <si>
    <t>PN. ROZITA BT AHMAD</t>
  </si>
  <si>
    <t>MURID 1</t>
  </si>
  <si>
    <t>MURID 2</t>
  </si>
  <si>
    <t>MURID 3</t>
  </si>
  <si>
    <t>MURID 4</t>
  </si>
  <si>
    <t>MURID 5</t>
  </si>
  <si>
    <t>MURID 6</t>
  </si>
  <si>
    <t>MURID 7</t>
  </si>
  <si>
    <t>MURID 8</t>
  </si>
  <si>
    <t>MURID 9</t>
  </si>
  <si>
    <t>MURID 10</t>
  </si>
  <si>
    <t>MURID 11</t>
  </si>
  <si>
    <t>MURID 12</t>
  </si>
  <si>
    <t>MURID 13</t>
  </si>
  <si>
    <t>MURID 14</t>
  </si>
  <si>
    <t>MURID 15</t>
  </si>
  <si>
    <t>MURID 16</t>
  </si>
  <si>
    <t>MURID 17</t>
  </si>
  <si>
    <t>MURID 18</t>
  </si>
  <si>
    <t>MURID 19</t>
  </si>
  <si>
    <t>MURID 20</t>
  </si>
  <si>
    <t>MURID 21</t>
  </si>
  <si>
    <t>MURID 22</t>
  </si>
  <si>
    <t>MURID 23</t>
  </si>
  <si>
    <t>MURID 24</t>
  </si>
  <si>
    <t>MURID 25</t>
  </si>
  <si>
    <t>MURID 26</t>
  </si>
  <si>
    <t>MURID 27</t>
  </si>
  <si>
    <t>MURID 28</t>
  </si>
  <si>
    <t>MURID 29</t>
  </si>
  <si>
    <t>MURID 30</t>
  </si>
  <si>
    <t>MURID 31</t>
  </si>
  <si>
    <t>MURID 32</t>
  </si>
  <si>
    <t>MURID 33</t>
  </si>
  <si>
    <t>MURID 34</t>
  </si>
  <si>
    <t>MURID 35</t>
  </si>
  <si>
    <t>MURID 36</t>
  </si>
  <si>
    <t>MURID 37</t>
  </si>
  <si>
    <t>MURID 38</t>
  </si>
  <si>
    <t>MURID 39</t>
  </si>
  <si>
    <t>MURID 40</t>
  </si>
  <si>
    <t>MURID 41</t>
  </si>
  <si>
    <t>MURID 42</t>
  </si>
  <si>
    <t>MURID 43</t>
  </si>
  <si>
    <t>MURID 44</t>
  </si>
  <si>
    <t>MURID 45</t>
  </si>
  <si>
    <t>MURID 46</t>
  </si>
  <si>
    <t>MURID 47</t>
  </si>
  <si>
    <t>MURID 48</t>
  </si>
  <si>
    <t>MURID 49</t>
  </si>
  <si>
    <t>MURID 50</t>
  </si>
  <si>
    <t>MURID 51</t>
  </si>
  <si>
    <t>MURID 52</t>
  </si>
  <si>
    <t>MURID 53</t>
  </si>
  <si>
    <t>SP 21</t>
  </si>
  <si>
    <t>SP 22</t>
  </si>
  <si>
    <t>SP 23</t>
  </si>
  <si>
    <t>MURID 54</t>
  </si>
  <si>
    <t>MAC 2017</t>
  </si>
  <si>
    <t>PENDIDIKAN SENI VISUAL</t>
  </si>
  <si>
    <t>Menganalisis dan memanipulasi hasil eksperimentasi melalui penerokaan media, proses dan teknik dalam penghasilan karya</t>
  </si>
  <si>
    <t xml:space="preserve">Menzahirkan idea secara kreatif dan inovatif hasil daripada eksperimentasi dan penerokaan prinsip rekaan dalam penghasilan karya </t>
  </si>
  <si>
    <t xml:space="preserve">Menghasilkan karya dengan menggunakan idea sendiri secara kreatif dan inovatif serta membuat apresiasi hasil karya berpandukan Bahasa Seni Visual </t>
  </si>
  <si>
    <t>Mengidentifikasikan prinsip penegasan pada alam semulajadi, objek buatan manusia dan karya seni</t>
  </si>
  <si>
    <t xml:space="preserve">Menginterpretasikan ciri dan fungsi penegasan pada alam semulajadi, objek buatan manusia dan karya seni </t>
  </si>
  <si>
    <t>Mengaplikasikan pengetahuan dan kefahaman untuk membuat eksperimentasi serta penerokaan prinsip penegasan pada alam semulajadi, objek buatan manusia dan karya seni melalui penggunaan media, proses dan teknik</t>
  </si>
  <si>
    <t>BIDANG</t>
  </si>
  <si>
    <t>Seni Lukisan</t>
  </si>
  <si>
    <t>Seni Catan</t>
  </si>
  <si>
    <t>Reka Bentuk Industri</t>
  </si>
  <si>
    <t xml:space="preserve">TAHAP PENGUASAAN </t>
  </si>
  <si>
    <t>RAFIDAH SAMSURI</t>
  </si>
  <si>
    <t>Sejarah dan Apresiasi       Seni Visual</t>
  </si>
  <si>
    <t>Seni Halus</t>
  </si>
  <si>
    <t>Reka Bentuk</t>
  </si>
  <si>
    <t>Seni Kraf</t>
  </si>
  <si>
    <t>Komunikasi Visual</t>
  </si>
  <si>
    <t>Reka Bentuk Landskap</t>
  </si>
  <si>
    <t>Reka Bentuk Hiasan Dalaman</t>
  </si>
  <si>
    <t>Bidang: Seni Halus              Tajuk: Seni Lukisan</t>
  </si>
  <si>
    <t>Mengidentifikasikan Seni Lukisan dalam bidang Seni Halus.</t>
  </si>
  <si>
    <t>Bidang: Seni Halus       Tajuk: Seni Catan</t>
  </si>
  <si>
    <t>Mengidentifikasikan Seni Catan dalam bidang Seni Halus.</t>
  </si>
  <si>
    <t>Bidang: Reka Bentuk     Tajuk: Reka Bentuk Landskap</t>
  </si>
  <si>
    <t>Mengidentifikasikan Reka Bentuk Landskap dalam bidang Reka Bentuk.</t>
  </si>
  <si>
    <t>Bidang: Reka Bentuk          Tajuk: Reka Bentuk Hiasan Dalaman</t>
  </si>
  <si>
    <t>Mengidentifikasikan Reka Bentuk Hiasan Dalaman dalam bidang Reka Bentuk.</t>
  </si>
  <si>
    <t>Menginterpretasikan prinsip Reka Bentuk Hiasan Dalaman.</t>
  </si>
  <si>
    <t>Bidang: Reka Bentuk       Tajuk: Reka Bentuk Industri</t>
  </si>
  <si>
    <t>Mengidentifikasikan Reka Bentuk Industri dalam bidang Reka Bentuk.</t>
  </si>
  <si>
    <t>KESELURUHAN</t>
  </si>
  <si>
    <t>Menzahirkan idea secara kreatif dan inovatif hasil daripada eksperimentasi serta penerokaan 
terhadap Seni Catan dalam penghasilan karya seni.</t>
  </si>
  <si>
    <t>Mengaplikasikan pengetahuan dan kefahaman untuk membuat eksperimentasi serta penerokaan 
terhadap Seni Catan melalui penggunaan media, proses dan teknik.</t>
  </si>
  <si>
    <t>Mengaplikasikan pengetahuan dan kefahaman untuk membuat eksperimentasi serta penerokaan 
terhadap Reka Bentuk Landskap melalui penggunaan alatan, bahan dan proses.</t>
  </si>
  <si>
    <t>Mengaplikasikan pengetahuan dan kefahaman untuk membuat eksperimentasi serta penerokaan 
terhadap Reka Bentuk Hiasan Dalaman melalui penggunaan alatan, bahan dan proses.</t>
  </si>
  <si>
    <t>Mengaplikasikan pengetahuan dan kefahaman untuk membuat eksperimentasi serta penerokaan 
terhadap Reka Bentuk Industri melalui penggunaan alatan, bahan dan proses.</t>
  </si>
  <si>
    <t>TINGKATAN :</t>
  </si>
  <si>
    <t>Tingkatan</t>
  </si>
  <si>
    <t>2 DINAMIK</t>
  </si>
  <si>
    <t>Seni Ragam Hias Pengangkutan, Alat Permainan Rakyat dan Alat Domestik</t>
  </si>
  <si>
    <t>Seni Cetakan</t>
  </si>
  <si>
    <t>Seni Sulaman</t>
  </si>
  <si>
    <t>Seni Seramik</t>
  </si>
  <si>
    <t>Seni Reka Grafik (Simbol dan Logo)</t>
  </si>
  <si>
    <t>Menganalisis dan memanipulasi hasil eksperimentasi serta penerokaan terhadap penghasilan portfolio  Seni Ragam Hias Pengangkutan, Alat Permainan Rakyat dan Alat Domestik.</t>
  </si>
  <si>
    <t>Menzahirkan idea secara kreatif dan inovatif hasil daripada eksperimentasi serta penerokaan terhadap persembahan portfolio Seni Ragam Hias Pengangkutan, Alat Permainan Rakyat dan Alat Domestik.</t>
  </si>
  <si>
    <t>Mengaplikasikan pengetahuan dan kefahaman untuk membuat eksperimentasi serta penerokaan 
terhadap Seni Lukisan melalui penggunaan media, proses dan teknik.</t>
  </si>
  <si>
    <t>Menganalisis dan memanipulasi hasil eksperimentasi serta penerokaan terhadap Seni Lukisan dalam penghasilan karya seni.</t>
  </si>
  <si>
    <t>Menzahirkan idea secara kreatif dan inovatif hasil daripada eksperimentasi serta penerokaan 
terhadap Seni Lukisan dalam penghasilan karya seni.</t>
  </si>
  <si>
    <t>Menganalisis dan memanipulasi hasil eksperimentasi serta penerokaan terhadap Seni Catan dalam penghasilan karya seni.</t>
  </si>
  <si>
    <t>Mengidentifikasikan Seni Cetakan dalam bidang Seni Halus.</t>
  </si>
  <si>
    <t>Menzahirkan idea secara kreatif dan inovatif hasil daripada eksperimentasi serta penerokaan 
terhadap Seni Cetakan dalam penghasilan karya seni.</t>
  </si>
  <si>
    <t>Menganalisis dan memanipulasi hasil eksperimentasi serta penerokaan terhadap Seni Cetakan dalam penghasilan karya seni.</t>
  </si>
  <si>
    <t>Menganalisis dan memanipulasi hasil eksperimentasi serta penerokaan terhadap Reka Bentuk Landskap dalam penghasilan karya seni.</t>
  </si>
  <si>
    <t>Menzahirkan idea secara kreatif dan inovatif hasil daripada eksperimentasi serta penerokaan terhadap Reka Bentuk Hiasan Dalaman dalam penghasilan karya seni.</t>
  </si>
  <si>
    <t>Menganalisis dan memanipulasi hasil eksperimentasi serta penerokaan terhadap Reka Bentuk Hiasan Dalaman dalam penghasilan karya seni.</t>
  </si>
  <si>
    <t>Menganalisis dan memanipulasi hasil eksperimentasi serta penerokaan terhadap Reka Bentuk Industri dalam penghasilan produk seni.</t>
  </si>
  <si>
    <t>Menzahirkan idea secara kreatif dan inovatif hasil daripada eksperimentasi serta penerokaan terhadap Reka Bentuk Industri dalam penghasilan produk seni.</t>
  </si>
  <si>
    <t>Bidang: Seni Kraf      Tajuk: Seni Sulaman</t>
  </si>
  <si>
    <t>Mengidentifikasikan Seni Sulaman dalam bidang Seni Kraf.</t>
  </si>
  <si>
    <t>Menganalisis dan memanipulasi hasil eksperimentasi serta penerokaan terhadap Seni Sulaman dalam penghasilan produk Seni.</t>
  </si>
  <si>
    <t>Bidang: Seni Kraf        Tajuk: Seni Seramik</t>
  </si>
  <si>
    <t>Mengidentifikasikan Seni Seramik dalam bidang Seni Kraf.</t>
  </si>
  <si>
    <t>Mengaplikasikan pengetahuan dan kefahaman untuk membuat eksperimentasi serta penerokaan terhadap Seni Seramik melalui penggunaan alatan, bahan dan proses.</t>
  </si>
  <si>
    <t>Menganalisis dan memanipulasi hasil eksperimentasi serta penerokaan terhadap Seni Seramik dalam penghasilan produk seni.</t>
  </si>
  <si>
    <t>Menzahirkan idea secara kreatif dan inovatif hasil daripada eksperimentasi serta penerokaan terhadap Seni Seramik dalam penghasilan produk seni.</t>
  </si>
  <si>
    <t>DATA PERNYATAAN STANDARD PRESTASI KSSM PENDIDIKAN SENI VISUAL TINGKATAN 2</t>
  </si>
  <si>
    <t>Menjelaskan sejarah, definisi, prinsip, jenis, ciri serta media, proses dan teknik dalam bidang 
seni visual.</t>
  </si>
  <si>
    <t>Menganalisis dan memanipulasi pengetahuan dan kemahiran dalam bidang seni visual melalui eksperimentasi dan penerokaan media, proses dan teknik dalam penghasilan karya atau produk seni.</t>
  </si>
  <si>
    <t>Menjustifikasikan pengetahuan dan kemahiran dalam bidang seni visual melalui aplikasi media, proses dan teknik dalam penghasilan karya atau produk seni secara kreatif.</t>
  </si>
  <si>
    <t>Bidang: Komunikasi Visual    Tajuk: Seni Reka Grafik (Simbol dan Logo)</t>
  </si>
  <si>
    <t>Mengaplikasikan pengetahuan dan kefahaman untuk membuat eksperimentasi serta penerokaan 
terhadap Simbol dan Logo dalam Seni Reka Grafik melalui penggunaan pelbagai media dan teknik.</t>
  </si>
  <si>
    <t>Menghasilkan karya Seni Lukisan dengan menggunakan idea sendiri secara kreatif dan inovatif serta membuat apresiasi berpandukan Bahasa Seni Visual.</t>
  </si>
  <si>
    <t>Menghasilkan karya Seni Catan dengan menggunakan idea sendiri secara kreatif dan inovatif serta membuat apresiasi berpandukan Bahasa Seni Visual.</t>
  </si>
  <si>
    <t>Menghasilkan karya seni Reka Bentuk Landskap dengan menggunakan idea sendiri secara kreatif dan inovatif serta membuat apresiasi berpandukan Bahasa Seni Visual.</t>
  </si>
  <si>
    <t>Menghasilkan karya seni Reka Bentuk Hiasan Dalaman dengan menggunakan idea sendiri secara kreatif dan inovatif serta membuat apresiasi berpandukan Bahasa Seni Visual.</t>
  </si>
  <si>
    <t>Menghasilkan produk seni Reka Bentuk Industri dengan menggunakan idea sendiri secara kreatif dan inovatif serta membuat apresiasi berpandukan Bahasa Seni Visual.</t>
  </si>
  <si>
    <t>Menghasilkan produk Seni Sulaman dengan menggunakan idea sendiri secara kreatif dan inovatif serta membuat apresiasi berpandukan Bahasa Seni Visual.</t>
  </si>
  <si>
    <t>Menghasilkan produk Seni Seramik dengan menggunakan idea sendiri secara kreatif dan inovatif serta membuat apresiasi berpandukan Bahasa Seni Visual.</t>
  </si>
  <si>
    <t>Seni Reka Grafik 
(Simbol dan Logo)</t>
  </si>
  <si>
    <r>
      <t>Seni Foto 
(</t>
    </r>
    <r>
      <rPr>
        <i/>
        <sz val="12"/>
        <color theme="1"/>
        <rFont val="Arial Narrow"/>
        <family val="2"/>
      </rPr>
      <t>Pin Hole</t>
    </r>
    <r>
      <rPr>
        <sz val="12"/>
        <color theme="1"/>
        <rFont val="Arial Narrow"/>
        <family val="2"/>
      </rPr>
      <t>)</t>
    </r>
  </si>
  <si>
    <t>Bidang: Seni Halus                     Tajuk: Seni Cetakan</t>
  </si>
  <si>
    <t>Menghasilkan karya Seni Cetakan dengan menggunakan idea sendiri secara kreatif dan inovatif serta membuat apresiasi berpandukan Bahasa Seni Visual.</t>
  </si>
  <si>
    <t>Mengidentifikasikan Seni Ragam Hias Pengangkutan, Alat Permainan Rakyat dan Alat Domestik dalam bidang Sejarah dan Apresiasi Seni Visual.</t>
  </si>
  <si>
    <t>Menginterpretasikan jenis, tokoh dan sumbangan  Seni Ragam Hias Pengangkutan, Alat Permainan Rakyat dan Alat Domestik.</t>
  </si>
  <si>
    <t>Bidang : Sejarah dan Apresiasi Seni Visual        Tajuk : Seni Ragam Hias Pengangkutan, Alat Permainan          Rakyat dan Alat Domestik</t>
  </si>
  <si>
    <r>
      <t>Bidang: Komunikasi Visual                     Tajuk: Seni Foto (</t>
    </r>
    <r>
      <rPr>
        <b/>
        <i/>
        <sz val="11"/>
        <color theme="0"/>
        <rFont val="Arial"/>
        <family val="2"/>
      </rPr>
      <t>Pinhole</t>
    </r>
    <r>
      <rPr>
        <b/>
        <sz val="11"/>
        <color theme="0"/>
        <rFont val="Arial"/>
        <family val="2"/>
      </rPr>
      <t xml:space="preserve">) </t>
    </r>
  </si>
  <si>
    <r>
      <t xml:space="preserve">Mengidentifikasikan </t>
    </r>
    <r>
      <rPr>
        <i/>
        <sz val="11"/>
        <color theme="1"/>
        <rFont val="Arial"/>
        <family val="2"/>
      </rPr>
      <t xml:space="preserve">Pinhole </t>
    </r>
    <r>
      <rPr>
        <sz val="11"/>
        <color theme="1"/>
        <rFont val="Arial"/>
        <family val="2"/>
      </rPr>
      <t>dalam Seni Foto.</t>
    </r>
  </si>
  <si>
    <r>
      <t xml:space="preserve">Mengaplikasikan pengetahuan dan kefahaman untuk membuat eksperimentasi serta penerokaan 
terhadap </t>
    </r>
    <r>
      <rPr>
        <i/>
        <sz val="11"/>
        <color theme="1"/>
        <rFont val="Arial"/>
        <family val="2"/>
      </rPr>
      <t>Pinhole</t>
    </r>
    <r>
      <rPr>
        <sz val="11"/>
        <color theme="1"/>
        <rFont val="Arial"/>
        <family val="2"/>
      </rPr>
      <t xml:space="preserve"> dalam Seni Foto melalui penggunaan pelbagai media dan teknik.</t>
    </r>
  </si>
  <si>
    <r>
      <t xml:space="preserve">Menganalisis dan memanipulasi hasil eksperimentasi serta penerokaan terhadap </t>
    </r>
    <r>
      <rPr>
        <i/>
        <sz val="11"/>
        <color theme="1"/>
        <rFont val="Arial"/>
        <family val="2"/>
      </rPr>
      <t>Pinhole</t>
    </r>
    <r>
      <rPr>
        <sz val="11"/>
        <color theme="1"/>
        <rFont val="Arial"/>
        <family val="2"/>
      </rPr>
      <t xml:space="preserve"> dalam penghasilan produk Seni Foto</t>
    </r>
  </si>
  <si>
    <r>
      <t xml:space="preserve">Menzahirkan idea secara kreatif dan inovatif hasil daripada eksperimentasi serta penerokaan terhadap </t>
    </r>
    <r>
      <rPr>
        <i/>
        <sz val="11"/>
        <color theme="1"/>
        <rFont val="Arial"/>
        <family val="2"/>
      </rPr>
      <t>Pinhole</t>
    </r>
    <r>
      <rPr>
        <sz val="11"/>
        <color theme="1"/>
        <rFont val="Arial"/>
        <family val="2"/>
      </rPr>
      <t xml:space="preserve"> dalam penghasilan produk Seni Foto.</t>
    </r>
  </si>
  <si>
    <r>
      <t>Seni Foto    (</t>
    </r>
    <r>
      <rPr>
        <b/>
        <i/>
        <sz val="12"/>
        <rFont val="Arial Narrow"/>
        <family val="2"/>
      </rPr>
      <t>Pinhole</t>
    </r>
    <r>
      <rPr>
        <b/>
        <sz val="12"/>
        <rFont val="Arial Narrow"/>
        <family val="2"/>
      </rPr>
      <t>)</t>
    </r>
  </si>
  <si>
    <t>Menzahirkan idea secara kreatif dan inovatif hasil daripada eksperimentasi serta penerokaan terhadap Seni Sulaman dalam penghasilan produk Seni.</t>
  </si>
  <si>
    <t>Mengaplikasikan pengetahuan dan kefahaman untuk membuat eksperimentasi serta penerokaan dalam penghasilan portfolio Seni Ragam Hias Pengangkutan, Alat Permainan Rakyat dan Alat Domestik melalui penggunaan media, proses dan teknik.</t>
  </si>
  <si>
    <t>Menghasilkan portfolio Seni Ragam Hias Pengangkutan, Alat Permainan Rakyat dan Alat Domestik dengan menggunakan idea sendiri secara kreatif dan inovatif serta membuat apresiasi berpandukan Bahasa Seni Visual.</t>
  </si>
  <si>
    <t>Menzahirkan idea secara kreatif dan inovatif hasil daripada eksperimentasi serta penerokaan terhadap Reka Bentuk Landskap dalam penghasilan karya seni.</t>
  </si>
  <si>
    <t>Merekacipta hasil karya atau produk seni secara kreatif dan inovatif serta menumpukan pada aspek 
Pemikiran Seni Visual dan membuat apresiasi menggunakan Bahasa Seni Visual.</t>
  </si>
  <si>
    <t>Mengenal pasti sejarah, definisi, prinsip, jenis, ciri serta media, proses dan teknik dalam bidang 
seni visual.</t>
  </si>
  <si>
    <t>Menghasilkan produk Seni Foto dengan menggunakan idea sendiri secara kreatif dan inovatif serta membuat apresiasi berpandukan Bahasa Seni Visual.</t>
  </si>
  <si>
    <t>Menghasilkan karya Seni Reka Grafik dengan menggunakan idea sendiri secara kreatif dan inovatif serta membuat apresiasi berpandukan Bahasa Seni Visual.</t>
  </si>
  <si>
    <t>Mengaplikasikan pengetahuan sejarah, definisi, prinsip, jenis, ciri serta kemahiran melalui eksperimentasi dan penerokaan media, proses dan teknik dalam penghasilan karya atau produk seni.</t>
  </si>
  <si>
    <t>Menginterpretasikan definisi, jenis dan ciri Simbol dan Logo dalam Seni Reka Grafik.</t>
  </si>
  <si>
    <t>Menginterpretasikan prinsip Seni Seramik.</t>
  </si>
  <si>
    <t>Menginterprestasikan prinsip Seni Sulaman.</t>
  </si>
  <si>
    <t>Menginterpretasikan prinsip Reka Bentuk Industri.</t>
  </si>
  <si>
    <t>Menginterpretasikan prinsip Reka Bentuk Landskap.</t>
  </si>
  <si>
    <t>Menginterpretasikan definisi, sejarah, tokoh dan karya Seni Cetakan.</t>
  </si>
  <si>
    <t>Menginterpretasikan definisi, sejarah, tokoh dan karya Seni Catan.</t>
  </si>
  <si>
    <t>Menginterpretasikan definisi, sejarah, tokoh dan karya Seni Lukisan.</t>
  </si>
  <si>
    <t>Mengaplikasikan pengetahuan dan kefahaman untuk membuat eksperimentasi serta penerokaan 
terhadap Seni Cetakan melalui penggunaan media, proses dan teknik.</t>
  </si>
  <si>
    <t>Mengaplikasikan pengetahuan dan kefahaman untuk membuat eksperimentasi serta penerokaan 
terhadap Seni Sulaman melalui penggunaan alatan, bahan dan teknik.</t>
  </si>
  <si>
    <t>Menganalisis dan memanipulasi hasil eksperimentasi serta penerokaan terhadap Simbol dan Logo dalam penghasilan karya Seni Reka Grafik.</t>
  </si>
  <si>
    <t>Menzahirkan idea secara kreatif dan inovatif hasil daripada eksperimentasi serta penerokaan terhadap Simbol dan Logo dalam penghasilan karya Seni Reka Grafik.</t>
  </si>
  <si>
    <t>Mengidentifikasikan Simbol dan Logo dalam Seni Reka Grafik.</t>
  </si>
  <si>
    <r>
      <t xml:space="preserve">Menginterpretasikan definisi, ciri dan fungsi </t>
    </r>
    <r>
      <rPr>
        <i/>
        <sz val="11"/>
        <color theme="1"/>
        <rFont val="Arial"/>
        <family val="2"/>
      </rPr>
      <t>Pinhole</t>
    </r>
    <r>
      <rPr>
        <sz val="11"/>
        <color theme="1"/>
        <rFont val="Arial"/>
        <family val="2"/>
      </rPr>
      <t xml:space="preserve"> dalam Seni Foto.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</si>
</sst>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\-00\-0000"/>
  </numFmts>
  <fonts count="37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b/>
      <sz val="11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name val="Arial Narrow"/>
      <family val="2"/>
    </font>
    <font>
      <b/>
      <sz val="11"/>
      <color theme="0"/>
      <name val="Arial"/>
      <family val="2"/>
    </font>
    <font>
      <sz val="11"/>
      <color theme="0"/>
      <name val="Arial Narrow"/>
      <family val="2"/>
    </font>
    <font>
      <b/>
      <u/>
      <sz val="11"/>
      <color theme="0"/>
      <name val="Arial Narrow"/>
      <family val="2"/>
    </font>
    <font>
      <b/>
      <sz val="14"/>
      <name val="Arial Narrow"/>
      <family val="2"/>
    </font>
    <font>
      <b/>
      <sz val="12"/>
      <color theme="3"/>
      <name val="Arial Narrow"/>
      <family val="2"/>
    </font>
    <font>
      <b/>
      <sz val="16"/>
      <color theme="1"/>
      <name val="Arial Narrow"/>
      <family val="2"/>
    </font>
    <font>
      <b/>
      <sz val="16"/>
      <color theme="8" tint="-0.249977111117893"/>
      <name val="Arial Narrow"/>
      <family val="2"/>
    </font>
    <font>
      <sz val="11"/>
      <color theme="8" tint="-0.249977111117893"/>
      <name val="Arial Narrow"/>
      <family val="2"/>
    </font>
    <font>
      <b/>
      <sz val="11"/>
      <color theme="8" tint="-0.249977111117893"/>
      <name val="Arial Narrow"/>
      <family val="2"/>
    </font>
    <font>
      <b/>
      <sz val="11"/>
      <name val="Arial"/>
      <family val="2"/>
    </font>
    <font>
      <b/>
      <sz val="11"/>
      <color rgb="FFFF0000"/>
      <name val="Aharoni"/>
      <charset val="177"/>
    </font>
    <font>
      <b/>
      <sz val="20"/>
      <color theme="1"/>
      <name val="Arial Narrow"/>
      <family val="2"/>
    </font>
    <font>
      <b/>
      <sz val="14"/>
      <color rgb="FF000099"/>
      <name val="Arial Narrow"/>
      <family val="2"/>
    </font>
    <font>
      <b/>
      <sz val="12"/>
      <color rgb="FF000099"/>
      <name val="Arial Narrow"/>
      <family val="2"/>
    </font>
    <font>
      <sz val="14"/>
      <name val="Arial Narrow"/>
      <family val="2"/>
    </font>
    <font>
      <b/>
      <sz val="12"/>
      <color rgb="FF7030A0"/>
      <name val="Arial Narrow"/>
      <family val="2"/>
    </font>
    <font>
      <b/>
      <sz val="11"/>
      <color theme="3"/>
      <name val="Arial Narrow"/>
      <family val="2"/>
    </font>
    <font>
      <b/>
      <sz val="11"/>
      <color theme="0"/>
      <name val="Calibri"/>
      <family val="2"/>
      <scheme val="minor"/>
    </font>
    <font>
      <b/>
      <sz val="10"/>
      <name val="Arial Narrow"/>
      <family val="2"/>
    </font>
    <font>
      <b/>
      <i/>
      <sz val="12"/>
      <name val="Arial Narrow"/>
      <family val="2"/>
    </font>
    <font>
      <b/>
      <i/>
      <sz val="11"/>
      <color theme="0"/>
      <name val="Arial"/>
      <family val="2"/>
    </font>
    <font>
      <i/>
      <sz val="11"/>
      <color theme="1"/>
      <name val="Arial"/>
      <family val="2"/>
    </font>
    <font>
      <i/>
      <sz val="12"/>
      <color theme="1"/>
      <name val="Arial Narrow"/>
      <family val="2"/>
    </font>
  </fonts>
  <fills count="2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/>
      <bottom style="double">
        <color rgb="FF3F3F3F"/>
      </bottom>
      <diagonal/>
    </border>
    <border>
      <left/>
      <right style="double">
        <color rgb="FF3F3F3F"/>
      </right>
      <top/>
      <bottom style="double">
        <color rgb="FF3F3F3F"/>
      </bottom>
      <diagonal/>
    </border>
  </borders>
  <cellStyleXfs count="2">
    <xf numFmtId="0" fontId="0" fillId="0" borderId="0"/>
    <xf numFmtId="0" fontId="31" fillId="17" borderId="16" applyNumberFormat="0" applyAlignment="0" applyProtection="0"/>
  </cellStyleXfs>
  <cellXfs count="226">
    <xf numFmtId="0" fontId="0" fillId="0" borderId="0" xfId="0"/>
    <xf numFmtId="0" fontId="3" fillId="0" borderId="0" xfId="0" applyFont="1"/>
    <xf numFmtId="0" fontId="4" fillId="0" borderId="0" xfId="0" applyFont="1" applyBorder="1" applyAlignment="1"/>
    <xf numFmtId="0" fontId="5" fillId="0" borderId="0" xfId="0" applyFont="1"/>
    <xf numFmtId="0" fontId="1" fillId="0" borderId="0" xfId="0" applyFont="1" applyAlignment="1">
      <alignment vertical="center"/>
    </xf>
    <xf numFmtId="0" fontId="5" fillId="3" borderId="0" xfId="0" applyFont="1" applyFill="1" applyBorder="1"/>
    <xf numFmtId="0" fontId="5" fillId="3" borderId="8" xfId="0" applyFont="1" applyFill="1" applyBorder="1"/>
    <xf numFmtId="0" fontId="5" fillId="3" borderId="6" xfId="0" applyFont="1" applyFill="1" applyBorder="1"/>
    <xf numFmtId="0" fontId="5" fillId="3" borderId="7" xfId="0" applyFont="1" applyFill="1" applyBorder="1"/>
    <xf numFmtId="0" fontId="5" fillId="3" borderId="9" xfId="0" applyFont="1" applyFill="1" applyBorder="1"/>
    <xf numFmtId="0" fontId="13" fillId="2" borderId="0" xfId="0" applyFont="1" applyFill="1" applyBorder="1" applyAlignment="1">
      <alignment horizontal="center"/>
    </xf>
    <xf numFmtId="0" fontId="9" fillId="2" borderId="0" xfId="0" applyFont="1" applyFill="1" applyBorder="1"/>
    <xf numFmtId="0" fontId="9" fillId="2" borderId="0" xfId="0" applyFont="1" applyFill="1" applyBorder="1" applyAlignment="1"/>
    <xf numFmtId="0" fontId="9" fillId="2" borderId="0" xfId="0" applyFont="1" applyFill="1" applyBorder="1" applyAlignment="1">
      <alignment horizontal="right"/>
    </xf>
    <xf numFmtId="0" fontId="13" fillId="2" borderId="0" xfId="0" applyFont="1" applyFill="1" applyBorder="1"/>
    <xf numFmtId="0" fontId="11" fillId="3" borderId="0" xfId="0" applyFont="1" applyFill="1"/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9" fillId="9" borderId="6" xfId="0" applyFont="1" applyFill="1" applyBorder="1" applyAlignment="1">
      <alignment horizontal="left"/>
    </xf>
    <xf numFmtId="0" fontId="9" fillId="9" borderId="0" xfId="0" applyFont="1" applyFill="1" applyBorder="1" applyAlignment="1">
      <alignment horizontal="left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5" fillId="3" borderId="5" xfId="0" applyFont="1" applyFill="1" applyBorder="1"/>
    <xf numFmtId="0" fontId="3" fillId="3" borderId="0" xfId="0" applyFont="1" applyFill="1"/>
    <xf numFmtId="0" fontId="3" fillId="0" borderId="0" xfId="0" applyFont="1" applyAlignment="1">
      <alignment horizontal="center" vertical="center"/>
    </xf>
    <xf numFmtId="0" fontId="3" fillId="6" borderId="0" xfId="0" applyFont="1" applyFill="1"/>
    <xf numFmtId="0" fontId="3" fillId="3" borderId="1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1" fillId="9" borderId="0" xfId="0" applyFont="1" applyFill="1"/>
    <xf numFmtId="0" fontId="10" fillId="9" borderId="0" xfId="0" applyFont="1" applyFill="1" applyAlignment="1" applyProtection="1">
      <protection locked="0"/>
    </xf>
    <xf numFmtId="0" fontId="18" fillId="9" borderId="0" xfId="0" applyFont="1" applyFill="1" applyAlignment="1">
      <alignment horizontal="right" vertical="center"/>
    </xf>
    <xf numFmtId="0" fontId="10" fillId="9" borderId="0" xfId="0" applyFont="1" applyFill="1"/>
    <xf numFmtId="0" fontId="19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/>
    <xf numFmtId="0" fontId="21" fillId="2" borderId="0" xfId="0" applyFont="1" applyFill="1" applyBorder="1"/>
    <xf numFmtId="0" fontId="21" fillId="2" borderId="0" xfId="0" applyFont="1" applyFill="1" applyBorder="1" applyAlignment="1">
      <alignment horizontal="center"/>
    </xf>
    <xf numFmtId="0" fontId="13" fillId="0" borderId="0" xfId="0" applyFont="1"/>
    <xf numFmtId="0" fontId="13" fillId="2" borderId="0" xfId="0" applyFont="1" applyFill="1"/>
    <xf numFmtId="0" fontId="17" fillId="2" borderId="0" xfId="0" applyFont="1" applyFill="1" applyBorder="1" applyAlignment="1">
      <alignment horizontal="left"/>
    </xf>
    <xf numFmtId="0" fontId="22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1" fillId="2" borderId="0" xfId="0" applyFont="1" applyFill="1" applyBorder="1" applyAlignment="1"/>
    <xf numFmtId="0" fontId="1" fillId="3" borderId="0" xfId="0" applyFont="1" applyFill="1" applyAlignment="1">
      <alignment vertical="center"/>
    </xf>
    <xf numFmtId="0" fontId="3" fillId="0" borderId="0" xfId="0" applyFont="1" applyBorder="1" applyAlignme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vertical="center" wrapText="1"/>
      <protection hidden="1"/>
    </xf>
    <xf numFmtId="0" fontId="5" fillId="3" borderId="0" xfId="0" applyFont="1" applyFill="1" applyBorder="1" applyAlignment="1">
      <alignment horizontal="center"/>
    </xf>
    <xf numFmtId="0" fontId="5" fillId="3" borderId="0" xfId="0" applyFont="1" applyFill="1" applyBorder="1" applyAlignment="1" applyProtection="1">
      <alignment horizontal="center"/>
      <protection locked="0"/>
    </xf>
    <xf numFmtId="0" fontId="5" fillId="3" borderId="8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7" borderId="1" xfId="0" applyFont="1" applyFill="1" applyBorder="1" applyAlignment="1">
      <alignment horizontal="center" vertical="center"/>
    </xf>
    <xf numFmtId="0" fontId="5" fillId="3" borderId="0" xfId="0" applyFont="1" applyFill="1" applyBorder="1" applyAlignment="1" applyProtection="1">
      <protection locked="0"/>
    </xf>
    <xf numFmtId="0" fontId="5" fillId="3" borderId="0" xfId="0" applyFont="1" applyFill="1" applyBorder="1" applyAlignment="1"/>
    <xf numFmtId="0" fontId="3" fillId="0" borderId="0" xfId="0" applyFont="1" applyAlignment="1">
      <alignment vertical="center"/>
    </xf>
    <xf numFmtId="0" fontId="15" fillId="9" borderId="0" xfId="0" applyFont="1" applyFill="1" applyBorder="1" applyAlignment="1">
      <alignment horizontal="center" vertical="center"/>
    </xf>
    <xf numFmtId="0" fontId="16" fillId="9" borderId="0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left"/>
    </xf>
    <xf numFmtId="0" fontId="6" fillId="2" borderId="0" xfId="0" applyFont="1" applyFill="1" applyAlignment="1">
      <alignment horizontal="right" vertical="center"/>
    </xf>
    <xf numFmtId="0" fontId="8" fillId="0" borderId="0" xfId="0" applyFont="1" applyFill="1" applyBorder="1" applyAlignment="1" applyProtection="1">
      <protection locked="0"/>
    </xf>
    <xf numFmtId="0" fontId="5" fillId="2" borderId="0" xfId="0" applyFont="1" applyFill="1" applyAlignment="1">
      <alignment horizontal="center"/>
    </xf>
    <xf numFmtId="0" fontId="8" fillId="0" borderId="0" xfId="0" applyFont="1" applyFill="1" applyBorder="1" applyAlignment="1" applyProtection="1">
      <alignment horizontal="center"/>
      <protection locked="0"/>
    </xf>
    <xf numFmtId="0" fontId="5" fillId="3" borderId="9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0" fillId="9" borderId="0" xfId="0" applyFont="1" applyFill="1" applyAlignment="1" applyProtection="1">
      <alignment horizontal="center"/>
      <protection locked="0"/>
    </xf>
    <xf numFmtId="0" fontId="10" fillId="9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0" borderId="6" xfId="0" applyFont="1" applyBorder="1"/>
    <xf numFmtId="0" fontId="23" fillId="9" borderId="0" xfId="0" applyFont="1" applyFill="1" applyBorder="1" applyAlignment="1">
      <alignment vertical="center"/>
    </xf>
    <xf numFmtId="0" fontId="23" fillId="9" borderId="0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4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/>
    <xf numFmtId="164" fontId="9" fillId="3" borderId="3" xfId="0" applyNumberFormat="1" applyFont="1" applyFill="1" applyBorder="1" applyAlignment="1"/>
    <xf numFmtId="0" fontId="9" fillId="3" borderId="3" xfId="0" applyFont="1" applyFill="1" applyBorder="1" applyAlignment="1"/>
    <xf numFmtId="0" fontId="9" fillId="3" borderId="3" xfId="0" applyNumberFormat="1" applyFont="1" applyFill="1" applyBorder="1" applyAlignment="1"/>
    <xf numFmtId="0" fontId="8" fillId="2" borderId="1" xfId="0" applyFont="1" applyFill="1" applyBorder="1" applyAlignment="1">
      <alignment horizontal="center" vertical="center"/>
    </xf>
    <xf numFmtId="0" fontId="6" fillId="9" borderId="0" xfId="0" applyFont="1" applyFill="1" applyBorder="1" applyAlignment="1" applyProtection="1">
      <alignment vertical="center"/>
      <protection locked="0"/>
    </xf>
    <xf numFmtId="164" fontId="9" fillId="3" borderId="2" xfId="0" applyNumberFormat="1" applyFont="1" applyFill="1" applyBorder="1" applyAlignment="1">
      <alignment horizontal="left"/>
    </xf>
    <xf numFmtId="0" fontId="3" fillId="12" borderId="0" xfId="0" applyFont="1" applyFill="1" applyAlignment="1">
      <alignment horizontal="center" vertical="center"/>
    </xf>
    <xf numFmtId="0" fontId="3" fillId="12" borderId="0" xfId="0" applyFont="1" applyFill="1"/>
    <xf numFmtId="0" fontId="3" fillId="12" borderId="0" xfId="0" applyFont="1" applyFill="1" applyProtection="1">
      <protection locked="0"/>
    </xf>
    <xf numFmtId="0" fontId="7" fillId="10" borderId="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" fillId="3" borderId="0" xfId="0" applyFont="1" applyFill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2" fontId="5" fillId="0" borderId="0" xfId="0" applyNumberFormat="1" applyFont="1" applyAlignment="1">
      <alignment vertical="center"/>
    </xf>
    <xf numFmtId="0" fontId="1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vertical="center" wrapText="1"/>
      <protection hidden="1"/>
    </xf>
    <xf numFmtId="0" fontId="3" fillId="0" borderId="0" xfId="0" applyFont="1" applyFill="1"/>
    <xf numFmtId="0" fontId="1" fillId="0" borderId="0" xfId="0" applyFont="1" applyAlignment="1">
      <alignment vertical="top"/>
    </xf>
    <xf numFmtId="0" fontId="5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 applyProtection="1">
      <alignment vertical="center" wrapText="1"/>
      <protection hidden="1"/>
    </xf>
    <xf numFmtId="0" fontId="28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14" fillId="6" borderId="1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7" fillId="11" borderId="8" xfId="0" applyFont="1" applyFill="1" applyBorder="1" applyAlignment="1">
      <alignment vertical="center"/>
    </xf>
    <xf numFmtId="0" fontId="7" fillId="11" borderId="11" xfId="0" applyFont="1" applyFill="1" applyBorder="1" applyAlignment="1">
      <alignment vertical="center"/>
    </xf>
    <xf numFmtId="0" fontId="7" fillId="11" borderId="9" xfId="0" applyFont="1" applyFill="1" applyBorder="1" applyAlignment="1">
      <alignment vertical="center"/>
    </xf>
    <xf numFmtId="0" fontId="7" fillId="11" borderId="13" xfId="0" applyFont="1" applyFill="1" applyBorder="1" applyAlignment="1">
      <alignment vertical="center"/>
    </xf>
    <xf numFmtId="0" fontId="29" fillId="2" borderId="1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3" borderId="0" xfId="0" applyFont="1" applyFill="1" applyBorder="1" applyAlignment="1">
      <alignment horizontal="center" vertical="center"/>
    </xf>
    <xf numFmtId="0" fontId="14" fillId="13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wrapText="1"/>
    </xf>
    <xf numFmtId="0" fontId="28" fillId="9" borderId="6" xfId="0" applyFont="1" applyFill="1" applyBorder="1" applyAlignment="1">
      <alignment vertical="center" wrapText="1"/>
    </xf>
    <xf numFmtId="0" fontId="28" fillId="9" borderId="12" xfId="0" applyFont="1" applyFill="1" applyBorder="1" applyAlignment="1">
      <alignment vertical="center" wrapText="1"/>
    </xf>
    <xf numFmtId="0" fontId="28" fillId="9" borderId="7" xfId="0" applyFont="1" applyFill="1" applyBorder="1" applyAlignment="1">
      <alignment vertical="center" wrapText="1"/>
    </xf>
    <xf numFmtId="0" fontId="28" fillId="9" borderId="13" xfId="0" applyFont="1" applyFill="1" applyBorder="1" applyAlignment="1">
      <alignment vertical="center" wrapText="1"/>
    </xf>
    <xf numFmtId="0" fontId="18" fillId="2" borderId="9" xfId="0" applyFont="1" applyFill="1" applyBorder="1" applyAlignment="1">
      <alignment vertical="center" wrapText="1"/>
    </xf>
    <xf numFmtId="0" fontId="5" fillId="3" borderId="0" xfId="0" applyFont="1" applyFill="1" applyBorder="1" applyAlignment="1" applyProtection="1">
      <alignment horizontal="center"/>
      <protection locked="0"/>
    </xf>
    <xf numFmtId="0" fontId="5" fillId="3" borderId="8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" fillId="18" borderId="1" xfId="0" applyFont="1" applyFill="1" applyBorder="1" applyAlignment="1">
      <alignment horizontal="justify" vertical="center" wrapText="1"/>
    </xf>
    <xf numFmtId="0" fontId="1" fillId="18" borderId="1" xfId="0" applyFont="1" applyFill="1" applyBorder="1" applyAlignment="1">
      <alignment horizontal="justify" vertical="top" wrapText="1"/>
    </xf>
    <xf numFmtId="0" fontId="31" fillId="17" borderId="17" xfId="1" applyBorder="1" applyAlignment="1">
      <alignment horizontal="center" vertical="center" wrapText="1"/>
    </xf>
    <xf numFmtId="0" fontId="31" fillId="17" borderId="18" xfId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9" borderId="0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1" fontId="6" fillId="2" borderId="0" xfId="0" applyNumberFormat="1" applyFont="1" applyFill="1" applyBorder="1" applyAlignment="1">
      <alignment horizontal="center" vertical="center"/>
    </xf>
    <xf numFmtId="0" fontId="17" fillId="20" borderId="0" xfId="0" applyFont="1" applyFill="1" applyBorder="1" applyAlignment="1">
      <alignment horizontal="left"/>
    </xf>
    <xf numFmtId="0" fontId="9" fillId="20" borderId="0" xfId="0" applyFont="1" applyFill="1" applyBorder="1"/>
    <xf numFmtId="0" fontId="13" fillId="20" borderId="0" xfId="0" applyFont="1" applyFill="1" applyBorder="1" applyAlignment="1">
      <alignment horizontal="center"/>
    </xf>
    <xf numFmtId="0" fontId="32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15" fontId="9" fillId="3" borderId="2" xfId="0" applyNumberFormat="1" applyFont="1" applyFill="1" applyBorder="1" applyAlignment="1"/>
    <xf numFmtId="0" fontId="4" fillId="3" borderId="2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0" fontId="5" fillId="3" borderId="0" xfId="0" applyFont="1" applyFill="1" applyBorder="1" applyAlignment="1" applyProtection="1">
      <alignment horizontal="center"/>
      <protection locked="0"/>
    </xf>
    <xf numFmtId="0" fontId="12" fillId="5" borderId="4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7" fillId="16" borderId="5" xfId="0" applyFont="1" applyFill="1" applyBorder="1" applyAlignment="1">
      <alignment horizontal="center" vertical="center"/>
    </xf>
    <xf numFmtId="0" fontId="17" fillId="16" borderId="8" xfId="0" applyFont="1" applyFill="1" applyBorder="1" applyAlignment="1">
      <alignment horizontal="center" vertical="center"/>
    </xf>
    <xf numFmtId="0" fontId="17" fillId="16" borderId="7" xfId="0" applyFont="1" applyFill="1" applyBorder="1" applyAlignment="1">
      <alignment horizontal="center" vertical="center"/>
    </xf>
    <xf numFmtId="0" fontId="17" fillId="16" borderId="9" xfId="0" applyFont="1" applyFill="1" applyBorder="1" applyAlignment="1">
      <alignment horizontal="center" vertical="center"/>
    </xf>
    <xf numFmtId="0" fontId="17" fillId="19" borderId="5" xfId="0" applyFont="1" applyFill="1" applyBorder="1" applyAlignment="1">
      <alignment horizontal="center" vertical="center"/>
    </xf>
    <xf numFmtId="0" fontId="17" fillId="19" borderId="8" xfId="0" applyFont="1" applyFill="1" applyBorder="1" applyAlignment="1">
      <alignment horizontal="center" vertical="center"/>
    </xf>
    <xf numFmtId="0" fontId="17" fillId="19" borderId="7" xfId="0" applyFont="1" applyFill="1" applyBorder="1" applyAlignment="1">
      <alignment horizontal="center" vertical="center"/>
    </xf>
    <xf numFmtId="0" fontId="17" fillId="19" borderId="9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/>
    </xf>
    <xf numFmtId="0" fontId="7" fillId="11" borderId="5" xfId="0" applyFont="1" applyFill="1" applyBorder="1" applyAlignment="1">
      <alignment horizontal="center" vertical="center" wrapText="1"/>
    </xf>
    <xf numFmtId="0" fontId="7" fillId="11" borderId="7" xfId="0" applyFont="1" applyFill="1" applyBorder="1" applyAlignment="1">
      <alignment horizontal="center" vertical="center" wrapText="1"/>
    </xf>
    <xf numFmtId="0" fontId="17" fillId="15" borderId="5" xfId="0" applyFont="1" applyFill="1" applyBorder="1" applyAlignment="1">
      <alignment horizontal="center" vertical="center"/>
    </xf>
    <xf numFmtId="0" fontId="17" fillId="15" borderId="8" xfId="0" applyFont="1" applyFill="1" applyBorder="1" applyAlignment="1">
      <alignment horizontal="center" vertical="center"/>
    </xf>
    <xf numFmtId="0" fontId="17" fillId="15" borderId="7" xfId="0" applyFont="1" applyFill="1" applyBorder="1" applyAlignment="1">
      <alignment horizontal="center" vertical="center"/>
    </xf>
    <xf numFmtId="0" fontId="17" fillId="15" borderId="9" xfId="0" applyFont="1" applyFill="1" applyBorder="1" applyAlignment="1">
      <alignment horizontal="center" vertical="center"/>
    </xf>
    <xf numFmtId="0" fontId="17" fillId="14" borderId="5" xfId="0" applyFont="1" applyFill="1" applyBorder="1" applyAlignment="1">
      <alignment horizontal="center" vertical="center"/>
    </xf>
    <xf numFmtId="0" fontId="17" fillId="14" borderId="8" xfId="0" applyFont="1" applyFill="1" applyBorder="1" applyAlignment="1">
      <alignment horizontal="center" vertical="center"/>
    </xf>
    <xf numFmtId="0" fontId="17" fillId="14" borderId="7" xfId="0" applyFont="1" applyFill="1" applyBorder="1" applyAlignment="1">
      <alignment horizontal="center" vertical="center"/>
    </xf>
    <xf numFmtId="0" fontId="17" fillId="14" borderId="9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7" fillId="9" borderId="0" xfId="0" applyFont="1" applyFill="1" applyBorder="1" applyAlignment="1">
      <alignment horizontal="center" vertical="center"/>
    </xf>
    <xf numFmtId="0" fontId="27" fillId="9" borderId="0" xfId="0" applyFont="1" applyFill="1" applyBorder="1" applyAlignment="1">
      <alignment horizontal="center" vertical="center"/>
    </xf>
    <xf numFmtId="0" fontId="9" fillId="9" borderId="6" xfId="0" applyFont="1" applyFill="1" applyBorder="1" applyAlignment="1">
      <alignment horizontal="left"/>
    </xf>
    <xf numFmtId="0" fontId="9" fillId="9" borderId="0" xfId="0" applyFont="1" applyFill="1" applyBorder="1" applyAlignment="1">
      <alignment horizontal="left"/>
    </xf>
    <xf numFmtId="0" fontId="9" fillId="9" borderId="5" xfId="0" applyFont="1" applyFill="1" applyBorder="1" applyAlignment="1">
      <alignment horizontal="left"/>
    </xf>
    <xf numFmtId="0" fontId="9" fillId="9" borderId="8" xfId="0" applyFont="1" applyFill="1" applyBorder="1" applyAlignment="1">
      <alignment horizontal="left"/>
    </xf>
    <xf numFmtId="0" fontId="12" fillId="4" borderId="4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/>
    </xf>
    <xf numFmtId="0" fontId="24" fillId="12" borderId="0" xfId="0" applyFont="1" applyFill="1" applyAlignment="1">
      <alignment horizontal="center" vertical="center"/>
    </xf>
    <xf numFmtId="0" fontId="9" fillId="9" borderId="7" xfId="0" applyFont="1" applyFill="1" applyBorder="1" applyAlignment="1">
      <alignment horizontal="left"/>
    </xf>
    <xf numFmtId="0" fontId="9" fillId="9" borderId="9" xfId="0" applyFont="1" applyFill="1" applyBorder="1" applyAlignment="1">
      <alignment horizontal="left"/>
    </xf>
    <xf numFmtId="0" fontId="7" fillId="11" borderId="1" xfId="0" applyFont="1" applyFill="1" applyBorder="1" applyAlignment="1">
      <alignment horizontal="center" vertical="center" wrapText="1"/>
    </xf>
    <xf numFmtId="0" fontId="17" fillId="15" borderId="1" xfId="0" applyFont="1" applyFill="1" applyBorder="1" applyAlignment="1">
      <alignment horizontal="center" vertical="center"/>
    </xf>
    <xf numFmtId="0" fontId="17" fillId="14" borderId="1" xfId="0" applyFont="1" applyFill="1" applyBorder="1" applyAlignment="1">
      <alignment horizontal="center" vertical="center"/>
    </xf>
    <xf numFmtId="0" fontId="17" fillId="19" borderId="1" xfId="0" applyFont="1" applyFill="1" applyBorder="1" applyAlignment="1">
      <alignment horizontal="center" vertical="center"/>
    </xf>
    <xf numFmtId="0" fontId="17" fillId="16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25" fillId="9" borderId="0" xfId="0" applyFont="1" applyFill="1" applyAlignment="1">
      <alignment horizontal="center" vertical="center"/>
    </xf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  <colors>
    <mruColors>
      <color rgb="FFFFFF66"/>
      <color rgb="FF000099"/>
      <color rgb="FFCC3399"/>
      <color rgb="FFFF9900"/>
      <color rgb="FF00FFFF"/>
      <color rgb="FFE45AD4"/>
      <color rgb="FF00CC99"/>
      <color rgb="FFFF3399"/>
      <color rgb="FF009900"/>
      <color rgb="FFC7D8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PELAPORAN'!$J$8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PELAPORAN'!$K$8:$P$8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10</c:v>
                </c:pt>
                <c:pt idx="3">
                  <c:v>43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70D-4379-A87B-C3F044297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611136"/>
        <c:axId val="93612672"/>
      </c:barChart>
      <c:catAx>
        <c:axId val="93611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3612672"/>
        <c:crosses val="autoZero"/>
        <c:auto val="1"/>
        <c:lblAlgn val="ctr"/>
        <c:lblOffset val="100"/>
        <c:noMultiLvlLbl val="0"/>
      </c:catAx>
      <c:valAx>
        <c:axId val="936126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93611136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PELAPORAN'!$B$78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PELAPORAN'!$K$78:$P$78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20</c:v>
                </c:pt>
                <c:pt idx="3">
                  <c:v>10</c:v>
                </c:pt>
                <c:pt idx="4">
                  <c:v>24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33-47AB-ACC2-E13E17F48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910464"/>
        <c:axId val="130924544"/>
      </c:barChart>
      <c:catAx>
        <c:axId val="1309104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0924544"/>
        <c:crosses val="autoZero"/>
        <c:auto val="1"/>
        <c:lblAlgn val="ctr"/>
        <c:lblOffset val="100"/>
        <c:noMultiLvlLbl val="0"/>
      </c:catAx>
      <c:valAx>
        <c:axId val="130924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30910464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PELAPORAN'!$B$96</c:f>
              <c:strCache>
                <c:ptCount val="1"/>
                <c:pt idx="0">
                  <c:v>BIL. MURID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PELAPORAN'!$C$96:$H$96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19</c:v>
                </c:pt>
                <c:pt idx="3">
                  <c:v>10</c:v>
                </c:pt>
                <c:pt idx="4">
                  <c:v>24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643-4F94-87F5-0916678C2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945024"/>
        <c:axId val="130946560"/>
      </c:barChart>
      <c:catAx>
        <c:axId val="130945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946560"/>
        <c:crosses val="autoZero"/>
        <c:auto val="1"/>
        <c:lblAlgn val="ctr"/>
        <c:lblOffset val="100"/>
        <c:noMultiLvlLbl val="0"/>
      </c:catAx>
      <c:valAx>
        <c:axId val="130946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945024"/>
        <c:crosses val="autoZero"/>
        <c:crossBetween val="between"/>
        <c:majorUnit val="5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PELAPORAN'!$B$96</c:f>
              <c:strCache>
                <c:ptCount val="1"/>
                <c:pt idx="0">
                  <c:v>BIL. MURID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PELAPORAN'!$K$96:$P$96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19</c:v>
                </c:pt>
                <c:pt idx="3">
                  <c:v>10</c:v>
                </c:pt>
                <c:pt idx="4">
                  <c:v>24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9A-4ADC-AE7D-0AB0A2F8F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987520"/>
        <c:axId val="130989056"/>
      </c:barChart>
      <c:catAx>
        <c:axId val="1309875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989056"/>
        <c:crosses val="autoZero"/>
        <c:auto val="1"/>
        <c:lblAlgn val="ctr"/>
        <c:lblOffset val="100"/>
        <c:noMultiLvlLbl val="0"/>
      </c:catAx>
      <c:valAx>
        <c:axId val="130989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987520"/>
        <c:crosses val="autoZero"/>
        <c:crossBetween val="between"/>
        <c:majorUnit val="5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PELAPORAN'!$B$8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PELAPORAN'!$C$8:$H$8</c:f>
              <c:numCache>
                <c:formatCode>General</c:formatCode>
                <c:ptCount val="6"/>
                <c:pt idx="0">
                  <c:v>0</c:v>
                </c:pt>
                <c:pt idx="1">
                  <c:v>9</c:v>
                </c:pt>
                <c:pt idx="2">
                  <c:v>2</c:v>
                </c:pt>
                <c:pt idx="3">
                  <c:v>34</c:v>
                </c:pt>
                <c:pt idx="4">
                  <c:v>8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57-44CB-9D62-586FAB209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633152"/>
        <c:axId val="93643136"/>
      </c:barChart>
      <c:catAx>
        <c:axId val="936331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3643136"/>
        <c:crosses val="autoZero"/>
        <c:auto val="1"/>
        <c:lblAlgn val="ctr"/>
        <c:lblOffset val="100"/>
        <c:noMultiLvlLbl val="0"/>
      </c:catAx>
      <c:valAx>
        <c:axId val="93643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93633152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PELAPORAN'!$J$43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PELAPORAN'!$K$43:$P$43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19</c:v>
                </c:pt>
                <c:pt idx="3">
                  <c:v>10</c:v>
                </c:pt>
                <c:pt idx="4">
                  <c:v>24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186-4C8D-9237-E2F79D73F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536384"/>
        <c:axId val="129537920"/>
      </c:barChart>
      <c:catAx>
        <c:axId val="129536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9537920"/>
        <c:crosses val="autoZero"/>
        <c:auto val="1"/>
        <c:lblAlgn val="ctr"/>
        <c:lblOffset val="100"/>
        <c:noMultiLvlLbl val="0"/>
      </c:catAx>
      <c:valAx>
        <c:axId val="129537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29536384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PELAPORAN'!$B$43</c:f>
              <c:strCache>
                <c:ptCount val="1"/>
                <c:pt idx="0">
                  <c:v>BIL. MURID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PELAPORAN'!$C$43:$H$43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53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B8-4855-A8DD-F3BF3C41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783104"/>
        <c:axId val="130784640"/>
      </c:barChart>
      <c:catAx>
        <c:axId val="130783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784640"/>
        <c:crosses val="autoZero"/>
        <c:auto val="1"/>
        <c:lblAlgn val="ctr"/>
        <c:lblOffset val="100"/>
        <c:noMultiLvlLbl val="0"/>
      </c:catAx>
      <c:valAx>
        <c:axId val="130784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783104"/>
        <c:crosses val="autoZero"/>
        <c:crossBetween val="between"/>
        <c:majorUnit val="5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PELAPORAN'!$B$26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PELAPORAN'!$C$26:$H$26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39</c:v>
                </c:pt>
                <c:pt idx="3">
                  <c:v>2</c:v>
                </c:pt>
                <c:pt idx="4">
                  <c:v>13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5E-48D9-99B9-053693026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85216"/>
        <c:axId val="94586752"/>
      </c:barChart>
      <c:catAx>
        <c:axId val="945852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4586752"/>
        <c:crosses val="autoZero"/>
        <c:auto val="1"/>
        <c:lblAlgn val="ctr"/>
        <c:lblOffset val="100"/>
        <c:noMultiLvlLbl val="0"/>
      </c:catAx>
      <c:valAx>
        <c:axId val="945867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94585216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PELAPORAN'!$B$26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PELAPORAN'!$K$26:$P$26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40</c:v>
                </c:pt>
                <c:pt idx="4">
                  <c:v>1</c:v>
                </c:pt>
                <c:pt idx="5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6B-4C20-ABA7-5A04DD88E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628096"/>
        <c:axId val="94629888"/>
      </c:barChart>
      <c:catAx>
        <c:axId val="94628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4629888"/>
        <c:crosses val="autoZero"/>
        <c:auto val="1"/>
        <c:lblAlgn val="ctr"/>
        <c:lblOffset val="100"/>
        <c:noMultiLvlLbl val="0"/>
      </c:catAx>
      <c:valAx>
        <c:axId val="946298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94628096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PELAPORAN'!$B$61</c:f>
              <c:strCache>
                <c:ptCount val="1"/>
                <c:pt idx="0">
                  <c:v>BIL. MURID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PELAPORAN'!$C$61:$H$61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19</c:v>
                </c:pt>
                <c:pt idx="3">
                  <c:v>10</c:v>
                </c:pt>
                <c:pt idx="4">
                  <c:v>24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22-4266-8B54-086409A48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666752"/>
        <c:axId val="94668288"/>
      </c:barChart>
      <c:catAx>
        <c:axId val="946667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668288"/>
        <c:crosses val="autoZero"/>
        <c:auto val="1"/>
        <c:lblAlgn val="ctr"/>
        <c:lblOffset val="100"/>
        <c:noMultiLvlLbl val="0"/>
      </c:catAx>
      <c:valAx>
        <c:axId val="94668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666752"/>
        <c:crosses val="autoZero"/>
        <c:crossBetween val="between"/>
        <c:majorUnit val="5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PELAPORAN'!$B$61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PELAPORAN'!$K$61:$P$61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19</c:v>
                </c:pt>
                <c:pt idx="3">
                  <c:v>10</c:v>
                </c:pt>
                <c:pt idx="4">
                  <c:v>24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795-4D65-AF5B-F66DAFCD8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697728"/>
        <c:axId val="130826240"/>
      </c:barChart>
      <c:catAx>
        <c:axId val="94697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0826240"/>
        <c:crosses val="autoZero"/>
        <c:auto val="1"/>
        <c:lblAlgn val="ctr"/>
        <c:lblOffset val="100"/>
        <c:noMultiLvlLbl val="0"/>
      </c:catAx>
      <c:valAx>
        <c:axId val="1308262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94697728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PELAPORAN'!$B$78</c:f>
              <c:strCache>
                <c:ptCount val="1"/>
                <c:pt idx="0">
                  <c:v>BIL. MURID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PELAPORAN'!$C$78:$H$78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20</c:v>
                </c:pt>
                <c:pt idx="3">
                  <c:v>10</c:v>
                </c:pt>
                <c:pt idx="4">
                  <c:v>24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15A-40E1-97B8-3C14D2DF4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863104"/>
        <c:axId val="130864640"/>
      </c:barChart>
      <c:catAx>
        <c:axId val="130863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864640"/>
        <c:crosses val="autoZero"/>
        <c:auto val="1"/>
        <c:lblAlgn val="ctr"/>
        <c:lblOffset val="100"/>
        <c:noMultiLvlLbl val="0"/>
      </c:catAx>
      <c:valAx>
        <c:axId val="130864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863104"/>
        <c:crosses val="autoZero"/>
        <c:crossBetween val="between"/>
        <c:majorUnit val="5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trlProps/ctrlProp1.xml><?xml version="1.0" encoding="utf-8"?>
<formControlPr xmlns="http://schemas.microsoft.com/office/spreadsheetml/2009/9/main" objectType="Drop" dropStyle="combo" dx="16" fmlaLink="$I$6" fmlaRange="$J$7:$J$69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13" Type="http://schemas.openxmlformats.org/officeDocument/2006/relationships/chart" Target="../charts/chart11.xml"/><Relationship Id="rId3" Type="http://schemas.openxmlformats.org/officeDocument/2006/relationships/image" Target="../media/image5.png"/><Relationship Id="rId7" Type="http://schemas.openxmlformats.org/officeDocument/2006/relationships/chart" Target="../charts/chart5.xml"/><Relationship Id="rId12" Type="http://schemas.openxmlformats.org/officeDocument/2006/relationships/chart" Target="../charts/chart10.xml"/><Relationship Id="rId2" Type="http://schemas.openxmlformats.org/officeDocument/2006/relationships/image" Target="../media/image4.png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11" Type="http://schemas.openxmlformats.org/officeDocument/2006/relationships/chart" Target="../charts/chart9.xml"/><Relationship Id="rId5" Type="http://schemas.openxmlformats.org/officeDocument/2006/relationships/chart" Target="../charts/chart3.xml"/><Relationship Id="rId10" Type="http://schemas.openxmlformats.org/officeDocument/2006/relationships/chart" Target="../charts/chart8.xml"/><Relationship Id="rId4" Type="http://schemas.openxmlformats.org/officeDocument/2006/relationships/chart" Target="../charts/chart2.xml"/><Relationship Id="rId9" Type="http://schemas.openxmlformats.org/officeDocument/2006/relationships/chart" Target="../charts/chart7.xml"/><Relationship Id="rId1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148167</xdr:colOff>
      <xdr:row>0</xdr:row>
      <xdr:rowOff>88635</xdr:rowOff>
    </xdr:from>
    <xdr:to>
      <xdr:col>1</xdr:col>
      <xdr:colOff>2571750</xdr:colOff>
      <xdr:row>2</xdr:row>
      <xdr:rowOff>161453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7" y="88635"/>
          <a:ext cx="2764896" cy="713374"/>
        </a:xfrm>
        <a:prstGeom prst="rect">
          <a:avLst/>
        </a:prstGeom>
      </xdr:spPr>
    </xdr:pic>
    <xdr:clientData/>
  </xdr:twoCellAnchor>
  <xdr:twoCellAnchor editAs="oneCell">
    <xdr:from>
      <xdr:col>13</xdr:col>
      <xdr:colOff>1045105</xdr:colOff>
      <xdr:row>0</xdr:row>
      <xdr:rowOff>108668</xdr:rowOff>
    </xdr:from>
    <xdr:to>
      <xdr:col>14</xdr:col>
      <xdr:colOff>748581</xdr:colOff>
      <xdr:row>2</xdr:row>
      <xdr:rowOff>116089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99168" y="108668"/>
          <a:ext cx="781654" cy="650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2917032</xdr:colOff>
      <xdr:row>9</xdr:row>
      <xdr:rowOff>185737</xdr:rowOff>
    </xdr:from>
    <xdr:to>
      <xdr:col>5</xdr:col>
      <xdr:colOff>5179219</xdr:colOff>
      <xdr:row>12</xdr:row>
      <xdr:rowOff>138577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6188" y="2328862"/>
          <a:ext cx="2262187" cy="595778"/>
        </a:xfrm>
        <a:prstGeom prst="rect">
          <a:avLst/>
        </a:prstGeom>
      </xdr:spPr>
    </xdr:pic>
    <xdr:clientData/>
  </xdr:twoCellAnchor>
  <xdr:twoCellAnchor editAs="oneCell">
    <xdr:from>
      <xdr:col>5</xdr:col>
      <xdr:colOff>5489280</xdr:colOff>
      <xdr:row>9</xdr:row>
      <xdr:rowOff>136524</xdr:rowOff>
    </xdr:from>
    <xdr:to>
      <xdr:col>5</xdr:col>
      <xdr:colOff>6171405</xdr:colOff>
      <xdr:row>13</xdr:row>
      <xdr:rowOff>16441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8436" y="2279649"/>
          <a:ext cx="682125" cy="73716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2809875</xdr:colOff>
          <xdr:row>7</xdr:row>
          <xdr:rowOff>28575</xdr:rowOff>
        </xdr:from>
        <xdr:to>
          <xdr:col>5</xdr:col>
          <xdr:colOff>5753100</xdr:colOff>
          <xdr:row>8</xdr:row>
          <xdr:rowOff>123825</xdr:rowOff>
        </xdr:to>
        <xdr:sp macro="" textlink="">
          <xdr:nvSpPr>
            <xdr:cNvPr id="14337" name="Drop Down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6267451</xdr:colOff>
      <xdr:row>0</xdr:row>
      <xdr:rowOff>40483</xdr:rowOff>
    </xdr:from>
    <xdr:to>
      <xdr:col>1</xdr:col>
      <xdr:colOff>6648451</xdr:colOff>
      <xdr:row>0</xdr:row>
      <xdr:rowOff>428743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376" y="40483"/>
          <a:ext cx="381000" cy="3882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</xdr:colOff>
      <xdr:row>8</xdr:row>
      <xdr:rowOff>207168</xdr:rowOff>
    </xdr:from>
    <xdr:to>
      <xdr:col>16</xdr:col>
      <xdr:colOff>4762</xdr:colOff>
      <xdr:row>19</xdr:row>
      <xdr:rowOff>154781</xdr:rowOff>
    </xdr:to>
    <xdr:graphicFrame macro="">
      <xdr:nvGraphicFramePr>
        <xdr:cNvPr id="7" name="Chart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54768</xdr:colOff>
      <xdr:row>0</xdr:row>
      <xdr:rowOff>107155</xdr:rowOff>
    </xdr:from>
    <xdr:to>
      <xdr:col>3</xdr:col>
      <xdr:colOff>58183</xdr:colOff>
      <xdr:row>3</xdr:row>
      <xdr:rowOff>52386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987" y="107155"/>
          <a:ext cx="2158446" cy="552450"/>
        </a:xfrm>
        <a:prstGeom prst="rect">
          <a:avLst/>
        </a:prstGeom>
      </xdr:spPr>
    </xdr:pic>
    <xdr:clientData/>
  </xdr:twoCellAnchor>
  <xdr:twoCellAnchor editAs="oneCell">
    <xdr:from>
      <xdr:col>15</xdr:col>
      <xdr:colOff>150697</xdr:colOff>
      <xdr:row>0</xdr:row>
      <xdr:rowOff>179955</xdr:rowOff>
    </xdr:from>
    <xdr:to>
      <xdr:col>16</xdr:col>
      <xdr:colOff>33289</xdr:colOff>
      <xdr:row>3</xdr:row>
      <xdr:rowOff>121103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0697" y="179955"/>
          <a:ext cx="535734" cy="553469"/>
        </a:xfrm>
        <a:prstGeom prst="rect">
          <a:avLst/>
        </a:prstGeom>
      </xdr:spPr>
    </xdr:pic>
    <xdr:clientData/>
  </xdr:twoCellAnchor>
  <xdr:twoCellAnchor>
    <xdr:from>
      <xdr:col>1</xdr:col>
      <xdr:colOff>35718</xdr:colOff>
      <xdr:row>8</xdr:row>
      <xdr:rowOff>182166</xdr:rowOff>
    </xdr:from>
    <xdr:to>
      <xdr:col>8</xdr:col>
      <xdr:colOff>11905</xdr:colOff>
      <xdr:row>19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4762</xdr:colOff>
      <xdr:row>43</xdr:row>
      <xdr:rowOff>207168</xdr:rowOff>
    </xdr:from>
    <xdr:to>
      <xdr:col>16</xdr:col>
      <xdr:colOff>4762</xdr:colOff>
      <xdr:row>54</xdr:row>
      <xdr:rowOff>154781</xdr:rowOff>
    </xdr:to>
    <xdr:graphicFrame macro="">
      <xdr:nvGraphicFramePr>
        <xdr:cNvPr id="34" name="Chart 33">
          <a:extLst>
            <a:ext uri="{FF2B5EF4-FFF2-40B4-BE49-F238E27FC236}">
              <a16:creationId xmlns="" xmlns:a16="http://schemas.microsoft.com/office/drawing/2014/main" id="{00000000-0008-0000-03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35718</xdr:colOff>
      <xdr:row>43</xdr:row>
      <xdr:rowOff>182166</xdr:rowOff>
    </xdr:from>
    <xdr:to>
      <xdr:col>8</xdr:col>
      <xdr:colOff>11905</xdr:colOff>
      <xdr:row>54</xdr:row>
      <xdr:rowOff>142875</xdr:rowOff>
    </xdr:to>
    <xdr:graphicFrame macro="">
      <xdr:nvGraphicFramePr>
        <xdr:cNvPr id="36" name="Chart 35">
          <a:extLst>
            <a:ext uri="{FF2B5EF4-FFF2-40B4-BE49-F238E27FC236}">
              <a16:creationId xmlns="" xmlns:a16="http://schemas.microsoft.com/office/drawing/2014/main" id="{00000000-0008-0000-03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7</xdr:col>
      <xdr:colOff>619125</xdr:colOff>
      <xdr:row>37</xdr:row>
      <xdr:rowOff>175022</xdr:rowOff>
    </xdr:to>
    <xdr:graphicFrame macro="">
      <xdr:nvGraphicFramePr>
        <xdr:cNvPr id="51" name="Chart 50">
          <a:extLst>
            <a:ext uri="{FF2B5EF4-FFF2-40B4-BE49-F238E27FC236}">
              <a16:creationId xmlns="" xmlns:a16="http://schemas.microsoft.com/office/drawing/2014/main" id="{00000000-0008-0000-03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23812</xdr:colOff>
      <xdr:row>26</xdr:row>
      <xdr:rowOff>214311</xdr:rowOff>
    </xdr:from>
    <xdr:to>
      <xdr:col>16</xdr:col>
      <xdr:colOff>0</xdr:colOff>
      <xdr:row>37</xdr:row>
      <xdr:rowOff>175020</xdr:rowOff>
    </xdr:to>
    <xdr:graphicFrame macro="">
      <xdr:nvGraphicFramePr>
        <xdr:cNvPr id="53" name="Chart 52">
          <a:extLst>
            <a:ext uri="{FF2B5EF4-FFF2-40B4-BE49-F238E27FC236}">
              <a16:creationId xmlns="" xmlns:a16="http://schemas.microsoft.com/office/drawing/2014/main" id="{00000000-0008-0000-0300-00003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7</xdr:col>
      <xdr:colOff>619125</xdr:colOff>
      <xdr:row>72</xdr:row>
      <xdr:rowOff>175021</xdr:rowOff>
    </xdr:to>
    <xdr:graphicFrame macro="">
      <xdr:nvGraphicFramePr>
        <xdr:cNvPr id="49" name="Chart 48">
          <a:extLst>
            <a:ext uri="{FF2B5EF4-FFF2-40B4-BE49-F238E27FC236}">
              <a16:creationId xmlns="" xmlns:a16="http://schemas.microsoft.com/office/drawing/2014/main" id="{00000000-0008-0000-03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0</xdr:colOff>
      <xdr:row>62</xdr:row>
      <xdr:rowOff>0</xdr:rowOff>
    </xdr:from>
    <xdr:to>
      <xdr:col>15</xdr:col>
      <xdr:colOff>619125</xdr:colOff>
      <xdr:row>72</xdr:row>
      <xdr:rowOff>175021</xdr:rowOff>
    </xdr:to>
    <xdr:graphicFrame macro="">
      <xdr:nvGraphicFramePr>
        <xdr:cNvPr id="50" name="Chart 49">
          <a:extLst>
            <a:ext uri="{FF2B5EF4-FFF2-40B4-BE49-F238E27FC236}">
              <a16:creationId xmlns="" xmlns:a16="http://schemas.microsoft.com/office/drawing/2014/main" id="{00000000-0008-0000-03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79</xdr:row>
      <xdr:rowOff>0</xdr:rowOff>
    </xdr:from>
    <xdr:to>
      <xdr:col>7</xdr:col>
      <xdr:colOff>619125</xdr:colOff>
      <xdr:row>89</xdr:row>
      <xdr:rowOff>175021</xdr:rowOff>
    </xdr:to>
    <xdr:graphicFrame macro="">
      <xdr:nvGraphicFramePr>
        <xdr:cNvPr id="52" name="Chart 51">
          <a:extLst>
            <a:ext uri="{FF2B5EF4-FFF2-40B4-BE49-F238E27FC236}">
              <a16:creationId xmlns="" xmlns:a16="http://schemas.microsoft.com/office/drawing/2014/main" id="{00000000-0008-0000-0300-00003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0</xdr:colOff>
      <xdr:row>78</xdr:row>
      <xdr:rowOff>190501</xdr:rowOff>
    </xdr:from>
    <xdr:to>
      <xdr:col>15</xdr:col>
      <xdr:colOff>631031</xdr:colOff>
      <xdr:row>89</xdr:row>
      <xdr:rowOff>151209</xdr:rowOff>
    </xdr:to>
    <xdr:graphicFrame macro="">
      <xdr:nvGraphicFramePr>
        <xdr:cNvPr id="54" name="Chart 53">
          <a:extLst>
            <a:ext uri="{FF2B5EF4-FFF2-40B4-BE49-F238E27FC236}">
              <a16:creationId xmlns="" xmlns:a16="http://schemas.microsoft.com/office/drawing/2014/main" id="{00000000-0008-0000-0300-00003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97</xdr:row>
      <xdr:rowOff>0</xdr:rowOff>
    </xdr:from>
    <xdr:to>
      <xdr:col>7</xdr:col>
      <xdr:colOff>619125</xdr:colOff>
      <xdr:row>107</xdr:row>
      <xdr:rowOff>175021</xdr:rowOff>
    </xdr:to>
    <xdr:graphicFrame macro="">
      <xdr:nvGraphicFramePr>
        <xdr:cNvPr id="55" name="Chart 54">
          <a:extLst>
            <a:ext uri="{FF2B5EF4-FFF2-40B4-BE49-F238E27FC236}">
              <a16:creationId xmlns="" xmlns:a16="http://schemas.microsoft.com/office/drawing/2014/main" id="{00000000-0008-0000-0300-00003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0</xdr:colOff>
      <xdr:row>97</xdr:row>
      <xdr:rowOff>0</xdr:rowOff>
    </xdr:from>
    <xdr:to>
      <xdr:col>15</xdr:col>
      <xdr:colOff>619125</xdr:colOff>
      <xdr:row>107</xdr:row>
      <xdr:rowOff>175021</xdr:rowOff>
    </xdr:to>
    <xdr:graphicFrame macro="">
      <xdr:nvGraphicFramePr>
        <xdr:cNvPr id="15" name="Chart 14">
          <a:extLst>
            <a:ext uri="{FF2B5EF4-FFF2-40B4-BE49-F238E27FC236}">
              <a16:creationId xmlns="" xmlns:a16="http://schemas.microsoft.com/office/drawing/2014/main" id="{D2B843C6-95F9-486E-A496-1E23D684AD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135"/>
  <sheetViews>
    <sheetView showGridLines="0" topLeftCell="F4" zoomScale="80" zoomScaleNormal="80" workbookViewId="0">
      <selection activeCell="O13" sqref="O13"/>
    </sheetView>
  </sheetViews>
  <sheetFormatPr defaultColWidth="9.140625" defaultRowHeight="15.75" zeroHeight="1"/>
  <cols>
    <col min="1" max="1" width="5" style="3" customWidth="1"/>
    <col min="2" max="2" width="39.5703125" style="3" customWidth="1"/>
    <col min="3" max="3" width="26.28515625" style="3" customWidth="1"/>
    <col min="4" max="4" width="11.42578125" style="75" customWidth="1"/>
    <col min="5" max="5" width="14.85546875" style="161" customWidth="1"/>
    <col min="6" max="7" width="14.85546875" style="75" customWidth="1"/>
    <col min="8" max="12" width="14.85546875" style="3" customWidth="1"/>
    <col min="13" max="13" width="14.85546875" style="3" bestFit="1" customWidth="1"/>
    <col min="14" max="15" width="16.28515625" style="3" customWidth="1"/>
    <col min="16" max="18" width="11.5703125" style="3" hidden="1" customWidth="1"/>
    <col min="19" max="19" width="15.140625" style="75" customWidth="1"/>
    <col min="20" max="20" width="5.42578125" style="3" customWidth="1"/>
    <col min="21" max="21" width="2" style="3" hidden="1" customWidth="1"/>
    <col min="22" max="22" width="2.42578125" style="3" hidden="1" customWidth="1"/>
    <col min="23" max="24" width="0" style="3" hidden="1" customWidth="1"/>
    <col min="25" max="16384" width="9.140625" style="3"/>
  </cols>
  <sheetData>
    <row r="1" spans="1:22" s="15" customFormat="1" ht="25.5" customHeight="1">
      <c r="A1" s="33"/>
      <c r="B1" s="34"/>
      <c r="C1" s="35" t="s">
        <v>15</v>
      </c>
      <c r="D1" s="95" t="s">
        <v>34</v>
      </c>
      <c r="E1" s="162"/>
      <c r="F1" s="95"/>
      <c r="G1" s="95"/>
      <c r="H1" s="95"/>
      <c r="I1" s="95"/>
      <c r="J1" s="95"/>
      <c r="K1" s="95"/>
      <c r="L1" s="95"/>
      <c r="M1" s="34"/>
      <c r="N1" s="34"/>
      <c r="O1" s="34"/>
      <c r="P1" s="34"/>
      <c r="Q1" s="34"/>
      <c r="R1" s="34"/>
      <c r="S1" s="76"/>
    </row>
    <row r="2" spans="1:22" s="15" customFormat="1" ht="25.5" customHeight="1">
      <c r="A2" s="33"/>
      <c r="B2" s="34"/>
      <c r="C2" s="35" t="s">
        <v>16</v>
      </c>
      <c r="D2" s="95" t="s">
        <v>35</v>
      </c>
      <c r="E2" s="162"/>
      <c r="F2" s="95"/>
      <c r="G2" s="95"/>
      <c r="H2" s="95"/>
      <c r="I2" s="95"/>
      <c r="J2" s="95"/>
      <c r="K2" s="95"/>
      <c r="L2" s="95"/>
      <c r="M2" s="34"/>
      <c r="N2" s="34"/>
      <c r="O2" s="34"/>
      <c r="P2" s="34"/>
      <c r="Q2" s="34"/>
      <c r="R2" s="34"/>
      <c r="S2" s="76"/>
    </row>
    <row r="3" spans="1:22" s="15" customFormat="1" ht="25.5" customHeight="1">
      <c r="A3" s="33"/>
      <c r="B3" s="36"/>
      <c r="C3" s="35" t="s">
        <v>1</v>
      </c>
      <c r="D3" s="95" t="s">
        <v>36</v>
      </c>
      <c r="E3" s="162"/>
      <c r="F3" s="95"/>
      <c r="G3" s="95"/>
      <c r="H3" s="95"/>
      <c r="I3" s="95"/>
      <c r="J3" s="95"/>
      <c r="K3" s="95"/>
      <c r="L3" s="95"/>
      <c r="M3" s="36"/>
      <c r="N3" s="36"/>
      <c r="O3" s="36"/>
      <c r="P3" s="36"/>
      <c r="Q3" s="36"/>
      <c r="R3" s="36"/>
      <c r="S3" s="77"/>
    </row>
    <row r="4" spans="1:22" s="15" customFormat="1" ht="25.5" customHeight="1">
      <c r="A4" s="33"/>
      <c r="B4" s="34"/>
      <c r="C4" s="35" t="s">
        <v>17</v>
      </c>
      <c r="D4" s="95" t="s">
        <v>98</v>
      </c>
      <c r="E4" s="162"/>
      <c r="F4" s="95"/>
      <c r="G4" s="95"/>
      <c r="H4" s="95"/>
      <c r="I4" s="95"/>
      <c r="J4" s="95"/>
      <c r="K4" s="95"/>
      <c r="L4" s="95" t="s">
        <v>37</v>
      </c>
      <c r="M4" s="34"/>
      <c r="N4" s="34"/>
      <c r="O4" s="34"/>
      <c r="P4" s="34"/>
      <c r="Q4" s="34"/>
      <c r="R4" s="34"/>
      <c r="S4" s="76"/>
    </row>
    <row r="5" spans="1:22" ht="15.95" customHeight="1">
      <c r="A5" s="21"/>
      <c r="B5" s="21"/>
      <c r="C5" s="21"/>
      <c r="D5" s="72"/>
      <c r="E5" s="78"/>
      <c r="F5" s="153"/>
      <c r="G5" s="153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21"/>
      <c r="S5" s="72"/>
    </row>
    <row r="6" spans="1:22" s="18" customFormat="1" ht="20.100000000000001" customHeight="1">
      <c r="A6" s="23" t="s">
        <v>30</v>
      </c>
      <c r="B6" s="21"/>
      <c r="C6" s="70" t="s">
        <v>9</v>
      </c>
      <c r="D6" s="23" t="s">
        <v>111</v>
      </c>
      <c r="E6" s="136"/>
      <c r="F6" s="155"/>
      <c r="G6" s="155"/>
      <c r="H6" s="154"/>
      <c r="I6" s="155"/>
      <c r="J6" s="155"/>
      <c r="K6" s="155"/>
      <c r="L6" s="155"/>
      <c r="M6" s="155"/>
      <c r="N6" s="155"/>
      <c r="O6" s="155"/>
      <c r="P6" s="155"/>
      <c r="Q6" s="154"/>
      <c r="R6" s="22"/>
      <c r="S6" s="78"/>
    </row>
    <row r="7" spans="1:22" s="18" customFormat="1" ht="20.100000000000001" customHeight="1">
      <c r="A7" s="22" t="s">
        <v>99</v>
      </c>
      <c r="B7" s="23"/>
      <c r="C7" s="70" t="s">
        <v>136</v>
      </c>
      <c r="D7" s="23" t="s">
        <v>138</v>
      </c>
      <c r="E7" s="136"/>
      <c r="F7" s="155"/>
      <c r="G7" s="155"/>
      <c r="H7" s="154"/>
      <c r="I7" s="155"/>
      <c r="J7" s="155"/>
      <c r="K7" s="155"/>
      <c r="L7" s="155"/>
      <c r="M7" s="155"/>
      <c r="N7" s="155"/>
      <c r="O7" s="155"/>
      <c r="P7" s="155"/>
      <c r="Q7" s="154"/>
      <c r="R7" s="22"/>
      <c r="S7" s="78"/>
    </row>
    <row r="8" spans="1:22" s="18" customFormat="1" ht="20.100000000000001" customHeight="1">
      <c r="A8" s="22"/>
      <c r="B8" s="23"/>
      <c r="C8" s="22"/>
      <c r="D8" s="23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</row>
    <row r="9" spans="1:22" s="18" customFormat="1" ht="15.75" customHeight="1">
      <c r="A9" s="192" t="s">
        <v>6</v>
      </c>
      <c r="B9" s="192" t="s">
        <v>7</v>
      </c>
      <c r="C9" s="193" t="s">
        <v>27</v>
      </c>
      <c r="D9" s="192" t="s">
        <v>0</v>
      </c>
      <c r="E9" s="195" t="s">
        <v>112</v>
      </c>
      <c r="F9" s="197" t="s">
        <v>113</v>
      </c>
      <c r="G9" s="198"/>
      <c r="H9" s="198"/>
      <c r="I9" s="201" t="s">
        <v>114</v>
      </c>
      <c r="J9" s="202"/>
      <c r="K9" s="202"/>
      <c r="L9" s="188" t="s">
        <v>115</v>
      </c>
      <c r="M9" s="189"/>
      <c r="N9" s="184" t="s">
        <v>116</v>
      </c>
      <c r="O9" s="185"/>
      <c r="P9" s="128"/>
      <c r="Q9" s="128"/>
      <c r="R9" s="129"/>
      <c r="S9" s="181" t="s">
        <v>31</v>
      </c>
    </row>
    <row r="10" spans="1:22" s="18" customFormat="1" ht="32.25" customHeight="1">
      <c r="A10" s="192"/>
      <c r="B10" s="192"/>
      <c r="C10" s="193"/>
      <c r="D10" s="192"/>
      <c r="E10" s="196"/>
      <c r="F10" s="199"/>
      <c r="G10" s="200"/>
      <c r="H10" s="200"/>
      <c r="I10" s="203"/>
      <c r="J10" s="204"/>
      <c r="K10" s="204"/>
      <c r="L10" s="190"/>
      <c r="M10" s="191"/>
      <c r="N10" s="186"/>
      <c r="O10" s="187"/>
      <c r="P10" s="130"/>
      <c r="Q10" s="130"/>
      <c r="R10" s="131"/>
      <c r="S10" s="182"/>
    </row>
    <row r="11" spans="1:22" ht="69.75" customHeight="1">
      <c r="A11" s="192"/>
      <c r="B11" s="192"/>
      <c r="C11" s="193"/>
      <c r="D11" s="192"/>
      <c r="E11" s="174" t="s">
        <v>139</v>
      </c>
      <c r="F11" s="163" t="s">
        <v>107</v>
      </c>
      <c r="G11" s="175" t="s">
        <v>108</v>
      </c>
      <c r="H11" s="163" t="s">
        <v>140</v>
      </c>
      <c r="I11" s="163" t="s">
        <v>117</v>
      </c>
      <c r="J11" s="163" t="s">
        <v>118</v>
      </c>
      <c r="K11" s="163" t="s">
        <v>109</v>
      </c>
      <c r="L11" s="163" t="s">
        <v>141</v>
      </c>
      <c r="M11" s="163" t="s">
        <v>142</v>
      </c>
      <c r="N11" s="163" t="s">
        <v>143</v>
      </c>
      <c r="O11" s="163" t="s">
        <v>191</v>
      </c>
      <c r="P11" s="100" t="s">
        <v>94</v>
      </c>
      <c r="Q11" s="100" t="s">
        <v>95</v>
      </c>
      <c r="R11" s="100" t="s">
        <v>96</v>
      </c>
      <c r="S11" s="183"/>
    </row>
    <row r="12" spans="1:22" s="18" customFormat="1" ht="24.95" customHeight="1">
      <c r="A12" s="16">
        <v>1</v>
      </c>
      <c r="B12" s="17" t="s">
        <v>41</v>
      </c>
      <c r="C12" s="55">
        <v>40307162528</v>
      </c>
      <c r="D12" s="56" t="str">
        <f>IF(C12="","",VLOOKUP(VALUE(RIGHT(C12)),$U$12:$V$18,2))</f>
        <v>P</v>
      </c>
      <c r="E12" s="56">
        <v>2</v>
      </c>
      <c r="F12" s="56">
        <v>2</v>
      </c>
      <c r="G12" s="56">
        <v>3</v>
      </c>
      <c r="H12" s="16">
        <v>4</v>
      </c>
      <c r="I12" s="16">
        <v>5</v>
      </c>
      <c r="J12" s="16">
        <v>6</v>
      </c>
      <c r="K12" s="16">
        <v>1</v>
      </c>
      <c r="L12" s="16">
        <v>2</v>
      </c>
      <c r="M12" s="16">
        <v>3</v>
      </c>
      <c r="N12" s="16">
        <v>3</v>
      </c>
      <c r="O12" s="16">
        <v>6</v>
      </c>
      <c r="P12" s="16"/>
      <c r="Q12" s="16"/>
      <c r="R12" s="16"/>
      <c r="S12" s="16">
        <v>6</v>
      </c>
      <c r="U12" s="54">
        <v>0</v>
      </c>
      <c r="V12" s="54" t="s">
        <v>12</v>
      </c>
    </row>
    <row r="13" spans="1:22" s="18" customFormat="1" ht="24.95" customHeight="1">
      <c r="A13" s="16">
        <v>2</v>
      </c>
      <c r="B13" s="17" t="s">
        <v>42</v>
      </c>
      <c r="C13" s="55">
        <v>40307162522</v>
      </c>
      <c r="D13" s="56" t="str">
        <f t="shared" ref="D13:D65" si="0">IF(C13="","",VLOOKUP(VALUE(RIGHT(C13)),$U$12:$V$18,2))</f>
        <v>P</v>
      </c>
      <c r="E13" s="56">
        <v>2</v>
      </c>
      <c r="F13" s="56">
        <v>4</v>
      </c>
      <c r="G13" s="56">
        <v>3</v>
      </c>
      <c r="H13" s="16">
        <v>2</v>
      </c>
      <c r="I13" s="16">
        <v>4</v>
      </c>
      <c r="J13" s="16">
        <v>3</v>
      </c>
      <c r="K13" s="16">
        <v>3</v>
      </c>
      <c r="L13" s="16">
        <v>3</v>
      </c>
      <c r="M13" s="16">
        <v>3</v>
      </c>
      <c r="N13" s="16">
        <v>3</v>
      </c>
      <c r="O13" s="16">
        <v>3</v>
      </c>
      <c r="P13" s="16"/>
      <c r="Q13" s="16"/>
      <c r="R13" s="16"/>
      <c r="S13" s="16">
        <v>3</v>
      </c>
      <c r="U13" s="54">
        <v>1</v>
      </c>
      <c r="V13" s="54" t="s">
        <v>8</v>
      </c>
    </row>
    <row r="14" spans="1:22" s="18" customFormat="1" ht="24.95" customHeight="1">
      <c r="A14" s="16">
        <v>3</v>
      </c>
      <c r="B14" s="17" t="s">
        <v>43</v>
      </c>
      <c r="C14" s="55">
        <v>40307162523</v>
      </c>
      <c r="D14" s="56" t="str">
        <f t="shared" si="0"/>
        <v>L</v>
      </c>
      <c r="E14" s="56">
        <v>3</v>
      </c>
      <c r="F14" s="56">
        <v>4</v>
      </c>
      <c r="G14" s="56">
        <v>3</v>
      </c>
      <c r="H14" s="16">
        <v>3</v>
      </c>
      <c r="I14" s="16">
        <v>4</v>
      </c>
      <c r="J14" s="16">
        <v>3</v>
      </c>
      <c r="K14" s="16">
        <v>3</v>
      </c>
      <c r="L14" s="16">
        <v>3</v>
      </c>
      <c r="M14" s="16">
        <v>3</v>
      </c>
      <c r="N14" s="16">
        <v>3</v>
      </c>
      <c r="O14" s="16">
        <v>3</v>
      </c>
      <c r="P14" s="16"/>
      <c r="Q14" s="16"/>
      <c r="R14" s="16"/>
      <c r="S14" s="16">
        <v>3</v>
      </c>
      <c r="U14" s="54">
        <v>2</v>
      </c>
      <c r="V14" s="54" t="s">
        <v>12</v>
      </c>
    </row>
    <row r="15" spans="1:22" s="18" customFormat="1" ht="24.95" customHeight="1">
      <c r="A15" s="16">
        <v>4</v>
      </c>
      <c r="B15" s="17" t="s">
        <v>44</v>
      </c>
      <c r="C15" s="55">
        <v>40307162524</v>
      </c>
      <c r="D15" s="56" t="str">
        <f t="shared" si="0"/>
        <v>P</v>
      </c>
      <c r="E15" s="56">
        <v>2</v>
      </c>
      <c r="F15" s="56">
        <v>4</v>
      </c>
      <c r="G15" s="56">
        <v>3</v>
      </c>
      <c r="H15" s="16">
        <v>4</v>
      </c>
      <c r="I15" s="16">
        <v>4</v>
      </c>
      <c r="J15" s="16">
        <v>3</v>
      </c>
      <c r="K15" s="16">
        <v>3</v>
      </c>
      <c r="L15" s="16">
        <v>3</v>
      </c>
      <c r="M15" s="16">
        <v>3</v>
      </c>
      <c r="N15" s="16">
        <v>3</v>
      </c>
      <c r="O15" s="16">
        <v>3</v>
      </c>
      <c r="P15" s="16"/>
      <c r="Q15" s="16"/>
      <c r="R15" s="16"/>
      <c r="S15" s="16">
        <v>3</v>
      </c>
      <c r="U15" s="54">
        <v>3</v>
      </c>
      <c r="V15" s="54" t="s">
        <v>8</v>
      </c>
    </row>
    <row r="16" spans="1:22" s="18" customFormat="1" ht="24.95" customHeight="1">
      <c r="A16" s="16">
        <v>5</v>
      </c>
      <c r="B16" s="17" t="s">
        <v>45</v>
      </c>
      <c r="C16" s="55">
        <v>40307162525</v>
      </c>
      <c r="D16" s="56" t="str">
        <f t="shared" si="0"/>
        <v>L</v>
      </c>
      <c r="E16" s="56">
        <v>2</v>
      </c>
      <c r="F16" s="56">
        <v>4</v>
      </c>
      <c r="G16" s="56">
        <v>3</v>
      </c>
      <c r="H16" s="16">
        <v>5</v>
      </c>
      <c r="I16" s="16">
        <v>4</v>
      </c>
      <c r="J16" s="16">
        <v>3</v>
      </c>
      <c r="K16" s="16">
        <v>3</v>
      </c>
      <c r="L16" s="16">
        <v>3</v>
      </c>
      <c r="M16" s="16">
        <v>3</v>
      </c>
      <c r="N16" s="16">
        <v>3</v>
      </c>
      <c r="O16" s="16">
        <v>3</v>
      </c>
      <c r="P16" s="16"/>
      <c r="Q16" s="16"/>
      <c r="R16" s="16"/>
      <c r="S16" s="16">
        <v>3</v>
      </c>
      <c r="U16" s="54">
        <v>4</v>
      </c>
      <c r="V16" s="54" t="s">
        <v>12</v>
      </c>
    </row>
    <row r="17" spans="1:24" s="18" customFormat="1" ht="24.95" customHeight="1">
      <c r="A17" s="16">
        <v>6</v>
      </c>
      <c r="B17" s="17" t="s">
        <v>46</v>
      </c>
      <c r="C17" s="55">
        <v>40307162526</v>
      </c>
      <c r="D17" s="56" t="str">
        <f t="shared" si="0"/>
        <v>P</v>
      </c>
      <c r="E17" s="56">
        <v>2</v>
      </c>
      <c r="F17" s="56">
        <v>4</v>
      </c>
      <c r="G17" s="56">
        <v>3</v>
      </c>
      <c r="H17" s="16">
        <v>6</v>
      </c>
      <c r="I17" s="16">
        <v>4</v>
      </c>
      <c r="J17" s="16">
        <v>3</v>
      </c>
      <c r="K17" s="16">
        <v>3</v>
      </c>
      <c r="L17" s="16">
        <v>3</v>
      </c>
      <c r="M17" s="16">
        <v>3</v>
      </c>
      <c r="N17" s="16">
        <v>3</v>
      </c>
      <c r="O17" s="16">
        <v>3</v>
      </c>
      <c r="P17" s="16"/>
      <c r="Q17" s="16"/>
      <c r="R17" s="16"/>
      <c r="S17" s="16">
        <v>3</v>
      </c>
      <c r="U17" s="54">
        <v>5</v>
      </c>
      <c r="V17" s="54" t="s">
        <v>8</v>
      </c>
    </row>
    <row r="18" spans="1:24" s="18" customFormat="1" ht="24.95" customHeight="1">
      <c r="A18" s="16">
        <v>7</v>
      </c>
      <c r="B18" s="17" t="s">
        <v>47</v>
      </c>
      <c r="C18" s="55">
        <v>40307162527</v>
      </c>
      <c r="D18" s="56" t="str">
        <f t="shared" si="0"/>
        <v>P</v>
      </c>
      <c r="E18" s="56">
        <v>2</v>
      </c>
      <c r="F18" s="56">
        <v>4</v>
      </c>
      <c r="G18" s="56">
        <v>3</v>
      </c>
      <c r="H18" s="16">
        <v>6</v>
      </c>
      <c r="I18" s="16">
        <v>4</v>
      </c>
      <c r="J18" s="16">
        <v>3</v>
      </c>
      <c r="K18" s="16">
        <v>3</v>
      </c>
      <c r="L18" s="16">
        <v>3</v>
      </c>
      <c r="M18" s="16">
        <v>3</v>
      </c>
      <c r="N18" s="16">
        <v>3</v>
      </c>
      <c r="O18" s="16">
        <v>3</v>
      </c>
      <c r="P18" s="16"/>
      <c r="Q18" s="16"/>
      <c r="R18" s="16"/>
      <c r="S18" s="16">
        <v>3</v>
      </c>
      <c r="U18" s="121">
        <v>6</v>
      </c>
      <c r="V18" s="121" t="s">
        <v>12</v>
      </c>
    </row>
    <row r="19" spans="1:24" s="18" customFormat="1" ht="24.95" customHeight="1">
      <c r="A19" s="16">
        <v>8</v>
      </c>
      <c r="B19" s="17" t="s">
        <v>48</v>
      </c>
      <c r="C19" s="55">
        <v>40307162528</v>
      </c>
      <c r="D19" s="56" t="str">
        <f t="shared" si="0"/>
        <v>P</v>
      </c>
      <c r="E19" s="56">
        <v>2</v>
      </c>
      <c r="F19" s="56">
        <v>3</v>
      </c>
      <c r="G19" s="56">
        <v>3</v>
      </c>
      <c r="H19" s="16">
        <v>6</v>
      </c>
      <c r="I19" s="16">
        <v>4</v>
      </c>
      <c r="J19" s="16">
        <v>3</v>
      </c>
      <c r="K19" s="16">
        <v>3</v>
      </c>
      <c r="L19" s="16">
        <v>3</v>
      </c>
      <c r="M19" s="16">
        <v>3</v>
      </c>
      <c r="N19" s="16">
        <v>3</v>
      </c>
      <c r="O19" s="16">
        <v>3</v>
      </c>
      <c r="P19" s="16"/>
      <c r="Q19" s="16"/>
      <c r="R19" s="16"/>
      <c r="S19" s="16">
        <v>3</v>
      </c>
      <c r="U19" s="54">
        <v>7</v>
      </c>
      <c r="V19" s="54" t="s">
        <v>8</v>
      </c>
      <c r="W19" s="123"/>
      <c r="X19" s="123"/>
    </row>
    <row r="20" spans="1:24" s="18" customFormat="1" ht="24.95" customHeight="1">
      <c r="A20" s="16">
        <v>9</v>
      </c>
      <c r="B20" s="17" t="s">
        <v>49</v>
      </c>
      <c r="C20" s="55">
        <v>40307162529</v>
      </c>
      <c r="D20" s="56" t="str">
        <f t="shared" si="0"/>
        <v>P</v>
      </c>
      <c r="E20" s="56">
        <v>2</v>
      </c>
      <c r="F20" s="56">
        <v>3</v>
      </c>
      <c r="G20" s="56">
        <v>3</v>
      </c>
      <c r="H20" s="16">
        <v>6</v>
      </c>
      <c r="I20" s="16">
        <v>4</v>
      </c>
      <c r="J20" s="16">
        <v>3</v>
      </c>
      <c r="K20" s="16">
        <v>3</v>
      </c>
      <c r="L20" s="16">
        <v>3</v>
      </c>
      <c r="M20" s="16">
        <v>3</v>
      </c>
      <c r="N20" s="16">
        <v>3</v>
      </c>
      <c r="O20" s="16">
        <v>3</v>
      </c>
      <c r="P20" s="16"/>
      <c r="Q20" s="16"/>
      <c r="R20" s="16"/>
      <c r="S20" s="16">
        <v>3</v>
      </c>
      <c r="U20" s="121">
        <v>8</v>
      </c>
      <c r="V20" s="121" t="s">
        <v>12</v>
      </c>
      <c r="W20" s="123"/>
      <c r="X20" s="123"/>
    </row>
    <row r="21" spans="1:24" s="18" customFormat="1" ht="24.95" customHeight="1">
      <c r="A21" s="16">
        <v>10</v>
      </c>
      <c r="B21" s="17" t="s">
        <v>50</v>
      </c>
      <c r="C21" s="55">
        <v>40307162530</v>
      </c>
      <c r="D21" s="56" t="str">
        <f t="shared" si="0"/>
        <v>P</v>
      </c>
      <c r="E21" s="56">
        <v>4</v>
      </c>
      <c r="F21" s="56">
        <v>3</v>
      </c>
      <c r="G21" s="56">
        <v>3</v>
      </c>
      <c r="H21" s="16">
        <v>6</v>
      </c>
      <c r="I21" s="16">
        <v>4</v>
      </c>
      <c r="J21" s="16">
        <v>3</v>
      </c>
      <c r="K21" s="16">
        <v>3</v>
      </c>
      <c r="L21" s="16">
        <v>3</v>
      </c>
      <c r="M21" s="16">
        <v>3</v>
      </c>
      <c r="N21" s="16">
        <v>3</v>
      </c>
      <c r="O21" s="16">
        <v>3</v>
      </c>
      <c r="P21" s="16"/>
      <c r="Q21" s="16"/>
      <c r="R21" s="16"/>
      <c r="S21" s="16">
        <v>3</v>
      </c>
      <c r="U21" s="54">
        <v>9</v>
      </c>
      <c r="V21" s="54" t="s">
        <v>8</v>
      </c>
      <c r="W21" s="123"/>
      <c r="X21" s="123"/>
    </row>
    <row r="22" spans="1:24" s="18" customFormat="1" ht="24.95" customHeight="1">
      <c r="A22" s="16">
        <v>11</v>
      </c>
      <c r="B22" s="17" t="s">
        <v>51</v>
      </c>
      <c r="C22" s="55">
        <v>40307162531</v>
      </c>
      <c r="D22" s="56" t="str">
        <f t="shared" si="0"/>
        <v>L</v>
      </c>
      <c r="E22" s="56">
        <v>5</v>
      </c>
      <c r="F22" s="56">
        <v>3</v>
      </c>
      <c r="G22" s="56">
        <v>3</v>
      </c>
      <c r="H22" s="16">
        <v>6</v>
      </c>
      <c r="I22" s="16">
        <v>4</v>
      </c>
      <c r="J22" s="16">
        <v>3</v>
      </c>
      <c r="K22" s="16">
        <v>3</v>
      </c>
      <c r="L22" s="16">
        <v>3</v>
      </c>
      <c r="M22" s="16">
        <v>3</v>
      </c>
      <c r="N22" s="16">
        <v>3</v>
      </c>
      <c r="O22" s="16">
        <v>3</v>
      </c>
      <c r="P22" s="16"/>
      <c r="Q22" s="16"/>
      <c r="R22" s="16"/>
      <c r="S22" s="16">
        <v>3</v>
      </c>
      <c r="U22" s="122"/>
      <c r="V22" s="122"/>
      <c r="W22" s="123"/>
      <c r="X22" s="123"/>
    </row>
    <row r="23" spans="1:24" s="18" customFormat="1" ht="24.95" customHeight="1">
      <c r="A23" s="16">
        <v>12</v>
      </c>
      <c r="B23" s="17" t="s">
        <v>52</v>
      </c>
      <c r="C23" s="55">
        <v>40307162532</v>
      </c>
      <c r="D23" s="56" t="str">
        <f t="shared" si="0"/>
        <v>P</v>
      </c>
      <c r="E23" s="56">
        <v>5</v>
      </c>
      <c r="F23" s="56">
        <v>3</v>
      </c>
      <c r="G23" s="56">
        <v>3</v>
      </c>
      <c r="H23" s="16">
        <v>6</v>
      </c>
      <c r="I23" s="16">
        <v>4</v>
      </c>
      <c r="J23" s="16">
        <v>3</v>
      </c>
      <c r="K23" s="16">
        <v>3</v>
      </c>
      <c r="L23" s="16">
        <v>3</v>
      </c>
      <c r="M23" s="16">
        <v>3</v>
      </c>
      <c r="N23" s="16">
        <v>3</v>
      </c>
      <c r="O23" s="16">
        <v>3</v>
      </c>
      <c r="P23" s="16"/>
      <c r="Q23" s="16"/>
      <c r="R23" s="16"/>
      <c r="S23" s="16">
        <v>3</v>
      </c>
      <c r="U23" s="122"/>
      <c r="V23" s="122"/>
      <c r="W23" s="123"/>
      <c r="X23" s="123"/>
    </row>
    <row r="24" spans="1:24" s="18" customFormat="1" ht="24.95" customHeight="1">
      <c r="A24" s="16">
        <v>13</v>
      </c>
      <c r="B24" s="17" t="s">
        <v>53</v>
      </c>
      <c r="C24" s="55">
        <v>40307162533</v>
      </c>
      <c r="D24" s="56" t="str">
        <f t="shared" si="0"/>
        <v>L</v>
      </c>
      <c r="E24" s="56">
        <v>5</v>
      </c>
      <c r="F24" s="56">
        <v>3</v>
      </c>
      <c r="G24" s="56">
        <v>3</v>
      </c>
      <c r="H24" s="16">
        <v>4</v>
      </c>
      <c r="I24" s="16">
        <v>4</v>
      </c>
      <c r="J24" s="16">
        <v>3</v>
      </c>
      <c r="K24" s="16">
        <v>3</v>
      </c>
      <c r="L24" s="16">
        <v>3</v>
      </c>
      <c r="M24" s="16">
        <v>3</v>
      </c>
      <c r="N24" s="16">
        <v>3</v>
      </c>
      <c r="O24" s="16">
        <v>3</v>
      </c>
      <c r="P24" s="16"/>
      <c r="Q24" s="16"/>
      <c r="R24" s="16"/>
      <c r="S24" s="16">
        <v>3</v>
      </c>
      <c r="U24" s="122"/>
      <c r="V24" s="122"/>
    </row>
    <row r="25" spans="1:24" s="18" customFormat="1" ht="24.95" customHeight="1">
      <c r="A25" s="16">
        <v>14</v>
      </c>
      <c r="B25" s="17" t="s">
        <v>54</v>
      </c>
      <c r="C25" s="55">
        <v>40307162534</v>
      </c>
      <c r="D25" s="56" t="str">
        <f t="shared" si="0"/>
        <v>P</v>
      </c>
      <c r="E25" s="56">
        <v>5</v>
      </c>
      <c r="F25" s="56">
        <v>3</v>
      </c>
      <c r="G25" s="56">
        <v>3</v>
      </c>
      <c r="H25" s="16">
        <v>4</v>
      </c>
      <c r="I25" s="16">
        <v>4</v>
      </c>
      <c r="J25" s="16">
        <v>3</v>
      </c>
      <c r="K25" s="16">
        <v>3</v>
      </c>
      <c r="L25" s="16">
        <v>3</v>
      </c>
      <c r="M25" s="16">
        <v>3</v>
      </c>
      <c r="N25" s="16">
        <v>3</v>
      </c>
      <c r="O25" s="16">
        <v>3</v>
      </c>
      <c r="P25" s="16"/>
      <c r="Q25" s="16"/>
      <c r="R25" s="16"/>
      <c r="S25" s="16">
        <v>3</v>
      </c>
      <c r="U25" s="122"/>
      <c r="V25" s="122"/>
    </row>
    <row r="26" spans="1:24" s="18" customFormat="1" ht="24.95" customHeight="1">
      <c r="A26" s="16">
        <v>15</v>
      </c>
      <c r="B26" s="17" t="s">
        <v>55</v>
      </c>
      <c r="C26" s="55">
        <v>40307162535</v>
      </c>
      <c r="D26" s="56" t="str">
        <f t="shared" si="0"/>
        <v>L</v>
      </c>
      <c r="E26" s="56">
        <v>5</v>
      </c>
      <c r="F26" s="56">
        <v>3</v>
      </c>
      <c r="G26" s="56">
        <v>3</v>
      </c>
      <c r="H26" s="16">
        <v>4</v>
      </c>
      <c r="I26" s="16">
        <v>4</v>
      </c>
      <c r="J26" s="16">
        <v>3</v>
      </c>
      <c r="K26" s="16">
        <v>3</v>
      </c>
      <c r="L26" s="16">
        <v>3</v>
      </c>
      <c r="M26" s="16">
        <v>3</v>
      </c>
      <c r="N26" s="16">
        <v>3</v>
      </c>
      <c r="O26" s="16">
        <v>3</v>
      </c>
      <c r="P26" s="16"/>
      <c r="Q26" s="16"/>
      <c r="R26" s="16"/>
      <c r="S26" s="16">
        <v>3</v>
      </c>
      <c r="U26" s="122"/>
      <c r="V26" s="122"/>
    </row>
    <row r="27" spans="1:24" s="18" customFormat="1" ht="24.95" customHeight="1">
      <c r="A27" s="16">
        <v>16</v>
      </c>
      <c r="B27" s="17" t="s">
        <v>56</v>
      </c>
      <c r="C27" s="55">
        <v>40307162536</v>
      </c>
      <c r="D27" s="56" t="str">
        <f t="shared" si="0"/>
        <v>P</v>
      </c>
      <c r="E27" s="56">
        <v>5</v>
      </c>
      <c r="F27" s="56">
        <v>3</v>
      </c>
      <c r="G27" s="56">
        <v>3</v>
      </c>
      <c r="H27" s="16">
        <v>4</v>
      </c>
      <c r="I27" s="16">
        <v>4</v>
      </c>
      <c r="J27" s="16">
        <v>3</v>
      </c>
      <c r="K27" s="16">
        <v>3</v>
      </c>
      <c r="L27" s="16">
        <v>3</v>
      </c>
      <c r="M27" s="16">
        <v>3</v>
      </c>
      <c r="N27" s="16">
        <v>3</v>
      </c>
      <c r="O27" s="16">
        <v>3</v>
      </c>
      <c r="P27" s="16"/>
      <c r="Q27" s="16"/>
      <c r="R27" s="16"/>
      <c r="S27" s="16">
        <v>3</v>
      </c>
      <c r="U27" s="122"/>
      <c r="V27" s="122"/>
    </row>
    <row r="28" spans="1:24" s="18" customFormat="1" ht="24.95" customHeight="1">
      <c r="A28" s="16">
        <v>17</v>
      </c>
      <c r="B28" s="17" t="s">
        <v>57</v>
      </c>
      <c r="C28" s="55">
        <v>40307162537</v>
      </c>
      <c r="D28" s="56" t="str">
        <f t="shared" si="0"/>
        <v>P</v>
      </c>
      <c r="E28" s="56">
        <v>5</v>
      </c>
      <c r="F28" s="56">
        <v>3</v>
      </c>
      <c r="G28" s="56">
        <v>3</v>
      </c>
      <c r="H28" s="16">
        <v>4</v>
      </c>
      <c r="I28" s="16">
        <v>4</v>
      </c>
      <c r="J28" s="16">
        <v>3</v>
      </c>
      <c r="K28" s="16">
        <v>3</v>
      </c>
      <c r="L28" s="16">
        <v>3</v>
      </c>
      <c r="M28" s="16">
        <v>3</v>
      </c>
      <c r="N28" s="16">
        <v>3</v>
      </c>
      <c r="O28" s="16">
        <v>3</v>
      </c>
      <c r="P28" s="16"/>
      <c r="Q28" s="16"/>
      <c r="R28" s="16"/>
      <c r="S28" s="16">
        <v>3</v>
      </c>
      <c r="U28" s="122"/>
      <c r="V28" s="122"/>
    </row>
    <row r="29" spans="1:24" s="18" customFormat="1" ht="24.95" customHeight="1">
      <c r="A29" s="16">
        <v>18</v>
      </c>
      <c r="B29" s="17" t="s">
        <v>58</v>
      </c>
      <c r="C29" s="55">
        <v>40307162538</v>
      </c>
      <c r="D29" s="56" t="str">
        <f t="shared" si="0"/>
        <v>P</v>
      </c>
      <c r="E29" s="56">
        <v>4</v>
      </c>
      <c r="F29" s="56">
        <v>4</v>
      </c>
      <c r="G29" s="56">
        <v>3</v>
      </c>
      <c r="H29" s="16">
        <v>3</v>
      </c>
      <c r="I29" s="16">
        <v>4</v>
      </c>
      <c r="J29" s="16">
        <v>3</v>
      </c>
      <c r="K29" s="16">
        <v>3</v>
      </c>
      <c r="L29" s="16">
        <v>3</v>
      </c>
      <c r="M29" s="16">
        <v>3</v>
      </c>
      <c r="N29" s="16">
        <v>3</v>
      </c>
      <c r="O29" s="16">
        <v>3</v>
      </c>
      <c r="P29" s="16"/>
      <c r="Q29" s="16"/>
      <c r="R29" s="16"/>
      <c r="S29" s="16">
        <v>3</v>
      </c>
      <c r="U29" s="122"/>
      <c r="V29" s="122"/>
    </row>
    <row r="30" spans="1:24" s="18" customFormat="1" ht="24.95" customHeight="1">
      <c r="A30" s="16">
        <v>19</v>
      </c>
      <c r="B30" s="17" t="s">
        <v>59</v>
      </c>
      <c r="C30" s="55">
        <v>40307162539</v>
      </c>
      <c r="D30" s="56" t="str">
        <f t="shared" si="0"/>
        <v>P</v>
      </c>
      <c r="E30" s="56">
        <v>4</v>
      </c>
      <c r="F30" s="56">
        <v>4</v>
      </c>
      <c r="G30" s="56">
        <v>3</v>
      </c>
      <c r="H30" s="16">
        <v>3</v>
      </c>
      <c r="I30" s="16">
        <v>4</v>
      </c>
      <c r="J30" s="16">
        <v>3</v>
      </c>
      <c r="K30" s="16">
        <v>3</v>
      </c>
      <c r="L30" s="16">
        <v>3</v>
      </c>
      <c r="M30" s="16">
        <v>3</v>
      </c>
      <c r="N30" s="16">
        <v>3</v>
      </c>
      <c r="O30" s="16">
        <v>3</v>
      </c>
      <c r="P30" s="16"/>
      <c r="Q30" s="16"/>
      <c r="R30" s="16"/>
      <c r="S30" s="16">
        <v>3</v>
      </c>
      <c r="U30" s="122"/>
      <c r="V30" s="122"/>
    </row>
    <row r="31" spans="1:24" s="18" customFormat="1" ht="24.95" customHeight="1">
      <c r="A31" s="16">
        <v>20</v>
      </c>
      <c r="B31" s="17" t="s">
        <v>60</v>
      </c>
      <c r="C31" s="55">
        <v>40307162540</v>
      </c>
      <c r="D31" s="56" t="str">
        <f t="shared" si="0"/>
        <v>P</v>
      </c>
      <c r="E31" s="56">
        <v>4</v>
      </c>
      <c r="F31" s="56">
        <v>4</v>
      </c>
      <c r="G31" s="56">
        <v>3</v>
      </c>
      <c r="H31" s="16">
        <v>3</v>
      </c>
      <c r="I31" s="16">
        <v>4</v>
      </c>
      <c r="J31" s="16">
        <v>3</v>
      </c>
      <c r="K31" s="16">
        <v>3</v>
      </c>
      <c r="L31" s="16">
        <v>3</v>
      </c>
      <c r="M31" s="16">
        <v>3</v>
      </c>
      <c r="N31" s="16">
        <v>3</v>
      </c>
      <c r="O31" s="16">
        <v>3</v>
      </c>
      <c r="P31" s="16"/>
      <c r="Q31" s="16"/>
      <c r="R31" s="16"/>
      <c r="S31" s="16">
        <v>3</v>
      </c>
      <c r="U31" s="122"/>
      <c r="V31" s="122"/>
    </row>
    <row r="32" spans="1:24" s="18" customFormat="1" ht="24.95" customHeight="1">
      <c r="A32" s="16">
        <v>21</v>
      </c>
      <c r="B32" s="17" t="s">
        <v>61</v>
      </c>
      <c r="C32" s="55">
        <v>40307162541</v>
      </c>
      <c r="D32" s="56" t="str">
        <f t="shared" si="0"/>
        <v>L</v>
      </c>
      <c r="E32" s="56">
        <v>4</v>
      </c>
      <c r="F32" s="56">
        <v>4</v>
      </c>
      <c r="G32" s="56">
        <v>4</v>
      </c>
      <c r="H32" s="16">
        <v>3</v>
      </c>
      <c r="I32" s="16">
        <v>4</v>
      </c>
      <c r="J32" s="16">
        <v>4</v>
      </c>
      <c r="K32" s="16">
        <v>4</v>
      </c>
      <c r="L32" s="16">
        <v>4</v>
      </c>
      <c r="M32" s="16">
        <v>4</v>
      </c>
      <c r="N32" s="16">
        <v>4</v>
      </c>
      <c r="O32" s="16">
        <v>4</v>
      </c>
      <c r="P32" s="16"/>
      <c r="Q32" s="16"/>
      <c r="R32" s="16"/>
      <c r="S32" s="16">
        <v>4</v>
      </c>
      <c r="U32" s="122"/>
      <c r="V32" s="122"/>
    </row>
    <row r="33" spans="1:22" s="18" customFormat="1" ht="24.95" customHeight="1">
      <c r="A33" s="16">
        <v>22</v>
      </c>
      <c r="B33" s="17" t="s">
        <v>62</v>
      </c>
      <c r="C33" s="55">
        <v>40307162542</v>
      </c>
      <c r="D33" s="56" t="str">
        <f t="shared" si="0"/>
        <v>P</v>
      </c>
      <c r="E33" s="56">
        <v>4</v>
      </c>
      <c r="F33" s="56">
        <v>4</v>
      </c>
      <c r="G33" s="56">
        <v>5</v>
      </c>
      <c r="H33" s="16">
        <v>4</v>
      </c>
      <c r="I33" s="16">
        <v>4</v>
      </c>
      <c r="J33" s="16">
        <v>5</v>
      </c>
      <c r="K33" s="16">
        <v>5</v>
      </c>
      <c r="L33" s="16">
        <v>5</v>
      </c>
      <c r="M33" s="16">
        <v>5</v>
      </c>
      <c r="N33" s="16">
        <v>5</v>
      </c>
      <c r="O33" s="16">
        <v>5</v>
      </c>
      <c r="P33" s="16"/>
      <c r="Q33" s="16"/>
      <c r="R33" s="16"/>
      <c r="S33" s="16">
        <v>5</v>
      </c>
      <c r="U33" s="122"/>
      <c r="V33" s="122"/>
    </row>
    <row r="34" spans="1:22" s="18" customFormat="1" ht="24.95" customHeight="1">
      <c r="A34" s="16">
        <v>23</v>
      </c>
      <c r="B34" s="17" t="s">
        <v>63</v>
      </c>
      <c r="C34" s="55">
        <v>40307162543</v>
      </c>
      <c r="D34" s="56" t="str">
        <f t="shared" si="0"/>
        <v>L</v>
      </c>
      <c r="E34" s="56">
        <v>4</v>
      </c>
      <c r="F34" s="56">
        <v>4</v>
      </c>
      <c r="G34" s="56">
        <v>5</v>
      </c>
      <c r="H34" s="16">
        <v>4</v>
      </c>
      <c r="I34" s="16">
        <v>4</v>
      </c>
      <c r="J34" s="16">
        <v>5</v>
      </c>
      <c r="K34" s="16">
        <v>5</v>
      </c>
      <c r="L34" s="16">
        <v>5</v>
      </c>
      <c r="M34" s="16">
        <v>5</v>
      </c>
      <c r="N34" s="16">
        <v>5</v>
      </c>
      <c r="O34" s="16">
        <v>5</v>
      </c>
      <c r="P34" s="16"/>
      <c r="Q34" s="16"/>
      <c r="R34" s="16"/>
      <c r="S34" s="16">
        <v>5</v>
      </c>
      <c r="U34" s="122"/>
      <c r="V34" s="122"/>
    </row>
    <row r="35" spans="1:22" s="18" customFormat="1" ht="24.95" customHeight="1">
      <c r="A35" s="16">
        <v>24</v>
      </c>
      <c r="B35" s="17" t="s">
        <v>64</v>
      </c>
      <c r="C35" s="55">
        <v>40307162544</v>
      </c>
      <c r="D35" s="56" t="str">
        <f t="shared" si="0"/>
        <v>P</v>
      </c>
      <c r="E35" s="56">
        <v>4</v>
      </c>
      <c r="F35" s="56">
        <v>4</v>
      </c>
      <c r="G35" s="56">
        <v>5</v>
      </c>
      <c r="H35" s="16">
        <v>4</v>
      </c>
      <c r="I35" s="16">
        <v>4</v>
      </c>
      <c r="J35" s="16">
        <v>5</v>
      </c>
      <c r="K35" s="16">
        <v>5</v>
      </c>
      <c r="L35" s="16">
        <v>5</v>
      </c>
      <c r="M35" s="16">
        <v>5</v>
      </c>
      <c r="N35" s="16">
        <v>5</v>
      </c>
      <c r="O35" s="16">
        <v>5</v>
      </c>
      <c r="P35" s="16"/>
      <c r="Q35" s="16"/>
      <c r="R35" s="16"/>
      <c r="S35" s="16">
        <v>5</v>
      </c>
      <c r="U35" s="122"/>
      <c r="V35" s="122"/>
    </row>
    <row r="36" spans="1:22" s="18" customFormat="1" ht="24.95" customHeight="1">
      <c r="A36" s="16">
        <v>25</v>
      </c>
      <c r="B36" s="17" t="s">
        <v>65</v>
      </c>
      <c r="C36" s="55">
        <v>40307162545</v>
      </c>
      <c r="D36" s="56" t="str">
        <f t="shared" si="0"/>
        <v>L</v>
      </c>
      <c r="E36" s="56">
        <v>2</v>
      </c>
      <c r="F36" s="56">
        <v>4</v>
      </c>
      <c r="G36" s="56">
        <v>3</v>
      </c>
      <c r="H36" s="16">
        <v>4</v>
      </c>
      <c r="I36" s="16">
        <v>4</v>
      </c>
      <c r="J36" s="16">
        <v>5</v>
      </c>
      <c r="K36" s="16">
        <v>5</v>
      </c>
      <c r="L36" s="16">
        <v>5</v>
      </c>
      <c r="M36" s="16">
        <v>5</v>
      </c>
      <c r="N36" s="16">
        <v>5</v>
      </c>
      <c r="O36" s="16">
        <v>5</v>
      </c>
      <c r="P36" s="16"/>
      <c r="Q36" s="16"/>
      <c r="R36" s="16"/>
      <c r="S36" s="16">
        <v>5</v>
      </c>
      <c r="U36" s="122"/>
      <c r="V36" s="122"/>
    </row>
    <row r="37" spans="1:22" s="18" customFormat="1" ht="24.95" customHeight="1">
      <c r="A37" s="16">
        <v>26</v>
      </c>
      <c r="B37" s="17" t="s">
        <v>66</v>
      </c>
      <c r="C37" s="55">
        <v>40307162546</v>
      </c>
      <c r="D37" s="56" t="str">
        <f t="shared" si="0"/>
        <v>P</v>
      </c>
      <c r="E37" s="56">
        <v>3</v>
      </c>
      <c r="F37" s="56">
        <v>4</v>
      </c>
      <c r="G37" s="56">
        <v>3</v>
      </c>
      <c r="H37" s="16">
        <v>4</v>
      </c>
      <c r="I37" s="16">
        <v>4</v>
      </c>
      <c r="J37" s="16">
        <v>5</v>
      </c>
      <c r="K37" s="16">
        <v>5</v>
      </c>
      <c r="L37" s="16">
        <v>5</v>
      </c>
      <c r="M37" s="16">
        <v>5</v>
      </c>
      <c r="N37" s="16">
        <v>5</v>
      </c>
      <c r="O37" s="16">
        <v>5</v>
      </c>
      <c r="P37" s="16"/>
      <c r="Q37" s="16"/>
      <c r="R37" s="16"/>
      <c r="S37" s="16">
        <v>5</v>
      </c>
      <c r="U37" s="122"/>
      <c r="V37" s="122"/>
    </row>
    <row r="38" spans="1:22" s="18" customFormat="1" ht="24.95" customHeight="1">
      <c r="A38" s="16">
        <v>27</v>
      </c>
      <c r="B38" s="17" t="s">
        <v>67</v>
      </c>
      <c r="C38" s="55">
        <v>40307162547</v>
      </c>
      <c r="D38" s="56" t="str">
        <f t="shared" si="0"/>
        <v>P</v>
      </c>
      <c r="E38" s="56">
        <v>4</v>
      </c>
      <c r="F38" s="56">
        <v>4</v>
      </c>
      <c r="G38" s="56">
        <v>3</v>
      </c>
      <c r="H38" s="16">
        <v>4</v>
      </c>
      <c r="I38" s="16">
        <v>4</v>
      </c>
      <c r="J38" s="16">
        <v>5</v>
      </c>
      <c r="K38" s="16">
        <v>5</v>
      </c>
      <c r="L38" s="16">
        <v>5</v>
      </c>
      <c r="M38" s="16">
        <v>5</v>
      </c>
      <c r="N38" s="16">
        <v>5</v>
      </c>
      <c r="O38" s="16">
        <v>5</v>
      </c>
      <c r="P38" s="16"/>
      <c r="Q38" s="16"/>
      <c r="R38" s="16"/>
      <c r="S38" s="16">
        <v>5</v>
      </c>
      <c r="U38" s="122"/>
      <c r="V38" s="122"/>
    </row>
    <row r="39" spans="1:22" s="18" customFormat="1" ht="24.95" customHeight="1">
      <c r="A39" s="16">
        <v>28</v>
      </c>
      <c r="B39" s="17" t="s">
        <v>68</v>
      </c>
      <c r="C39" s="55">
        <v>40307162548</v>
      </c>
      <c r="D39" s="56" t="str">
        <f t="shared" si="0"/>
        <v>P</v>
      </c>
      <c r="E39" s="56">
        <v>5</v>
      </c>
      <c r="F39" s="56">
        <v>4</v>
      </c>
      <c r="G39" s="56">
        <v>3</v>
      </c>
      <c r="H39" s="16">
        <v>4</v>
      </c>
      <c r="I39" s="16">
        <v>4</v>
      </c>
      <c r="J39" s="16">
        <v>5</v>
      </c>
      <c r="K39" s="16">
        <v>5</v>
      </c>
      <c r="L39" s="16">
        <v>5</v>
      </c>
      <c r="M39" s="16">
        <v>5</v>
      </c>
      <c r="N39" s="16">
        <v>5</v>
      </c>
      <c r="O39" s="16">
        <v>5</v>
      </c>
      <c r="P39" s="16"/>
      <c r="Q39" s="16"/>
      <c r="R39" s="16"/>
      <c r="S39" s="16">
        <v>5</v>
      </c>
      <c r="U39" s="122"/>
      <c r="V39" s="122"/>
    </row>
    <row r="40" spans="1:22" s="18" customFormat="1" ht="24.95" customHeight="1">
      <c r="A40" s="16">
        <v>29</v>
      </c>
      <c r="B40" s="17" t="s">
        <v>69</v>
      </c>
      <c r="C40" s="55">
        <v>40307162549</v>
      </c>
      <c r="D40" s="56" t="str">
        <f t="shared" si="0"/>
        <v>P</v>
      </c>
      <c r="E40" s="56">
        <v>6</v>
      </c>
      <c r="F40" s="56">
        <v>4</v>
      </c>
      <c r="G40" s="56">
        <v>3</v>
      </c>
      <c r="H40" s="16">
        <v>4</v>
      </c>
      <c r="I40" s="16">
        <v>4</v>
      </c>
      <c r="J40" s="16">
        <v>5</v>
      </c>
      <c r="K40" s="16">
        <v>5</v>
      </c>
      <c r="L40" s="16">
        <v>5</v>
      </c>
      <c r="M40" s="16">
        <v>5</v>
      </c>
      <c r="N40" s="16">
        <v>5</v>
      </c>
      <c r="O40" s="16">
        <v>5</v>
      </c>
      <c r="P40" s="16"/>
      <c r="Q40" s="16"/>
      <c r="R40" s="16"/>
      <c r="S40" s="16">
        <v>5</v>
      </c>
      <c r="U40" s="122"/>
      <c r="V40" s="122"/>
    </row>
    <row r="41" spans="1:22" s="18" customFormat="1" ht="24.95" customHeight="1">
      <c r="A41" s="16">
        <v>30</v>
      </c>
      <c r="B41" s="17" t="s">
        <v>70</v>
      </c>
      <c r="C41" s="55">
        <v>40307162550</v>
      </c>
      <c r="D41" s="56" t="str">
        <f t="shared" si="0"/>
        <v>P</v>
      </c>
      <c r="E41" s="56">
        <v>4</v>
      </c>
      <c r="F41" s="56">
        <v>4</v>
      </c>
      <c r="G41" s="56">
        <v>3</v>
      </c>
      <c r="H41" s="16">
        <v>4</v>
      </c>
      <c r="I41" s="16">
        <v>4</v>
      </c>
      <c r="J41" s="16">
        <v>5</v>
      </c>
      <c r="K41" s="16">
        <v>5</v>
      </c>
      <c r="L41" s="16">
        <v>5</v>
      </c>
      <c r="M41" s="16">
        <v>5</v>
      </c>
      <c r="N41" s="16">
        <v>5</v>
      </c>
      <c r="O41" s="16">
        <v>5</v>
      </c>
      <c r="P41" s="16"/>
      <c r="Q41" s="16"/>
      <c r="R41" s="16"/>
      <c r="S41" s="16">
        <v>5</v>
      </c>
      <c r="U41" s="122"/>
      <c r="V41" s="122"/>
    </row>
    <row r="42" spans="1:22" s="18" customFormat="1" ht="24.95" customHeight="1">
      <c r="A42" s="16">
        <v>31</v>
      </c>
      <c r="B42" s="17" t="s">
        <v>71</v>
      </c>
      <c r="C42" s="55">
        <v>40307162551</v>
      </c>
      <c r="D42" s="56" t="str">
        <f t="shared" si="0"/>
        <v>L</v>
      </c>
      <c r="E42" s="56">
        <v>4</v>
      </c>
      <c r="F42" s="56">
        <v>4</v>
      </c>
      <c r="G42" s="56">
        <v>3</v>
      </c>
      <c r="H42" s="16">
        <v>4</v>
      </c>
      <c r="I42" s="16">
        <v>4</v>
      </c>
      <c r="J42" s="16">
        <v>5</v>
      </c>
      <c r="K42" s="16">
        <v>5</v>
      </c>
      <c r="L42" s="16">
        <v>5</v>
      </c>
      <c r="M42" s="16">
        <v>5</v>
      </c>
      <c r="N42" s="16">
        <v>5</v>
      </c>
      <c r="O42" s="16">
        <v>5</v>
      </c>
      <c r="P42" s="16"/>
      <c r="Q42" s="16"/>
      <c r="R42" s="16"/>
      <c r="S42" s="16">
        <v>5</v>
      </c>
      <c r="U42" s="122"/>
      <c r="V42" s="122"/>
    </row>
    <row r="43" spans="1:22" s="18" customFormat="1" ht="24.95" customHeight="1">
      <c r="A43" s="16">
        <v>32</v>
      </c>
      <c r="B43" s="17" t="s">
        <v>72</v>
      </c>
      <c r="C43" s="55">
        <v>40307162552</v>
      </c>
      <c r="D43" s="56" t="str">
        <f t="shared" si="0"/>
        <v>P</v>
      </c>
      <c r="E43" s="56">
        <v>4</v>
      </c>
      <c r="F43" s="56">
        <v>4</v>
      </c>
      <c r="G43" s="56">
        <v>3</v>
      </c>
      <c r="H43" s="16">
        <v>4</v>
      </c>
      <c r="I43" s="16">
        <v>4</v>
      </c>
      <c r="J43" s="16">
        <v>5</v>
      </c>
      <c r="K43" s="16">
        <v>5</v>
      </c>
      <c r="L43" s="16">
        <v>5</v>
      </c>
      <c r="M43" s="16">
        <v>5</v>
      </c>
      <c r="N43" s="16">
        <v>5</v>
      </c>
      <c r="O43" s="16">
        <v>5</v>
      </c>
      <c r="P43" s="16"/>
      <c r="Q43" s="16"/>
      <c r="R43" s="16"/>
      <c r="S43" s="16">
        <v>5</v>
      </c>
      <c r="U43" s="122"/>
      <c r="V43" s="122"/>
    </row>
    <row r="44" spans="1:22" s="18" customFormat="1" ht="24.95" customHeight="1">
      <c r="A44" s="16">
        <v>33</v>
      </c>
      <c r="B44" s="17" t="s">
        <v>73</v>
      </c>
      <c r="C44" s="55">
        <v>40307162553</v>
      </c>
      <c r="D44" s="56" t="str">
        <f t="shared" si="0"/>
        <v>L</v>
      </c>
      <c r="E44" s="56">
        <v>4</v>
      </c>
      <c r="F44" s="56">
        <v>4</v>
      </c>
      <c r="G44" s="56">
        <v>3</v>
      </c>
      <c r="H44" s="16">
        <v>4</v>
      </c>
      <c r="I44" s="16">
        <v>4</v>
      </c>
      <c r="J44" s="16">
        <v>5</v>
      </c>
      <c r="K44" s="16">
        <v>5</v>
      </c>
      <c r="L44" s="16">
        <v>5</v>
      </c>
      <c r="M44" s="16">
        <v>5</v>
      </c>
      <c r="N44" s="16">
        <v>5</v>
      </c>
      <c r="O44" s="16">
        <v>5</v>
      </c>
      <c r="P44" s="16"/>
      <c r="Q44" s="16"/>
      <c r="R44" s="16"/>
      <c r="S44" s="16">
        <v>5</v>
      </c>
      <c r="U44" s="122"/>
      <c r="V44" s="122"/>
    </row>
    <row r="45" spans="1:22" s="18" customFormat="1" ht="24.95" customHeight="1">
      <c r="A45" s="16">
        <v>34</v>
      </c>
      <c r="B45" s="17" t="s">
        <v>74</v>
      </c>
      <c r="C45" s="55">
        <v>40307162554</v>
      </c>
      <c r="D45" s="56" t="str">
        <f t="shared" si="0"/>
        <v>P</v>
      </c>
      <c r="E45" s="56">
        <v>4</v>
      </c>
      <c r="F45" s="56">
        <v>4</v>
      </c>
      <c r="G45" s="56">
        <v>3</v>
      </c>
      <c r="H45" s="16">
        <v>4</v>
      </c>
      <c r="I45" s="16">
        <v>4</v>
      </c>
      <c r="J45" s="16">
        <v>5</v>
      </c>
      <c r="K45" s="16">
        <v>5</v>
      </c>
      <c r="L45" s="16">
        <v>5</v>
      </c>
      <c r="M45" s="16">
        <v>5</v>
      </c>
      <c r="N45" s="16">
        <v>5</v>
      </c>
      <c r="O45" s="16">
        <v>5</v>
      </c>
      <c r="P45" s="16"/>
      <c r="Q45" s="16"/>
      <c r="R45" s="16"/>
      <c r="S45" s="16">
        <v>5</v>
      </c>
      <c r="U45" s="122"/>
      <c r="V45" s="122"/>
    </row>
    <row r="46" spans="1:22" s="18" customFormat="1" ht="24.95" customHeight="1">
      <c r="A46" s="16">
        <v>35</v>
      </c>
      <c r="B46" s="17" t="s">
        <v>75</v>
      </c>
      <c r="C46" s="55">
        <v>40307162555</v>
      </c>
      <c r="D46" s="56" t="str">
        <f t="shared" si="0"/>
        <v>L</v>
      </c>
      <c r="E46" s="56">
        <v>4</v>
      </c>
      <c r="F46" s="56">
        <v>4</v>
      </c>
      <c r="G46" s="56">
        <v>3</v>
      </c>
      <c r="H46" s="16">
        <v>4</v>
      </c>
      <c r="I46" s="16">
        <v>4</v>
      </c>
      <c r="J46" s="16">
        <v>5</v>
      </c>
      <c r="K46" s="16">
        <v>5</v>
      </c>
      <c r="L46" s="16">
        <v>5</v>
      </c>
      <c r="M46" s="16">
        <v>5</v>
      </c>
      <c r="N46" s="16">
        <v>5</v>
      </c>
      <c r="O46" s="16">
        <v>5</v>
      </c>
      <c r="P46" s="16"/>
      <c r="Q46" s="16"/>
      <c r="R46" s="16"/>
      <c r="S46" s="16">
        <v>5</v>
      </c>
      <c r="U46" s="122"/>
      <c r="V46" s="122"/>
    </row>
    <row r="47" spans="1:22" s="18" customFormat="1" ht="24.95" customHeight="1">
      <c r="A47" s="16">
        <v>36</v>
      </c>
      <c r="B47" s="17" t="s">
        <v>76</v>
      </c>
      <c r="C47" s="55">
        <v>40307162556</v>
      </c>
      <c r="D47" s="56" t="str">
        <f t="shared" si="0"/>
        <v>P</v>
      </c>
      <c r="E47" s="56">
        <v>4</v>
      </c>
      <c r="F47" s="56">
        <v>4</v>
      </c>
      <c r="G47" s="56">
        <v>3</v>
      </c>
      <c r="H47" s="16">
        <v>4</v>
      </c>
      <c r="I47" s="16">
        <v>4</v>
      </c>
      <c r="J47" s="16">
        <v>5</v>
      </c>
      <c r="K47" s="16">
        <v>5</v>
      </c>
      <c r="L47" s="16">
        <v>5</v>
      </c>
      <c r="M47" s="16">
        <v>5</v>
      </c>
      <c r="N47" s="16">
        <v>5</v>
      </c>
      <c r="O47" s="16">
        <v>5</v>
      </c>
      <c r="P47" s="16"/>
      <c r="Q47" s="16"/>
      <c r="R47" s="16"/>
      <c r="S47" s="16">
        <v>5</v>
      </c>
      <c r="U47" s="122"/>
      <c r="V47" s="122"/>
    </row>
    <row r="48" spans="1:22" s="18" customFormat="1" ht="24.95" customHeight="1">
      <c r="A48" s="16">
        <v>37</v>
      </c>
      <c r="B48" s="17" t="s">
        <v>77</v>
      </c>
      <c r="C48" s="55">
        <v>40307162557</v>
      </c>
      <c r="D48" s="56" t="str">
        <f t="shared" si="0"/>
        <v>P</v>
      </c>
      <c r="E48" s="56">
        <v>4</v>
      </c>
      <c r="F48" s="56">
        <v>4</v>
      </c>
      <c r="G48" s="56">
        <v>3</v>
      </c>
      <c r="H48" s="16">
        <v>4</v>
      </c>
      <c r="I48" s="16">
        <v>4</v>
      </c>
      <c r="J48" s="16">
        <v>5</v>
      </c>
      <c r="K48" s="16">
        <v>5</v>
      </c>
      <c r="L48" s="16">
        <v>5</v>
      </c>
      <c r="M48" s="16">
        <v>5</v>
      </c>
      <c r="N48" s="16">
        <v>5</v>
      </c>
      <c r="O48" s="16">
        <v>5</v>
      </c>
      <c r="P48" s="16"/>
      <c r="Q48" s="16"/>
      <c r="R48" s="16"/>
      <c r="S48" s="16">
        <v>5</v>
      </c>
      <c r="U48" s="122"/>
      <c r="V48" s="122"/>
    </row>
    <row r="49" spans="1:22" s="18" customFormat="1" ht="24.95" customHeight="1">
      <c r="A49" s="16">
        <v>38</v>
      </c>
      <c r="B49" s="17" t="s">
        <v>78</v>
      </c>
      <c r="C49" s="55">
        <v>40307162558</v>
      </c>
      <c r="D49" s="56" t="str">
        <f t="shared" si="0"/>
        <v>P</v>
      </c>
      <c r="E49" s="56">
        <v>4</v>
      </c>
      <c r="F49" s="56">
        <v>4</v>
      </c>
      <c r="G49" s="56">
        <v>3</v>
      </c>
      <c r="H49" s="16">
        <v>4</v>
      </c>
      <c r="I49" s="16">
        <v>4</v>
      </c>
      <c r="J49" s="16">
        <v>5</v>
      </c>
      <c r="K49" s="16">
        <v>5</v>
      </c>
      <c r="L49" s="16">
        <v>5</v>
      </c>
      <c r="M49" s="16">
        <v>5</v>
      </c>
      <c r="N49" s="16">
        <v>5</v>
      </c>
      <c r="O49" s="16">
        <v>5</v>
      </c>
      <c r="P49" s="16"/>
      <c r="Q49" s="16"/>
      <c r="R49" s="16"/>
      <c r="S49" s="16">
        <v>5</v>
      </c>
      <c r="U49" s="122"/>
      <c r="V49" s="122"/>
    </row>
    <row r="50" spans="1:22" s="18" customFormat="1" ht="24.95" customHeight="1">
      <c r="A50" s="16">
        <v>39</v>
      </c>
      <c r="B50" s="17" t="s">
        <v>79</v>
      </c>
      <c r="C50" s="55">
        <v>40307162559</v>
      </c>
      <c r="D50" s="56" t="str">
        <f t="shared" si="0"/>
        <v>P</v>
      </c>
      <c r="E50" s="56">
        <v>4</v>
      </c>
      <c r="F50" s="56">
        <v>4</v>
      </c>
      <c r="G50" s="56">
        <v>3</v>
      </c>
      <c r="H50" s="16">
        <v>4</v>
      </c>
      <c r="I50" s="16">
        <v>4</v>
      </c>
      <c r="J50" s="16">
        <v>5</v>
      </c>
      <c r="K50" s="16">
        <v>5</v>
      </c>
      <c r="L50" s="16">
        <v>5</v>
      </c>
      <c r="M50" s="16">
        <v>5</v>
      </c>
      <c r="N50" s="16">
        <v>5</v>
      </c>
      <c r="O50" s="16">
        <v>5</v>
      </c>
      <c r="P50" s="16"/>
      <c r="Q50" s="16"/>
      <c r="R50" s="16"/>
      <c r="S50" s="16">
        <v>5</v>
      </c>
      <c r="U50" s="122"/>
      <c r="V50" s="122"/>
    </row>
    <row r="51" spans="1:22" s="18" customFormat="1" ht="24.95" customHeight="1">
      <c r="A51" s="16">
        <v>40</v>
      </c>
      <c r="B51" s="17" t="s">
        <v>80</v>
      </c>
      <c r="C51" s="55">
        <v>40307162560</v>
      </c>
      <c r="D51" s="56" t="str">
        <f t="shared" si="0"/>
        <v>P</v>
      </c>
      <c r="E51" s="56">
        <v>4</v>
      </c>
      <c r="F51" s="56">
        <v>4</v>
      </c>
      <c r="G51" s="56">
        <v>3</v>
      </c>
      <c r="H51" s="16">
        <v>4</v>
      </c>
      <c r="I51" s="16">
        <v>4</v>
      </c>
      <c r="J51" s="16">
        <v>5</v>
      </c>
      <c r="K51" s="16">
        <v>5</v>
      </c>
      <c r="L51" s="16">
        <v>5</v>
      </c>
      <c r="M51" s="16">
        <v>5</v>
      </c>
      <c r="N51" s="16">
        <v>5</v>
      </c>
      <c r="O51" s="16">
        <v>5</v>
      </c>
      <c r="P51" s="16"/>
      <c r="Q51" s="16"/>
      <c r="R51" s="16"/>
      <c r="S51" s="16">
        <v>5</v>
      </c>
      <c r="U51" s="122"/>
      <c r="V51" s="122"/>
    </row>
    <row r="52" spans="1:22" s="18" customFormat="1" ht="24.95" customHeight="1">
      <c r="A52" s="16">
        <v>41</v>
      </c>
      <c r="B52" s="17" t="s">
        <v>81</v>
      </c>
      <c r="C52" s="55">
        <v>40307162561</v>
      </c>
      <c r="D52" s="56" t="str">
        <f t="shared" si="0"/>
        <v>L</v>
      </c>
      <c r="E52" s="56">
        <v>4</v>
      </c>
      <c r="F52" s="56">
        <v>4</v>
      </c>
      <c r="G52" s="56">
        <v>3</v>
      </c>
      <c r="H52" s="16">
        <v>4</v>
      </c>
      <c r="I52" s="16">
        <v>4</v>
      </c>
      <c r="J52" s="16">
        <v>5</v>
      </c>
      <c r="K52" s="16">
        <v>5</v>
      </c>
      <c r="L52" s="16">
        <v>5</v>
      </c>
      <c r="M52" s="16">
        <v>5</v>
      </c>
      <c r="N52" s="16">
        <v>5</v>
      </c>
      <c r="O52" s="16">
        <v>5</v>
      </c>
      <c r="P52" s="16"/>
      <c r="Q52" s="16"/>
      <c r="R52" s="16"/>
      <c r="S52" s="16">
        <v>5</v>
      </c>
      <c r="U52" s="122"/>
      <c r="V52" s="122"/>
    </row>
    <row r="53" spans="1:22" s="18" customFormat="1" ht="24.95" customHeight="1">
      <c r="A53" s="16">
        <v>42</v>
      </c>
      <c r="B53" s="17" t="s">
        <v>82</v>
      </c>
      <c r="C53" s="55">
        <v>40307162562</v>
      </c>
      <c r="D53" s="56" t="str">
        <f t="shared" si="0"/>
        <v>P</v>
      </c>
      <c r="E53" s="56">
        <v>4</v>
      </c>
      <c r="F53" s="56">
        <v>4</v>
      </c>
      <c r="G53" s="56">
        <v>3</v>
      </c>
      <c r="H53" s="16">
        <v>4</v>
      </c>
      <c r="I53" s="16">
        <v>4</v>
      </c>
      <c r="J53" s="16">
        <v>5</v>
      </c>
      <c r="K53" s="16">
        <v>5</v>
      </c>
      <c r="L53" s="16">
        <v>5</v>
      </c>
      <c r="M53" s="16">
        <v>5</v>
      </c>
      <c r="N53" s="16">
        <v>5</v>
      </c>
      <c r="O53" s="16">
        <v>5</v>
      </c>
      <c r="P53" s="16"/>
      <c r="Q53" s="16"/>
      <c r="R53" s="16"/>
      <c r="S53" s="16">
        <v>5</v>
      </c>
      <c r="U53" s="122"/>
      <c r="V53" s="122"/>
    </row>
    <row r="54" spans="1:22" s="18" customFormat="1" ht="24.95" customHeight="1">
      <c r="A54" s="16">
        <v>43</v>
      </c>
      <c r="B54" s="17" t="s">
        <v>83</v>
      </c>
      <c r="C54" s="55">
        <v>40307162563</v>
      </c>
      <c r="D54" s="56" t="str">
        <f t="shared" si="0"/>
        <v>L</v>
      </c>
      <c r="E54" s="56">
        <v>4</v>
      </c>
      <c r="F54" s="56">
        <v>4</v>
      </c>
      <c r="G54" s="56">
        <v>3</v>
      </c>
      <c r="H54" s="16">
        <v>4</v>
      </c>
      <c r="I54" s="16">
        <v>4</v>
      </c>
      <c r="J54" s="16">
        <v>5</v>
      </c>
      <c r="K54" s="16">
        <v>5</v>
      </c>
      <c r="L54" s="16">
        <v>5</v>
      </c>
      <c r="M54" s="16">
        <v>5</v>
      </c>
      <c r="N54" s="16">
        <v>5</v>
      </c>
      <c r="O54" s="16">
        <v>5</v>
      </c>
      <c r="P54" s="16"/>
      <c r="Q54" s="16"/>
      <c r="R54" s="16"/>
      <c r="S54" s="16">
        <v>5</v>
      </c>
      <c r="U54" s="122"/>
      <c r="V54" s="122"/>
    </row>
    <row r="55" spans="1:22" s="18" customFormat="1" ht="24.95" customHeight="1">
      <c r="A55" s="16">
        <v>44</v>
      </c>
      <c r="B55" s="17" t="s">
        <v>84</v>
      </c>
      <c r="C55" s="55">
        <v>40307162564</v>
      </c>
      <c r="D55" s="56" t="str">
        <f t="shared" si="0"/>
        <v>P</v>
      </c>
      <c r="E55" s="56">
        <v>4</v>
      </c>
      <c r="F55" s="56">
        <v>4</v>
      </c>
      <c r="G55" s="56">
        <v>4</v>
      </c>
      <c r="H55" s="16">
        <v>4</v>
      </c>
      <c r="I55" s="16">
        <v>4</v>
      </c>
      <c r="J55" s="16">
        <v>5</v>
      </c>
      <c r="K55" s="16">
        <v>5</v>
      </c>
      <c r="L55" s="16">
        <v>5</v>
      </c>
      <c r="M55" s="16">
        <v>5</v>
      </c>
      <c r="N55" s="16">
        <v>5</v>
      </c>
      <c r="O55" s="16">
        <v>5</v>
      </c>
      <c r="P55" s="16"/>
      <c r="Q55" s="16"/>
      <c r="R55" s="16"/>
      <c r="S55" s="16">
        <v>5</v>
      </c>
      <c r="U55" s="122"/>
      <c r="V55" s="122"/>
    </row>
    <row r="56" spans="1:22" s="18" customFormat="1" ht="24.95" customHeight="1">
      <c r="A56" s="16">
        <v>45</v>
      </c>
      <c r="B56" s="17" t="s">
        <v>85</v>
      </c>
      <c r="C56" s="55">
        <v>40307162565</v>
      </c>
      <c r="D56" s="56" t="str">
        <f t="shared" si="0"/>
        <v>L</v>
      </c>
      <c r="E56" s="56">
        <v>4</v>
      </c>
      <c r="F56" s="56">
        <v>4</v>
      </c>
      <c r="G56" s="56">
        <v>5</v>
      </c>
      <c r="H56" s="16">
        <v>4</v>
      </c>
      <c r="I56" s="16">
        <v>4</v>
      </c>
      <c r="J56" s="16">
        <v>5</v>
      </c>
      <c r="K56" s="16">
        <v>5</v>
      </c>
      <c r="L56" s="16">
        <v>5</v>
      </c>
      <c r="M56" s="16">
        <v>5</v>
      </c>
      <c r="N56" s="16">
        <v>5</v>
      </c>
      <c r="O56" s="16">
        <v>5</v>
      </c>
      <c r="P56" s="16"/>
      <c r="Q56" s="16"/>
      <c r="R56" s="16"/>
      <c r="S56" s="16">
        <v>5</v>
      </c>
      <c r="U56" s="122"/>
      <c r="V56" s="122"/>
    </row>
    <row r="57" spans="1:22" s="18" customFormat="1" ht="24.95" customHeight="1">
      <c r="A57" s="16">
        <v>46</v>
      </c>
      <c r="B57" s="17" t="s">
        <v>86</v>
      </c>
      <c r="C57" s="55">
        <v>40307162566</v>
      </c>
      <c r="D57" s="56" t="str">
        <f t="shared" si="0"/>
        <v>P</v>
      </c>
      <c r="E57" s="56">
        <v>4</v>
      </c>
      <c r="F57" s="56">
        <v>4</v>
      </c>
      <c r="G57" s="56">
        <v>5</v>
      </c>
      <c r="H57" s="16">
        <v>4</v>
      </c>
      <c r="I57" s="16">
        <v>4</v>
      </c>
      <c r="J57" s="16">
        <v>4</v>
      </c>
      <c r="K57" s="16">
        <v>4</v>
      </c>
      <c r="L57" s="16">
        <v>4</v>
      </c>
      <c r="M57" s="16">
        <v>4</v>
      </c>
      <c r="N57" s="16">
        <v>4</v>
      </c>
      <c r="O57" s="16">
        <v>4</v>
      </c>
      <c r="P57" s="16"/>
      <c r="Q57" s="16"/>
      <c r="R57" s="16"/>
      <c r="S57" s="16">
        <v>4</v>
      </c>
      <c r="U57" s="122"/>
      <c r="V57" s="122"/>
    </row>
    <row r="58" spans="1:22" s="18" customFormat="1" ht="24.95" customHeight="1">
      <c r="A58" s="16">
        <v>47</v>
      </c>
      <c r="B58" s="17" t="s">
        <v>87</v>
      </c>
      <c r="C58" s="55">
        <v>40307162567</v>
      </c>
      <c r="D58" s="56" t="str">
        <f t="shared" si="0"/>
        <v>P</v>
      </c>
      <c r="E58" s="56">
        <v>4</v>
      </c>
      <c r="F58" s="56">
        <v>4</v>
      </c>
      <c r="G58" s="56">
        <v>5</v>
      </c>
      <c r="H58" s="16">
        <v>4</v>
      </c>
      <c r="I58" s="16">
        <v>4</v>
      </c>
      <c r="J58" s="16">
        <v>4</v>
      </c>
      <c r="K58" s="16">
        <v>4</v>
      </c>
      <c r="L58" s="16">
        <v>4</v>
      </c>
      <c r="M58" s="16">
        <v>4</v>
      </c>
      <c r="N58" s="16">
        <v>4</v>
      </c>
      <c r="O58" s="16">
        <v>4</v>
      </c>
      <c r="P58" s="16"/>
      <c r="Q58" s="16"/>
      <c r="R58" s="16"/>
      <c r="S58" s="16">
        <v>4</v>
      </c>
      <c r="U58" s="122"/>
      <c r="V58" s="122"/>
    </row>
    <row r="59" spans="1:22" s="18" customFormat="1" ht="24.95" customHeight="1">
      <c r="A59" s="16">
        <v>48</v>
      </c>
      <c r="B59" s="17" t="s">
        <v>88</v>
      </c>
      <c r="C59" s="55">
        <v>40206162355</v>
      </c>
      <c r="D59" s="56" t="str">
        <f t="shared" si="0"/>
        <v>L</v>
      </c>
      <c r="E59" s="56">
        <v>4</v>
      </c>
      <c r="F59" s="56">
        <v>4</v>
      </c>
      <c r="G59" s="56">
        <v>5</v>
      </c>
      <c r="H59" s="16">
        <v>4</v>
      </c>
      <c r="I59" s="16">
        <v>4</v>
      </c>
      <c r="J59" s="16">
        <v>4</v>
      </c>
      <c r="K59" s="16">
        <v>4</v>
      </c>
      <c r="L59" s="16">
        <v>4</v>
      </c>
      <c r="M59" s="16">
        <v>4</v>
      </c>
      <c r="N59" s="16">
        <v>4</v>
      </c>
      <c r="O59" s="16">
        <v>4</v>
      </c>
      <c r="P59" s="16"/>
      <c r="Q59" s="16"/>
      <c r="R59" s="16"/>
      <c r="S59" s="16">
        <v>4</v>
      </c>
      <c r="U59" s="122"/>
      <c r="V59" s="122"/>
    </row>
    <row r="60" spans="1:22" s="18" customFormat="1" ht="24.95" customHeight="1">
      <c r="A60" s="16">
        <v>49</v>
      </c>
      <c r="B60" s="17" t="s">
        <v>89</v>
      </c>
      <c r="C60" s="55">
        <v>41209022384</v>
      </c>
      <c r="D60" s="56" t="str">
        <f t="shared" si="0"/>
        <v>P</v>
      </c>
      <c r="E60" s="56">
        <v>4</v>
      </c>
      <c r="F60" s="56">
        <v>4</v>
      </c>
      <c r="G60" s="56">
        <v>5</v>
      </c>
      <c r="H60" s="16">
        <v>4</v>
      </c>
      <c r="I60" s="16">
        <v>4</v>
      </c>
      <c r="J60" s="16">
        <v>4</v>
      </c>
      <c r="K60" s="16">
        <v>4</v>
      </c>
      <c r="L60" s="16">
        <v>4</v>
      </c>
      <c r="M60" s="16">
        <v>4</v>
      </c>
      <c r="N60" s="16">
        <v>4</v>
      </c>
      <c r="O60" s="16">
        <v>4</v>
      </c>
      <c r="P60" s="16"/>
      <c r="Q60" s="16"/>
      <c r="R60" s="16"/>
      <c r="S60" s="16">
        <v>4</v>
      </c>
      <c r="T60" s="105"/>
      <c r="U60" s="123"/>
      <c r="V60" s="123"/>
    </row>
    <row r="61" spans="1:22" s="18" customFormat="1" ht="24.95" customHeight="1">
      <c r="A61" s="16">
        <v>50</v>
      </c>
      <c r="B61" s="17" t="s">
        <v>90</v>
      </c>
      <c r="C61" s="55">
        <v>40709072361</v>
      </c>
      <c r="D61" s="56" t="str">
        <f t="shared" si="0"/>
        <v>L</v>
      </c>
      <c r="E61" s="56">
        <v>4</v>
      </c>
      <c r="F61" s="56">
        <v>4</v>
      </c>
      <c r="G61" s="56">
        <v>5</v>
      </c>
      <c r="H61" s="16">
        <v>4</v>
      </c>
      <c r="I61" s="16">
        <v>4</v>
      </c>
      <c r="J61" s="16">
        <v>4</v>
      </c>
      <c r="K61" s="16">
        <v>4</v>
      </c>
      <c r="L61" s="16">
        <v>4</v>
      </c>
      <c r="M61" s="16">
        <v>4</v>
      </c>
      <c r="N61" s="16">
        <v>4</v>
      </c>
      <c r="O61" s="16">
        <v>4</v>
      </c>
      <c r="P61" s="16"/>
      <c r="Q61" s="16"/>
      <c r="R61" s="16"/>
      <c r="S61" s="16">
        <v>4</v>
      </c>
      <c r="U61" s="123"/>
      <c r="V61" s="123"/>
    </row>
    <row r="62" spans="1:22" s="18" customFormat="1" ht="24.95" customHeight="1">
      <c r="A62" s="16">
        <v>51</v>
      </c>
      <c r="B62" s="17" t="s">
        <v>91</v>
      </c>
      <c r="C62" s="55">
        <v>41207162357</v>
      </c>
      <c r="D62" s="56" t="str">
        <f t="shared" si="0"/>
        <v>P</v>
      </c>
      <c r="E62" s="56">
        <v>4</v>
      </c>
      <c r="F62" s="56">
        <v>4</v>
      </c>
      <c r="G62" s="56">
        <v>5</v>
      </c>
      <c r="H62" s="16">
        <v>4</v>
      </c>
      <c r="I62" s="16">
        <v>4</v>
      </c>
      <c r="J62" s="16">
        <v>4</v>
      </c>
      <c r="K62" s="16">
        <v>4</v>
      </c>
      <c r="L62" s="16">
        <v>4</v>
      </c>
      <c r="M62" s="16">
        <v>4</v>
      </c>
      <c r="N62" s="16">
        <v>4</v>
      </c>
      <c r="O62" s="16">
        <v>4</v>
      </c>
      <c r="P62" s="16"/>
      <c r="Q62" s="16"/>
      <c r="R62" s="16"/>
      <c r="S62" s="16">
        <v>4</v>
      </c>
      <c r="U62" s="123"/>
      <c r="V62" s="123"/>
    </row>
    <row r="63" spans="1:22" s="18" customFormat="1" ht="24.95" customHeight="1">
      <c r="A63" s="16">
        <v>52</v>
      </c>
      <c r="B63" s="17" t="s">
        <v>92</v>
      </c>
      <c r="C63" s="55">
        <v>41209166359</v>
      </c>
      <c r="D63" s="56" t="str">
        <f t="shared" si="0"/>
        <v>P</v>
      </c>
      <c r="E63" s="56">
        <v>4</v>
      </c>
      <c r="F63" s="56">
        <v>4</v>
      </c>
      <c r="G63" s="56">
        <v>5</v>
      </c>
      <c r="H63" s="16">
        <v>4</v>
      </c>
      <c r="I63" s="16">
        <v>4</v>
      </c>
      <c r="J63" s="16">
        <v>4</v>
      </c>
      <c r="K63" s="16">
        <v>4</v>
      </c>
      <c r="L63" s="16">
        <v>4</v>
      </c>
      <c r="M63" s="16">
        <v>4</v>
      </c>
      <c r="N63" s="16">
        <v>4</v>
      </c>
      <c r="O63" s="16">
        <v>4</v>
      </c>
      <c r="P63" s="16"/>
      <c r="Q63" s="16"/>
      <c r="R63" s="16"/>
      <c r="S63" s="16">
        <v>4</v>
      </c>
      <c r="U63" s="123"/>
      <c r="V63" s="123"/>
    </row>
    <row r="64" spans="1:22" s="18" customFormat="1" ht="24.95" customHeight="1">
      <c r="A64" s="16">
        <v>53</v>
      </c>
      <c r="B64" s="17" t="s">
        <v>93</v>
      </c>
      <c r="C64" s="55">
        <v>41208018957</v>
      </c>
      <c r="D64" s="56" t="str">
        <f t="shared" si="0"/>
        <v>P</v>
      </c>
      <c r="E64" s="56">
        <v>4</v>
      </c>
      <c r="F64" s="56">
        <v>4</v>
      </c>
      <c r="G64" s="56">
        <v>5</v>
      </c>
      <c r="H64" s="16">
        <v>4</v>
      </c>
      <c r="I64" s="16">
        <v>4</v>
      </c>
      <c r="J64" s="16">
        <v>4</v>
      </c>
      <c r="K64" s="16">
        <v>4</v>
      </c>
      <c r="L64" s="16">
        <v>4</v>
      </c>
      <c r="M64" s="16">
        <v>4</v>
      </c>
      <c r="N64" s="16">
        <v>4</v>
      </c>
      <c r="O64" s="16">
        <v>4</v>
      </c>
      <c r="P64" s="16"/>
      <c r="Q64" s="16"/>
      <c r="R64" s="16"/>
      <c r="S64" s="16">
        <v>4</v>
      </c>
      <c r="U64" s="123"/>
      <c r="V64" s="123"/>
    </row>
    <row r="65" spans="1:22" s="18" customFormat="1" ht="24.95" customHeight="1">
      <c r="A65" s="16">
        <v>54</v>
      </c>
      <c r="B65" s="17" t="s">
        <v>97</v>
      </c>
      <c r="C65" s="55">
        <v>41203018933</v>
      </c>
      <c r="D65" s="56" t="str">
        <f t="shared" si="0"/>
        <v>L</v>
      </c>
      <c r="E65" s="56">
        <v>4</v>
      </c>
      <c r="F65" s="56">
        <v>4</v>
      </c>
      <c r="G65" s="56">
        <v>5</v>
      </c>
      <c r="H65" s="16">
        <v>4</v>
      </c>
      <c r="I65" s="16">
        <v>4</v>
      </c>
      <c r="J65" s="16">
        <v>4</v>
      </c>
      <c r="K65" s="16">
        <v>4</v>
      </c>
      <c r="L65" s="16">
        <v>4</v>
      </c>
      <c r="M65" s="16">
        <v>4</v>
      </c>
      <c r="N65" s="16">
        <v>4</v>
      </c>
      <c r="O65" s="16">
        <v>4</v>
      </c>
      <c r="P65" s="16"/>
      <c r="Q65" s="16"/>
      <c r="R65" s="16"/>
      <c r="S65" s="16">
        <v>4</v>
      </c>
      <c r="U65" s="123"/>
      <c r="V65" s="123"/>
    </row>
    <row r="66" spans="1:22">
      <c r="A66" s="24"/>
      <c r="B66" s="6"/>
      <c r="C66" s="6"/>
      <c r="D66" s="60"/>
      <c r="E66" s="156"/>
      <c r="F66" s="146"/>
      <c r="G66" s="146"/>
      <c r="H66" s="6"/>
      <c r="I66" s="194"/>
      <c r="J66" s="194"/>
      <c r="K66" s="194"/>
      <c r="L66" s="194"/>
      <c r="M66" s="6"/>
      <c r="N66" s="6"/>
      <c r="O66" s="6"/>
      <c r="P66" s="6"/>
      <c r="Q66" s="6"/>
      <c r="R66" s="6"/>
      <c r="S66" s="79"/>
      <c r="U66" s="124"/>
      <c r="V66" s="124"/>
    </row>
    <row r="67" spans="1:22" ht="15.95" customHeight="1">
      <c r="A67" s="7"/>
      <c r="B67" s="5"/>
      <c r="C67" s="5"/>
      <c r="D67" s="58"/>
      <c r="E67" s="157"/>
      <c r="F67" s="58"/>
      <c r="G67" s="58"/>
      <c r="H67" s="5"/>
      <c r="I67" s="180"/>
      <c r="J67" s="180"/>
      <c r="K67" s="180"/>
      <c r="L67" s="180"/>
      <c r="M67" s="5"/>
      <c r="N67" s="5"/>
      <c r="O67" s="5"/>
      <c r="P67" s="5"/>
      <c r="Q67" s="5"/>
      <c r="R67" s="5"/>
      <c r="S67" s="80"/>
      <c r="U67" s="124"/>
      <c r="V67" s="124"/>
    </row>
    <row r="68" spans="1:22" ht="15.95" customHeight="1">
      <c r="A68" s="7"/>
      <c r="B68" s="5"/>
      <c r="C68" s="5"/>
      <c r="D68" s="58"/>
      <c r="E68" s="157"/>
      <c r="F68" s="58"/>
      <c r="G68" s="58"/>
      <c r="H68" s="5"/>
      <c r="I68" s="180"/>
      <c r="J68" s="180"/>
      <c r="K68" s="180"/>
      <c r="L68" s="180"/>
      <c r="M68" s="5"/>
      <c r="N68" s="5"/>
      <c r="O68" s="5"/>
      <c r="P68" s="5"/>
      <c r="Q68" s="5"/>
      <c r="R68" s="5"/>
      <c r="S68" s="80"/>
      <c r="U68" s="124"/>
      <c r="V68" s="124"/>
    </row>
    <row r="69" spans="1:22" ht="15.95" customHeight="1">
      <c r="A69" s="82"/>
      <c r="B69" s="65" t="s">
        <v>13</v>
      </c>
      <c r="C69" s="65"/>
      <c r="D69" s="58"/>
      <c r="E69" s="157"/>
      <c r="F69" s="58"/>
      <c r="G69" s="58"/>
      <c r="H69" s="65"/>
      <c r="I69" s="180"/>
      <c r="J69" s="180"/>
      <c r="K69" s="180"/>
      <c r="L69" s="180"/>
      <c r="M69" s="5"/>
      <c r="N69" s="5"/>
      <c r="O69" s="5"/>
      <c r="P69" s="5"/>
      <c r="Q69" s="5"/>
      <c r="R69" s="5"/>
      <c r="S69" s="80"/>
      <c r="U69" s="124"/>
      <c r="V69" s="124"/>
    </row>
    <row r="70" spans="1:22">
      <c r="A70" s="82"/>
      <c r="B70" s="71" t="s">
        <v>40</v>
      </c>
      <c r="C70" s="71"/>
      <c r="D70" s="73"/>
      <c r="E70" s="158"/>
      <c r="F70" s="73"/>
      <c r="G70" s="73"/>
      <c r="H70" s="71"/>
      <c r="I70" s="5"/>
      <c r="J70" s="5"/>
      <c r="K70" s="5"/>
      <c r="L70" s="5"/>
      <c r="M70" s="5"/>
      <c r="N70" s="5"/>
      <c r="O70" s="5"/>
      <c r="P70" s="5"/>
      <c r="Q70" s="5"/>
      <c r="R70" s="5"/>
      <c r="S70" s="80"/>
      <c r="U70" s="124"/>
      <c r="V70" s="124"/>
    </row>
    <row r="71" spans="1:22">
      <c r="A71" s="82"/>
      <c r="B71" s="71" t="s">
        <v>38</v>
      </c>
      <c r="C71" s="71"/>
      <c r="D71" s="73"/>
      <c r="E71" s="158"/>
      <c r="F71" s="73"/>
      <c r="G71" s="73"/>
      <c r="H71" s="71"/>
      <c r="I71" s="5"/>
      <c r="J71" s="5"/>
      <c r="K71" s="5"/>
      <c r="L71" s="5"/>
      <c r="M71" s="5"/>
      <c r="N71" s="5"/>
      <c r="O71" s="5"/>
      <c r="P71" s="5"/>
      <c r="Q71" s="5"/>
      <c r="R71" s="5"/>
      <c r="S71" s="80"/>
      <c r="U71" s="124"/>
      <c r="V71" s="124"/>
    </row>
    <row r="72" spans="1:22">
      <c r="A72" s="82"/>
      <c r="B72" s="64" t="str">
        <f>$D$1</f>
        <v>SMK CHERAS JAYA</v>
      </c>
      <c r="C72" s="64"/>
      <c r="D72" s="59"/>
      <c r="E72" s="159"/>
      <c r="F72" s="145"/>
      <c r="G72" s="145"/>
      <c r="H72" s="64"/>
      <c r="I72" s="5"/>
      <c r="J72" s="5"/>
      <c r="K72" s="5"/>
      <c r="L72" s="5"/>
      <c r="M72" s="5"/>
      <c r="N72" s="5"/>
      <c r="O72" s="5"/>
      <c r="P72" s="5"/>
      <c r="Q72" s="5"/>
      <c r="R72" s="5"/>
      <c r="S72" s="80"/>
      <c r="U72" s="124"/>
      <c r="V72" s="124"/>
    </row>
    <row r="73" spans="1:22">
      <c r="A73" s="7"/>
      <c r="B73" s="5"/>
      <c r="C73" s="5"/>
      <c r="D73" s="58"/>
      <c r="E73" s="157"/>
      <c r="F73" s="58"/>
      <c r="G73" s="58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80"/>
      <c r="U73" s="124"/>
      <c r="V73" s="124"/>
    </row>
    <row r="74" spans="1:22">
      <c r="A74" s="7"/>
      <c r="B74" s="5"/>
      <c r="C74" s="5"/>
      <c r="D74" s="58"/>
      <c r="E74" s="157"/>
      <c r="F74" s="58"/>
      <c r="G74" s="58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80"/>
      <c r="U74" s="124"/>
      <c r="V74" s="124"/>
    </row>
    <row r="75" spans="1:22">
      <c r="A75" s="7"/>
      <c r="B75" s="5"/>
      <c r="C75" s="5"/>
      <c r="D75" s="58"/>
      <c r="E75" s="157"/>
      <c r="F75" s="58"/>
      <c r="G75" s="58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80"/>
      <c r="U75" s="124"/>
      <c r="V75" s="124"/>
    </row>
    <row r="76" spans="1:22">
      <c r="A76" s="7"/>
      <c r="B76" s="5"/>
      <c r="C76" s="5"/>
      <c r="D76" s="58"/>
      <c r="E76" s="157"/>
      <c r="F76" s="58"/>
      <c r="G76" s="58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80"/>
      <c r="U76" s="124"/>
      <c r="V76" s="124"/>
    </row>
    <row r="77" spans="1:22">
      <c r="A77" s="8"/>
      <c r="B77" s="9"/>
      <c r="C77" s="9"/>
      <c r="D77" s="74"/>
      <c r="E77" s="160"/>
      <c r="F77" s="74"/>
      <c r="G77" s="74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81"/>
      <c r="U77" s="124"/>
      <c r="V77" s="124"/>
    </row>
    <row r="78" spans="1:22">
      <c r="U78" s="124"/>
      <c r="V78" s="124"/>
    </row>
    <row r="79" spans="1:22">
      <c r="U79" s="124"/>
      <c r="V79" s="124"/>
    </row>
    <row r="80" spans="1:22">
      <c r="U80" s="124"/>
      <c r="V80" s="124"/>
    </row>
    <row r="81" spans="21:22">
      <c r="U81" s="124"/>
      <c r="V81" s="124"/>
    </row>
    <row r="82" spans="21:22">
      <c r="U82" s="124"/>
      <c r="V82" s="124"/>
    </row>
    <row r="83" spans="21:22">
      <c r="U83" s="124"/>
      <c r="V83" s="124"/>
    </row>
    <row r="84" spans="21:22">
      <c r="U84" s="124"/>
      <c r="V84" s="124"/>
    </row>
    <row r="85" spans="21:22">
      <c r="U85" s="124"/>
      <c r="V85" s="124"/>
    </row>
    <row r="86" spans="21:22">
      <c r="U86" s="124"/>
      <c r="V86" s="124"/>
    </row>
    <row r="87" spans="21:22">
      <c r="U87" s="124"/>
      <c r="V87" s="124"/>
    </row>
    <row r="88" spans="21:22">
      <c r="U88" s="124"/>
      <c r="V88" s="124"/>
    </row>
    <row r="89" spans="21:22">
      <c r="U89" s="124"/>
      <c r="V89" s="124"/>
    </row>
    <row r="90" spans="21:22">
      <c r="U90" s="124"/>
      <c r="V90" s="124"/>
    </row>
    <row r="91" spans="21:22">
      <c r="U91" s="124"/>
      <c r="V91" s="124"/>
    </row>
    <row r="92" spans="21:22">
      <c r="U92" s="124"/>
      <c r="V92" s="124"/>
    </row>
    <row r="93" spans="21:22">
      <c r="U93" s="124"/>
      <c r="V93" s="124"/>
    </row>
    <row r="94" spans="21:22">
      <c r="U94" s="124"/>
      <c r="V94" s="124"/>
    </row>
    <row r="95" spans="21:22">
      <c r="U95" s="124"/>
      <c r="V95" s="124"/>
    </row>
    <row r="96" spans="21:22">
      <c r="U96" s="124"/>
      <c r="V96" s="124"/>
    </row>
    <row r="97" spans="21:22">
      <c r="U97" s="124"/>
      <c r="V97" s="124"/>
    </row>
    <row r="98" spans="21:22">
      <c r="U98" s="124"/>
      <c r="V98" s="124"/>
    </row>
    <row r="99" spans="21:22">
      <c r="U99" s="124"/>
      <c r="V99" s="124"/>
    </row>
    <row r="100" spans="21:22">
      <c r="U100" s="124"/>
      <c r="V100" s="124"/>
    </row>
    <row r="101" spans="21:22">
      <c r="U101" s="124"/>
      <c r="V101" s="124"/>
    </row>
    <row r="102" spans="21:22">
      <c r="U102" s="124"/>
      <c r="V102" s="124"/>
    </row>
    <row r="103" spans="21:22">
      <c r="U103" s="124"/>
      <c r="V103" s="124"/>
    </row>
    <row r="104" spans="21:22">
      <c r="U104" s="124"/>
      <c r="V104" s="124"/>
    </row>
    <row r="105" spans="21:22"/>
    <row r="106" spans="21:22"/>
    <row r="107" spans="21:22"/>
    <row r="108" spans="21:22"/>
    <row r="109" spans="21:22"/>
    <row r="110" spans="21:22"/>
    <row r="111" spans="21:22"/>
    <row r="112" spans="21:2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</sheetData>
  <sortState ref="A10:AB59">
    <sortCondition ref="B10:B59"/>
  </sortState>
  <mergeCells count="14">
    <mergeCell ref="D9:D11"/>
    <mergeCell ref="C9:C11"/>
    <mergeCell ref="B9:B11"/>
    <mergeCell ref="A9:A11"/>
    <mergeCell ref="I68:L68"/>
    <mergeCell ref="I66:L66"/>
    <mergeCell ref="E9:E10"/>
    <mergeCell ref="F9:H10"/>
    <mergeCell ref="I9:K10"/>
    <mergeCell ref="I69:L69"/>
    <mergeCell ref="I67:L67"/>
    <mergeCell ref="S9:S11"/>
    <mergeCell ref="N9:O10"/>
    <mergeCell ref="L9:M10"/>
  </mergeCells>
  <dataValidations count="2">
    <dataValidation type="textLength" operator="equal" allowBlank="1" showErrorMessage="1" errorTitle="NO. KAD PENGENALAN" error="Sila masukkan nombor kad pengenalan dengan tepat dan betul." sqref="C12:C65">
      <formula1>11</formula1>
    </dataValidation>
    <dataValidation type="whole" allowBlank="1" showErrorMessage="1" errorTitle="TAHAP PENGUASAAN" error="SILA ISIKAN TAHAP PENGUASAAN YANG BETUL!" sqref="S12:S65 H12:Q65">
      <formula1>1</formula1>
      <formula2>6</formula2>
    </dataValidation>
  </dataValidations>
  <pageMargins left="0.25" right="0.25" top="0.75" bottom="0.75" header="0.3" footer="0.3"/>
  <pageSetup paperSize="9" scale="54" fitToHeight="0" orientation="landscape" blackAndWhite="1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92"/>
  <sheetViews>
    <sheetView showGridLines="0" topLeftCell="D21" zoomScale="73" zoomScaleNormal="73" zoomScaleSheetLayoutView="80" workbookViewId="0">
      <selection activeCell="F25" sqref="F25"/>
    </sheetView>
  </sheetViews>
  <sheetFormatPr defaultColWidth="9.140625" defaultRowHeight="16.5" zeroHeight="1"/>
  <cols>
    <col min="1" max="1" width="2.140625" style="1" customWidth="1"/>
    <col min="2" max="2" width="19" style="51" customWidth="1"/>
    <col min="3" max="3" width="8" style="51" customWidth="1"/>
    <col min="4" max="4" width="27.28515625" style="51" customWidth="1"/>
    <col min="5" max="5" width="14.42578125" style="51" customWidth="1"/>
    <col min="6" max="6" width="94.7109375" style="51" customWidth="1"/>
    <col min="7" max="7" width="2.85546875" style="25" customWidth="1"/>
    <col min="8" max="8" width="28.28515625" style="26" hidden="1" customWidth="1"/>
    <col min="9" max="10" width="28.28515625" style="1" hidden="1" customWidth="1"/>
    <col min="11" max="11" width="8.5703125" style="1" hidden="1" customWidth="1"/>
    <col min="12" max="12" width="5.5703125" style="1" hidden="1" customWidth="1"/>
    <col min="13" max="13" width="5.85546875" style="1" hidden="1" customWidth="1"/>
    <col min="14" max="24" width="0" style="1" hidden="1" customWidth="1"/>
    <col min="25" max="16384" width="9.140625" style="1"/>
  </cols>
  <sheetData>
    <row r="1" spans="1:11" s="66" customFormat="1" ht="21" customHeight="1">
      <c r="A1" s="67"/>
      <c r="B1" s="206" t="str">
        <f>'REKOD PRESTASI MURID'!$D$1</f>
        <v>SMK CHERAS JAYA</v>
      </c>
      <c r="C1" s="206"/>
      <c r="D1" s="206"/>
      <c r="E1" s="206"/>
      <c r="F1" s="206"/>
      <c r="G1" s="67"/>
      <c r="H1" s="26"/>
    </row>
    <row r="2" spans="1:11" s="66" customFormat="1" ht="21" customHeight="1">
      <c r="A2" s="67"/>
      <c r="B2" s="206" t="str">
        <f>'REKOD PRESTASI MURID'!$D$2</f>
        <v>CHERAS</v>
      </c>
      <c r="C2" s="206"/>
      <c r="D2" s="206"/>
      <c r="E2" s="206"/>
      <c r="F2" s="206"/>
      <c r="G2" s="67"/>
      <c r="H2" s="26"/>
    </row>
    <row r="3" spans="1:11" s="66" customFormat="1" ht="21" customHeight="1">
      <c r="A3" s="67"/>
      <c r="B3" s="206" t="str">
        <f>'REKOD PRESTASI MURID'!$D$3</f>
        <v>SELANGOR</v>
      </c>
      <c r="C3" s="206"/>
      <c r="D3" s="206"/>
      <c r="E3" s="206"/>
      <c r="F3" s="206"/>
      <c r="G3" s="67"/>
      <c r="H3" s="26"/>
    </row>
    <row r="4" spans="1:11" s="66" customFormat="1" ht="21" customHeight="1">
      <c r="A4" s="68"/>
      <c r="B4" s="207" t="str">
        <f>'REKOD PRESTASI MURID'!$D$4</f>
        <v>MAC 2017</v>
      </c>
      <c r="C4" s="207"/>
      <c r="D4" s="207"/>
      <c r="E4" s="207"/>
      <c r="F4" s="207"/>
      <c r="G4" s="68"/>
      <c r="H4" s="214" t="s">
        <v>28</v>
      </c>
      <c r="I4" s="214"/>
      <c r="J4" s="214"/>
    </row>
    <row r="5" spans="1:11">
      <c r="A5" s="10"/>
      <c r="B5" s="10"/>
      <c r="C5" s="10"/>
      <c r="D5" s="10"/>
      <c r="E5" s="10"/>
      <c r="F5" s="10"/>
      <c r="G5" s="10"/>
      <c r="H5" s="97"/>
      <c r="I5" s="98"/>
      <c r="J5" s="98"/>
    </row>
    <row r="6" spans="1:11" ht="18.75">
      <c r="A6" s="10"/>
      <c r="B6" s="69" t="str">
        <f>'REKOD PRESTASI MURID'!A7</f>
        <v>PENDIDIKAN SENI VISUAL</v>
      </c>
      <c r="C6" s="10"/>
      <c r="D6" s="10"/>
      <c r="E6" s="10"/>
      <c r="F6" s="10"/>
      <c r="G6" s="10"/>
      <c r="H6" s="97"/>
      <c r="I6" s="99">
        <v>3</v>
      </c>
      <c r="J6" s="98"/>
    </row>
    <row r="7" spans="1:11">
      <c r="A7" s="10"/>
      <c r="B7" s="10"/>
      <c r="C7" s="10"/>
      <c r="D7" s="10"/>
      <c r="E7" s="10"/>
      <c r="F7" s="10"/>
      <c r="G7" s="10"/>
      <c r="H7" s="53">
        <v>1</v>
      </c>
      <c r="I7" s="53" t="str">
        <f>'REKOD PRESTASI MURID'!B12</f>
        <v>MURID 1</v>
      </c>
      <c r="J7" s="53" t="str">
        <f t="shared" ref="J7" si="0">IF(I7=0,"",H7&amp;"  "&amp;I7)</f>
        <v>1  MURID 1</v>
      </c>
    </row>
    <row r="8" spans="1:11">
      <c r="A8" s="10"/>
      <c r="B8" s="210" t="s">
        <v>2</v>
      </c>
      <c r="C8" s="211"/>
      <c r="D8" s="178" t="str">
        <f>VLOOKUP($I$6,H7:J63,2)</f>
        <v>MURID 3</v>
      </c>
      <c r="E8" s="90"/>
      <c r="F8" s="12"/>
      <c r="G8" s="10"/>
      <c r="H8" s="53">
        <v>2</v>
      </c>
      <c r="I8" s="53" t="str">
        <f>'REKOD PRESTASI MURID'!B13</f>
        <v>MURID 2</v>
      </c>
      <c r="J8" s="53" t="str">
        <f t="shared" ref="J8:J19" si="1">IF(I8=0,"",H8&amp;"  "&amp;I8)</f>
        <v>2  MURID 2</v>
      </c>
    </row>
    <row r="9" spans="1:11">
      <c r="A9" s="10"/>
      <c r="B9" s="208" t="s">
        <v>33</v>
      </c>
      <c r="C9" s="209"/>
      <c r="D9" s="96">
        <f>VLOOKUP($I$6,'REKOD PRESTASI MURID'!$A$12:$D$65,3)</f>
        <v>40307162523</v>
      </c>
      <c r="E9" s="91"/>
      <c r="F9" s="12"/>
      <c r="G9" s="10"/>
      <c r="H9" s="53">
        <v>3</v>
      </c>
      <c r="I9" s="53" t="str">
        <f>'REKOD PRESTASI MURID'!B14</f>
        <v>MURID 3</v>
      </c>
      <c r="J9" s="53" t="str">
        <f t="shared" si="1"/>
        <v>3  MURID 3</v>
      </c>
    </row>
    <row r="10" spans="1:11">
      <c r="A10" s="10"/>
      <c r="B10" s="208" t="s">
        <v>3</v>
      </c>
      <c r="C10" s="209"/>
      <c r="D10" s="179" t="str">
        <f>VLOOKUP($I$6,'REKOD PRESTASI MURID'!$A$12:$D$65,4)</f>
        <v>L</v>
      </c>
      <c r="E10" s="92"/>
      <c r="F10" s="12"/>
      <c r="G10" s="10"/>
      <c r="H10" s="53">
        <v>4</v>
      </c>
      <c r="I10" s="53" t="str">
        <f>'REKOD PRESTASI MURID'!B15</f>
        <v>MURID 4</v>
      </c>
      <c r="J10" s="53" t="str">
        <f t="shared" si="1"/>
        <v>4  MURID 4</v>
      </c>
    </row>
    <row r="11" spans="1:11">
      <c r="A11" s="10"/>
      <c r="B11" s="208" t="s">
        <v>137</v>
      </c>
      <c r="C11" s="209"/>
      <c r="D11" s="179" t="str">
        <f>'REKOD PRESTASI MURID'!$D$7</f>
        <v>2 DINAMIK</v>
      </c>
      <c r="E11" s="92"/>
      <c r="F11" s="12"/>
      <c r="G11" s="10"/>
      <c r="H11" s="53">
        <v>5</v>
      </c>
      <c r="I11" s="53" t="str">
        <f>'REKOD PRESTASI MURID'!B16</f>
        <v>MURID 5</v>
      </c>
      <c r="J11" s="53" t="str">
        <f t="shared" si="1"/>
        <v>5  MURID 5</v>
      </c>
    </row>
    <row r="12" spans="1:11">
      <c r="A12" s="10"/>
      <c r="B12" s="19" t="s">
        <v>32</v>
      </c>
      <c r="C12" s="20"/>
      <c r="D12" s="179" t="str">
        <f>'REKOD PRESTASI MURID'!$D$6</f>
        <v>RAFIDAH SAMSURI</v>
      </c>
      <c r="E12" s="92"/>
      <c r="F12" s="12"/>
      <c r="G12" s="10"/>
      <c r="H12" s="53">
        <v>6</v>
      </c>
      <c r="I12" s="53" t="str">
        <f>'REKOD PRESTASI MURID'!B17</f>
        <v>MURID 6</v>
      </c>
      <c r="J12" s="53" t="str">
        <f t="shared" si="1"/>
        <v>6  MURID 6</v>
      </c>
      <c r="K12" s="2"/>
    </row>
    <row r="13" spans="1:11">
      <c r="A13" s="10"/>
      <c r="B13" s="215" t="s">
        <v>4</v>
      </c>
      <c r="C13" s="216"/>
      <c r="D13" s="177">
        <v>42844</v>
      </c>
      <c r="E13" s="93"/>
      <c r="F13" s="12"/>
      <c r="G13" s="10"/>
      <c r="H13" s="53">
        <v>7</v>
      </c>
      <c r="I13" s="53" t="str">
        <f>'REKOD PRESTASI MURID'!B18</f>
        <v>MURID 7</v>
      </c>
      <c r="J13" s="53" t="str">
        <f t="shared" si="1"/>
        <v>7  MURID 7</v>
      </c>
    </row>
    <row r="14" spans="1:11">
      <c r="A14" s="10"/>
      <c r="B14" s="11"/>
      <c r="C14" s="11"/>
      <c r="D14" s="11"/>
      <c r="E14" s="13"/>
      <c r="F14" s="11"/>
      <c r="G14" s="10"/>
      <c r="H14" s="53">
        <v>8</v>
      </c>
      <c r="I14" s="53" t="str">
        <f>'REKOD PRESTASI MURID'!B19</f>
        <v>MURID 8</v>
      </c>
      <c r="J14" s="53" t="str">
        <f t="shared" si="1"/>
        <v>8  MURID 8</v>
      </c>
    </row>
    <row r="15" spans="1:11" ht="22.5" customHeight="1">
      <c r="A15" s="10"/>
      <c r="B15" s="137"/>
      <c r="C15" s="139"/>
      <c r="D15" s="139"/>
      <c r="E15" s="144"/>
      <c r="F15" s="12"/>
      <c r="G15" s="10"/>
      <c r="H15" s="53">
        <v>9</v>
      </c>
      <c r="I15" s="53" t="str">
        <f>'REKOD PRESTASI MURID'!B20</f>
        <v>MURID 9</v>
      </c>
      <c r="J15" s="53" t="str">
        <f t="shared" si="1"/>
        <v>9  MURID 9</v>
      </c>
    </row>
    <row r="16" spans="1:11" ht="66" customHeight="1">
      <c r="A16" s="10"/>
      <c r="B16" s="222" t="s">
        <v>31</v>
      </c>
      <c r="C16" s="223"/>
      <c r="D16" s="224"/>
      <c r="E16" s="138">
        <f>VLOOKUP($I$6,'REKOD PRESTASI MURID'!$A$12:$S$65,19)</f>
        <v>3</v>
      </c>
      <c r="F16" s="57" t="str">
        <f>VLOOKUP(E16,'DATA PERNYATAAN TAHAP PGUASAAN '!A115:B120,2)</f>
        <v>Mengaplikasikan pengetahuan sejarah, definisi, prinsip, jenis, ciri serta kemahiran melalui eksperimentasi dan penerokaan media, proses dan teknik dalam penghasilan karya atau produk seni.</v>
      </c>
      <c r="G16" s="10"/>
      <c r="H16" s="53">
        <v>10</v>
      </c>
      <c r="I16" s="53" t="str">
        <f>'REKOD PRESTASI MURID'!B21</f>
        <v>MURID 10</v>
      </c>
      <c r="J16" s="53" t="str">
        <f t="shared" si="1"/>
        <v>10  MURID 10</v>
      </c>
    </row>
    <row r="17" spans="1:10" ht="51.75" hidden="1" customHeight="1">
      <c r="A17" s="10"/>
      <c r="B17" s="168"/>
      <c r="C17" s="168"/>
      <c r="D17" s="169"/>
      <c r="E17" s="170"/>
      <c r="F17" s="115"/>
      <c r="G17" s="10"/>
      <c r="H17" s="53">
        <v>11</v>
      </c>
      <c r="I17" s="53" t="str">
        <f>'REKOD PRESTASI MURID'!B22</f>
        <v>MURID 11</v>
      </c>
      <c r="J17" s="53" t="str">
        <f t="shared" si="1"/>
        <v>11  MURID 11</v>
      </c>
    </row>
    <row r="18" spans="1:10" ht="51.75" hidden="1" customHeight="1">
      <c r="A18" s="10"/>
      <c r="B18" s="168"/>
      <c r="C18" s="168"/>
      <c r="D18" s="169"/>
      <c r="E18" s="170"/>
      <c r="F18" s="115"/>
      <c r="G18" s="10"/>
      <c r="H18" s="53">
        <v>12</v>
      </c>
      <c r="I18" s="53" t="str">
        <f>'REKOD PRESTASI MURID'!B23</f>
        <v>MURID 12</v>
      </c>
      <c r="J18" s="53" t="str">
        <f t="shared" si="1"/>
        <v>12  MURID 12</v>
      </c>
    </row>
    <row r="19" spans="1:10" ht="51.75" hidden="1" customHeight="1">
      <c r="A19" s="10"/>
      <c r="B19" s="168"/>
      <c r="C19" s="168"/>
      <c r="D19" s="169"/>
      <c r="E19" s="170"/>
      <c r="F19" s="115"/>
      <c r="G19" s="10"/>
      <c r="H19" s="53">
        <v>13</v>
      </c>
      <c r="I19" s="53" t="str">
        <f>'REKOD PRESTASI MURID'!B24</f>
        <v>MURID 13</v>
      </c>
      <c r="J19" s="53" t="str">
        <f t="shared" si="1"/>
        <v>13  MURID 13</v>
      </c>
    </row>
    <row r="20" spans="1:10" ht="34.5" hidden="1" customHeight="1">
      <c r="A20" s="10"/>
      <c r="B20" s="137"/>
      <c r="C20" s="137"/>
      <c r="G20" s="10"/>
      <c r="H20" s="53">
        <v>14</v>
      </c>
      <c r="I20" s="53" t="str">
        <f>'REKOD PRESTASI MURID'!B25</f>
        <v>MURID 14</v>
      </c>
      <c r="J20" s="53" t="str">
        <f t="shared" ref="J20:J41" si="2">IF(I20=0,"",H20&amp;"  "&amp;I20)</f>
        <v>14  MURID 14</v>
      </c>
    </row>
    <row r="21" spans="1:10">
      <c r="A21" s="10"/>
      <c r="B21" s="14"/>
      <c r="C21" s="14"/>
      <c r="D21" s="14"/>
      <c r="E21" s="14"/>
      <c r="F21" s="14"/>
      <c r="G21" s="10"/>
      <c r="H21" s="53">
        <v>15</v>
      </c>
      <c r="I21" s="53" t="str">
        <f>'REKOD PRESTASI MURID'!B26</f>
        <v>MURID 15</v>
      </c>
      <c r="J21" s="53" t="str">
        <f t="shared" si="2"/>
        <v>15  MURID 15</v>
      </c>
    </row>
    <row r="22" spans="1:10" ht="81" customHeight="1">
      <c r="A22" s="10"/>
      <c r="B22" s="212" t="s">
        <v>106</v>
      </c>
      <c r="C22" s="212"/>
      <c r="D22" s="165" t="s">
        <v>29</v>
      </c>
      <c r="E22" s="89" t="s">
        <v>14</v>
      </c>
      <c r="F22" s="88" t="s">
        <v>5</v>
      </c>
      <c r="G22" s="10"/>
      <c r="H22" s="53">
        <v>16</v>
      </c>
      <c r="I22" s="53" t="str">
        <f>'REKOD PRESTASI MURID'!B27</f>
        <v>MURID 16</v>
      </c>
      <c r="J22" s="53" t="str">
        <f t="shared" si="2"/>
        <v>16  MURID 16</v>
      </c>
    </row>
    <row r="23" spans="1:10" ht="53.25" customHeight="1">
      <c r="A23" s="10"/>
      <c r="B23" s="217" t="s">
        <v>112</v>
      </c>
      <c r="C23" s="217"/>
      <c r="D23" s="164" t="s">
        <v>139</v>
      </c>
      <c r="E23" s="94">
        <f>VLOOKUP($I$6,'REKOD PRESTASI MURID'!$A$12:$N$65,5)</f>
        <v>3</v>
      </c>
      <c r="F23" s="57" t="str">
        <f>VLOOKUP(E23,'DATA PERNYATAAN TAHAP PGUASAAN '!A4:B9,2)</f>
        <v>Mengaplikasikan pengetahuan dan kefahaman untuk membuat eksperimentasi serta penerokaan dalam penghasilan portfolio Seni Ragam Hias Pengangkutan, Alat Permainan Rakyat dan Alat Domestik melalui penggunaan media, proses dan teknik.</v>
      </c>
      <c r="G23" s="10"/>
      <c r="H23" s="53">
        <v>17</v>
      </c>
      <c r="I23" s="53" t="str">
        <f>'REKOD PRESTASI MURID'!B28</f>
        <v>MURID 17</v>
      </c>
      <c r="J23" s="53" t="str">
        <f t="shared" si="2"/>
        <v>17  MURID 17</v>
      </c>
    </row>
    <row r="24" spans="1:10" ht="53.25" customHeight="1">
      <c r="A24" s="10"/>
      <c r="B24" s="218" t="s">
        <v>113</v>
      </c>
      <c r="C24" s="218"/>
      <c r="D24" s="164" t="s">
        <v>107</v>
      </c>
      <c r="E24" s="94">
        <f>VLOOKUP($I$6,'REKOD PRESTASI MURID'!$A$12:$N$65,6)</f>
        <v>4</v>
      </c>
      <c r="F24" s="57" t="str">
        <f>VLOOKUP(E24,'DATA PERNYATAAN TAHAP PGUASAAN '!A12:B17,2)</f>
        <v>Menganalisis dan memanipulasi hasil eksperimentasi serta penerokaan terhadap Seni Lukisan dalam penghasilan karya seni.</v>
      </c>
      <c r="G24" s="10"/>
      <c r="H24" s="53">
        <v>18</v>
      </c>
      <c r="I24" s="53" t="str">
        <f>'REKOD PRESTASI MURID'!B29</f>
        <v>MURID 18</v>
      </c>
      <c r="J24" s="53" t="str">
        <f t="shared" si="2"/>
        <v>18  MURID 18</v>
      </c>
    </row>
    <row r="25" spans="1:10" ht="53.25" customHeight="1">
      <c r="A25" s="10"/>
      <c r="B25" s="218"/>
      <c r="C25" s="218"/>
      <c r="D25" s="164" t="s">
        <v>108</v>
      </c>
      <c r="E25" s="94">
        <f>VLOOKUP($I$6,'REKOD PRESTASI MURID'!$A$12:$N$65,7)</f>
        <v>3</v>
      </c>
      <c r="F25" s="57" t="str">
        <f>VLOOKUP(E25,'DATA PERNYATAAN TAHAP PGUASAAN '!A20:B25,2)</f>
        <v>Mengaplikasikan pengetahuan dan kefahaman untuk membuat eksperimentasi serta penerokaan 
terhadap Seni Catan melalui penggunaan media, proses dan teknik.</v>
      </c>
      <c r="G25" s="10"/>
      <c r="H25" s="53">
        <v>19</v>
      </c>
      <c r="I25" s="53" t="str">
        <f>'REKOD PRESTASI MURID'!B30</f>
        <v>MURID 19</v>
      </c>
      <c r="J25" s="53" t="str">
        <f t="shared" si="2"/>
        <v>19  MURID 19</v>
      </c>
    </row>
    <row r="26" spans="1:10" ht="53.25" customHeight="1">
      <c r="A26" s="10"/>
      <c r="B26" s="218"/>
      <c r="C26" s="218"/>
      <c r="D26" s="164" t="s">
        <v>140</v>
      </c>
      <c r="E26" s="94">
        <f>VLOOKUP($I$6,'REKOD PRESTASI MURID'!$A$12:$N$65,8)</f>
        <v>3</v>
      </c>
      <c r="F26" s="57" t="str">
        <f>VLOOKUP(E26,'DATA PERNYATAAN TAHAP PGUASAAN '!A28:B33,2)</f>
        <v>Mengaplikasikan pengetahuan dan kefahaman untuk membuat eksperimentasi serta penerokaan 
terhadap Seni Cetakan melalui penggunaan media, proses dan teknik.</v>
      </c>
      <c r="G26" s="10"/>
      <c r="H26" s="53">
        <v>20</v>
      </c>
      <c r="I26" s="53" t="str">
        <f>'REKOD PRESTASI MURID'!B31</f>
        <v>MURID 20</v>
      </c>
      <c r="J26" s="53" t="str">
        <f t="shared" si="2"/>
        <v>20  MURID 20</v>
      </c>
    </row>
    <row r="27" spans="1:10" ht="53.25" customHeight="1">
      <c r="A27" s="10"/>
      <c r="B27" s="219" t="s">
        <v>114</v>
      </c>
      <c r="C27" s="219"/>
      <c r="D27" s="164" t="s">
        <v>117</v>
      </c>
      <c r="E27" s="94">
        <f>VLOOKUP($I$6,'REKOD PRESTASI MURID'!$A$12:$N$65,9)</f>
        <v>4</v>
      </c>
      <c r="F27" s="57" t="str">
        <f>VLOOKUP(E27,'DATA PERNYATAAN TAHAP PGUASAAN '!A36:B41,2)</f>
        <v>Menganalisis dan memanipulasi hasil eksperimentasi serta penerokaan terhadap Reka Bentuk Landskap dalam penghasilan karya seni.</v>
      </c>
      <c r="G27" s="10"/>
      <c r="H27" s="53">
        <v>21</v>
      </c>
      <c r="I27" s="53" t="str">
        <f>'REKOD PRESTASI MURID'!B32</f>
        <v>MURID 21</v>
      </c>
      <c r="J27" s="53" t="str">
        <f t="shared" si="2"/>
        <v>21  MURID 21</v>
      </c>
    </row>
    <row r="28" spans="1:10" ht="53.25" customHeight="1">
      <c r="A28" s="10"/>
      <c r="B28" s="219"/>
      <c r="C28" s="219"/>
      <c r="D28" s="164" t="s">
        <v>118</v>
      </c>
      <c r="E28" s="94">
        <f>VLOOKUP($I$6,'REKOD PRESTASI MURID'!$A$12:$N$65,10)</f>
        <v>3</v>
      </c>
      <c r="F28" s="57" t="str">
        <f>VLOOKUP(E28,'DATA PERNYATAAN TAHAP PGUASAAN '!A44:B49,2)</f>
        <v>Mengaplikasikan pengetahuan dan kefahaman untuk membuat eksperimentasi serta penerokaan 
terhadap Reka Bentuk Hiasan Dalaman melalui penggunaan alatan, bahan dan proses.</v>
      </c>
      <c r="G28" s="10"/>
      <c r="H28" s="53">
        <v>22</v>
      </c>
      <c r="I28" s="53" t="str">
        <f>'REKOD PRESTASI MURID'!B33</f>
        <v>MURID 22</v>
      </c>
      <c r="J28" s="53" t="str">
        <f t="shared" si="2"/>
        <v>22  MURID 22</v>
      </c>
    </row>
    <row r="29" spans="1:10" ht="53.25" customHeight="1">
      <c r="A29" s="10"/>
      <c r="B29" s="219"/>
      <c r="C29" s="219"/>
      <c r="D29" s="164" t="s">
        <v>109</v>
      </c>
      <c r="E29" s="94">
        <f>VLOOKUP($I$6,'REKOD PRESTASI MURID'!$A$12:$N$65,11)</f>
        <v>3</v>
      </c>
      <c r="F29" s="57" t="str">
        <f>VLOOKUP(E29,'DATA PERNYATAAN TAHAP PGUASAAN '!A52:B57,2)</f>
        <v>Mengaplikasikan pengetahuan dan kefahaman untuk membuat eksperimentasi serta penerokaan 
terhadap Reka Bentuk Industri melalui penggunaan alatan, bahan dan proses.</v>
      </c>
      <c r="G29" s="10"/>
      <c r="H29" s="53">
        <v>23</v>
      </c>
      <c r="I29" s="53" t="str">
        <f>'REKOD PRESTASI MURID'!B34</f>
        <v>MURID 23</v>
      </c>
      <c r="J29" s="53" t="str">
        <f t="shared" si="2"/>
        <v>23  MURID 23</v>
      </c>
    </row>
    <row r="30" spans="1:10" ht="53.25" customHeight="1">
      <c r="A30" s="10"/>
      <c r="B30" s="220" t="s">
        <v>115</v>
      </c>
      <c r="C30" s="220"/>
      <c r="D30" s="164" t="s">
        <v>141</v>
      </c>
      <c r="E30" s="94">
        <f>VLOOKUP($I$6,'REKOD PRESTASI MURID'!$A$12:$N$65,12)</f>
        <v>3</v>
      </c>
      <c r="F30" s="57" t="str">
        <f>VLOOKUP(E30,'DATA PERNYATAAN TAHAP PGUASAAN '!A60:B65,2)</f>
        <v>Mengaplikasikan pengetahuan dan kefahaman untuk membuat eksperimentasi serta penerokaan 
terhadap Seni Sulaman melalui penggunaan alatan, bahan dan teknik.</v>
      </c>
      <c r="G30" s="10"/>
      <c r="H30" s="53">
        <v>24</v>
      </c>
      <c r="I30" s="53" t="str">
        <f>'REKOD PRESTASI MURID'!B35</f>
        <v>MURID 24</v>
      </c>
      <c r="J30" s="53" t="str">
        <f t="shared" si="2"/>
        <v>24  MURID 24</v>
      </c>
    </row>
    <row r="31" spans="1:10" ht="53.25" customHeight="1">
      <c r="A31" s="10"/>
      <c r="B31" s="220"/>
      <c r="C31" s="220"/>
      <c r="D31" s="164" t="s">
        <v>142</v>
      </c>
      <c r="E31" s="94">
        <f>VLOOKUP($I$6,'REKOD PRESTASI MURID'!$A$12:$N$65,13)</f>
        <v>3</v>
      </c>
      <c r="F31" s="57" t="str">
        <f>VLOOKUP(E31,'DATA PERNYATAAN TAHAP PGUASAAN '!A68:B73,2)</f>
        <v>Mengaplikasikan pengetahuan dan kefahaman untuk membuat eksperimentasi serta penerokaan terhadap Seni Seramik melalui penggunaan alatan, bahan dan proses.</v>
      </c>
      <c r="G31" s="10"/>
      <c r="H31" s="53">
        <v>25</v>
      </c>
      <c r="I31" s="53" t="str">
        <f>'REKOD PRESTASI MURID'!B36</f>
        <v>MURID 25</v>
      </c>
      <c r="J31" s="53" t="str">
        <f t="shared" si="2"/>
        <v>25  MURID 25</v>
      </c>
    </row>
    <row r="32" spans="1:10" ht="53.25" customHeight="1">
      <c r="A32" s="10"/>
      <c r="B32" s="221" t="s">
        <v>116</v>
      </c>
      <c r="C32" s="221"/>
      <c r="D32" s="164" t="s">
        <v>179</v>
      </c>
      <c r="E32" s="94">
        <f>VLOOKUP($I$6,'REKOD PRESTASI MURID'!$A$12:$N$65,14)</f>
        <v>3</v>
      </c>
      <c r="F32" s="57" t="str">
        <f>VLOOKUP(E32,'DATA PERNYATAAN TAHAP PGUASAAN '!A76:B81,2)</f>
        <v>Mengaplikasikan pengetahuan dan kefahaman untuk membuat eksperimentasi serta penerokaan 
terhadap Simbol dan Logo dalam Seni Reka Grafik melalui penggunaan pelbagai media dan teknik.</v>
      </c>
      <c r="G32" s="10"/>
      <c r="H32" s="53">
        <v>26</v>
      </c>
      <c r="I32" s="53" t="str">
        <f>'REKOD PRESTASI MURID'!B37</f>
        <v>MURID 26</v>
      </c>
      <c r="J32" s="53" t="str">
        <f t="shared" si="2"/>
        <v>26  MURID 26</v>
      </c>
    </row>
    <row r="33" spans="1:10" ht="53.25" customHeight="1">
      <c r="A33" s="10"/>
      <c r="B33" s="221"/>
      <c r="C33" s="221"/>
      <c r="D33" s="164" t="s">
        <v>180</v>
      </c>
      <c r="E33" s="94">
        <f>VLOOKUP($I$6,'REKOD PRESTASI MURID'!$A$12:$O$65,15)</f>
        <v>3</v>
      </c>
      <c r="F33" s="57" t="str">
        <f>VLOOKUP(E33,'DATA PERNYATAAN TAHAP PGUASAAN '!A107:B112,2)</f>
        <v>Mengaplikasikan pengetahuan dan kefahaman untuk membuat eksperimentasi serta penerokaan 
terhadap Pinhole dalam Seni Foto melalui penggunaan pelbagai media dan teknik.</v>
      </c>
      <c r="G33" s="10"/>
      <c r="H33" s="53">
        <v>27</v>
      </c>
      <c r="I33" s="53" t="str">
        <f>'REKOD PRESTASI MURID'!B38</f>
        <v>MURID 27</v>
      </c>
      <c r="J33" s="53" t="str">
        <f t="shared" si="2"/>
        <v>27  MURID 27</v>
      </c>
    </row>
    <row r="34" spans="1:10" ht="53.25" hidden="1" customHeight="1" thickBot="1">
      <c r="A34" s="10"/>
      <c r="B34" s="151"/>
      <c r="C34" s="152"/>
      <c r="D34" s="166"/>
      <c r="E34" s="94"/>
      <c r="F34" s="57"/>
      <c r="G34" s="10"/>
      <c r="H34" s="53">
        <v>28</v>
      </c>
      <c r="I34" s="53" t="str">
        <f>'REKOD PRESTASI MURID'!B39</f>
        <v>MURID 28</v>
      </c>
      <c r="J34" s="53" t="str">
        <f t="shared" si="2"/>
        <v>28  MURID 28</v>
      </c>
    </row>
    <row r="35" spans="1:10" ht="53.25" hidden="1" customHeight="1" thickTop="1">
      <c r="A35" s="10"/>
      <c r="B35" s="140"/>
      <c r="C35" s="141"/>
      <c r="D35" s="132"/>
      <c r="E35" s="94"/>
      <c r="F35" s="57"/>
      <c r="G35" s="10"/>
      <c r="H35" s="53">
        <v>29</v>
      </c>
      <c r="I35" s="53" t="str">
        <f>'REKOD PRESTASI MURID'!B40</f>
        <v>MURID 29</v>
      </c>
      <c r="J35" s="53" t="str">
        <f t="shared" si="2"/>
        <v>29  MURID 29</v>
      </c>
    </row>
    <row r="36" spans="1:10" ht="53.25" hidden="1" customHeight="1">
      <c r="A36" s="10"/>
      <c r="B36" s="140"/>
      <c r="C36" s="141"/>
      <c r="D36" s="101"/>
      <c r="E36" s="94"/>
      <c r="F36" s="57"/>
      <c r="G36" s="10"/>
      <c r="H36" s="53">
        <v>30</v>
      </c>
      <c r="I36" s="53" t="str">
        <f>'REKOD PRESTASI MURID'!B41</f>
        <v>MURID 30</v>
      </c>
      <c r="J36" s="53" t="str">
        <f t="shared" si="2"/>
        <v>30  MURID 30</v>
      </c>
    </row>
    <row r="37" spans="1:10" ht="53.25" hidden="1" customHeight="1">
      <c r="A37" s="10"/>
      <c r="B37" s="140"/>
      <c r="C37" s="141"/>
      <c r="D37" s="101"/>
      <c r="E37" s="94"/>
      <c r="F37" s="57"/>
      <c r="G37" s="10"/>
      <c r="H37" s="53">
        <v>31</v>
      </c>
      <c r="I37" s="53" t="str">
        <f>'REKOD PRESTASI MURID'!B42</f>
        <v>MURID 31</v>
      </c>
      <c r="J37" s="53" t="str">
        <f t="shared" si="2"/>
        <v>31  MURID 31</v>
      </c>
    </row>
    <row r="38" spans="1:10" ht="53.25" hidden="1" customHeight="1">
      <c r="A38" s="10"/>
      <c r="B38" s="142"/>
      <c r="C38" s="143"/>
      <c r="D38" s="101"/>
      <c r="E38" s="94"/>
      <c r="F38" s="57"/>
      <c r="G38" s="10"/>
      <c r="H38" s="53">
        <v>32</v>
      </c>
      <c r="I38" s="53" t="str">
        <f>'REKOD PRESTASI MURID'!B43</f>
        <v>MURID 32</v>
      </c>
      <c r="J38" s="53" t="str">
        <f t="shared" si="2"/>
        <v>32  MURID 32</v>
      </c>
    </row>
    <row r="39" spans="1:10" s="51" customFormat="1" ht="18">
      <c r="A39" s="10"/>
      <c r="B39" s="118"/>
      <c r="C39" s="118"/>
      <c r="D39" s="113"/>
      <c r="E39" s="114"/>
      <c r="F39" s="115"/>
      <c r="G39" s="10"/>
      <c r="H39" s="53">
        <v>33</v>
      </c>
      <c r="I39" s="53" t="str">
        <f>'REKOD PRESTASI MURID'!B44</f>
        <v>MURID 33</v>
      </c>
      <c r="J39" s="53" t="str">
        <f t="shared" si="2"/>
        <v>33  MURID 33</v>
      </c>
    </row>
    <row r="40" spans="1:10" s="51" customFormat="1" ht="21.75" customHeight="1">
      <c r="A40" s="106"/>
      <c r="B40" s="116"/>
      <c r="C40" s="116"/>
      <c r="D40" s="117"/>
      <c r="E40" s="109"/>
      <c r="F40" s="110"/>
      <c r="G40" s="106"/>
      <c r="H40" s="53">
        <v>34</v>
      </c>
      <c r="I40" s="53" t="str">
        <f>'REKOD PRESTASI MURID'!B45</f>
        <v>MURID 34</v>
      </c>
      <c r="J40" s="53" t="str">
        <f t="shared" si="2"/>
        <v>34  MURID 34</v>
      </c>
    </row>
    <row r="41" spans="1:10" s="51" customFormat="1" ht="21.75" customHeight="1">
      <c r="A41" s="106"/>
      <c r="B41" s="116"/>
      <c r="C41" s="116"/>
      <c r="D41" s="108" t="s">
        <v>39</v>
      </c>
      <c r="E41" s="213"/>
      <c r="F41" s="213"/>
      <c r="G41" s="106"/>
      <c r="H41" s="53">
        <v>35</v>
      </c>
      <c r="I41" s="53" t="str">
        <f>'REKOD PRESTASI MURID'!B46</f>
        <v>MURID 35</v>
      </c>
      <c r="J41" s="53" t="str">
        <f t="shared" si="2"/>
        <v>35  MURID 35</v>
      </c>
    </row>
    <row r="42" spans="1:10" s="111" customFormat="1" ht="22.5" customHeight="1">
      <c r="A42" s="106"/>
      <c r="B42" s="107"/>
      <c r="C42" s="107"/>
      <c r="E42" s="205"/>
      <c r="F42" s="205"/>
      <c r="G42" s="106"/>
      <c r="H42" s="53">
        <v>36</v>
      </c>
      <c r="I42" s="53" t="str">
        <f>'REKOD PRESTASI MURID'!B47</f>
        <v>MURID 36</v>
      </c>
      <c r="J42" s="53" t="str">
        <f t="shared" ref="J42:J60" si="3">IF(I42=0,"",H42&amp;"  "&amp;I42)</f>
        <v>36  MURID 36</v>
      </c>
    </row>
    <row r="43" spans="1:10" s="111" customFormat="1" ht="21" customHeight="1">
      <c r="A43" s="106"/>
      <c r="B43" s="107"/>
      <c r="C43" s="107"/>
      <c r="D43" s="108"/>
      <c r="E43" s="205"/>
      <c r="F43" s="205"/>
      <c r="G43" s="106"/>
      <c r="H43" s="53">
        <v>37</v>
      </c>
      <c r="I43" s="53" t="str">
        <f>'REKOD PRESTASI MURID'!B48</f>
        <v>MURID 37</v>
      </c>
      <c r="J43" s="53" t="str">
        <f t="shared" si="3"/>
        <v>37  MURID 37</v>
      </c>
    </row>
    <row r="44" spans="1:10" s="111" customFormat="1">
      <c r="A44" s="106"/>
      <c r="B44" s="106"/>
      <c r="C44" s="106"/>
      <c r="D44" s="106"/>
      <c r="E44" s="106"/>
      <c r="F44" s="106"/>
      <c r="G44" s="106"/>
      <c r="H44" s="53">
        <v>38</v>
      </c>
      <c r="I44" s="53" t="str">
        <f>'REKOD PRESTASI MURID'!B49</f>
        <v>MURID 38</v>
      </c>
      <c r="J44" s="53" t="str">
        <f t="shared" si="3"/>
        <v>38  MURID 38</v>
      </c>
    </row>
    <row r="45" spans="1:10">
      <c r="H45" s="53">
        <v>39</v>
      </c>
      <c r="I45" s="53" t="str">
        <f>'REKOD PRESTASI MURID'!B50</f>
        <v>MURID 39</v>
      </c>
      <c r="J45" s="53" t="str">
        <f t="shared" si="3"/>
        <v>39  MURID 39</v>
      </c>
    </row>
    <row r="46" spans="1:10">
      <c r="H46" s="53">
        <v>40</v>
      </c>
      <c r="I46" s="53" t="str">
        <f>'REKOD PRESTASI MURID'!B51</f>
        <v>MURID 40</v>
      </c>
      <c r="J46" s="53" t="str">
        <f t="shared" si="3"/>
        <v>40  MURID 40</v>
      </c>
    </row>
    <row r="47" spans="1:10">
      <c r="H47" s="53">
        <v>41</v>
      </c>
      <c r="I47" s="53" t="str">
        <f>'REKOD PRESTASI MURID'!B52</f>
        <v>MURID 41</v>
      </c>
      <c r="J47" s="53" t="str">
        <f t="shared" si="3"/>
        <v>41  MURID 41</v>
      </c>
    </row>
    <row r="48" spans="1:10">
      <c r="B48" s="50"/>
      <c r="C48" s="50"/>
      <c r="D48" s="50"/>
      <c r="E48" s="50"/>
      <c r="F48" s="50"/>
      <c r="H48" s="53">
        <v>42</v>
      </c>
      <c r="I48" s="53" t="str">
        <f>'REKOD PRESTASI MURID'!B53</f>
        <v>MURID 42</v>
      </c>
      <c r="J48" s="53" t="str">
        <f t="shared" si="3"/>
        <v>42  MURID 42</v>
      </c>
    </row>
    <row r="49" spans="2:10">
      <c r="B49" s="50" t="s">
        <v>11</v>
      </c>
      <c r="C49" s="50"/>
      <c r="D49" s="50"/>
      <c r="E49" s="50"/>
      <c r="F49" s="61" t="s">
        <v>11</v>
      </c>
      <c r="H49" s="53">
        <v>43</v>
      </c>
      <c r="I49" s="53" t="str">
        <f>'REKOD PRESTASI MURID'!B54</f>
        <v>MURID 43</v>
      </c>
      <c r="J49" s="53" t="str">
        <f t="shared" si="3"/>
        <v>43  MURID 43</v>
      </c>
    </row>
    <row r="50" spans="2:10">
      <c r="B50" s="2" t="str">
        <f>'REKOD PRESTASI MURID'!$D$6</f>
        <v>RAFIDAH SAMSURI</v>
      </c>
      <c r="C50" s="2"/>
      <c r="D50" s="2"/>
      <c r="E50" s="2"/>
      <c r="F50" s="62" t="str">
        <f>'REKOD PRESTASI MURID'!$B$70</f>
        <v>PN. ROZITA BT AHMAD</v>
      </c>
      <c r="H50" s="53">
        <v>44</v>
      </c>
      <c r="I50" s="53" t="str">
        <f>'REKOD PRESTASI MURID'!B55</f>
        <v>MURID 44</v>
      </c>
      <c r="J50" s="53" t="str">
        <f t="shared" si="3"/>
        <v>44  MURID 44</v>
      </c>
    </row>
    <row r="51" spans="2:10">
      <c r="B51" s="50" t="s">
        <v>10</v>
      </c>
      <c r="C51" s="50"/>
      <c r="D51" s="50"/>
      <c r="E51" s="50"/>
      <c r="F51" s="61" t="str">
        <f>'REKOD PRESTASI MURID'!$B$71</f>
        <v>PENGETUA</v>
      </c>
      <c r="H51" s="53">
        <v>45</v>
      </c>
      <c r="I51" s="53" t="str">
        <f>'REKOD PRESTASI MURID'!B56</f>
        <v>MURID 45</v>
      </c>
      <c r="J51" s="53" t="str">
        <f t="shared" si="3"/>
        <v>45  MURID 45</v>
      </c>
    </row>
    <row r="52" spans="2:10">
      <c r="B52" s="50" t="str">
        <f>'REKOD PRESTASI MURID'!$B$72</f>
        <v>SMK CHERAS JAYA</v>
      </c>
      <c r="C52" s="50"/>
      <c r="D52" s="50"/>
      <c r="E52" s="50"/>
      <c r="F52" s="61" t="str">
        <f>'REKOD PRESTASI MURID'!$B$72</f>
        <v>SMK CHERAS JAYA</v>
      </c>
      <c r="H52" s="53">
        <v>46</v>
      </c>
      <c r="I52" s="53" t="str">
        <f>'REKOD PRESTASI MURID'!B57</f>
        <v>MURID 46</v>
      </c>
      <c r="J52" s="53" t="str">
        <f t="shared" si="3"/>
        <v>46  MURID 46</v>
      </c>
    </row>
    <row r="53" spans="2:10">
      <c r="B53" s="52"/>
      <c r="C53" s="52"/>
      <c r="D53" s="52"/>
      <c r="E53" s="52"/>
      <c r="H53" s="53">
        <v>47</v>
      </c>
      <c r="I53" s="53" t="str">
        <f>'REKOD PRESTASI MURID'!B58</f>
        <v>MURID 47</v>
      </c>
      <c r="J53" s="53" t="str">
        <f t="shared" si="3"/>
        <v>47  MURID 47</v>
      </c>
    </row>
    <row r="54" spans="2:10">
      <c r="H54" s="53">
        <v>48</v>
      </c>
      <c r="I54" s="53" t="str">
        <f>'REKOD PRESTASI MURID'!B59</f>
        <v>MURID 48</v>
      </c>
      <c r="J54" s="53" t="str">
        <f t="shared" si="3"/>
        <v>48  MURID 48</v>
      </c>
    </row>
    <row r="55" spans="2:10" s="51" customFormat="1">
      <c r="G55" s="102"/>
      <c r="H55" s="53">
        <v>49</v>
      </c>
      <c r="I55" s="53" t="str">
        <f>'REKOD PRESTASI MURID'!B60</f>
        <v>MURID 49</v>
      </c>
      <c r="J55" s="53" t="str">
        <f t="shared" si="3"/>
        <v>49  MURID 49</v>
      </c>
    </row>
    <row r="56" spans="2:10" s="51" customFormat="1">
      <c r="G56" s="102"/>
      <c r="H56" s="53">
        <v>50</v>
      </c>
      <c r="I56" s="53" t="str">
        <f>'REKOD PRESTASI MURID'!B61</f>
        <v>MURID 50</v>
      </c>
      <c r="J56" s="53" t="str">
        <f t="shared" si="3"/>
        <v>50  MURID 50</v>
      </c>
    </row>
    <row r="57" spans="2:10" s="51" customFormat="1">
      <c r="G57" s="102"/>
      <c r="H57" s="53">
        <v>51</v>
      </c>
      <c r="I57" s="53" t="str">
        <f>'REKOD PRESTASI MURID'!B62</f>
        <v>MURID 51</v>
      </c>
      <c r="J57" s="53" t="str">
        <f t="shared" si="3"/>
        <v>51  MURID 51</v>
      </c>
    </row>
    <row r="58" spans="2:10" s="51" customFormat="1">
      <c r="G58" s="102"/>
      <c r="H58" s="53">
        <v>52</v>
      </c>
      <c r="I58" s="53" t="str">
        <f>'REKOD PRESTASI MURID'!B63</f>
        <v>MURID 52</v>
      </c>
      <c r="J58" s="53" t="str">
        <f t="shared" si="3"/>
        <v>52  MURID 52</v>
      </c>
    </row>
    <row r="59" spans="2:10" s="51" customFormat="1">
      <c r="C59" s="50"/>
      <c r="D59" s="50"/>
      <c r="E59" s="50"/>
      <c r="G59" s="102"/>
      <c r="H59" s="53">
        <v>53</v>
      </c>
      <c r="I59" s="53" t="str">
        <f>'REKOD PRESTASI MURID'!B64</f>
        <v>MURID 53</v>
      </c>
      <c r="J59" s="53" t="str">
        <f t="shared" si="3"/>
        <v>53  MURID 53</v>
      </c>
    </row>
    <row r="60" spans="2:10" s="51" customFormat="1">
      <c r="D60" s="2"/>
      <c r="E60" s="2"/>
      <c r="G60" s="102"/>
      <c r="H60" s="53">
        <v>54</v>
      </c>
      <c r="I60" s="53" t="str">
        <f>'REKOD PRESTASI MURID'!B65</f>
        <v>MURID 54</v>
      </c>
      <c r="J60" s="53" t="str">
        <f t="shared" si="3"/>
        <v>54  MURID 54</v>
      </c>
    </row>
    <row r="61" spans="2:10" s="51" customFormat="1">
      <c r="D61" s="50"/>
      <c r="E61" s="50"/>
      <c r="G61" s="102"/>
      <c r="H61" s="53">
        <v>55</v>
      </c>
      <c r="I61" s="53"/>
      <c r="J61" s="53"/>
    </row>
    <row r="62" spans="2:10" s="51" customFormat="1">
      <c r="D62" s="50"/>
      <c r="E62" s="50"/>
      <c r="G62" s="102"/>
      <c r="H62" s="53"/>
      <c r="I62" s="53"/>
      <c r="J62" s="53"/>
    </row>
    <row r="63" spans="2:10" s="51" customFormat="1">
      <c r="G63" s="102"/>
      <c r="H63" s="53"/>
      <c r="I63" s="53"/>
      <c r="J63" s="53"/>
    </row>
    <row r="64" spans="2:10" s="51" customFormat="1">
      <c r="G64" s="102"/>
      <c r="H64" s="53"/>
      <c r="I64" s="53"/>
      <c r="J64" s="53"/>
    </row>
    <row r="65" spans="7:10" s="51" customFormat="1">
      <c r="G65" s="102"/>
      <c r="H65" s="53"/>
      <c r="I65" s="53"/>
      <c r="J65" s="53"/>
    </row>
    <row r="66" spans="7:10" s="51" customFormat="1">
      <c r="G66" s="102"/>
      <c r="H66" s="53"/>
      <c r="I66" s="53"/>
      <c r="J66" s="53"/>
    </row>
    <row r="67" spans="7:10">
      <c r="H67" s="53"/>
      <c r="I67" s="53"/>
      <c r="J67" s="53"/>
    </row>
    <row r="68" spans="7:10">
      <c r="H68" s="53"/>
      <c r="I68" s="53"/>
      <c r="J68" s="53"/>
    </row>
    <row r="69" spans="7:10">
      <c r="H69" s="53"/>
      <c r="I69" s="53"/>
      <c r="J69" s="53"/>
    </row>
    <row r="70" spans="7:10">
      <c r="H70" s="104"/>
      <c r="I70" s="103"/>
      <c r="J70" s="51"/>
    </row>
    <row r="71" spans="7:10">
      <c r="H71" s="104"/>
      <c r="I71" s="103"/>
      <c r="J71" s="51"/>
    </row>
    <row r="72" spans="7:10">
      <c r="H72" s="104"/>
      <c r="I72" s="103"/>
      <c r="J72" s="51"/>
    </row>
    <row r="73" spans="7:10">
      <c r="H73" s="104"/>
      <c r="I73" s="103"/>
      <c r="J73" s="51"/>
    </row>
    <row r="74" spans="7:10">
      <c r="H74" s="104"/>
      <c r="I74" s="103"/>
      <c r="J74" s="51"/>
    </row>
    <row r="75" spans="7:10">
      <c r="H75" s="104"/>
      <c r="I75" s="103"/>
      <c r="J75" s="51"/>
    </row>
    <row r="76" spans="7:10">
      <c r="H76" s="104"/>
      <c r="I76" s="103"/>
      <c r="J76" s="51"/>
    </row>
    <row r="77" spans="7:10">
      <c r="H77" s="104"/>
      <c r="I77" s="103"/>
      <c r="J77" s="51"/>
    </row>
    <row r="78" spans="7:10">
      <c r="H78" s="104"/>
      <c r="I78" s="103"/>
      <c r="J78" s="51"/>
    </row>
    <row r="79" spans="7:10">
      <c r="H79" s="104"/>
      <c r="I79" s="103"/>
      <c r="J79" s="51"/>
    </row>
    <row r="80" spans="7:10">
      <c r="H80" s="104"/>
      <c r="I80" s="51"/>
      <c r="J80" s="51"/>
    </row>
    <row r="81" spans="8:10">
      <c r="H81" s="104"/>
      <c r="I81" s="51"/>
      <c r="J81" s="51"/>
    </row>
    <row r="82" spans="8:10"/>
    <row r="83" spans="8:10"/>
    <row r="84" spans="8:10"/>
    <row r="85" spans="8:10"/>
    <row r="86" spans="8:10"/>
    <row r="87" spans="8:10"/>
    <row r="88" spans="8:10"/>
    <row r="89" spans="8:10"/>
    <row r="90" spans="8:10"/>
    <row r="91" spans="8:10"/>
    <row r="92" spans="8:10"/>
  </sheetData>
  <sheetProtection password="B070" sheet="1" objects="1" scenarios="1"/>
  <mergeCells count="20">
    <mergeCell ref="H4:J4"/>
    <mergeCell ref="B13:C13"/>
    <mergeCell ref="B11:C11"/>
    <mergeCell ref="B10:C10"/>
    <mergeCell ref="E42:F42"/>
    <mergeCell ref="B23:C23"/>
    <mergeCell ref="B24:C26"/>
    <mergeCell ref="B27:C29"/>
    <mergeCell ref="B30:C31"/>
    <mergeCell ref="B32:C33"/>
    <mergeCell ref="B16:D16"/>
    <mergeCell ref="E43:F43"/>
    <mergeCell ref="B1:F1"/>
    <mergeCell ref="B2:F2"/>
    <mergeCell ref="B4:F4"/>
    <mergeCell ref="B3:F3"/>
    <mergeCell ref="B9:C9"/>
    <mergeCell ref="B8:C8"/>
    <mergeCell ref="B22:C22"/>
    <mergeCell ref="E41:F41"/>
  </mergeCells>
  <printOptions horizontalCentered="1"/>
  <pageMargins left="0.25" right="0.25" top="0.75" bottom="0.75" header="0.3" footer="0.3"/>
  <pageSetup paperSize="9" scale="59" fitToHeight="0" orientation="portrait" blackAndWhite="1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Drop Down 1">
              <controlPr defaultSize="0" print="0" autoLine="0" autoPict="0">
                <anchor moveWithCells="1">
                  <from>
                    <xdr:col>5</xdr:col>
                    <xdr:colOff>2809875</xdr:colOff>
                    <xdr:row>7</xdr:row>
                    <xdr:rowOff>28575</xdr:rowOff>
                  </from>
                  <to>
                    <xdr:col>5</xdr:col>
                    <xdr:colOff>5753100</xdr:colOff>
                    <xdr:row>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304"/>
  <sheetViews>
    <sheetView zoomScale="80" zoomScaleNormal="80" workbookViewId="0">
      <selection activeCell="B4" sqref="B4"/>
    </sheetView>
  </sheetViews>
  <sheetFormatPr defaultColWidth="9.140625" defaultRowHeight="14.25" zeroHeight="1"/>
  <cols>
    <col min="1" max="1" width="20.85546875" style="4" customWidth="1"/>
    <col min="2" max="2" width="104.7109375" style="86" customWidth="1"/>
    <col min="3" max="4" width="9.140625" style="4" customWidth="1"/>
    <col min="5" max="16384" width="9.140625" style="4"/>
  </cols>
  <sheetData>
    <row r="1" spans="1:9" ht="39.75" customHeight="1">
      <c r="A1" s="83" t="s">
        <v>166</v>
      </c>
      <c r="B1" s="84"/>
    </row>
    <row r="2" spans="1:9">
      <c r="A2" s="49"/>
      <c r="B2" s="85"/>
    </row>
    <row r="3" spans="1:9" ht="38.25" customHeight="1">
      <c r="A3" s="126" t="s">
        <v>14</v>
      </c>
      <c r="B3" s="147" t="s">
        <v>185</v>
      </c>
    </row>
    <row r="4" spans="1:9" ht="28.5">
      <c r="A4" s="63">
        <v>1</v>
      </c>
      <c r="B4" s="149" t="s">
        <v>183</v>
      </c>
    </row>
    <row r="5" spans="1:9" ht="28.5">
      <c r="A5" s="63">
        <v>2</v>
      </c>
      <c r="B5" s="149" t="s">
        <v>184</v>
      </c>
    </row>
    <row r="6" spans="1:9" ht="57.75" customHeight="1">
      <c r="A6" s="63">
        <v>3</v>
      </c>
      <c r="B6" s="149" t="s">
        <v>193</v>
      </c>
    </row>
    <row r="7" spans="1:9" ht="28.5">
      <c r="A7" s="63">
        <v>4</v>
      </c>
      <c r="B7" s="149" t="s">
        <v>144</v>
      </c>
    </row>
    <row r="8" spans="1:9" ht="28.5">
      <c r="A8" s="63">
        <v>5</v>
      </c>
      <c r="B8" s="149" t="s">
        <v>145</v>
      </c>
    </row>
    <row r="9" spans="1:9" ht="42.75">
      <c r="A9" s="63">
        <v>6</v>
      </c>
      <c r="B9" s="149" t="s">
        <v>194</v>
      </c>
    </row>
    <row r="10" spans="1:9">
      <c r="A10" s="134"/>
      <c r="B10" s="133"/>
    </row>
    <row r="11" spans="1:9" ht="30">
      <c r="A11" s="125" t="s">
        <v>110</v>
      </c>
      <c r="B11" s="148" t="s">
        <v>119</v>
      </c>
    </row>
    <row r="12" spans="1:9">
      <c r="A12" s="63">
        <v>1</v>
      </c>
      <c r="B12" s="149" t="s">
        <v>120</v>
      </c>
    </row>
    <row r="13" spans="1:9">
      <c r="A13" s="63">
        <v>2</v>
      </c>
      <c r="B13" s="149" t="s">
        <v>208</v>
      </c>
    </row>
    <row r="14" spans="1:9" ht="28.5">
      <c r="A14" s="63">
        <v>3</v>
      </c>
      <c r="B14" s="149" t="s">
        <v>146</v>
      </c>
    </row>
    <row r="15" spans="1:9" ht="28.5">
      <c r="A15" s="63">
        <v>4</v>
      </c>
      <c r="B15" s="149" t="s">
        <v>147</v>
      </c>
    </row>
    <row r="16" spans="1:9" ht="28.5">
      <c r="A16" s="63">
        <v>5</v>
      </c>
      <c r="B16" s="149" t="s">
        <v>148</v>
      </c>
      <c r="I16" s="112"/>
    </row>
    <row r="17" spans="1:2" ht="28.5">
      <c r="A17" s="63">
        <v>6</v>
      </c>
      <c r="B17" s="149" t="s">
        <v>172</v>
      </c>
    </row>
    <row r="18" spans="1:2">
      <c r="A18" s="49"/>
      <c r="B18" s="85"/>
    </row>
    <row r="19" spans="1:2" ht="30">
      <c r="A19" s="125" t="s">
        <v>14</v>
      </c>
      <c r="B19" s="148" t="s">
        <v>121</v>
      </c>
    </row>
    <row r="20" spans="1:2">
      <c r="A20" s="63">
        <v>1</v>
      </c>
      <c r="B20" s="149" t="s">
        <v>122</v>
      </c>
    </row>
    <row r="21" spans="1:2">
      <c r="A21" s="63">
        <v>2</v>
      </c>
      <c r="B21" s="150" t="s">
        <v>207</v>
      </c>
    </row>
    <row r="22" spans="1:2" ht="28.5">
      <c r="A22" s="63">
        <v>3</v>
      </c>
      <c r="B22" s="149" t="s">
        <v>132</v>
      </c>
    </row>
    <row r="23" spans="1:2" ht="28.5">
      <c r="A23" s="63">
        <v>4</v>
      </c>
      <c r="B23" s="149" t="s">
        <v>149</v>
      </c>
    </row>
    <row r="24" spans="1:2" ht="28.5">
      <c r="A24" s="63">
        <v>5</v>
      </c>
      <c r="B24" s="149" t="s">
        <v>131</v>
      </c>
    </row>
    <row r="25" spans="1:2" ht="28.5">
      <c r="A25" s="63">
        <v>6</v>
      </c>
      <c r="B25" s="149" t="s">
        <v>173</v>
      </c>
    </row>
    <row r="26" spans="1:2">
      <c r="A26" s="49"/>
      <c r="B26" s="85"/>
    </row>
    <row r="27" spans="1:2" ht="30">
      <c r="A27" s="126" t="s">
        <v>14</v>
      </c>
      <c r="B27" s="147" t="s">
        <v>181</v>
      </c>
    </row>
    <row r="28" spans="1:2">
      <c r="A28" s="63">
        <v>1</v>
      </c>
      <c r="B28" s="149" t="s">
        <v>150</v>
      </c>
    </row>
    <row r="29" spans="1:2">
      <c r="A29" s="63">
        <v>2</v>
      </c>
      <c r="B29" s="149" t="s">
        <v>206</v>
      </c>
    </row>
    <row r="30" spans="1:2" ht="28.5">
      <c r="A30" s="63">
        <v>3</v>
      </c>
      <c r="B30" s="149" t="s">
        <v>209</v>
      </c>
    </row>
    <row r="31" spans="1:2" ht="28.5">
      <c r="A31" s="63">
        <v>4</v>
      </c>
      <c r="B31" s="149" t="s">
        <v>152</v>
      </c>
    </row>
    <row r="32" spans="1:2" ht="28.5">
      <c r="A32" s="63">
        <v>5</v>
      </c>
      <c r="B32" s="149" t="s">
        <v>151</v>
      </c>
    </row>
    <row r="33" spans="1:2" ht="28.5">
      <c r="A33" s="63">
        <v>6</v>
      </c>
      <c r="B33" s="149" t="s">
        <v>182</v>
      </c>
    </row>
    <row r="34" spans="1:2"/>
    <row r="35" spans="1:2" ht="30">
      <c r="A35" s="126" t="s">
        <v>14</v>
      </c>
      <c r="B35" s="147" t="s">
        <v>123</v>
      </c>
    </row>
    <row r="36" spans="1:2">
      <c r="A36" s="63">
        <v>1</v>
      </c>
      <c r="B36" s="149" t="s">
        <v>124</v>
      </c>
    </row>
    <row r="37" spans="1:2">
      <c r="A37" s="63">
        <v>2</v>
      </c>
      <c r="B37" s="149" t="s">
        <v>205</v>
      </c>
    </row>
    <row r="38" spans="1:2" ht="28.5">
      <c r="A38" s="63">
        <v>3</v>
      </c>
      <c r="B38" s="149" t="s">
        <v>133</v>
      </c>
    </row>
    <row r="39" spans="1:2" ht="28.5">
      <c r="A39" s="63">
        <v>4</v>
      </c>
      <c r="B39" s="149" t="s">
        <v>153</v>
      </c>
    </row>
    <row r="40" spans="1:2" ht="28.5">
      <c r="A40" s="63">
        <v>5</v>
      </c>
      <c r="B40" s="149" t="s">
        <v>195</v>
      </c>
    </row>
    <row r="41" spans="1:2" ht="28.5">
      <c r="A41" s="63">
        <v>6</v>
      </c>
      <c r="B41" s="149" t="s">
        <v>174</v>
      </c>
    </row>
    <row r="42" spans="1:2"/>
    <row r="43" spans="1:2" ht="30">
      <c r="A43" s="126" t="s">
        <v>14</v>
      </c>
      <c r="B43" s="147" t="s">
        <v>125</v>
      </c>
    </row>
    <row r="44" spans="1:2">
      <c r="A44" s="63">
        <v>1</v>
      </c>
      <c r="B44" s="149" t="s">
        <v>126</v>
      </c>
    </row>
    <row r="45" spans="1:2">
      <c r="A45" s="63">
        <v>2</v>
      </c>
      <c r="B45" s="149" t="s">
        <v>127</v>
      </c>
    </row>
    <row r="46" spans="1:2" ht="28.5">
      <c r="A46" s="63">
        <v>3</v>
      </c>
      <c r="B46" s="149" t="s">
        <v>134</v>
      </c>
    </row>
    <row r="47" spans="1:2" ht="28.5">
      <c r="A47" s="63">
        <v>4</v>
      </c>
      <c r="B47" s="149" t="s">
        <v>155</v>
      </c>
    </row>
    <row r="48" spans="1:2" ht="28.5">
      <c r="A48" s="63">
        <v>5</v>
      </c>
      <c r="B48" s="149" t="s">
        <v>154</v>
      </c>
    </row>
    <row r="49" spans="1:2" ht="28.5">
      <c r="A49" s="63">
        <v>6</v>
      </c>
      <c r="B49" s="149" t="s">
        <v>175</v>
      </c>
    </row>
    <row r="50" spans="1:2"/>
    <row r="51" spans="1:2" ht="30">
      <c r="A51" s="126" t="s">
        <v>14</v>
      </c>
      <c r="B51" s="147" t="s">
        <v>128</v>
      </c>
    </row>
    <row r="52" spans="1:2">
      <c r="A52" s="63">
        <v>1</v>
      </c>
      <c r="B52" s="149" t="s">
        <v>129</v>
      </c>
    </row>
    <row r="53" spans="1:2">
      <c r="A53" s="63">
        <v>2</v>
      </c>
      <c r="B53" s="149" t="s">
        <v>204</v>
      </c>
    </row>
    <row r="54" spans="1:2" ht="28.5">
      <c r="A54" s="63">
        <v>3</v>
      </c>
      <c r="B54" s="149" t="s">
        <v>135</v>
      </c>
    </row>
    <row r="55" spans="1:2" ht="28.5">
      <c r="A55" s="63">
        <v>4</v>
      </c>
      <c r="B55" s="149" t="s">
        <v>156</v>
      </c>
    </row>
    <row r="56" spans="1:2" ht="28.5">
      <c r="A56" s="63">
        <v>5</v>
      </c>
      <c r="B56" s="149" t="s">
        <v>157</v>
      </c>
    </row>
    <row r="57" spans="1:2" ht="28.5">
      <c r="A57" s="63">
        <v>6</v>
      </c>
      <c r="B57" s="149" t="s">
        <v>176</v>
      </c>
    </row>
    <row r="58" spans="1:2"/>
    <row r="59" spans="1:2" ht="30">
      <c r="A59" s="126" t="s">
        <v>14</v>
      </c>
      <c r="B59" s="147" t="s">
        <v>158</v>
      </c>
    </row>
    <row r="60" spans="1:2">
      <c r="A60" s="63">
        <v>1</v>
      </c>
      <c r="B60" s="149" t="s">
        <v>159</v>
      </c>
    </row>
    <row r="61" spans="1:2">
      <c r="A61" s="63">
        <v>2</v>
      </c>
      <c r="B61" s="149" t="s">
        <v>203</v>
      </c>
    </row>
    <row r="62" spans="1:2" ht="28.5">
      <c r="A62" s="63">
        <v>3</v>
      </c>
      <c r="B62" s="149" t="s">
        <v>210</v>
      </c>
    </row>
    <row r="63" spans="1:2" ht="28.5">
      <c r="A63" s="63">
        <v>4</v>
      </c>
      <c r="B63" s="149" t="s">
        <v>160</v>
      </c>
    </row>
    <row r="64" spans="1:2" ht="28.5">
      <c r="A64" s="63">
        <v>5</v>
      </c>
      <c r="B64" s="149" t="s">
        <v>192</v>
      </c>
    </row>
    <row r="65" spans="1:2" ht="28.5">
      <c r="A65" s="63">
        <v>6</v>
      </c>
      <c r="B65" s="149" t="s">
        <v>177</v>
      </c>
    </row>
    <row r="66" spans="1:2"/>
    <row r="67" spans="1:2" ht="30">
      <c r="A67" s="126" t="s">
        <v>14</v>
      </c>
      <c r="B67" s="147" t="s">
        <v>161</v>
      </c>
    </row>
    <row r="68" spans="1:2">
      <c r="A68" s="63">
        <v>1</v>
      </c>
      <c r="B68" s="149" t="s">
        <v>162</v>
      </c>
    </row>
    <row r="69" spans="1:2">
      <c r="A69" s="63">
        <v>2</v>
      </c>
      <c r="B69" s="149" t="s">
        <v>202</v>
      </c>
    </row>
    <row r="70" spans="1:2" ht="28.5">
      <c r="A70" s="63">
        <v>3</v>
      </c>
      <c r="B70" s="149" t="s">
        <v>163</v>
      </c>
    </row>
    <row r="71" spans="1:2" ht="28.5">
      <c r="A71" s="63">
        <v>4</v>
      </c>
      <c r="B71" s="149" t="s">
        <v>164</v>
      </c>
    </row>
    <row r="72" spans="1:2" ht="28.5">
      <c r="A72" s="63">
        <v>5</v>
      </c>
      <c r="B72" s="149" t="s">
        <v>165</v>
      </c>
    </row>
    <row r="73" spans="1:2" ht="28.5">
      <c r="A73" s="63">
        <v>6</v>
      </c>
      <c r="B73" s="149" t="s">
        <v>178</v>
      </c>
    </row>
    <row r="74" spans="1:2"/>
    <row r="75" spans="1:2" ht="30">
      <c r="A75" s="126" t="s">
        <v>14</v>
      </c>
      <c r="B75" s="147" t="s">
        <v>170</v>
      </c>
    </row>
    <row r="76" spans="1:2" ht="14.25" customHeight="1">
      <c r="A76" s="63">
        <v>1</v>
      </c>
      <c r="B76" s="149" t="s">
        <v>213</v>
      </c>
    </row>
    <row r="77" spans="1:2">
      <c r="A77" s="63">
        <v>2</v>
      </c>
      <c r="B77" s="149" t="s">
        <v>201</v>
      </c>
    </row>
    <row r="78" spans="1:2" ht="28.5">
      <c r="A78" s="63">
        <v>3</v>
      </c>
      <c r="B78" s="149" t="s">
        <v>171</v>
      </c>
    </row>
    <row r="79" spans="1:2" ht="28.5">
      <c r="A79" s="63">
        <v>4</v>
      </c>
      <c r="B79" s="149" t="s">
        <v>211</v>
      </c>
    </row>
    <row r="80" spans="1:2" ht="28.5">
      <c r="A80" s="63">
        <v>5</v>
      </c>
      <c r="B80" s="149" t="s">
        <v>212</v>
      </c>
    </row>
    <row r="81" spans="1:2" ht="28.5">
      <c r="A81" s="63">
        <v>6</v>
      </c>
      <c r="B81" s="149" t="s">
        <v>199</v>
      </c>
    </row>
    <row r="82" spans="1:2"/>
    <row r="83" spans="1:2" ht="30">
      <c r="A83" s="126" t="s">
        <v>110</v>
      </c>
      <c r="B83" s="147" t="s">
        <v>186</v>
      </c>
    </row>
    <row r="84" spans="1:2" hidden="1">
      <c r="A84" s="63">
        <v>1</v>
      </c>
      <c r="B84" s="149" t="s">
        <v>103</v>
      </c>
    </row>
    <row r="85" spans="1:2" hidden="1">
      <c r="A85" s="63">
        <v>2</v>
      </c>
      <c r="B85" s="149" t="s">
        <v>104</v>
      </c>
    </row>
    <row r="86" spans="1:2" ht="42.75" hidden="1">
      <c r="A86" s="63">
        <v>3</v>
      </c>
      <c r="B86" s="149" t="s">
        <v>105</v>
      </c>
    </row>
    <row r="87" spans="1:2" ht="28.5" hidden="1">
      <c r="A87" s="63">
        <v>4</v>
      </c>
      <c r="B87" s="149" t="s">
        <v>100</v>
      </c>
    </row>
    <row r="88" spans="1:2" ht="28.5" hidden="1">
      <c r="A88" s="63">
        <v>5</v>
      </c>
      <c r="B88" s="149" t="s">
        <v>101</v>
      </c>
    </row>
    <row r="89" spans="1:2" ht="28.5" hidden="1">
      <c r="A89" s="63">
        <v>6</v>
      </c>
      <c r="B89" s="149" t="s">
        <v>102</v>
      </c>
    </row>
    <row r="90" spans="1:2" hidden="1"/>
    <row r="91" spans="1:2" ht="15" hidden="1">
      <c r="A91" s="125"/>
      <c r="B91" s="87"/>
    </row>
    <row r="92" spans="1:2" hidden="1">
      <c r="A92" s="63"/>
      <c r="B92" s="127"/>
    </row>
    <row r="93" spans="1:2" ht="30" hidden="1" customHeight="1">
      <c r="A93" s="63"/>
      <c r="B93" s="127"/>
    </row>
    <row r="94" spans="1:2" ht="30" hidden="1" customHeight="1">
      <c r="A94" s="63"/>
      <c r="B94" s="127"/>
    </row>
    <row r="95" spans="1:2" ht="30" hidden="1" customHeight="1">
      <c r="A95" s="63"/>
      <c r="B95" s="127"/>
    </row>
    <row r="96" spans="1:2" ht="30" hidden="1" customHeight="1">
      <c r="A96" s="63"/>
      <c r="B96" s="127"/>
    </row>
    <row r="97" spans="1:2" ht="30" hidden="1" customHeight="1">
      <c r="A97" s="63"/>
      <c r="B97" s="127"/>
    </row>
    <row r="98" spans="1:2" ht="30" hidden="1" customHeight="1"/>
    <row r="99" spans="1:2" ht="15" hidden="1">
      <c r="A99" s="125"/>
      <c r="B99" s="87"/>
    </row>
    <row r="100" spans="1:2" hidden="1">
      <c r="A100" s="63"/>
      <c r="B100" s="127"/>
    </row>
    <row r="101" spans="1:2" ht="30" hidden="1" customHeight="1">
      <c r="A101" s="63"/>
      <c r="B101" s="127"/>
    </row>
    <row r="102" spans="1:2" ht="30" hidden="1" customHeight="1">
      <c r="A102" s="63"/>
      <c r="B102" s="127"/>
    </row>
    <row r="103" spans="1:2" ht="30" hidden="1" customHeight="1">
      <c r="A103" s="63"/>
      <c r="B103" s="127"/>
    </row>
    <row r="104" spans="1:2" ht="30" hidden="1" customHeight="1">
      <c r="A104" s="63"/>
      <c r="B104" s="127"/>
    </row>
    <row r="105" spans="1:2" ht="30" hidden="1" customHeight="1">
      <c r="A105" s="63"/>
      <c r="B105" s="127"/>
    </row>
    <row r="106" spans="1:2" ht="30" hidden="1" customHeight="1"/>
    <row r="107" spans="1:2">
      <c r="A107" s="63">
        <v>1</v>
      </c>
      <c r="B107" s="127" t="s">
        <v>187</v>
      </c>
    </row>
    <row r="108" spans="1:2">
      <c r="A108" s="63">
        <v>2</v>
      </c>
      <c r="B108" s="127" t="s">
        <v>214</v>
      </c>
    </row>
    <row r="109" spans="1:2" ht="28.5">
      <c r="A109" s="63">
        <v>3</v>
      </c>
      <c r="B109" s="127" t="s">
        <v>188</v>
      </c>
    </row>
    <row r="110" spans="1:2" ht="28.5">
      <c r="A110" s="63">
        <v>4</v>
      </c>
      <c r="B110" s="127" t="s">
        <v>189</v>
      </c>
    </row>
    <row r="111" spans="1:2" ht="28.5">
      <c r="A111" s="63">
        <v>5</v>
      </c>
      <c r="B111" s="176" t="s">
        <v>190</v>
      </c>
    </row>
    <row r="112" spans="1:2" ht="28.5">
      <c r="A112" s="63">
        <v>6</v>
      </c>
      <c r="B112" s="127" t="s">
        <v>198</v>
      </c>
    </row>
    <row r="113" spans="1:2"/>
    <row r="114" spans="1:2" ht="45">
      <c r="A114" s="135" t="s">
        <v>31</v>
      </c>
      <c r="B114" s="135" t="s">
        <v>130</v>
      </c>
    </row>
    <row r="115" spans="1:2" ht="28.5">
      <c r="A115" s="63">
        <v>1</v>
      </c>
      <c r="B115" s="167" t="s">
        <v>197</v>
      </c>
    </row>
    <row r="116" spans="1:2" ht="28.5">
      <c r="A116" s="63">
        <v>2</v>
      </c>
      <c r="B116" s="167" t="s">
        <v>167</v>
      </c>
    </row>
    <row r="117" spans="1:2" ht="28.5">
      <c r="A117" s="63">
        <v>3</v>
      </c>
      <c r="B117" s="167" t="s">
        <v>200</v>
      </c>
    </row>
    <row r="118" spans="1:2" ht="28.5">
      <c r="A118" s="63">
        <v>4</v>
      </c>
      <c r="B118" s="167" t="s">
        <v>168</v>
      </c>
    </row>
    <row r="119" spans="1:2" ht="28.5">
      <c r="A119" s="63">
        <v>5</v>
      </c>
      <c r="B119" s="167" t="s">
        <v>169</v>
      </c>
    </row>
    <row r="120" spans="1:2" ht="28.5">
      <c r="A120" s="63">
        <v>6</v>
      </c>
      <c r="B120" s="167" t="s">
        <v>196</v>
      </c>
    </row>
    <row r="121" spans="1:2">
      <c r="B121" s="4"/>
    </row>
    <row r="122" spans="1:2">
      <c r="B122" s="4"/>
    </row>
    <row r="123" spans="1:2">
      <c r="B123" s="4"/>
    </row>
    <row r="124" spans="1:2"/>
    <row r="125" spans="1:2"/>
    <row r="126" spans="1:2"/>
    <row r="127" spans="1:2"/>
    <row r="128" spans="1:2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</sheetData>
  <sheetProtection password="B070" sheet="1" objects="1" scenarios="1"/>
  <printOptions horizontalCentered="1"/>
  <pageMargins left="0.25" right="0.25" top="0.75" bottom="0.75" header="0.3" footer="0.3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0"/>
  <sheetViews>
    <sheetView showGridLines="0" tabSelected="1" topLeftCell="A88" zoomScale="90" zoomScaleNormal="90" zoomScaleSheetLayoutView="70" workbookViewId="0">
      <selection activeCell="G8" sqref="G8"/>
    </sheetView>
  </sheetViews>
  <sheetFormatPr defaultColWidth="13.5703125" defaultRowHeight="16.5"/>
  <cols>
    <col min="1" max="1" width="2.85546875" style="1" customWidth="1"/>
    <col min="2" max="2" width="22.7109375" style="1" customWidth="1"/>
    <col min="3" max="8" width="9.7109375" style="1" customWidth="1"/>
    <col min="9" max="9" width="9.140625" style="1" customWidth="1"/>
    <col min="10" max="10" width="22.7109375" style="1" customWidth="1"/>
    <col min="11" max="16" width="9.7109375" style="1" customWidth="1"/>
    <col min="17" max="17" width="4" style="1" customWidth="1"/>
    <col min="18" max="16384" width="13.5703125" style="1"/>
  </cols>
  <sheetData>
    <row r="1" spans="1:23" ht="15.95" customHeight="1">
      <c r="A1" s="225" t="str">
        <f>'REKOD PRESTASI MURID'!A7</f>
        <v>PENDIDIKAN SENI VISUAL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</row>
    <row r="2" spans="1:23" ht="15.95" customHeight="1">
      <c r="A2" s="225"/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</row>
    <row r="3" spans="1:23" ht="15.95" customHeight="1">
      <c r="A3" s="225"/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</row>
    <row r="4" spans="1:23" ht="15.95" customHeight="1">
      <c r="A4" s="225"/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</row>
    <row r="5" spans="1:23" ht="15.95" customHeight="1">
      <c r="A5" s="37"/>
      <c r="B5" s="37"/>
      <c r="C5" s="37"/>
      <c r="D5" s="37"/>
      <c r="E5" s="37"/>
      <c r="F5" s="37"/>
      <c r="G5" s="37"/>
      <c r="H5" s="38"/>
      <c r="I5" s="38"/>
      <c r="J5" s="37"/>
      <c r="K5" s="37"/>
      <c r="L5" s="37"/>
      <c r="M5" s="37"/>
      <c r="N5" s="37"/>
      <c r="O5" s="39"/>
      <c r="P5" s="39"/>
      <c r="Q5" s="39"/>
    </row>
    <row r="6" spans="1:23" ht="18.75">
      <c r="A6" s="44"/>
      <c r="B6" s="45" t="str">
        <f>'REKOD PRESTASI MURID'!E11</f>
        <v>Seni Ragam Hias Pengangkutan, Alat Permainan Rakyat dan Alat Domestik</v>
      </c>
      <c r="C6" s="14"/>
      <c r="D6" s="14"/>
      <c r="E6" s="14"/>
      <c r="F6" s="14"/>
      <c r="G6" s="14"/>
      <c r="H6" s="10"/>
      <c r="I6" s="44"/>
      <c r="J6" s="45" t="str">
        <f>'REKOD PRESTASI MURID'!F11</f>
        <v>Seni Lukisan</v>
      </c>
      <c r="K6" s="14"/>
      <c r="L6" s="14"/>
      <c r="M6" s="14"/>
      <c r="N6" s="14"/>
      <c r="O6" s="14"/>
      <c r="P6" s="10"/>
      <c r="Q6" s="14"/>
    </row>
    <row r="7" spans="1:23">
      <c r="A7" s="40"/>
      <c r="B7" s="30" t="s">
        <v>14</v>
      </c>
      <c r="C7" s="29" t="s">
        <v>19</v>
      </c>
      <c r="D7" s="29" t="s">
        <v>20</v>
      </c>
      <c r="E7" s="29" t="s">
        <v>21</v>
      </c>
      <c r="F7" s="29" t="s">
        <v>22</v>
      </c>
      <c r="G7" s="29" t="s">
        <v>23</v>
      </c>
      <c r="H7" s="29" t="s">
        <v>24</v>
      </c>
      <c r="I7" s="40"/>
      <c r="J7" s="30" t="s">
        <v>14</v>
      </c>
      <c r="K7" s="29" t="s">
        <v>19</v>
      </c>
      <c r="L7" s="29" t="s">
        <v>20</v>
      </c>
      <c r="M7" s="29" t="s">
        <v>21</v>
      </c>
      <c r="N7" s="29" t="s">
        <v>22</v>
      </c>
      <c r="O7" s="29" t="s">
        <v>23</v>
      </c>
      <c r="P7" s="29" t="s">
        <v>24</v>
      </c>
      <c r="Q7" s="40"/>
    </row>
    <row r="8" spans="1:23">
      <c r="A8" s="40"/>
      <c r="B8" s="28" t="s">
        <v>18</v>
      </c>
      <c r="C8" s="28">
        <f>COUNTIF('REKOD PRESTASI MURID'!$E$12:$E$65,1)</f>
        <v>0</v>
      </c>
      <c r="D8" s="28">
        <f>COUNTIF('REKOD PRESTASI MURID'!$E$12:$E$65,2)</f>
        <v>9</v>
      </c>
      <c r="E8" s="28">
        <f>COUNTIF('REKOD PRESTASI MURID'!$E$12:$E$65,3)</f>
        <v>2</v>
      </c>
      <c r="F8" s="28">
        <f>COUNTIF('REKOD PRESTASI MURID'!$E$12:$E$65,4)</f>
        <v>34</v>
      </c>
      <c r="G8" s="28">
        <f>COUNTIF('REKOD PRESTASI MURID'!$E$12:$E$65,5)</f>
        <v>8</v>
      </c>
      <c r="H8" s="28">
        <f>COUNTIF('REKOD PRESTASI MURID'!$E$12:$E$65,6)</f>
        <v>1</v>
      </c>
      <c r="I8" s="40"/>
      <c r="J8" s="28" t="s">
        <v>18</v>
      </c>
      <c r="K8" s="28">
        <f>COUNTIF('REKOD PRESTASI MURID'!$F$12:$F$65,1)</f>
        <v>0</v>
      </c>
      <c r="L8" s="28">
        <f>COUNTIF('REKOD PRESTASI MURID'!$F$12:$F$65,2)</f>
        <v>1</v>
      </c>
      <c r="M8" s="28">
        <f>COUNTIF('REKOD PRESTASI MURID'!$F$12:$F$65,3)</f>
        <v>10</v>
      </c>
      <c r="N8" s="28">
        <f>COUNTIF('REKOD PRESTASI MURID'!$F$12:$F$65,4)</f>
        <v>43</v>
      </c>
      <c r="O8" s="28">
        <f>COUNTIF('REKOD PRESTASI MURID'!$F$12:$F$65,5)</f>
        <v>0</v>
      </c>
      <c r="P8" s="28">
        <f>COUNTIF('REKOD PRESTASI MURID'!$F$12:$F$65,6)</f>
        <v>0</v>
      </c>
      <c r="Q8" s="40"/>
    </row>
    <row r="9" spans="1:23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</row>
    <row r="10" spans="1:23">
      <c r="A10" s="40"/>
      <c r="B10" s="40"/>
      <c r="C10" s="40"/>
      <c r="D10" s="40"/>
      <c r="E10" s="40"/>
      <c r="F10" s="27"/>
      <c r="G10" s="27"/>
      <c r="H10" s="27"/>
      <c r="I10" s="40"/>
      <c r="J10" s="27"/>
      <c r="K10" s="27"/>
      <c r="L10" s="27"/>
      <c r="M10" s="27"/>
      <c r="N10" s="27"/>
      <c r="O10" s="27"/>
      <c r="P10" s="27"/>
      <c r="Q10" s="40"/>
    </row>
    <row r="11" spans="1:23">
      <c r="A11" s="40"/>
      <c r="B11" s="40"/>
      <c r="C11" s="40"/>
      <c r="D11" s="40"/>
      <c r="E11" s="40"/>
      <c r="F11" s="27"/>
      <c r="G11" s="27"/>
      <c r="H11" s="27"/>
      <c r="I11" s="40"/>
      <c r="J11" s="27"/>
      <c r="K11" s="27"/>
      <c r="L11" s="27"/>
      <c r="M11" s="27"/>
      <c r="N11" s="27"/>
      <c r="O11" s="27"/>
      <c r="P11" s="27"/>
      <c r="Q11" s="40"/>
    </row>
    <row r="12" spans="1:23">
      <c r="A12" s="40"/>
      <c r="B12" s="40"/>
      <c r="C12" s="40"/>
      <c r="D12" s="40"/>
      <c r="E12" s="40"/>
      <c r="F12" s="27"/>
      <c r="G12" s="27"/>
      <c r="H12" s="27"/>
      <c r="I12" s="40"/>
      <c r="J12" s="27"/>
      <c r="K12" s="27"/>
      <c r="L12" s="27"/>
      <c r="M12" s="27"/>
      <c r="N12" s="27"/>
      <c r="O12" s="27"/>
      <c r="P12" s="27"/>
      <c r="Q12" s="40"/>
    </row>
    <row r="13" spans="1:23">
      <c r="A13" s="40"/>
      <c r="B13" s="40"/>
      <c r="C13" s="40"/>
      <c r="D13" s="40"/>
      <c r="E13" s="40"/>
      <c r="F13" s="27"/>
      <c r="G13" s="27"/>
      <c r="H13" s="27"/>
      <c r="I13" s="40"/>
      <c r="J13" s="27"/>
      <c r="K13" s="27"/>
      <c r="L13" s="27"/>
      <c r="M13" s="27"/>
      <c r="N13" s="27"/>
      <c r="O13" s="27"/>
      <c r="P13" s="27"/>
      <c r="Q13" s="40"/>
    </row>
    <row r="14" spans="1:23">
      <c r="A14" s="40"/>
      <c r="B14" s="40"/>
      <c r="C14" s="40"/>
      <c r="D14" s="40"/>
      <c r="E14" s="40"/>
      <c r="F14" s="27"/>
      <c r="G14" s="27"/>
      <c r="H14" s="27"/>
      <c r="I14" s="40"/>
      <c r="J14" s="40"/>
      <c r="K14" s="40"/>
      <c r="L14" s="40"/>
      <c r="M14" s="40"/>
      <c r="N14" s="27"/>
      <c r="O14" s="27"/>
      <c r="P14" s="27"/>
      <c r="Q14" s="40"/>
    </row>
    <row r="15" spans="1:23">
      <c r="A15" s="40"/>
      <c r="B15" s="40"/>
      <c r="C15" s="40"/>
      <c r="D15" s="40"/>
      <c r="E15" s="40"/>
      <c r="F15" s="27"/>
      <c r="G15" s="27"/>
      <c r="H15" s="27"/>
      <c r="I15" s="40"/>
      <c r="J15" s="40"/>
      <c r="K15" s="40"/>
      <c r="L15" s="40"/>
      <c r="M15" s="40"/>
      <c r="N15" s="27"/>
      <c r="O15" s="27"/>
      <c r="P15" s="27"/>
      <c r="Q15" s="40"/>
    </row>
    <row r="16" spans="1:23">
      <c r="A16" s="40"/>
      <c r="B16" s="40"/>
      <c r="C16" s="40"/>
      <c r="D16" s="40"/>
      <c r="E16" s="40"/>
      <c r="F16" s="27"/>
      <c r="G16" s="27"/>
      <c r="H16" s="27"/>
      <c r="I16" s="40"/>
      <c r="J16" s="40"/>
      <c r="K16" s="40"/>
      <c r="L16" s="40"/>
      <c r="M16" s="40"/>
      <c r="N16" s="27"/>
      <c r="O16" s="27"/>
      <c r="P16" s="27"/>
      <c r="Q16" s="40"/>
      <c r="W16" s="43"/>
    </row>
    <row r="17" spans="1:17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27"/>
      <c r="O17" s="27"/>
      <c r="P17" s="27"/>
      <c r="Q17" s="40"/>
    </row>
    <row r="18" spans="1:17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</row>
    <row r="19" spans="1:17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</row>
    <row r="20" spans="1:17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</row>
    <row r="21" spans="1:17">
      <c r="A21" s="40"/>
      <c r="B21" s="42"/>
      <c r="C21" s="46"/>
      <c r="D21" s="41"/>
      <c r="E21" s="41"/>
      <c r="F21" s="31" t="s">
        <v>25</v>
      </c>
      <c r="G21" s="32">
        <f>SUM(C8:H8)</f>
        <v>54</v>
      </c>
      <c r="H21" s="31" t="s">
        <v>26</v>
      </c>
      <c r="I21" s="40"/>
      <c r="J21" s="40"/>
      <c r="K21" s="40"/>
      <c r="L21" s="40"/>
      <c r="M21" s="40"/>
      <c r="N21" s="31" t="s">
        <v>25</v>
      </c>
      <c r="O21" s="32">
        <f>SUM(K8:P8)</f>
        <v>54</v>
      </c>
      <c r="P21" s="31" t="s">
        <v>26</v>
      </c>
      <c r="Q21" s="40"/>
    </row>
    <row r="22" spans="1:17" ht="15.95" customHeight="1">
      <c r="A22" s="44"/>
      <c r="B22" s="14"/>
      <c r="C22" s="14"/>
      <c r="D22" s="14"/>
      <c r="E22" s="14"/>
      <c r="F22" s="44"/>
      <c r="G22" s="14"/>
      <c r="H22" s="14"/>
      <c r="I22" s="44"/>
      <c r="J22" s="44"/>
      <c r="K22" s="44"/>
      <c r="L22" s="44"/>
      <c r="M22" s="44"/>
      <c r="N22" s="44"/>
      <c r="O22" s="11"/>
      <c r="P22" s="14"/>
      <c r="Q22" s="14"/>
    </row>
    <row r="23" spans="1:17" ht="15.95" customHeight="1">
      <c r="A23" s="44"/>
      <c r="B23" s="44"/>
      <c r="C23" s="44"/>
      <c r="D23" s="44"/>
      <c r="E23" s="44"/>
      <c r="F23" s="44"/>
      <c r="G23" s="14"/>
      <c r="H23" s="119"/>
      <c r="I23" s="44"/>
      <c r="J23" s="44"/>
      <c r="K23" s="44"/>
      <c r="L23" s="44"/>
      <c r="M23" s="44"/>
      <c r="N23" s="44"/>
      <c r="O23" s="14"/>
      <c r="P23" s="119"/>
      <c r="Q23" s="14"/>
    </row>
    <row r="24" spans="1:17" ht="18.75">
      <c r="A24" s="44"/>
      <c r="B24" s="45" t="str">
        <f>'REKOD PRESTASI MURID'!G11</f>
        <v>Seni Catan</v>
      </c>
      <c r="C24" s="11"/>
      <c r="D24" s="11"/>
      <c r="E24" s="11"/>
      <c r="F24" s="11"/>
      <c r="G24" s="11"/>
      <c r="H24" s="10"/>
      <c r="I24" s="44"/>
      <c r="J24" s="45" t="str">
        <f>'REKOD PRESTASI MURID'!H11</f>
        <v>Seni Cetakan</v>
      </c>
      <c r="K24" s="14"/>
      <c r="L24" s="14"/>
      <c r="M24" s="14"/>
      <c r="N24" s="14"/>
      <c r="O24" s="14"/>
      <c r="P24" s="10"/>
      <c r="Q24" s="14"/>
    </row>
    <row r="25" spans="1:17">
      <c r="A25" s="40"/>
      <c r="B25" s="30" t="s">
        <v>14</v>
      </c>
      <c r="C25" s="29" t="s">
        <v>19</v>
      </c>
      <c r="D25" s="29" t="s">
        <v>20</v>
      </c>
      <c r="E25" s="29" t="s">
        <v>21</v>
      </c>
      <c r="F25" s="29" t="s">
        <v>22</v>
      </c>
      <c r="G25" s="29" t="s">
        <v>23</v>
      </c>
      <c r="H25" s="29" t="s">
        <v>24</v>
      </c>
      <c r="I25" s="40"/>
      <c r="J25" s="30" t="s">
        <v>14</v>
      </c>
      <c r="K25" s="29" t="s">
        <v>19</v>
      </c>
      <c r="L25" s="29" t="s">
        <v>20</v>
      </c>
      <c r="M25" s="29" t="s">
        <v>21</v>
      </c>
      <c r="N25" s="29" t="s">
        <v>22</v>
      </c>
      <c r="O25" s="29" t="s">
        <v>23</v>
      </c>
      <c r="P25" s="29" t="s">
        <v>24</v>
      </c>
      <c r="Q25" s="40"/>
    </row>
    <row r="26" spans="1:17">
      <c r="A26" s="40"/>
      <c r="B26" s="28" t="s">
        <v>18</v>
      </c>
      <c r="C26" s="28">
        <f>COUNTIF('REKOD PRESTASI MURID'!$G$12:$G$65,1)</f>
        <v>0</v>
      </c>
      <c r="D26" s="28">
        <f>COUNTIF('REKOD PRESTASI MURID'!$G$12:$G$65,2)</f>
        <v>0</v>
      </c>
      <c r="E26" s="28">
        <f>COUNTIF('REKOD PRESTASI MURID'!$G$12:$G$65,3)</f>
        <v>39</v>
      </c>
      <c r="F26" s="28">
        <f>COUNTIF('REKOD PRESTASI MURID'!$G$12:$G$65,4)</f>
        <v>2</v>
      </c>
      <c r="G26" s="28">
        <f>COUNTIF('REKOD PRESTASI MURID'!$G$12:$G$65,5)</f>
        <v>13</v>
      </c>
      <c r="H26" s="28">
        <f>COUNTIF('REKOD PRESTASI MURID'!$G$12:$G$65,6)</f>
        <v>0</v>
      </c>
      <c r="I26" s="40"/>
      <c r="J26" s="28" t="s">
        <v>18</v>
      </c>
      <c r="K26" s="28">
        <f>COUNTIF('REKOD PRESTASI MURID'!$H$12:$H$65,1)</f>
        <v>0</v>
      </c>
      <c r="L26" s="28">
        <f>COUNTIF('REKOD PRESTASI MURID'!$H$12:$H$65,2)</f>
        <v>1</v>
      </c>
      <c r="M26" s="28">
        <f>COUNTIF('REKOD PRESTASI MURID'!$H$12:$H$65,3)</f>
        <v>5</v>
      </c>
      <c r="N26" s="28">
        <f>COUNTIF('REKOD PRESTASI MURID'!$H$12:$H$65,4)</f>
        <v>40</v>
      </c>
      <c r="O26" s="28">
        <f>COUNTIF('REKOD PRESTASI MURID'!$H$12:$H$65,5)</f>
        <v>1</v>
      </c>
      <c r="P26" s="28">
        <f>COUNTIF('REKOD PRESTASI MURID'!$H$12:$H$65,6)</f>
        <v>7</v>
      </c>
      <c r="Q26" s="40"/>
    </row>
    <row r="27" spans="1:17">
      <c r="A27" s="40"/>
      <c r="B27" s="47"/>
      <c r="C27" s="47"/>
      <c r="D27" s="47"/>
      <c r="E27" s="47"/>
      <c r="F27" s="47"/>
      <c r="G27" s="47"/>
      <c r="H27" s="47"/>
      <c r="I27" s="40"/>
      <c r="J27" s="47"/>
      <c r="K27" s="47"/>
      <c r="L27" s="47"/>
      <c r="M27" s="47"/>
      <c r="N27" s="47"/>
      <c r="O27" s="47"/>
      <c r="P27" s="47"/>
      <c r="Q27" s="40"/>
    </row>
    <row r="28" spans="1:17">
      <c r="A28" s="40"/>
      <c r="B28" s="47"/>
      <c r="C28" s="47"/>
      <c r="D28" s="47"/>
      <c r="E28" s="47"/>
      <c r="F28" s="47"/>
      <c r="G28" s="47"/>
      <c r="H28" s="47"/>
      <c r="I28" s="40"/>
      <c r="J28" s="47"/>
      <c r="K28" s="47"/>
      <c r="L28" s="47"/>
      <c r="M28" s="47"/>
      <c r="N28" s="47"/>
      <c r="O28" s="47"/>
      <c r="P28" s="47"/>
      <c r="Q28" s="40"/>
    </row>
    <row r="29" spans="1:17">
      <c r="A29" s="40"/>
      <c r="B29" s="47"/>
      <c r="C29" s="47"/>
      <c r="D29" s="47"/>
      <c r="E29" s="47"/>
      <c r="F29" s="47"/>
      <c r="G29" s="47"/>
      <c r="H29" s="47"/>
      <c r="I29" s="40"/>
      <c r="J29" s="47"/>
      <c r="K29" s="47"/>
      <c r="L29" s="47"/>
      <c r="M29" s="47"/>
      <c r="N29" s="47"/>
      <c r="O29" s="47"/>
      <c r="P29" s="47"/>
      <c r="Q29" s="40"/>
    </row>
    <row r="30" spans="1:17">
      <c r="A30" s="40"/>
      <c r="B30" s="47"/>
      <c r="C30" s="47"/>
      <c r="D30" s="47"/>
      <c r="E30" s="47"/>
      <c r="F30" s="47"/>
      <c r="G30" s="47"/>
      <c r="H30" s="47"/>
      <c r="I30" s="40"/>
      <c r="J30" s="47"/>
      <c r="K30" s="47"/>
      <c r="L30" s="47"/>
      <c r="M30" s="47"/>
      <c r="N30" s="47"/>
      <c r="O30" s="47"/>
      <c r="P30" s="47"/>
      <c r="Q30" s="40"/>
    </row>
    <row r="31" spans="1:17">
      <c r="A31" s="40"/>
      <c r="B31" s="47"/>
      <c r="C31" s="47"/>
      <c r="D31" s="47"/>
      <c r="E31" s="47"/>
      <c r="F31" s="47"/>
      <c r="G31" s="47"/>
      <c r="H31" s="47"/>
      <c r="I31" s="40"/>
      <c r="J31" s="47"/>
      <c r="K31" s="47"/>
      <c r="L31" s="47"/>
      <c r="M31" s="47"/>
      <c r="N31" s="47"/>
      <c r="O31" s="47"/>
      <c r="P31" s="47"/>
      <c r="Q31" s="40"/>
    </row>
    <row r="32" spans="1:17">
      <c r="A32" s="40"/>
      <c r="B32" s="47"/>
      <c r="C32" s="47"/>
      <c r="D32" s="47"/>
      <c r="E32" s="47"/>
      <c r="F32" s="47"/>
      <c r="G32" s="47"/>
      <c r="H32" s="47"/>
      <c r="I32" s="40"/>
      <c r="J32" s="47"/>
      <c r="K32" s="47"/>
      <c r="L32" s="47"/>
      <c r="M32" s="47"/>
      <c r="N32" s="47"/>
      <c r="O32" s="47"/>
      <c r="P32" s="47"/>
      <c r="Q32" s="40"/>
    </row>
    <row r="33" spans="1:17">
      <c r="A33" s="40"/>
      <c r="B33" s="47"/>
      <c r="C33" s="47"/>
      <c r="D33" s="47"/>
      <c r="E33" s="47"/>
      <c r="F33" s="47"/>
      <c r="G33" s="47"/>
      <c r="H33" s="47"/>
      <c r="I33" s="40"/>
      <c r="J33" s="47"/>
      <c r="K33" s="47"/>
      <c r="L33" s="47"/>
      <c r="M33" s="47"/>
      <c r="N33" s="47"/>
      <c r="O33" s="47"/>
      <c r="P33" s="47"/>
      <c r="Q33" s="40"/>
    </row>
    <row r="34" spans="1:17">
      <c r="A34" s="40"/>
      <c r="B34" s="47"/>
      <c r="C34" s="47"/>
      <c r="D34" s="47"/>
      <c r="E34" s="47"/>
      <c r="F34" s="47"/>
      <c r="G34" s="47"/>
      <c r="H34" s="47"/>
      <c r="I34" s="40"/>
      <c r="J34" s="47"/>
      <c r="K34" s="47"/>
      <c r="L34" s="47"/>
      <c r="M34" s="47"/>
      <c r="N34" s="47"/>
      <c r="O34" s="47"/>
      <c r="P34" s="47"/>
      <c r="Q34" s="40"/>
    </row>
    <row r="35" spans="1:17">
      <c r="A35" s="40"/>
      <c r="B35" s="47"/>
      <c r="C35" s="47"/>
      <c r="D35" s="47"/>
      <c r="E35" s="47"/>
      <c r="F35" s="47"/>
      <c r="G35" s="47"/>
      <c r="H35" s="47"/>
      <c r="I35" s="40"/>
      <c r="J35" s="47"/>
      <c r="K35" s="47"/>
      <c r="L35" s="47"/>
      <c r="M35" s="47"/>
      <c r="N35" s="47"/>
      <c r="O35" s="47"/>
      <c r="P35" s="47"/>
      <c r="Q35" s="40"/>
    </row>
    <row r="36" spans="1:17">
      <c r="A36" s="40"/>
      <c r="B36" s="47"/>
      <c r="C36" s="47"/>
      <c r="D36" s="47"/>
      <c r="E36" s="47"/>
      <c r="F36" s="47"/>
      <c r="G36" s="47"/>
      <c r="H36" s="47"/>
      <c r="I36" s="40"/>
      <c r="J36" s="47"/>
      <c r="K36" s="47"/>
      <c r="L36" s="47"/>
      <c r="M36" s="47"/>
      <c r="N36" s="47"/>
      <c r="O36" s="47"/>
      <c r="P36" s="47"/>
      <c r="Q36" s="40"/>
    </row>
    <row r="37" spans="1:17">
      <c r="A37" s="40"/>
      <c r="B37" s="47"/>
      <c r="C37" s="47"/>
      <c r="D37" s="47"/>
      <c r="E37" s="47"/>
      <c r="F37" s="47"/>
      <c r="G37" s="47"/>
      <c r="H37" s="47"/>
      <c r="I37" s="40"/>
      <c r="J37" s="47"/>
      <c r="K37" s="47"/>
      <c r="L37" s="47"/>
      <c r="M37" s="47"/>
      <c r="N37" s="47"/>
      <c r="O37" s="47"/>
      <c r="P37" s="47"/>
      <c r="Q37" s="40"/>
    </row>
    <row r="38" spans="1:17">
      <c r="A38" s="40"/>
      <c r="B38" s="47"/>
      <c r="C38" s="47"/>
      <c r="D38" s="47"/>
      <c r="E38" s="47"/>
      <c r="F38" s="47"/>
      <c r="G38" s="47"/>
      <c r="H38" s="47"/>
      <c r="I38" s="40"/>
      <c r="J38" s="47"/>
      <c r="K38" s="47"/>
      <c r="L38" s="47"/>
      <c r="M38" s="47"/>
      <c r="N38" s="47"/>
      <c r="O38" s="47"/>
      <c r="P38" s="47"/>
      <c r="Q38" s="40"/>
    </row>
    <row r="39" spans="1:17">
      <c r="A39" s="40"/>
      <c r="B39" s="47"/>
      <c r="C39" s="47"/>
      <c r="D39" s="47"/>
      <c r="E39" s="47"/>
      <c r="F39" s="31" t="s">
        <v>25</v>
      </c>
      <c r="G39" s="32">
        <f>SUM(C26:H26)</f>
        <v>54</v>
      </c>
      <c r="H39" s="31" t="s">
        <v>26</v>
      </c>
      <c r="I39" s="48"/>
      <c r="J39" s="47"/>
      <c r="K39" s="47"/>
      <c r="L39" s="47"/>
      <c r="M39" s="47"/>
      <c r="N39" s="31" t="s">
        <v>25</v>
      </c>
      <c r="O39" s="32">
        <f>SUM(K26:P26)</f>
        <v>54</v>
      </c>
      <c r="P39" s="31" t="s">
        <v>26</v>
      </c>
      <c r="Q39" s="40"/>
    </row>
    <row r="40" spans="1:17" ht="16.5" customHeight="1">
      <c r="A40" s="40"/>
      <c r="B40" s="40"/>
      <c r="C40" s="40"/>
      <c r="D40" s="40"/>
      <c r="E40" s="40"/>
      <c r="F40" s="40"/>
      <c r="G40" s="48"/>
      <c r="H40" s="120"/>
      <c r="I40" s="48"/>
      <c r="J40" s="40"/>
      <c r="K40" s="40"/>
      <c r="L40" s="40"/>
      <c r="M40" s="40"/>
      <c r="N40" s="40"/>
      <c r="O40" s="41"/>
      <c r="P40" s="120"/>
      <c r="Q40" s="40"/>
    </row>
    <row r="41" spans="1:17" ht="16.5" customHeight="1">
      <c r="A41" s="40"/>
      <c r="B41" s="45" t="str">
        <f>'REKOD PRESTASI MURID'!I11</f>
        <v>Reka Bentuk Landskap</v>
      </c>
      <c r="C41" s="14"/>
      <c r="D41" s="14"/>
      <c r="E41" s="14"/>
      <c r="F41" s="14"/>
      <c r="G41" s="14"/>
      <c r="H41" s="10"/>
      <c r="I41" s="44"/>
      <c r="J41" s="45" t="str">
        <f>'REKOD PRESTASI MURID'!J11</f>
        <v>Reka Bentuk Hiasan Dalaman</v>
      </c>
      <c r="K41" s="11"/>
      <c r="L41" s="11"/>
      <c r="M41" s="11"/>
      <c r="N41" s="11"/>
      <c r="O41" s="11"/>
      <c r="P41" s="10"/>
      <c r="Q41" s="40"/>
    </row>
    <row r="42" spans="1:17" ht="16.5" customHeight="1">
      <c r="A42" s="40"/>
      <c r="B42" s="30" t="s">
        <v>14</v>
      </c>
      <c r="C42" s="29" t="s">
        <v>19</v>
      </c>
      <c r="D42" s="29" t="s">
        <v>20</v>
      </c>
      <c r="E42" s="29" t="s">
        <v>21</v>
      </c>
      <c r="F42" s="29" t="s">
        <v>22</v>
      </c>
      <c r="G42" s="29" t="s">
        <v>23</v>
      </c>
      <c r="H42" s="29" t="s">
        <v>24</v>
      </c>
      <c r="I42" s="40"/>
      <c r="J42" s="30" t="s">
        <v>14</v>
      </c>
      <c r="K42" s="29" t="s">
        <v>19</v>
      </c>
      <c r="L42" s="29" t="s">
        <v>20</v>
      </c>
      <c r="M42" s="29" t="s">
        <v>21</v>
      </c>
      <c r="N42" s="29" t="s">
        <v>22</v>
      </c>
      <c r="O42" s="29" t="s">
        <v>23</v>
      </c>
      <c r="P42" s="29" t="s">
        <v>24</v>
      </c>
      <c r="Q42" s="40"/>
    </row>
    <row r="43" spans="1:17" ht="16.5" customHeight="1">
      <c r="A43" s="40"/>
      <c r="B43" s="28" t="s">
        <v>18</v>
      </c>
      <c r="C43" s="28">
        <f>COUNTIF('REKOD PRESTASI MURID'!$I$12:$I$65,1)</f>
        <v>0</v>
      </c>
      <c r="D43" s="28">
        <f>COUNTIF('REKOD PRESTASI MURID'!$I$12:$I$65,2)</f>
        <v>0</v>
      </c>
      <c r="E43" s="28">
        <f>COUNTIF('REKOD PRESTASI MURID'!$I$12:$I$65,3)</f>
        <v>0</v>
      </c>
      <c r="F43" s="28">
        <f>COUNTIF('REKOD PRESTASI MURID'!$I$12:$I$65,4)</f>
        <v>53</v>
      </c>
      <c r="G43" s="28">
        <f>COUNTIF('REKOD PRESTASI MURID'!$I$12:$I$65,5)</f>
        <v>1</v>
      </c>
      <c r="H43" s="28">
        <f>COUNTIF('REKOD PRESTASI MURID'!$I$12:$I$65,6)</f>
        <v>0</v>
      </c>
      <c r="I43" s="40"/>
      <c r="J43" s="28" t="s">
        <v>18</v>
      </c>
      <c r="K43" s="28">
        <f>COUNTIF('REKOD PRESTASI MURID'!$J$12:$J$65,1)</f>
        <v>0</v>
      </c>
      <c r="L43" s="28">
        <f>COUNTIF('REKOD PRESTASI MURID'!$J$12:$J$65,2)</f>
        <v>0</v>
      </c>
      <c r="M43" s="28">
        <f>COUNTIF('REKOD PRESTASI MURID'!$J$12:$J$65,3)</f>
        <v>19</v>
      </c>
      <c r="N43" s="28">
        <f>COUNTIF('REKOD PRESTASI MURID'!$J$12:$J$65,4)</f>
        <v>10</v>
      </c>
      <c r="O43" s="28">
        <f>COUNTIF('REKOD PRESTASI MURID'!$J$12:$J$65,5)</f>
        <v>24</v>
      </c>
      <c r="P43" s="28">
        <f>COUNTIF('REKOD PRESTASI MURID'!$J$12:$J$65,6)</f>
        <v>1</v>
      </c>
      <c r="Q43" s="40"/>
    </row>
    <row r="44" spans="1:17" ht="16.5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</row>
    <row r="45" spans="1:17" ht="16.5" customHeight="1">
      <c r="A45" s="40"/>
      <c r="B45" s="40"/>
      <c r="C45" s="40"/>
      <c r="D45" s="40"/>
      <c r="E45" s="40"/>
      <c r="F45" s="27"/>
      <c r="G45" s="27"/>
      <c r="H45" s="27"/>
      <c r="I45" s="40"/>
      <c r="J45" s="27"/>
      <c r="K45" s="27"/>
      <c r="L45" s="27"/>
      <c r="M45" s="27"/>
      <c r="N45" s="27"/>
      <c r="O45" s="27"/>
      <c r="P45" s="27"/>
      <c r="Q45" s="40"/>
    </row>
    <row r="46" spans="1:17" ht="16.5" customHeight="1">
      <c r="A46" s="40"/>
      <c r="B46" s="40"/>
      <c r="C46" s="40"/>
      <c r="D46" s="40"/>
      <c r="E46" s="40"/>
      <c r="F46" s="27"/>
      <c r="G46" s="27"/>
      <c r="H46" s="27"/>
      <c r="I46" s="40"/>
      <c r="J46" s="27"/>
      <c r="K46" s="27"/>
      <c r="L46" s="27"/>
      <c r="M46" s="27"/>
      <c r="N46" s="27"/>
      <c r="O46" s="27"/>
      <c r="P46" s="27"/>
      <c r="Q46" s="40"/>
    </row>
    <row r="47" spans="1:17" ht="16.5" customHeight="1">
      <c r="A47" s="40"/>
      <c r="B47" s="40"/>
      <c r="C47" s="40"/>
      <c r="D47" s="40"/>
      <c r="E47" s="40"/>
      <c r="F47" s="27"/>
      <c r="G47" s="27"/>
      <c r="H47" s="27"/>
      <c r="I47" s="40"/>
      <c r="J47" s="27"/>
      <c r="K47" s="27"/>
      <c r="L47" s="27"/>
      <c r="M47" s="27"/>
      <c r="N47" s="27"/>
      <c r="O47" s="27"/>
      <c r="P47" s="27"/>
      <c r="Q47" s="40"/>
    </row>
    <row r="48" spans="1:17" ht="16.5" customHeight="1">
      <c r="A48" s="40"/>
      <c r="B48" s="40"/>
      <c r="C48" s="40"/>
      <c r="D48" s="40"/>
      <c r="E48" s="40"/>
      <c r="F48" s="27"/>
      <c r="G48" s="27"/>
      <c r="H48" s="27"/>
      <c r="I48" s="40"/>
      <c r="J48" s="27"/>
      <c r="K48" s="27"/>
      <c r="L48" s="27"/>
      <c r="M48" s="27"/>
      <c r="N48" s="27"/>
      <c r="O48" s="27"/>
      <c r="P48" s="27"/>
      <c r="Q48" s="40"/>
    </row>
    <row r="49" spans="1:17" ht="16.5" customHeight="1">
      <c r="A49" s="40"/>
      <c r="B49" s="40"/>
      <c r="C49" s="40"/>
      <c r="D49" s="40"/>
      <c r="E49" s="40"/>
      <c r="F49" s="27"/>
      <c r="G49" s="27"/>
      <c r="H49" s="27"/>
      <c r="I49" s="40"/>
      <c r="J49" s="40"/>
      <c r="K49" s="40"/>
      <c r="L49" s="40"/>
      <c r="M49" s="40"/>
      <c r="N49" s="27"/>
      <c r="O49" s="27"/>
      <c r="P49" s="27"/>
      <c r="Q49" s="40"/>
    </row>
    <row r="50" spans="1:17" ht="16.5" customHeight="1">
      <c r="A50" s="40"/>
      <c r="B50" s="40"/>
      <c r="C50" s="40"/>
      <c r="D50" s="40"/>
      <c r="E50" s="40"/>
      <c r="F50" s="27"/>
      <c r="G50" s="27"/>
      <c r="H50" s="27"/>
      <c r="I50" s="40"/>
      <c r="J50" s="40"/>
      <c r="K50" s="40"/>
      <c r="L50" s="40"/>
      <c r="M50" s="40"/>
      <c r="N50" s="27"/>
      <c r="O50" s="27"/>
      <c r="P50" s="27"/>
      <c r="Q50" s="40"/>
    </row>
    <row r="51" spans="1:17" ht="16.5" customHeight="1">
      <c r="A51" s="40"/>
      <c r="B51" s="40"/>
      <c r="C51" s="40"/>
      <c r="D51" s="40"/>
      <c r="E51" s="40"/>
      <c r="F51" s="27"/>
      <c r="G51" s="27"/>
      <c r="H51" s="27"/>
      <c r="I51" s="40"/>
      <c r="J51" s="40"/>
      <c r="K51" s="40"/>
      <c r="L51" s="40"/>
      <c r="M51" s="40"/>
      <c r="N51" s="27"/>
      <c r="O51" s="27"/>
      <c r="P51" s="27"/>
      <c r="Q51" s="40"/>
    </row>
    <row r="52" spans="1:17" ht="16.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27"/>
      <c r="O52" s="27"/>
      <c r="P52" s="27"/>
      <c r="Q52" s="40"/>
    </row>
    <row r="53" spans="1:17" ht="16.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</row>
    <row r="54" spans="1:17" ht="16.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</row>
    <row r="55" spans="1:17" ht="16.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</row>
    <row r="56" spans="1:17" ht="16.5" customHeight="1">
      <c r="A56" s="40"/>
      <c r="B56" s="42"/>
      <c r="C56" s="46"/>
      <c r="D56" s="41"/>
      <c r="E56" s="41"/>
      <c r="F56" s="31" t="s">
        <v>25</v>
      </c>
      <c r="G56" s="32">
        <f>SUM(C43:H43)</f>
        <v>54</v>
      </c>
      <c r="H56" s="31" t="s">
        <v>26</v>
      </c>
      <c r="I56" s="40"/>
      <c r="J56" s="40"/>
      <c r="K56" s="40"/>
      <c r="L56" s="40"/>
      <c r="M56" s="40"/>
      <c r="N56" s="31" t="s">
        <v>25</v>
      </c>
      <c r="O56" s="32">
        <f>SUM(K43:P43)</f>
        <v>54</v>
      </c>
      <c r="P56" s="31" t="s">
        <v>26</v>
      </c>
      <c r="Q56" s="40"/>
    </row>
    <row r="57" spans="1:17" ht="16.5" customHeight="1">
      <c r="A57" s="40"/>
      <c r="B57" s="14"/>
      <c r="C57" s="14"/>
      <c r="D57" s="14"/>
      <c r="E57" s="14"/>
      <c r="F57" s="44"/>
      <c r="G57" s="14"/>
      <c r="H57" s="14"/>
      <c r="I57" s="44"/>
      <c r="J57" s="44"/>
      <c r="K57" s="44"/>
      <c r="L57" s="44"/>
      <c r="M57" s="44"/>
      <c r="N57" s="44"/>
      <c r="O57" s="11"/>
      <c r="P57" s="14"/>
      <c r="Q57" s="40"/>
    </row>
    <row r="58" spans="1:17" ht="16.5" customHeight="1">
      <c r="A58" s="40"/>
      <c r="B58" s="44"/>
      <c r="C58" s="44"/>
      <c r="D58" s="44"/>
      <c r="E58" s="44"/>
      <c r="F58" s="44"/>
      <c r="G58" s="14"/>
      <c r="H58" s="119"/>
      <c r="I58" s="44"/>
      <c r="J58" s="44"/>
      <c r="K58" s="44"/>
      <c r="L58" s="44"/>
      <c r="M58" s="44"/>
      <c r="N58" s="44"/>
      <c r="O58" s="14"/>
      <c r="P58" s="119"/>
      <c r="Q58" s="40"/>
    </row>
    <row r="59" spans="1:17" ht="16.5" customHeight="1">
      <c r="A59" s="40"/>
      <c r="B59" s="45" t="str">
        <f>'REKOD PRESTASI MURID'!K11</f>
        <v>Reka Bentuk Industri</v>
      </c>
      <c r="C59" s="11"/>
      <c r="D59" s="11"/>
      <c r="E59" s="11"/>
      <c r="F59" s="11"/>
      <c r="G59" s="11"/>
      <c r="H59" s="10"/>
      <c r="I59" s="44"/>
      <c r="J59" s="45" t="str">
        <f>'REKOD PRESTASI MURID'!L11</f>
        <v>Seni Sulaman</v>
      </c>
      <c r="K59" s="11"/>
      <c r="L59" s="11"/>
      <c r="M59" s="11"/>
      <c r="N59" s="11"/>
      <c r="O59" s="11"/>
      <c r="P59" s="10"/>
      <c r="Q59" s="40"/>
    </row>
    <row r="60" spans="1:17" ht="16.5" customHeight="1">
      <c r="A60" s="40"/>
      <c r="B60" s="30" t="s">
        <v>14</v>
      </c>
      <c r="C60" s="29" t="s">
        <v>19</v>
      </c>
      <c r="D60" s="29" t="s">
        <v>20</v>
      </c>
      <c r="E60" s="29" t="s">
        <v>21</v>
      </c>
      <c r="F60" s="29" t="s">
        <v>22</v>
      </c>
      <c r="G60" s="29" t="s">
        <v>23</v>
      </c>
      <c r="H60" s="29" t="s">
        <v>24</v>
      </c>
      <c r="I60" s="40"/>
      <c r="J60" s="30" t="s">
        <v>14</v>
      </c>
      <c r="K60" s="29" t="s">
        <v>19</v>
      </c>
      <c r="L60" s="29" t="s">
        <v>20</v>
      </c>
      <c r="M60" s="29" t="s">
        <v>21</v>
      </c>
      <c r="N60" s="29" t="s">
        <v>22</v>
      </c>
      <c r="O60" s="29" t="s">
        <v>23</v>
      </c>
      <c r="P60" s="29" t="s">
        <v>24</v>
      </c>
      <c r="Q60" s="40"/>
    </row>
    <row r="61" spans="1:17" ht="16.5" customHeight="1">
      <c r="A61" s="40"/>
      <c r="B61" s="28" t="s">
        <v>18</v>
      </c>
      <c r="C61" s="28">
        <f>COUNTIF('REKOD PRESTASI MURID'!$K$12:$K$65,1)</f>
        <v>1</v>
      </c>
      <c r="D61" s="28">
        <f>COUNTIF('REKOD PRESTASI MURID'!$K$12:$K$65,2)</f>
        <v>0</v>
      </c>
      <c r="E61" s="28">
        <f>COUNTIF('REKOD PRESTASI MURID'!$K$12:$K$65,3)</f>
        <v>19</v>
      </c>
      <c r="F61" s="28">
        <f>COUNTIF('REKOD PRESTASI MURID'!$K$12:$K$65,4)</f>
        <v>10</v>
      </c>
      <c r="G61" s="28">
        <f>COUNTIF('REKOD PRESTASI MURID'!$K$12:$K$65,5)</f>
        <v>24</v>
      </c>
      <c r="H61" s="28">
        <f>COUNTIF('REKOD PRESTASI MURID'!$K$12:$K$65,6)</f>
        <v>0</v>
      </c>
      <c r="I61" s="40"/>
      <c r="J61" s="28" t="s">
        <v>18</v>
      </c>
      <c r="K61" s="28">
        <f>COUNTIF('REKOD PRESTASI MURID'!$L$12:$L$65,1)</f>
        <v>0</v>
      </c>
      <c r="L61" s="28">
        <f>COUNTIF('REKOD PRESTASI MURID'!$L$12:$L$65,2)</f>
        <v>1</v>
      </c>
      <c r="M61" s="28">
        <f>COUNTIF('REKOD PRESTASI MURID'!$L$12:$L$65,3)</f>
        <v>19</v>
      </c>
      <c r="N61" s="28">
        <f>COUNTIF('REKOD PRESTASI MURID'!$L$12:$L$65,4)</f>
        <v>10</v>
      </c>
      <c r="O61" s="28">
        <f>COUNTIF('REKOD PRESTASI MURID'!$L$12:$L$65,5)</f>
        <v>24</v>
      </c>
      <c r="P61" s="28">
        <f>COUNTIF('REKOD PRESTASI MURID'!$L$12:$L$65,6)</f>
        <v>0</v>
      </c>
      <c r="Q61" s="40"/>
    </row>
    <row r="62" spans="1:17" ht="16.5" customHeight="1">
      <c r="A62" s="40"/>
      <c r="B62" s="47"/>
      <c r="C62" s="47"/>
      <c r="D62" s="47"/>
      <c r="E62" s="47"/>
      <c r="F62" s="47"/>
      <c r="G62" s="47"/>
      <c r="H62" s="47"/>
      <c r="I62" s="40"/>
      <c r="J62" s="47"/>
      <c r="K62" s="47"/>
      <c r="L62" s="47"/>
      <c r="M62" s="47"/>
      <c r="N62" s="47"/>
      <c r="O62" s="47"/>
      <c r="P62" s="47"/>
      <c r="Q62" s="40"/>
    </row>
    <row r="63" spans="1:17" ht="16.5" customHeight="1">
      <c r="A63" s="40"/>
      <c r="B63" s="47"/>
      <c r="C63" s="47"/>
      <c r="D63" s="47"/>
      <c r="E63" s="47"/>
      <c r="F63" s="47"/>
      <c r="G63" s="47"/>
      <c r="H63" s="47"/>
      <c r="I63" s="40"/>
      <c r="J63" s="47"/>
      <c r="K63" s="47"/>
      <c r="L63" s="47"/>
      <c r="M63" s="47"/>
      <c r="N63" s="47"/>
      <c r="O63" s="47"/>
      <c r="P63" s="47"/>
      <c r="Q63" s="40"/>
    </row>
    <row r="64" spans="1:17" ht="16.5" customHeight="1">
      <c r="A64" s="40"/>
      <c r="B64" s="47"/>
      <c r="C64" s="47"/>
      <c r="D64" s="47"/>
      <c r="E64" s="47"/>
      <c r="F64" s="47"/>
      <c r="G64" s="47"/>
      <c r="H64" s="47"/>
      <c r="I64" s="40"/>
      <c r="J64" s="47"/>
      <c r="K64" s="47"/>
      <c r="L64" s="47"/>
      <c r="M64" s="47"/>
      <c r="N64" s="47"/>
      <c r="O64" s="47"/>
      <c r="P64" s="47"/>
      <c r="Q64" s="40"/>
    </row>
    <row r="65" spans="1:17" ht="16.5" customHeight="1">
      <c r="A65" s="40"/>
      <c r="B65" s="47"/>
      <c r="C65" s="47"/>
      <c r="D65" s="47"/>
      <c r="E65" s="47"/>
      <c r="F65" s="47"/>
      <c r="G65" s="47"/>
      <c r="H65" s="47"/>
      <c r="I65" s="40"/>
      <c r="J65" s="47"/>
      <c r="K65" s="47"/>
      <c r="L65" s="47"/>
      <c r="M65" s="47"/>
      <c r="N65" s="47"/>
      <c r="O65" s="47"/>
      <c r="P65" s="47"/>
      <c r="Q65" s="40"/>
    </row>
    <row r="66" spans="1:17" ht="16.5" customHeight="1">
      <c r="A66" s="40"/>
      <c r="B66" s="47"/>
      <c r="C66" s="47"/>
      <c r="D66" s="47"/>
      <c r="E66" s="47"/>
      <c r="F66" s="47"/>
      <c r="G66" s="47"/>
      <c r="H66" s="47"/>
      <c r="I66" s="40"/>
      <c r="J66" s="47"/>
      <c r="K66" s="47"/>
      <c r="L66" s="47"/>
      <c r="M66" s="47"/>
      <c r="N66" s="47"/>
      <c r="O66" s="47"/>
      <c r="P66" s="47"/>
      <c r="Q66" s="40"/>
    </row>
    <row r="67" spans="1:17" ht="16.5" customHeight="1">
      <c r="A67" s="40"/>
      <c r="B67" s="47"/>
      <c r="C67" s="47"/>
      <c r="D67" s="47"/>
      <c r="E67" s="47"/>
      <c r="F67" s="47"/>
      <c r="G67" s="47"/>
      <c r="H67" s="47"/>
      <c r="I67" s="40"/>
      <c r="J67" s="47"/>
      <c r="K67" s="47"/>
      <c r="L67" s="47"/>
      <c r="M67" s="47"/>
      <c r="N67" s="47"/>
      <c r="O67" s="47"/>
      <c r="P67" s="47"/>
      <c r="Q67" s="40"/>
    </row>
    <row r="68" spans="1:17" ht="16.5" customHeight="1">
      <c r="A68" s="40"/>
      <c r="B68" s="47"/>
      <c r="C68" s="47"/>
      <c r="D68" s="47"/>
      <c r="E68" s="47"/>
      <c r="F68" s="47"/>
      <c r="G68" s="47"/>
      <c r="H68" s="47"/>
      <c r="I68" s="40"/>
      <c r="J68" s="47"/>
      <c r="K68" s="47"/>
      <c r="L68" s="47"/>
      <c r="M68" s="47"/>
      <c r="N68" s="47"/>
      <c r="O68" s="47"/>
      <c r="P68" s="47"/>
      <c r="Q68" s="40"/>
    </row>
    <row r="69" spans="1:17" ht="16.5" customHeight="1">
      <c r="A69" s="40"/>
      <c r="B69" s="47"/>
      <c r="C69" s="47"/>
      <c r="D69" s="47"/>
      <c r="E69" s="47"/>
      <c r="F69" s="47"/>
      <c r="G69" s="47"/>
      <c r="H69" s="47"/>
      <c r="I69" s="40"/>
      <c r="J69" s="47"/>
      <c r="K69" s="47"/>
      <c r="L69" s="47"/>
      <c r="M69" s="47"/>
      <c r="N69" s="47"/>
      <c r="O69" s="47"/>
      <c r="P69" s="47"/>
      <c r="Q69" s="40"/>
    </row>
    <row r="70" spans="1:17" ht="16.5" customHeight="1">
      <c r="A70" s="40"/>
      <c r="B70" s="47"/>
      <c r="C70" s="47"/>
      <c r="D70" s="47"/>
      <c r="E70" s="47"/>
      <c r="F70" s="47"/>
      <c r="G70" s="47"/>
      <c r="H70" s="47"/>
      <c r="I70" s="40"/>
      <c r="J70" s="47"/>
      <c r="K70" s="47"/>
      <c r="L70" s="47"/>
      <c r="M70" s="47"/>
      <c r="N70" s="47"/>
      <c r="O70" s="47"/>
      <c r="P70" s="47"/>
      <c r="Q70" s="40"/>
    </row>
    <row r="71" spans="1:17" ht="16.5" customHeight="1">
      <c r="A71" s="40"/>
      <c r="B71" s="47"/>
      <c r="C71" s="47"/>
      <c r="D71" s="47"/>
      <c r="E71" s="47"/>
      <c r="F71" s="47"/>
      <c r="G71" s="47"/>
      <c r="H71" s="47"/>
      <c r="I71" s="40"/>
      <c r="J71" s="47"/>
      <c r="K71" s="47"/>
      <c r="L71" s="47"/>
      <c r="M71" s="47"/>
      <c r="N71" s="47"/>
      <c r="O71" s="47"/>
      <c r="P71" s="47"/>
      <c r="Q71" s="40"/>
    </row>
    <row r="72" spans="1:17" ht="16.5" customHeight="1">
      <c r="A72" s="40"/>
      <c r="B72" s="47"/>
      <c r="C72" s="47"/>
      <c r="D72" s="47"/>
      <c r="E72" s="47"/>
      <c r="F72" s="47"/>
      <c r="G72" s="47"/>
      <c r="H72" s="47"/>
      <c r="I72" s="40"/>
      <c r="J72" s="47"/>
      <c r="K72" s="47"/>
      <c r="L72" s="47"/>
      <c r="M72" s="47"/>
      <c r="N72" s="47"/>
      <c r="O72" s="47"/>
      <c r="P72" s="47"/>
      <c r="Q72" s="40"/>
    </row>
    <row r="73" spans="1:17" ht="16.5" customHeight="1">
      <c r="A73" s="40"/>
      <c r="B73" s="47"/>
      <c r="C73" s="47"/>
      <c r="D73" s="47"/>
      <c r="E73" s="47"/>
      <c r="F73" s="47"/>
      <c r="G73" s="47"/>
      <c r="H73" s="47"/>
      <c r="I73" s="40"/>
      <c r="J73" s="47"/>
      <c r="K73" s="47"/>
      <c r="L73" s="47"/>
      <c r="M73" s="47"/>
      <c r="N73" s="47"/>
      <c r="O73" s="47"/>
      <c r="P73" s="47"/>
      <c r="Q73" s="40"/>
    </row>
    <row r="74" spans="1:17" ht="16.5" customHeight="1">
      <c r="A74" s="40"/>
      <c r="B74" s="47"/>
      <c r="C74" s="47"/>
      <c r="D74" s="47"/>
      <c r="E74" s="47"/>
      <c r="F74" s="31" t="s">
        <v>25</v>
      </c>
      <c r="G74" s="32">
        <f>SUM(C61:H61)</f>
        <v>54</v>
      </c>
      <c r="H74" s="31" t="s">
        <v>26</v>
      </c>
      <c r="I74" s="48"/>
      <c r="J74" s="47"/>
      <c r="K74" s="47"/>
      <c r="L74" s="47"/>
      <c r="M74" s="47"/>
      <c r="N74" s="31" t="s">
        <v>25</v>
      </c>
      <c r="O74" s="32">
        <f>SUM(K61:P61)</f>
        <v>54</v>
      </c>
      <c r="P74" s="31" t="s">
        <v>26</v>
      </c>
      <c r="Q74" s="40"/>
    </row>
    <row r="75" spans="1:17" ht="16.5" customHeight="1">
      <c r="A75" s="40"/>
      <c r="B75" s="40"/>
      <c r="C75" s="40"/>
      <c r="D75" s="40"/>
      <c r="E75" s="40"/>
      <c r="F75" s="40"/>
      <c r="G75" s="48"/>
      <c r="H75" s="120"/>
      <c r="I75" s="48"/>
      <c r="J75" s="40"/>
      <c r="K75" s="40"/>
      <c r="L75" s="40"/>
      <c r="M75" s="40"/>
      <c r="N75" s="40"/>
      <c r="O75" s="41"/>
      <c r="P75" s="120"/>
      <c r="Q75" s="40"/>
    </row>
    <row r="76" spans="1:17" ht="16.5" customHeight="1">
      <c r="A76" s="40"/>
      <c r="B76" s="45" t="str">
        <f>'REKOD PRESTASI MURID'!M11</f>
        <v>Seni Seramik</v>
      </c>
      <c r="C76" s="14"/>
      <c r="D76" s="14"/>
      <c r="E76" s="14"/>
      <c r="F76" s="14"/>
      <c r="G76" s="14"/>
      <c r="H76" s="10"/>
      <c r="I76" s="44"/>
      <c r="J76" s="45" t="str">
        <f>'REKOD PRESTASI MURID'!N11</f>
        <v>Seni Reka Grafik (Simbol dan Logo)</v>
      </c>
      <c r="K76" s="14"/>
      <c r="L76" s="14"/>
      <c r="M76" s="14"/>
      <c r="N76" s="14"/>
      <c r="O76" s="14"/>
      <c r="P76" s="10"/>
      <c r="Q76" s="40"/>
    </row>
    <row r="77" spans="1:17" ht="16.5" customHeight="1">
      <c r="A77" s="40"/>
      <c r="B77" s="30" t="s">
        <v>14</v>
      </c>
      <c r="C77" s="29" t="s">
        <v>19</v>
      </c>
      <c r="D77" s="29" t="s">
        <v>20</v>
      </c>
      <c r="E77" s="29" t="s">
        <v>21</v>
      </c>
      <c r="F77" s="29" t="s">
        <v>22</v>
      </c>
      <c r="G77" s="29" t="s">
        <v>23</v>
      </c>
      <c r="H77" s="29" t="s">
        <v>24</v>
      </c>
      <c r="I77" s="40"/>
      <c r="J77" s="30" t="s">
        <v>14</v>
      </c>
      <c r="K77" s="29" t="s">
        <v>19</v>
      </c>
      <c r="L77" s="29" t="s">
        <v>20</v>
      </c>
      <c r="M77" s="29" t="s">
        <v>21</v>
      </c>
      <c r="N77" s="29" t="s">
        <v>22</v>
      </c>
      <c r="O77" s="29" t="s">
        <v>23</v>
      </c>
      <c r="P77" s="29" t="s">
        <v>24</v>
      </c>
      <c r="Q77" s="40"/>
    </row>
    <row r="78" spans="1:17" ht="16.5" customHeight="1">
      <c r="A78" s="40"/>
      <c r="B78" s="28" t="s">
        <v>18</v>
      </c>
      <c r="C78" s="28">
        <f>COUNTIF('REKOD PRESTASI MURID'!$M$12:$M$65,1)</f>
        <v>0</v>
      </c>
      <c r="D78" s="28">
        <f>COUNTIF('REKOD PRESTASI MURID'!$M$12:$M$65,2)</f>
        <v>0</v>
      </c>
      <c r="E78" s="28">
        <f>COUNTIF('REKOD PRESTASI MURID'!$M$12:$M$65,3)</f>
        <v>20</v>
      </c>
      <c r="F78" s="28">
        <f>COUNTIF('REKOD PRESTASI MURID'!$M$12:$M$65,4)</f>
        <v>10</v>
      </c>
      <c r="G78" s="28">
        <f>COUNTIF('REKOD PRESTASI MURID'!$M$12:$M$65,5)</f>
        <v>24</v>
      </c>
      <c r="H78" s="28">
        <f>COUNTIF('REKOD PRESTASI MURID'!$M$12:$M$65,6)</f>
        <v>0</v>
      </c>
      <c r="I78" s="40"/>
      <c r="J78" s="28" t="s">
        <v>18</v>
      </c>
      <c r="K78" s="28">
        <f>COUNTIF('REKOD PRESTASI MURID'!$N$12:$N$65,1)</f>
        <v>0</v>
      </c>
      <c r="L78" s="28">
        <f>COUNTIF('REKOD PRESTASI MURID'!$N$12:$N$65,2)</f>
        <v>0</v>
      </c>
      <c r="M78" s="28">
        <f>COUNTIF('REKOD PRESTASI MURID'!$N$12:$N$65,3)</f>
        <v>20</v>
      </c>
      <c r="N78" s="28">
        <f>COUNTIF('REKOD PRESTASI MURID'!$N$12:$N$65,4)</f>
        <v>10</v>
      </c>
      <c r="O78" s="28">
        <f>COUNTIF('REKOD PRESTASI MURID'!$N$12:$N$65,5)</f>
        <v>24</v>
      </c>
      <c r="P78" s="28">
        <f>COUNTIF('REKOD PRESTASI MURID'!$N$12:$N$65,6)</f>
        <v>0</v>
      </c>
      <c r="Q78" s="40"/>
    </row>
    <row r="79" spans="1:17" ht="16.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</row>
    <row r="80" spans="1:17" ht="16.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</row>
    <row r="81" spans="1:17" ht="16.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</row>
    <row r="82" spans="1:17" ht="16.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</row>
    <row r="83" spans="1:17" ht="16.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</row>
    <row r="84" spans="1:17" ht="16.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</row>
    <row r="85" spans="1:17" ht="16.5" customHeight="1">
      <c r="A85" s="40"/>
      <c r="B85" s="40"/>
      <c r="C85" s="40"/>
      <c r="D85" s="40"/>
      <c r="E85" s="40"/>
      <c r="F85" s="27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</row>
    <row r="86" spans="1:17" ht="16.5" customHeight="1">
      <c r="A86" s="40"/>
      <c r="B86" s="40"/>
      <c r="C86" s="40"/>
      <c r="D86" s="40"/>
      <c r="E86" s="40"/>
      <c r="F86" s="27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</row>
    <row r="87" spans="1:17" ht="16.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</row>
    <row r="88" spans="1:17" ht="16.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</row>
    <row r="89" spans="1:17" ht="16.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</row>
    <row r="90" spans="1:17" ht="16.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</row>
    <row r="91" spans="1:17" ht="16.5" customHeight="1">
      <c r="A91" s="40"/>
      <c r="B91" s="42"/>
      <c r="C91" s="46"/>
      <c r="D91" s="41"/>
      <c r="E91" s="41"/>
      <c r="F91" s="31" t="s">
        <v>25</v>
      </c>
      <c r="G91" s="32">
        <f>SUM(C78:H78)</f>
        <v>54</v>
      </c>
      <c r="H91" s="31" t="s">
        <v>26</v>
      </c>
      <c r="I91" s="40"/>
      <c r="J91" s="40"/>
      <c r="K91" s="40"/>
      <c r="L91" s="40"/>
      <c r="M91" s="40"/>
      <c r="N91" s="31" t="s">
        <v>25</v>
      </c>
      <c r="O91" s="32">
        <f>SUM(K78:P78)</f>
        <v>54</v>
      </c>
      <c r="P91" s="31" t="s">
        <v>26</v>
      </c>
      <c r="Q91" s="40"/>
    </row>
    <row r="92" spans="1:17" ht="16.5" customHeight="1">
      <c r="A92" s="40"/>
      <c r="B92" s="14"/>
      <c r="C92" s="14"/>
      <c r="D92" s="14"/>
      <c r="E92" s="14"/>
      <c r="F92" s="44"/>
      <c r="G92" s="14"/>
      <c r="H92" s="14"/>
      <c r="I92" s="44"/>
      <c r="J92" s="44"/>
      <c r="K92" s="44"/>
      <c r="L92" s="44"/>
      <c r="M92" s="44"/>
      <c r="N92" s="44"/>
      <c r="O92" s="11"/>
      <c r="P92" s="14"/>
      <c r="Q92" s="40"/>
    </row>
    <row r="93" spans="1:17" ht="16.5" customHeight="1">
      <c r="A93" s="40"/>
      <c r="B93" s="44"/>
      <c r="C93" s="44"/>
      <c r="D93" s="44"/>
      <c r="E93" s="44"/>
      <c r="F93" s="44"/>
      <c r="G93" s="14"/>
      <c r="H93" s="119"/>
      <c r="I93" s="44"/>
      <c r="J93" s="44"/>
      <c r="K93" s="44"/>
      <c r="L93" s="44"/>
      <c r="M93" s="44"/>
      <c r="N93" s="44"/>
      <c r="O93" s="14"/>
      <c r="P93" s="119"/>
      <c r="Q93" s="40"/>
    </row>
    <row r="94" spans="1:17" ht="16.5" customHeight="1">
      <c r="A94" s="40"/>
      <c r="B94" s="45" t="str">
        <f>'REKOD PRESTASI MURID'!O11</f>
        <v>Seni Foto    (Pinhole)</v>
      </c>
      <c r="C94" s="11"/>
      <c r="D94" s="11"/>
      <c r="E94" s="11"/>
      <c r="F94" s="11"/>
      <c r="G94" s="11"/>
      <c r="H94" s="10"/>
      <c r="I94" s="44"/>
      <c r="J94" s="171" t="str">
        <f>'REKOD PRESTASI MURID'!S9</f>
        <v>TAHAP PENGUASAAN KESELURUHAN</v>
      </c>
      <c r="K94" s="172"/>
      <c r="L94" s="172"/>
      <c r="M94" s="172"/>
      <c r="N94" s="172"/>
      <c r="O94" s="172"/>
      <c r="P94" s="173"/>
      <c r="Q94" s="40"/>
    </row>
    <row r="95" spans="1:17" ht="16.5" customHeight="1">
      <c r="A95" s="40"/>
      <c r="B95" s="30" t="s">
        <v>14</v>
      </c>
      <c r="C95" s="29" t="s">
        <v>19</v>
      </c>
      <c r="D95" s="29" t="s">
        <v>20</v>
      </c>
      <c r="E95" s="29" t="s">
        <v>21</v>
      </c>
      <c r="F95" s="29" t="s">
        <v>22</v>
      </c>
      <c r="G95" s="29" t="s">
        <v>23</v>
      </c>
      <c r="H95" s="29" t="s">
        <v>24</v>
      </c>
      <c r="I95" s="40"/>
      <c r="J95" s="30" t="s">
        <v>14</v>
      </c>
      <c r="K95" s="29" t="s">
        <v>19</v>
      </c>
      <c r="L95" s="29" t="s">
        <v>20</v>
      </c>
      <c r="M95" s="29" t="s">
        <v>21</v>
      </c>
      <c r="N95" s="29" t="s">
        <v>22</v>
      </c>
      <c r="O95" s="29" t="s">
        <v>23</v>
      </c>
      <c r="P95" s="29" t="s">
        <v>24</v>
      </c>
      <c r="Q95" s="40"/>
    </row>
    <row r="96" spans="1:17" ht="16.5" customHeight="1">
      <c r="A96" s="40"/>
      <c r="B96" s="28" t="s">
        <v>18</v>
      </c>
      <c r="C96" s="28">
        <f>COUNTIF('REKOD PRESTASI MURID'!$O$12:$O$65,1)</f>
        <v>0</v>
      </c>
      <c r="D96" s="28">
        <f>COUNTIF('REKOD PRESTASI MURID'!$O$12:$O$65,2)</f>
        <v>0</v>
      </c>
      <c r="E96" s="28">
        <f>COUNTIF('REKOD PRESTASI MURID'!$O$12:$O$65,3)</f>
        <v>19</v>
      </c>
      <c r="F96" s="28">
        <f>COUNTIF('REKOD PRESTASI MURID'!$O$12:$O$65,4)</f>
        <v>10</v>
      </c>
      <c r="G96" s="28">
        <f>COUNTIF('REKOD PRESTASI MURID'!$O$12:$O$65,5)</f>
        <v>24</v>
      </c>
      <c r="H96" s="28">
        <f>COUNTIF('REKOD PRESTASI MURID'!$O$12:$O$65,6)</f>
        <v>1</v>
      </c>
      <c r="I96" s="40"/>
      <c r="J96" s="28" t="s">
        <v>18</v>
      </c>
      <c r="K96" s="28">
        <f>COUNTIF('REKOD PRESTASI MURID'!$S$12:$S$65,1)</f>
        <v>0</v>
      </c>
      <c r="L96" s="28">
        <f>COUNTIF('REKOD PRESTASI MURID'!$S$12:$S$65,2)</f>
        <v>0</v>
      </c>
      <c r="M96" s="28">
        <f>COUNTIF('REKOD PRESTASI MURID'!$S$12:$S$65,3)</f>
        <v>19</v>
      </c>
      <c r="N96" s="28">
        <f>COUNTIF('REKOD PRESTASI MURID'!$S$12:$S$65,4)</f>
        <v>10</v>
      </c>
      <c r="O96" s="28">
        <f>COUNTIF('REKOD PRESTASI MURID'!$S$12:$S$65,5)</f>
        <v>24</v>
      </c>
      <c r="P96" s="28">
        <f>COUNTIF('REKOD PRESTASI MURID'!$S$12:$S$65,6)</f>
        <v>1</v>
      </c>
      <c r="Q96" s="40"/>
    </row>
    <row r="97" spans="1:17" ht="16.5" customHeight="1">
      <c r="A97" s="40"/>
      <c r="B97" s="47"/>
      <c r="C97" s="47"/>
      <c r="D97" s="47"/>
      <c r="E97" s="47"/>
      <c r="F97" s="47"/>
      <c r="G97" s="47"/>
      <c r="H97" s="47"/>
      <c r="I97" s="40"/>
      <c r="J97" s="47"/>
      <c r="K97" s="47"/>
      <c r="L97" s="47"/>
      <c r="M97" s="47"/>
      <c r="N97" s="47"/>
      <c r="O97" s="47"/>
      <c r="P97" s="47"/>
      <c r="Q97" s="40"/>
    </row>
    <row r="98" spans="1:17" ht="16.5" customHeight="1">
      <c r="A98" s="40"/>
      <c r="B98" s="47"/>
      <c r="C98" s="47"/>
      <c r="D98" s="47"/>
      <c r="E98" s="47"/>
      <c r="F98" s="47"/>
      <c r="G98" s="47"/>
      <c r="H98" s="47"/>
      <c r="I98" s="40"/>
      <c r="J98" s="47"/>
      <c r="K98" s="47"/>
      <c r="L98" s="47"/>
      <c r="M98" s="47"/>
      <c r="N98" s="47"/>
      <c r="O98" s="47"/>
      <c r="P98" s="47"/>
      <c r="Q98" s="40"/>
    </row>
    <row r="99" spans="1:17" ht="16.5" customHeight="1">
      <c r="A99" s="40"/>
      <c r="B99" s="47"/>
      <c r="C99" s="47"/>
      <c r="D99" s="47"/>
      <c r="E99" s="47"/>
      <c r="F99" s="47"/>
      <c r="G99" s="47"/>
      <c r="H99" s="47"/>
      <c r="I99" s="40"/>
      <c r="J99" s="47"/>
      <c r="K99" s="47"/>
      <c r="L99" s="47"/>
      <c r="M99" s="47"/>
      <c r="N99" s="47"/>
      <c r="O99" s="47"/>
      <c r="P99" s="47"/>
      <c r="Q99" s="40"/>
    </row>
    <row r="100" spans="1:17" ht="16.5" customHeight="1">
      <c r="A100" s="40"/>
      <c r="B100" s="47"/>
      <c r="C100" s="47"/>
      <c r="D100" s="47"/>
      <c r="E100" s="47"/>
      <c r="F100" s="47"/>
      <c r="G100" s="47"/>
      <c r="H100" s="47"/>
      <c r="I100" s="40"/>
      <c r="J100" s="47"/>
      <c r="K100" s="47"/>
      <c r="L100" s="47"/>
      <c r="M100" s="47"/>
      <c r="N100" s="47"/>
      <c r="O100" s="47"/>
      <c r="P100" s="47"/>
      <c r="Q100" s="40"/>
    </row>
    <row r="101" spans="1:17" ht="16.5" customHeight="1">
      <c r="A101" s="40"/>
      <c r="B101" s="47"/>
      <c r="C101" s="47"/>
      <c r="D101" s="47"/>
      <c r="E101" s="47"/>
      <c r="F101" s="47"/>
      <c r="G101" s="47"/>
      <c r="H101" s="47"/>
      <c r="I101" s="40"/>
      <c r="J101" s="47"/>
      <c r="K101" s="47"/>
      <c r="L101" s="47"/>
      <c r="M101" s="47"/>
      <c r="N101" s="47"/>
      <c r="O101" s="47"/>
      <c r="P101" s="47"/>
      <c r="Q101" s="40"/>
    </row>
    <row r="102" spans="1:17" ht="16.5" customHeight="1">
      <c r="A102" s="40"/>
      <c r="B102" s="47"/>
      <c r="C102" s="47"/>
      <c r="D102" s="47"/>
      <c r="E102" s="47"/>
      <c r="F102" s="47"/>
      <c r="G102" s="47"/>
      <c r="H102" s="47"/>
      <c r="I102" s="40"/>
      <c r="J102" s="47"/>
      <c r="K102" s="47"/>
      <c r="L102" s="47"/>
      <c r="M102" s="47"/>
      <c r="N102" s="47"/>
      <c r="O102" s="47"/>
      <c r="P102" s="47"/>
      <c r="Q102" s="40"/>
    </row>
    <row r="103" spans="1:17" ht="16.5" customHeight="1">
      <c r="A103" s="40"/>
      <c r="B103" s="47"/>
      <c r="C103" s="47"/>
      <c r="D103" s="47"/>
      <c r="E103" s="47"/>
      <c r="F103" s="47"/>
      <c r="G103" s="47"/>
      <c r="H103" s="47"/>
      <c r="I103" s="40"/>
      <c r="J103" s="47"/>
      <c r="K103" s="47"/>
      <c r="L103" s="47"/>
      <c r="M103" s="47"/>
      <c r="N103" s="47"/>
      <c r="O103" s="47"/>
      <c r="P103" s="47"/>
      <c r="Q103" s="40"/>
    </row>
    <row r="104" spans="1:17" ht="16.5" customHeight="1">
      <c r="A104" s="40"/>
      <c r="B104" s="47"/>
      <c r="C104" s="47"/>
      <c r="D104" s="47"/>
      <c r="E104" s="47"/>
      <c r="F104" s="47"/>
      <c r="G104" s="47"/>
      <c r="H104" s="47"/>
      <c r="I104" s="40"/>
      <c r="J104" s="47"/>
      <c r="K104" s="47"/>
      <c r="L104" s="47"/>
      <c r="M104" s="47"/>
      <c r="N104" s="47"/>
      <c r="O104" s="47"/>
      <c r="P104" s="47"/>
      <c r="Q104" s="40"/>
    </row>
    <row r="105" spans="1:17" ht="16.5" customHeight="1">
      <c r="A105" s="40"/>
      <c r="B105" s="47"/>
      <c r="C105" s="47"/>
      <c r="D105" s="47"/>
      <c r="E105" s="47"/>
      <c r="F105" s="47"/>
      <c r="G105" s="47"/>
      <c r="H105" s="47"/>
      <c r="I105" s="40"/>
      <c r="J105" s="47"/>
      <c r="K105" s="47"/>
      <c r="L105" s="47"/>
      <c r="M105" s="47"/>
      <c r="N105" s="47"/>
      <c r="O105" s="47"/>
      <c r="P105" s="47"/>
      <c r="Q105" s="40"/>
    </row>
    <row r="106" spans="1:17" ht="16.5" customHeight="1">
      <c r="A106" s="40"/>
      <c r="B106" s="47"/>
      <c r="C106" s="47"/>
      <c r="D106" s="47"/>
      <c r="E106" s="47"/>
      <c r="F106" s="47"/>
      <c r="G106" s="47"/>
      <c r="H106" s="47"/>
      <c r="I106" s="40"/>
      <c r="J106" s="47"/>
      <c r="K106" s="47"/>
      <c r="L106" s="47"/>
      <c r="M106" s="47"/>
      <c r="N106" s="47"/>
      <c r="O106" s="47"/>
      <c r="P106" s="47"/>
      <c r="Q106" s="40"/>
    </row>
    <row r="107" spans="1:17" ht="16.5" customHeight="1">
      <c r="A107" s="40"/>
      <c r="B107" s="47"/>
      <c r="C107" s="47"/>
      <c r="D107" s="47"/>
      <c r="E107" s="47"/>
      <c r="F107" s="47"/>
      <c r="G107" s="47"/>
      <c r="H107" s="47"/>
      <c r="I107" s="40"/>
      <c r="J107" s="47"/>
      <c r="K107" s="47"/>
      <c r="L107" s="47"/>
      <c r="M107" s="47"/>
      <c r="N107" s="47"/>
      <c r="O107" s="47"/>
      <c r="P107" s="47"/>
      <c r="Q107" s="40"/>
    </row>
    <row r="108" spans="1:17" ht="16.5" customHeight="1">
      <c r="A108" s="40"/>
      <c r="B108" s="47"/>
      <c r="C108" s="47"/>
      <c r="D108" s="47"/>
      <c r="E108" s="47"/>
      <c r="F108" s="47"/>
      <c r="G108" s="47"/>
      <c r="H108" s="47"/>
      <c r="I108" s="40"/>
      <c r="J108" s="47"/>
      <c r="K108" s="47"/>
      <c r="L108" s="47"/>
      <c r="M108" s="47"/>
      <c r="N108" s="47"/>
      <c r="O108" s="47"/>
      <c r="P108" s="47"/>
      <c r="Q108" s="40"/>
    </row>
    <row r="109" spans="1:17" ht="16.5" customHeight="1">
      <c r="A109" s="40"/>
      <c r="B109" s="47"/>
      <c r="C109" s="47"/>
      <c r="D109" s="47"/>
      <c r="E109" s="47"/>
      <c r="F109" s="31" t="s">
        <v>25</v>
      </c>
      <c r="G109" s="32">
        <f>SUM(C96:H96)</f>
        <v>54</v>
      </c>
      <c r="H109" s="31" t="s">
        <v>26</v>
      </c>
      <c r="I109" s="48"/>
      <c r="J109" s="47"/>
      <c r="K109" s="47"/>
      <c r="L109" s="47"/>
      <c r="M109" s="47"/>
      <c r="N109" s="31" t="s">
        <v>25</v>
      </c>
      <c r="O109" s="32">
        <f>SUM(K96:P96)</f>
        <v>54</v>
      </c>
      <c r="P109" s="31" t="s">
        <v>26</v>
      </c>
      <c r="Q109" s="40"/>
    </row>
    <row r="110" spans="1:17" ht="16.5" customHeight="1">
      <c r="A110" s="40"/>
      <c r="B110" s="40"/>
      <c r="C110" s="40"/>
      <c r="D110" s="40"/>
      <c r="E110" s="40"/>
      <c r="F110" s="40"/>
      <c r="G110" s="48"/>
      <c r="H110" s="120"/>
      <c r="I110" s="48"/>
      <c r="J110" s="40"/>
      <c r="K110" s="40"/>
      <c r="L110" s="40"/>
      <c r="M110" s="40"/>
      <c r="N110" s="40"/>
      <c r="O110" s="41"/>
      <c r="P110" s="120"/>
      <c r="Q110" s="40"/>
    </row>
  </sheetData>
  <sheetProtection password="B070" sheet="1" objects="1" scenarios="1"/>
  <mergeCells count="1">
    <mergeCell ref="A1:Q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6" fitToHeight="0" orientation="portrait" blackAndWhite="1" r:id="rId1"/>
  <rowBreaks count="1" manualBreakCount="1">
    <brk id="75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REKOD PRESTASI MURID</vt:lpstr>
      <vt:lpstr>LAPORAN MURID (INDIVIDU)</vt:lpstr>
      <vt:lpstr>DATA PERNYATAAN TAHAP PGUASAAN </vt:lpstr>
      <vt:lpstr>GRAF PELAPORAN</vt:lpstr>
      <vt:lpstr>'DATA PERNYATAAN TAHAP PGUASAAN '!Print_Area</vt:lpstr>
      <vt:lpstr>'GRAF PELAPORAN'!Print_Area</vt:lpstr>
      <vt:lpstr>'LAPORAN MURID (INDIVIDU)'!Print_Area</vt:lpstr>
      <vt:lpstr>'REKOD PRESTASI MURID'!Print_Area</vt:lpstr>
      <vt:lpstr>'GRAF PELAPORAN'!Print_Titles</vt:lpstr>
      <vt:lpstr>'REKOD PRESTASI MURID'!Print_Titles</vt:lpstr>
    </vt:vector>
  </TitlesOfParts>
  <Company>Acer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Mohd Nor Nizam Ramli</cp:lastModifiedBy>
  <cp:lastPrinted>2017-04-13T01:20:01Z</cp:lastPrinted>
  <dcterms:created xsi:type="dcterms:W3CDTF">2013-07-10T02:44:08Z</dcterms:created>
  <dcterms:modified xsi:type="dcterms:W3CDTF">2017-04-14T07:40:19Z</dcterms:modified>
</cp:coreProperties>
</file>

<file path=userCustomization/customUI.xml><?xml version="1.0" encoding="utf-8"?>
<mso:customUI xmlns:mso="http://schemas.microsoft.com/office/2006/01/customui">
  <mso:ribbon>
    <mso:qat>
      <mso:documentControls>
        <mso:control idQ="mso:FormControlComboBox" visible="true"/>
      </mso:documentControls>
    </mso:qat>
  </mso:ribbon>
</mso:customUI>
</file>