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465" windowWidth="15480" windowHeight="11640" tabRatio="791" firstSheet="1" activeTab="3"/>
  </bookViews>
  <sheets>
    <sheet name="REKOD PRESTASI MURID" sheetId="1" r:id="rId1"/>
    <sheet name="PEREKODAN MURID (INDIVIDU)" sheetId="2" r:id="rId2"/>
    <sheet name="GRAF PELAPORAN" sheetId="3" r:id="rId3"/>
    <sheet name="DATA PERNYATAAN TAHAP PGUASAAN " sheetId="4" r:id="rId4"/>
  </sheets>
  <definedNames>
    <definedName name="_xlnm.Print_Area" localSheetId="3">'DATA PERNYATAAN TAHAP PGUASAAN '!$A$1:$B$10</definedName>
    <definedName name="_xlnm.Print_Area" localSheetId="1">'PEREKODAN MURID (INDIVIDU)'!$B$1:$F$33</definedName>
    <definedName name="_xlnm.Print_Area" localSheetId="0">'REKOD PRESTASI MURID'!$A$1:$J$66</definedName>
    <definedName name="_xlnm.Print_Titles" localSheetId="0">'REKOD PRESTASI MURID'!$9:$11</definedName>
    <definedName name="Z_70903EC3_FD4B_0D4D_ABC0_03F0FA06FA3B_.wvu.Cols" localSheetId="1" hidden="1">'PEREKODAN MURID (INDIVIDU)'!$H:$J</definedName>
    <definedName name="Z_70903EC3_FD4B_0D4D_ABC0_03F0FA06FA3B_.wvu.PrintArea" localSheetId="3" hidden="1">'DATA PERNYATAAN TAHAP PGUASAAN '!$A$1:$B$10</definedName>
    <definedName name="Z_70903EC3_FD4B_0D4D_ABC0_03F0FA06FA3B_.wvu.PrintArea" localSheetId="1" hidden="1">'PEREKODAN MURID (INDIVIDU)'!$A$1:$G$33</definedName>
    <definedName name="Z_70903EC3_FD4B_0D4D_ABC0_03F0FA06FA3B_.wvu.PrintArea" localSheetId="0" hidden="1">'REKOD PRESTASI MURID'!$A$1:$J$72</definedName>
    <definedName name="Z_70903EC3_FD4B_0D4D_ABC0_03F0FA06FA3B_.wvu.PrintTitles" localSheetId="0" hidden="1">'REKOD PRESTASI MURID'!$11:$11</definedName>
    <definedName name="Z_70903EC3_FD4B_0D4D_ABC0_03F0FA06FA3B_.wvu.Rows" localSheetId="3" hidden="1">'DATA PERNYATAAN TAHAP PGUASAAN '!#REF!</definedName>
  </definedNames>
  <calcPr calcId="125725" concurrentCalc="0"/>
  <customWorkbookViews>
    <customWorkbookView name="Microsoft Office User - Personal View" guid="{70903EC3-FD4B-0D4D-ABC0-03F0FA06FA3B}" mergeInterval="0" personalView="1" windowWidth="1280" windowHeight="358" tabRatio="791" activeSheetId="2"/>
  </customWorkbookViews>
</workbook>
</file>

<file path=xl/calcChain.xml><?xml version="1.0" encoding="utf-8"?>
<calcChain xmlns="http://schemas.openxmlformats.org/spreadsheetml/2006/main">
  <c r="D13" i="1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12"/>
  <c r="I19" i="2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49"/>
  <c r="J49"/>
  <c r="I50"/>
  <c r="J50"/>
  <c r="I51"/>
  <c r="J51"/>
  <c r="I52"/>
  <c r="J52"/>
  <c r="I53"/>
  <c r="J53"/>
  <c r="I54"/>
  <c r="J54"/>
  <c r="I55"/>
  <c r="J55"/>
  <c r="I56"/>
  <c r="J56"/>
  <c r="D8"/>
  <c r="I17"/>
  <c r="I18"/>
  <c r="J18"/>
  <c r="I16"/>
  <c r="I15"/>
  <c r="H47" i="3"/>
  <c r="G47"/>
  <c r="E47"/>
  <c r="D47"/>
  <c r="C47"/>
  <c r="K47"/>
  <c r="L47"/>
  <c r="M47"/>
  <c r="N47"/>
  <c r="O47"/>
  <c r="P47"/>
  <c r="O60"/>
  <c r="F47"/>
  <c r="G60"/>
  <c r="J45"/>
  <c r="B45"/>
  <c r="K29"/>
  <c r="L29"/>
  <c r="M29"/>
  <c r="N29"/>
  <c r="O29"/>
  <c r="P29"/>
  <c r="O42"/>
  <c r="C29"/>
  <c r="D29"/>
  <c r="E29"/>
  <c r="F29"/>
  <c r="G29"/>
  <c r="H29"/>
  <c r="G42"/>
  <c r="J27"/>
  <c r="B27"/>
  <c r="K10"/>
  <c r="L10"/>
  <c r="M10"/>
  <c r="N10"/>
  <c r="O10"/>
  <c r="P10"/>
  <c r="O23"/>
  <c r="C10"/>
  <c r="D10"/>
  <c r="E10"/>
  <c r="F10"/>
  <c r="G10"/>
  <c r="H10"/>
  <c r="G23"/>
  <c r="J8"/>
  <c r="B8"/>
  <c r="A1"/>
  <c r="B66" i="1"/>
  <c r="F31" i="2"/>
  <c r="B31"/>
  <c r="F30"/>
  <c r="F29"/>
  <c r="B29"/>
  <c r="E22"/>
  <c r="F22"/>
  <c r="D22"/>
  <c r="E21"/>
  <c r="F21"/>
  <c r="D21"/>
  <c r="E20"/>
  <c r="F20"/>
  <c r="D20"/>
  <c r="E19"/>
  <c r="F19"/>
  <c r="D19"/>
  <c r="E18"/>
  <c r="F18"/>
  <c r="D18"/>
  <c r="J17"/>
  <c r="E17"/>
  <c r="F17"/>
  <c r="D17"/>
  <c r="J16"/>
  <c r="J15"/>
  <c r="I14"/>
  <c r="J14"/>
  <c r="I13"/>
  <c r="J13"/>
  <c r="I12"/>
  <c r="J12"/>
  <c r="D12"/>
  <c r="I11"/>
  <c r="J11"/>
  <c r="D11"/>
  <c r="I10"/>
  <c r="J10"/>
  <c r="D10"/>
  <c r="I9"/>
  <c r="J9"/>
  <c r="D9"/>
  <c r="I8"/>
  <c r="J8"/>
  <c r="I7"/>
  <c r="J7"/>
  <c r="B4"/>
  <c r="B3"/>
  <c r="B2"/>
  <c r="B1"/>
</calcChain>
</file>

<file path=xl/comments1.xml><?xml version="1.0" encoding="utf-8"?>
<comments xmlns="http://schemas.openxmlformats.org/spreadsheetml/2006/main">
  <authors>
    <author>Mohd Shazlan Shahudin</author>
  </authors>
  <commentList>
    <comment ref="B64" authorId="0">
      <text>
        <r>
          <rPr>
            <sz val="10"/>
            <color indexed="81"/>
            <rFont val="Calibri"/>
            <family val="2"/>
          </rPr>
          <t>ISIKAN NAMA PENTADBIR</t>
        </r>
      </text>
    </comment>
    <comment ref="B65" authorId="0">
      <text>
        <r>
          <rPr>
            <sz val="10"/>
            <color indexed="81"/>
            <rFont val="Calibri"/>
            <family val="2"/>
          </rPr>
          <t>ISIKAN JAWATAN PENTADBIR</t>
        </r>
      </text>
    </comment>
  </commentList>
</comments>
</file>

<file path=xl/comments2.xml><?xml version="1.0" encoding="utf-8"?>
<comments xmlns="http://schemas.openxmlformats.org/spreadsheetml/2006/main">
  <authors>
    <author>Mohd Shazlan Shahudin</author>
  </authors>
  <commentList>
    <comment ref="D13" authorId="0">
      <text>
        <r>
          <rPr>
            <sz val="10"/>
            <color indexed="81"/>
            <rFont val="Calibri"/>
            <family val="2"/>
          </rPr>
          <t xml:space="preserve"> ISIKAN TARIKH PELAPORAN
</t>
        </r>
      </text>
    </comment>
  </commentList>
</comments>
</file>

<file path=xl/sharedStrings.xml><?xml version="1.0" encoding="utf-8"?>
<sst xmlns="http://schemas.openxmlformats.org/spreadsheetml/2006/main" count="181" uniqueCount="107">
  <si>
    <t>JANTINA</t>
  </si>
  <si>
    <t>:</t>
  </si>
  <si>
    <t>Nama Murid</t>
  </si>
  <si>
    <t>Jantina</t>
  </si>
  <si>
    <t>Tarikh Pelaporan</t>
  </si>
  <si>
    <t>TAFSIRAN</t>
  </si>
  <si>
    <t>BIL.</t>
  </si>
  <si>
    <t xml:space="preserve"> NAMA MURID</t>
  </si>
  <si>
    <t>L</t>
  </si>
  <si>
    <t>NAMA GURU MATA PELAJARAN:</t>
  </si>
  <si>
    <t>GURU MATA PELAJARAN</t>
  </si>
  <si>
    <t>…………………………………………………………………………</t>
  </si>
  <si>
    <t>HAFIZ BIN BAHAROM</t>
  </si>
  <si>
    <t>ARINA ARISSA BINTI MUSA</t>
  </si>
  <si>
    <t>CHONG WEY LOON</t>
  </si>
  <si>
    <t>AHMAD ISWAZIR BIN KAMARUDDIN ALI</t>
  </si>
  <si>
    <t>AZALI BIN MOHD GHAZI</t>
  </si>
  <si>
    <t>DANIAL IRISH BIN DANIAL RUDIN</t>
  </si>
  <si>
    <t>CHAN KOK MENG</t>
  </si>
  <si>
    <t>AZWAN BIN MUSAHAR</t>
  </si>
  <si>
    <t>P</t>
  </si>
  <si>
    <t>…………………………………………………</t>
  </si>
  <si>
    <t>TAHAP PENGUASAAN</t>
  </si>
  <si>
    <t>AHMAD ADLI BIN ALI</t>
  </si>
  <si>
    <t>SEKOLAH :</t>
  </si>
  <si>
    <t>ALAMAT :</t>
  </si>
  <si>
    <t>PENILAIAN :</t>
  </si>
  <si>
    <t>BIL. MURID</t>
  </si>
  <si>
    <t>TP 1</t>
  </si>
  <si>
    <t>TP 2</t>
  </si>
  <si>
    <t xml:space="preserve"> TP 3</t>
  </si>
  <si>
    <t>TP 4</t>
  </si>
  <si>
    <t>TP  5</t>
  </si>
  <si>
    <t>TP 6</t>
  </si>
  <si>
    <t>JUMLAH</t>
  </si>
  <si>
    <t>MURID</t>
  </si>
  <si>
    <t>NO. MY KID / NO. KAD PENGENALAN</t>
  </si>
  <si>
    <t>FARIDAH BINTI RAMLAN</t>
  </si>
  <si>
    <t>WILAYAH PERSEKUTUAN, PUTRAJAYA</t>
  </si>
  <si>
    <t>JALAN PRESINT 16, PUTRAJAYA</t>
  </si>
  <si>
    <t>EN. ABDUL RAZAK BIN MOHD BADRI</t>
  </si>
  <si>
    <t>MATA PELAJARAN</t>
  </si>
  <si>
    <t>Nama Guru</t>
  </si>
  <si>
    <t>No. MY KID</t>
  </si>
  <si>
    <t>TAHAP PENGUASAAN BAGI SETIAP STANDARD KANDUNGAN</t>
  </si>
  <si>
    <t>SEJARAH</t>
  </si>
  <si>
    <t>DATA PERNYATAAN STANDARD PRESTASI SEJARAH</t>
  </si>
  <si>
    <t>SEKOLAH MENENGAH KEBANGSAAN PRESINT 16</t>
  </si>
  <si>
    <t>PENGETUA</t>
  </si>
  <si>
    <t>PUTRAJAYA</t>
  </si>
  <si>
    <t>Tingkatan</t>
  </si>
  <si>
    <t>TINGKATAN:</t>
  </si>
  <si>
    <t>AMALIA BINTI ABD RAJAN</t>
  </si>
  <si>
    <t>BUDIN BIN KAMARUDIN</t>
  </si>
  <si>
    <t>04  JANUARI 2016</t>
  </si>
  <si>
    <t>SEJARAH TINGKATAN 1</t>
  </si>
  <si>
    <t>STANDARD KANDUNGAN</t>
  </si>
  <si>
    <t>AWAS ! JANGAN DELETE DATA INI…..</t>
  </si>
  <si>
    <t xml:space="preserve">KERAJAAN ALAM MELAYU </t>
  </si>
  <si>
    <t xml:space="preserve">WARISAN KERAJAAN ALAM MELAYU </t>
  </si>
  <si>
    <t>KESULTANAN MELAYU MELAKA</t>
  </si>
  <si>
    <t>KESULTANAN JOHOR-RIAU DAN KERAJAAN-KERAJAAN MELAYU</t>
  </si>
  <si>
    <t>KERAJAAN KEDAH, KELANTAN, NEGERI SEMBILAN DAN PERLIS</t>
  </si>
  <si>
    <t>SARAWAK DAN SABAH</t>
  </si>
  <si>
    <t>Mengetahui kerajaan Alam Melayu</t>
  </si>
  <si>
    <t>Memahami kerajaan Alam Melayu</t>
  </si>
  <si>
    <t>Mengaplikasikan pengetahuan sejarah tentang kerajaan Alam Melayu dalam memahami kehidupan kini.</t>
  </si>
  <si>
    <t>Menganalisis maklumat berkaitan kerajaan Alam Melayu</t>
  </si>
  <si>
    <t>Membuat penilaian tentang kerajaan Alam Melayu</t>
  </si>
  <si>
    <t>Melahirkan idea yang berasas tentang kerajaan Alam Melayu</t>
  </si>
  <si>
    <t>Mengetahui warisan Alam Melayu</t>
  </si>
  <si>
    <t>Memahami warisan Alam Melayu</t>
  </si>
  <si>
    <t>Mengaplikasi pengetahuan sejarah tentang warisan Alam Melayu dalam kehidupan kini</t>
  </si>
  <si>
    <t>Menganalisis maklumat berkaitan warisan Alam Melayu</t>
  </si>
  <si>
    <t>Membuat penilaian tentang warisan Alam Melayu.</t>
  </si>
  <si>
    <t>Melahirkan idea yang rasional tentang warisan Alam Melayu</t>
  </si>
  <si>
    <t>KESULTANAN  MELAYU MELAKA</t>
  </si>
  <si>
    <t xml:space="preserve">Mengetahui Kesultanan Melayu Melaka </t>
  </si>
  <si>
    <t xml:space="preserve">Memahami Kesultanan Melayu Melaka </t>
  </si>
  <si>
    <t>Mengaplikasikan pengetahuan sejarah tentang Kesultanan Melayu Melaka dalam kehidupan kini</t>
  </si>
  <si>
    <t xml:space="preserve">Menganalisis maklumat berkaitan Kesultanan Melayu Melaka </t>
  </si>
  <si>
    <t xml:space="preserve">Membuat penilaian terhadap Kesultanan Melayu Melaka </t>
  </si>
  <si>
    <t xml:space="preserve">Melahirkan idea yang berasas tentang Kesultanan Melayu Melaka </t>
  </si>
  <si>
    <t>KESULTANAN JOHOR-RIAU DAN KERAJAAN-KERAJAN MELAYU</t>
  </si>
  <si>
    <t>Mengetahui  Kesultanan Johor Riau  dan kerajaan-kerajaan Melayu</t>
  </si>
  <si>
    <t>Memahami Kesultanan Johor Riau  dan kerajaan-kerajaan Melayu</t>
  </si>
  <si>
    <t>Mengaplikasi pengetahuan sejarah tentang Kesultanan Johor Riau dan kerajaan-kerajaan Melayu dalam kehidupan kini</t>
  </si>
  <si>
    <t>Menganalisis maklumat berkaitan Kesultanan Johor Riau dan kerajaan-kerajaan Melayu</t>
  </si>
  <si>
    <t>Membuat penilaian terhadap Kesultanan Johor Riau dan kerajaan-kerajaan Melayu</t>
  </si>
  <si>
    <t>Melahirkan idea yang berasas tentang Kesultanan Johor Riau dan kerajaan-kerajaan Melayu</t>
  </si>
  <si>
    <t xml:space="preserve">Mengetahui kerajaan Kedah, Kelantan, Negeri Sembilan dan Perlis.  </t>
  </si>
  <si>
    <t xml:space="preserve">Memahami kerajaan Kedah, Kelantan, Negeri Sembilan dan Perlis. </t>
  </si>
  <si>
    <t>Mengaplikasikan pengetahuan sejarah tentang kerajaan Kedah, Kelantan, Negeri Sembilan dan Perlis dalam kehidupan kini.</t>
  </si>
  <si>
    <t xml:space="preserve">Menganalisis maklumat berkaitan kerajaan Kedah, Kelantan, Negeri Sembilan dan Perlis.  </t>
  </si>
  <si>
    <t xml:space="preserve">Membuat penilaian terhadap kerajaan Kedah, Kelantan, Negeri Sembilan dan Perlis.  </t>
  </si>
  <si>
    <t xml:space="preserve">Melahirkan idea yang berasas tentang kerajaan Kedah, Kelantan, Negeri Sembilan dan Perlis.  </t>
  </si>
  <si>
    <t xml:space="preserve">Mengetahui Sarawak dan Sabah </t>
  </si>
  <si>
    <t xml:space="preserve">Memahami Sarawak dan Sabah </t>
  </si>
  <si>
    <t xml:space="preserve">Mengaplikasi pengetahuan sejarah tentang Sarawak dan Sabah dalam kehidupan kini </t>
  </si>
  <si>
    <t xml:space="preserve">Menganalisis maklumat berkaitan Sarawak dan Sabah </t>
  </si>
  <si>
    <t xml:space="preserve">Membuat penilaian terhadap Sarawak dan Sabah </t>
  </si>
  <si>
    <t xml:space="preserve">Melahirkan idea yang rasional tentang Sarawak dan Sabah </t>
  </si>
  <si>
    <t>KERAJAAN ALAM MELAYU</t>
  </si>
  <si>
    <t xml:space="preserve"> KESULTANAN  MELAYU MELAKA SEBAGAI ASAS KERAJAAN MASA KINI</t>
  </si>
  <si>
    <t>2 GEMBIRA</t>
  </si>
  <si>
    <t>PN. NORAZLIANA BT YAHAYA SHAFIE</t>
  </si>
  <si>
    <t>JAN 2017</t>
  </si>
</sst>
</file>

<file path=xl/styles.xml><?xml version="1.0" encoding="utf-8"?>
<styleSheet xmlns="http://schemas.openxmlformats.org/spreadsheetml/2006/main">
  <numFmts count="1">
    <numFmt numFmtId="164" formatCode="000000\-00\-0000"/>
  </numFmts>
  <fonts count="37"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b/>
      <sz val="11"/>
      <name val="Arial"/>
      <family val="2"/>
    </font>
    <font>
      <sz val="8"/>
      <name val="Calibri"/>
      <family val="2"/>
    </font>
    <font>
      <sz val="10"/>
      <color indexed="81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"/>
      <family val="2"/>
    </font>
    <font>
      <sz val="12"/>
      <color theme="0"/>
      <name val="Arial Narrow"/>
      <family val="2"/>
    </font>
    <font>
      <b/>
      <sz val="11"/>
      <color theme="0"/>
      <name val="Arial"/>
      <family val="2"/>
    </font>
    <font>
      <b/>
      <sz val="12"/>
      <color theme="0"/>
      <name val="Arial Narrow"/>
      <family val="2"/>
    </font>
    <font>
      <b/>
      <sz val="12"/>
      <color theme="3"/>
      <name val="Arial Narrow"/>
      <family val="2"/>
    </font>
    <font>
      <b/>
      <sz val="16"/>
      <color theme="1"/>
      <name val="Arial Narrow"/>
      <family val="2"/>
    </font>
    <font>
      <b/>
      <sz val="16"/>
      <color theme="8" tint="-0.249977111117893"/>
      <name val="Arial Narrow"/>
      <family val="2"/>
    </font>
    <font>
      <sz val="11"/>
      <color theme="8" tint="-0.249977111117893"/>
      <name val="Arial Narrow"/>
      <family val="2"/>
    </font>
    <font>
      <b/>
      <sz val="11"/>
      <color theme="8" tint="-0.249977111117893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u/>
      <sz val="11"/>
      <color theme="0"/>
      <name val="Arial Narrow"/>
      <family val="2"/>
    </font>
    <font>
      <b/>
      <sz val="12"/>
      <color theme="1"/>
      <name val="Arial Narrow"/>
      <family val="2"/>
    </font>
    <font>
      <b/>
      <sz val="12"/>
      <color rgb="FF000099"/>
      <name val="Arial Narrow"/>
      <family val="2"/>
    </font>
    <font>
      <b/>
      <sz val="18"/>
      <color theme="1"/>
      <name val="Arial Narrow"/>
      <family val="2"/>
    </font>
    <font>
      <b/>
      <sz val="11"/>
      <color rgb="FFFF0000"/>
      <name val="Aharoni"/>
      <charset val="177"/>
    </font>
    <font>
      <b/>
      <sz val="16"/>
      <color rgb="FF000099"/>
      <name val="Arial Narrow"/>
      <family val="2"/>
    </font>
    <font>
      <b/>
      <sz val="20"/>
      <color theme="1"/>
      <name val="Arial Narrow"/>
      <family val="2"/>
    </font>
    <font>
      <b/>
      <sz val="11"/>
      <name val="Aharoni"/>
    </font>
    <font>
      <b/>
      <sz val="12"/>
      <color theme="0"/>
      <name val="Arial"/>
      <family val="2"/>
    </font>
    <font>
      <sz val="11"/>
      <color rgb="FF000000"/>
      <name val="Arial"/>
      <family val="2"/>
    </font>
    <font>
      <sz val="14"/>
      <color theme="1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2" fillId="0" borderId="0" xfId="0" applyFont="1"/>
    <xf numFmtId="0" fontId="13" fillId="0" borderId="0" xfId="0" applyFont="1" applyBorder="1" applyAlignment="1"/>
    <xf numFmtId="0" fontId="14" fillId="0" borderId="0" xfId="0" applyFont="1"/>
    <xf numFmtId="0" fontId="14" fillId="0" borderId="0" xfId="0" applyFont="1" applyBorder="1"/>
    <xf numFmtId="0" fontId="15" fillId="0" borderId="0" xfId="0" applyFont="1" applyAlignment="1">
      <alignment vertical="center"/>
    </xf>
    <xf numFmtId="0" fontId="14" fillId="2" borderId="0" xfId="0" applyFont="1" applyFill="1" applyBorder="1"/>
    <xf numFmtId="0" fontId="4" fillId="3" borderId="0" xfId="0" applyFont="1" applyFill="1" applyBorder="1" applyAlignment="1">
      <alignment horizontal="center"/>
    </xf>
    <xf numFmtId="0" fontId="3" fillId="3" borderId="0" xfId="0" applyFont="1" applyFill="1" applyBorder="1"/>
    <xf numFmtId="0" fontId="4" fillId="3" borderId="0" xfId="0" applyFont="1" applyFill="1" applyBorder="1"/>
    <xf numFmtId="0" fontId="16" fillId="2" borderId="0" xfId="0" applyFont="1" applyFill="1"/>
    <xf numFmtId="0" fontId="17" fillId="4" borderId="2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4" fillId="3" borderId="0" xfId="0" applyFont="1" applyFill="1"/>
    <xf numFmtId="0" fontId="14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5" fillId="5" borderId="2" xfId="0" applyFont="1" applyFill="1" applyBorder="1" applyAlignment="1">
      <alignment horizontal="center" vertical="center"/>
    </xf>
    <xf numFmtId="0" fontId="12" fillId="2" borderId="0" xfId="0" applyFont="1" applyFill="1"/>
    <xf numFmtId="0" fontId="12" fillId="0" borderId="0" xfId="0" applyFont="1" applyAlignment="1">
      <alignment horizontal="center" vertical="center"/>
    </xf>
    <xf numFmtId="0" fontId="12" fillId="4" borderId="0" xfId="0" applyFont="1" applyFill="1"/>
    <xf numFmtId="0" fontId="12" fillId="2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6" fillId="7" borderId="0" xfId="0" applyFont="1" applyFill="1"/>
    <xf numFmtId="0" fontId="18" fillId="7" borderId="0" xfId="0" applyFont="1" applyFill="1" applyAlignment="1" applyProtection="1">
      <protection locked="0"/>
    </xf>
    <xf numFmtId="0" fontId="19" fillId="7" borderId="0" xfId="0" applyFont="1" applyFill="1" applyAlignment="1">
      <alignment horizontal="right" vertical="center"/>
    </xf>
    <xf numFmtId="0" fontId="18" fillId="7" borderId="0" xfId="0" applyFont="1" applyFill="1"/>
    <xf numFmtId="0" fontId="20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12" fillId="3" borderId="0" xfId="0" applyFont="1" applyFill="1"/>
    <xf numFmtId="0" fontId="22" fillId="3" borderId="0" xfId="0" applyFont="1" applyFill="1" applyBorder="1"/>
    <xf numFmtId="0" fontId="22" fillId="3" borderId="0" xfId="0" applyFont="1" applyFill="1" applyBorder="1" applyAlignment="1">
      <alignment horizontal="center"/>
    </xf>
    <xf numFmtId="0" fontId="4" fillId="0" borderId="0" xfId="0" applyFont="1"/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4" fillId="3" borderId="0" xfId="0" applyFont="1" applyFill="1"/>
    <xf numFmtId="0" fontId="5" fillId="3" borderId="0" xfId="0" applyFont="1" applyFill="1" applyBorder="1" applyAlignment="1">
      <alignment horizontal="left"/>
    </xf>
    <xf numFmtId="0" fontId="23" fillId="3" borderId="0" xfId="0" applyFont="1" applyFill="1" applyBorder="1" applyAlignment="1">
      <alignment horizontal="center"/>
    </xf>
    <xf numFmtId="0" fontId="23" fillId="3" borderId="0" xfId="0" applyFont="1" applyFill="1" applyBorder="1"/>
    <xf numFmtId="0" fontId="24" fillId="3" borderId="0" xfId="0" applyFont="1" applyFill="1" applyBorder="1"/>
    <xf numFmtId="0" fontId="12" fillId="3" borderId="0" xfId="0" applyFont="1" applyFill="1" applyAlignment="1">
      <alignment horizontal="center"/>
    </xf>
    <xf numFmtId="0" fontId="22" fillId="3" borderId="0" xfId="0" applyFont="1" applyFill="1" applyBorder="1" applyAlignment="1"/>
    <xf numFmtId="0" fontId="23" fillId="3" borderId="0" xfId="0" applyFont="1" applyFill="1" applyBorder="1" applyAlignment="1"/>
    <xf numFmtId="0" fontId="15" fillId="2" borderId="0" xfId="0" applyFont="1" applyFill="1" applyAlignment="1">
      <alignment vertical="center"/>
    </xf>
    <xf numFmtId="0" fontId="12" fillId="0" borderId="0" xfId="0" applyFont="1" applyBorder="1" applyAlignment="1"/>
    <xf numFmtId="0" fontId="12" fillId="0" borderId="0" xfId="0" applyFont="1" applyBorder="1"/>
    <xf numFmtId="164" fontId="14" fillId="0" borderId="2" xfId="0" applyNumberFormat="1" applyFont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 vertical="center"/>
    </xf>
    <xf numFmtId="0" fontId="14" fillId="2" borderId="0" xfId="0" applyFont="1" applyFill="1" applyBorder="1" applyAlignment="1" applyProtection="1">
      <protection locked="0"/>
    </xf>
    <xf numFmtId="0" fontId="14" fillId="2" borderId="0" xfId="0" applyFont="1" applyFill="1" applyBorder="1" applyAlignment="1"/>
    <xf numFmtId="0" fontId="12" fillId="0" borderId="0" xfId="0" applyFont="1" applyAlignment="1">
      <alignment vertical="center"/>
    </xf>
    <xf numFmtId="0" fontId="25" fillId="7" borderId="0" xfId="0" applyFont="1" applyFill="1" applyBorder="1" applyAlignment="1">
      <alignment horizontal="center" vertical="center"/>
    </xf>
    <xf numFmtId="0" fontId="26" fillId="7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0" fontId="27" fillId="3" borderId="2" xfId="0" applyFont="1" applyFill="1" applyBorder="1" applyAlignment="1">
      <alignment horizontal="center" vertical="center"/>
    </xf>
    <xf numFmtId="0" fontId="1" fillId="7" borderId="0" xfId="0" applyFont="1" applyFill="1" applyBorder="1" applyAlignment="1" applyProtection="1">
      <alignment vertical="center"/>
      <protection locked="0"/>
    </xf>
    <xf numFmtId="0" fontId="12" fillId="8" borderId="0" xfId="0" applyFont="1" applyFill="1" applyAlignment="1">
      <alignment horizontal="center" vertical="center"/>
    </xf>
    <xf numFmtId="0" fontId="12" fillId="8" borderId="0" xfId="0" applyFont="1" applyFill="1"/>
    <xf numFmtId="0" fontId="2" fillId="7" borderId="0" xfId="0" applyFont="1" applyFill="1" applyBorder="1" applyAlignment="1" applyProtection="1">
      <alignment vertical="center"/>
      <protection locked="0"/>
    </xf>
    <xf numFmtId="0" fontId="27" fillId="2" borderId="0" xfId="0" applyFont="1" applyFill="1" applyBorder="1" applyAlignment="1" applyProtection="1">
      <protection locked="0"/>
    </xf>
    <xf numFmtId="0" fontId="15" fillId="5" borderId="7" xfId="0" applyFont="1" applyFill="1" applyBorder="1" applyAlignment="1">
      <alignment wrapText="1"/>
    </xf>
    <xf numFmtId="0" fontId="15" fillId="5" borderId="8" xfId="0" applyFont="1" applyFill="1" applyBorder="1" applyAlignment="1">
      <alignment wrapText="1"/>
    </xf>
    <xf numFmtId="0" fontId="15" fillId="5" borderId="8" xfId="0" applyFont="1" applyFill="1" applyBorder="1" applyAlignment="1">
      <alignment horizontal="justify" wrapText="1"/>
    </xf>
    <xf numFmtId="0" fontId="1" fillId="3" borderId="0" xfId="0" applyFont="1" applyFill="1" applyBorder="1" applyAlignment="1">
      <alignment horizontal="center"/>
    </xf>
    <xf numFmtId="0" fontId="28" fillId="3" borderId="0" xfId="0" applyFont="1" applyFill="1" applyBorder="1" applyAlignment="1">
      <alignment horizontal="left"/>
    </xf>
    <xf numFmtId="0" fontId="14" fillId="8" borderId="0" xfId="0" applyFont="1" applyFill="1" applyAlignment="1">
      <alignment horizontal="center" vertical="center"/>
    </xf>
    <xf numFmtId="0" fontId="14" fillId="8" borderId="0" xfId="0" applyFont="1" applyFill="1" applyProtection="1">
      <protection locked="0"/>
    </xf>
    <xf numFmtId="0" fontId="14" fillId="8" borderId="0" xfId="0" applyFont="1" applyFill="1"/>
    <xf numFmtId="0" fontId="14" fillId="0" borderId="2" xfId="0" applyFont="1" applyBorder="1" applyAlignment="1">
      <alignment horizontal="left"/>
    </xf>
    <xf numFmtId="0" fontId="27" fillId="2" borderId="12" xfId="0" applyFont="1" applyFill="1" applyBorder="1" applyAlignment="1"/>
    <xf numFmtId="0" fontId="27" fillId="2" borderId="13" xfId="0" applyFont="1" applyFill="1" applyBorder="1" applyAlignment="1"/>
    <xf numFmtId="0" fontId="2" fillId="3" borderId="0" xfId="0" applyFont="1" applyFill="1" applyBorder="1" applyAlignment="1"/>
    <xf numFmtId="164" fontId="2" fillId="2" borderId="12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7" borderId="5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/>
    </xf>
    <xf numFmtId="0" fontId="27" fillId="0" borderId="0" xfId="0" applyFont="1" applyBorder="1" applyAlignment="1"/>
    <xf numFmtId="0" fontId="2" fillId="2" borderId="12" xfId="0" applyNumberFormat="1" applyFont="1" applyFill="1" applyBorder="1" applyAlignment="1"/>
    <xf numFmtId="0" fontId="2" fillId="2" borderId="13" xfId="0" applyNumberFormat="1" applyFont="1" applyFill="1" applyBorder="1" applyAlignment="1"/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1" fillId="3" borderId="0" xfId="0" applyFont="1" applyFill="1" applyBorder="1"/>
    <xf numFmtId="0" fontId="18" fillId="12" borderId="12" xfId="0" applyFont="1" applyFill="1" applyBorder="1" applyAlignment="1">
      <alignment horizontal="center" vertical="center"/>
    </xf>
    <xf numFmtId="0" fontId="18" fillId="12" borderId="2" xfId="0" applyFont="1" applyFill="1" applyBorder="1" applyAlignment="1">
      <alignment horizontal="center" vertical="center" wrapText="1"/>
    </xf>
    <xf numFmtId="0" fontId="18" fillId="12" borderId="2" xfId="0" applyFont="1" applyFill="1" applyBorder="1" applyAlignment="1">
      <alignment horizontal="center" vertical="center"/>
    </xf>
    <xf numFmtId="0" fontId="14" fillId="2" borderId="0" xfId="0" applyFont="1" applyFill="1"/>
    <xf numFmtId="0" fontId="14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49" fontId="2" fillId="7" borderId="0" xfId="0" applyNumberFormat="1" applyFont="1" applyFill="1" applyBorder="1" applyAlignment="1" applyProtection="1">
      <alignment vertical="center"/>
      <protection locked="0"/>
    </xf>
    <xf numFmtId="0" fontId="29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4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  <protection locked="0"/>
    </xf>
    <xf numFmtId="0" fontId="2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vertical="center"/>
      <protection locked="0"/>
    </xf>
    <xf numFmtId="164" fontId="14" fillId="0" borderId="16" xfId="0" applyNumberFormat="1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hidden="1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2" xfId="0" applyFont="1" applyBorder="1" applyAlignment="1">
      <alignment horizontal="center" vertical="center"/>
    </xf>
    <xf numFmtId="164" fontId="14" fillId="0" borderId="2" xfId="0" applyNumberFormat="1" applyFont="1" applyBorder="1" applyAlignment="1" applyProtection="1">
      <alignment horizontal="center" vertical="center"/>
      <protection locked="0"/>
    </xf>
    <xf numFmtId="0" fontId="18" fillId="10" borderId="2" xfId="0" applyFont="1" applyFill="1" applyBorder="1" applyAlignment="1">
      <alignment horizontal="center" vertical="center" wrapText="1"/>
    </xf>
    <xf numFmtId="0" fontId="34" fillId="9" borderId="2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34" fillId="9" borderId="0" xfId="0" applyFont="1" applyFill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34" fillId="10" borderId="3" xfId="0" applyFont="1" applyFill="1" applyBorder="1" applyAlignment="1">
      <alignment horizontal="center" vertical="center" wrapText="1"/>
    </xf>
    <xf numFmtId="0" fontId="35" fillId="5" borderId="7" xfId="0" applyFont="1" applyFill="1" applyBorder="1" applyAlignment="1">
      <alignment wrapText="1"/>
    </xf>
    <xf numFmtId="0" fontId="35" fillId="5" borderId="8" xfId="0" applyFont="1" applyFill="1" applyBorder="1" applyAlignment="1">
      <alignment wrapText="1"/>
    </xf>
    <xf numFmtId="0" fontId="34" fillId="10" borderId="2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left" wrapText="1"/>
    </xf>
    <xf numFmtId="0" fontId="17" fillId="10" borderId="0" xfId="0" applyFont="1" applyFill="1" applyAlignment="1">
      <alignment horizontal="center" vertical="center" wrapText="1"/>
    </xf>
    <xf numFmtId="0" fontId="27" fillId="3" borderId="9" xfId="0" applyFont="1" applyFill="1" applyBorder="1" applyAlignment="1">
      <alignment horizontal="left" vertical="center" wrapText="1"/>
    </xf>
    <xf numFmtId="0" fontId="36" fillId="3" borderId="2" xfId="0" applyFont="1" applyFill="1" applyBorder="1" applyAlignment="1" applyProtection="1">
      <alignment vertical="center" wrapText="1"/>
      <protection hidden="1"/>
    </xf>
    <xf numFmtId="0" fontId="18" fillId="10" borderId="18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21" xfId="0" applyFont="1" applyFill="1" applyBorder="1" applyAlignment="1">
      <alignment horizontal="center" vertical="center" wrapText="1"/>
    </xf>
    <xf numFmtId="0" fontId="18" fillId="10" borderId="18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0" fontId="18" fillId="10" borderId="21" xfId="0" applyFont="1" applyFill="1" applyBorder="1" applyAlignment="1">
      <alignment horizontal="center" vertical="center"/>
    </xf>
    <xf numFmtId="0" fontId="18" fillId="10" borderId="17" xfId="0" applyFont="1" applyFill="1" applyBorder="1" applyAlignment="1">
      <alignment horizontal="center" vertical="center"/>
    </xf>
    <xf numFmtId="0" fontId="18" fillId="10" borderId="19" xfId="0" applyFont="1" applyFill="1" applyBorder="1" applyAlignment="1">
      <alignment horizontal="center" vertical="center"/>
    </xf>
    <xf numFmtId="0" fontId="18" fillId="10" borderId="20" xfId="0" applyFont="1" applyFill="1" applyBorder="1" applyAlignment="1">
      <alignment horizontal="center" vertical="center"/>
    </xf>
    <xf numFmtId="0" fontId="14" fillId="2" borderId="0" xfId="0" applyFont="1" applyFill="1" applyBorder="1" applyAlignment="1" applyProtection="1">
      <alignment horizontal="center"/>
      <protection locked="0"/>
    </xf>
    <xf numFmtId="0" fontId="18" fillId="11" borderId="22" xfId="0" applyFont="1" applyFill="1" applyBorder="1" applyAlignment="1">
      <alignment horizontal="center" vertical="center"/>
    </xf>
    <xf numFmtId="0" fontId="18" fillId="11" borderId="23" xfId="0" applyFont="1" applyFill="1" applyBorder="1" applyAlignment="1">
      <alignment horizontal="center" vertical="center"/>
    </xf>
    <xf numFmtId="0" fontId="18" fillId="11" borderId="24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/>
    </xf>
    <xf numFmtId="0" fontId="18" fillId="10" borderId="25" xfId="0" applyFont="1" applyFill="1" applyBorder="1" applyAlignment="1">
      <alignment horizontal="center" vertical="center"/>
    </xf>
    <xf numFmtId="0" fontId="18" fillId="11" borderId="12" xfId="0" applyFont="1" applyFill="1" applyBorder="1" applyAlignment="1">
      <alignment horizontal="center" vertical="center" wrapText="1"/>
    </xf>
    <xf numFmtId="0" fontId="18" fillId="11" borderId="9" xfId="0" applyFont="1" applyFill="1" applyBorder="1" applyAlignment="1">
      <alignment horizontal="center" vertical="center" wrapText="1"/>
    </xf>
    <xf numFmtId="0" fontId="18" fillId="11" borderId="13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33" fillId="8" borderId="0" xfId="0" applyFont="1" applyFill="1" applyAlignment="1">
      <alignment horizontal="center" vertical="center"/>
    </xf>
    <xf numFmtId="0" fontId="30" fillId="8" borderId="0" xfId="0" applyFont="1" applyFill="1" applyAlignment="1">
      <alignment horizontal="center" vertical="center"/>
    </xf>
    <xf numFmtId="0" fontId="2" fillId="7" borderId="10" xfId="0" applyFont="1" applyFill="1" applyBorder="1" applyAlignment="1">
      <alignment horizontal="left"/>
    </xf>
    <xf numFmtId="0" fontId="2" fillId="7" borderId="15" xfId="0" applyFont="1" applyFill="1" applyBorder="1" applyAlignment="1">
      <alignment horizontal="left"/>
    </xf>
    <xf numFmtId="0" fontId="18" fillId="12" borderId="3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32" fillId="7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>
        <c:manualLayout>
          <c:layoutTarget val="inner"/>
          <c:xMode val="edge"/>
          <c:yMode val="edge"/>
          <c:x val="5.6637217088302917E-2"/>
          <c:y val="6.3291400033788414E-2"/>
          <c:w val="0.9115052125148787"/>
          <c:h val="0.80591049376357404"/>
        </c:manualLayout>
      </c:layout>
      <c:barChart>
        <c:barDir val="col"/>
        <c:grouping val="clustered"/>
        <c:ser>
          <c:idx val="0"/>
          <c:order val="0"/>
          <c:tx>
            <c:strRef>
              <c:f>'GRAF PELAPORAN'!$B$29</c:f>
              <c:strCache>
                <c:ptCount val="1"/>
                <c:pt idx="0">
                  <c:v>BIL. MURID</c:v>
                </c:pt>
              </c:strCache>
            </c:strRef>
          </c:tx>
          <c:spPr>
            <a:gradFill rotWithShape="0">
              <a:gsLst>
                <a:gs pos="0">
                  <a:srgbClr val="3A7CCB"/>
                </a:gs>
                <a:gs pos="20000">
                  <a:srgbClr val="3C7BC7"/>
                </a:gs>
                <a:gs pos="100000">
                  <a:srgbClr val="2C5D98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lang="en-MY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PELAPORAN'!$C$28:$H$28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PELAPORAN'!$C$29:$H$29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5</c:v>
                </c:pt>
                <c:pt idx="5">
                  <c:v>2</c:v>
                </c:pt>
              </c:numCache>
            </c:numRef>
          </c:val>
        </c:ser>
        <c:axId val="70884352"/>
        <c:axId val="70890240"/>
      </c:barChart>
      <c:catAx>
        <c:axId val="708843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en-MY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890240"/>
        <c:crosses val="autoZero"/>
        <c:auto val="1"/>
        <c:lblAlgn val="ctr"/>
        <c:lblOffset val="100"/>
      </c:catAx>
      <c:valAx>
        <c:axId val="70890240"/>
        <c:scaling>
          <c:orientation val="minMax"/>
          <c:max val="60"/>
        </c:scaling>
        <c:axPos val="l"/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en-MY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88435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>
        <c:manualLayout>
          <c:layoutTarget val="inner"/>
          <c:xMode val="edge"/>
          <c:yMode val="edge"/>
          <c:x val="5.6437486974838587E-2"/>
          <c:y val="6.3829919859374709E-2"/>
          <c:w val="0.91181814893723023"/>
          <c:h val="0.80425699022812103"/>
        </c:manualLayout>
      </c:layout>
      <c:barChart>
        <c:barDir val="col"/>
        <c:grouping val="clustered"/>
        <c:ser>
          <c:idx val="0"/>
          <c:order val="0"/>
          <c:tx>
            <c:strRef>
              <c:f>'GRAF PELAPORAN'!$J$10</c:f>
              <c:strCache>
                <c:ptCount val="1"/>
                <c:pt idx="0">
                  <c:v>BIL. MURID</c:v>
                </c:pt>
              </c:strCache>
            </c:strRef>
          </c:tx>
          <c:spPr>
            <a:gradFill rotWithShape="0">
              <a:gsLst>
                <a:gs pos="0">
                  <a:srgbClr val="3A7CCB"/>
                </a:gs>
                <a:gs pos="20000">
                  <a:srgbClr val="3C7BC7"/>
                </a:gs>
                <a:gs pos="100000">
                  <a:srgbClr val="2C5D98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lang="en-MY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PELAPORAN'!$K$9:$P$9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PELAPORAN'!$K$10:$P$10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axId val="70926336"/>
        <c:axId val="70927872"/>
      </c:barChart>
      <c:catAx>
        <c:axId val="709263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en-MY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927872"/>
        <c:crosses val="autoZero"/>
        <c:auto val="1"/>
        <c:lblAlgn val="ctr"/>
        <c:lblOffset val="100"/>
      </c:catAx>
      <c:valAx>
        <c:axId val="70927872"/>
        <c:scaling>
          <c:orientation val="minMax"/>
          <c:max val="60"/>
        </c:scaling>
        <c:axPos val="l"/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en-MY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92633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>
        <c:manualLayout>
          <c:layoutTarget val="inner"/>
          <c:xMode val="edge"/>
          <c:yMode val="edge"/>
          <c:x val="5.7347770615918024E-2"/>
          <c:y val="6.4655308491270866E-2"/>
          <c:w val="0.91039585852769955"/>
          <c:h val="0.80172582529175962"/>
        </c:manualLayout>
      </c:layout>
      <c:barChart>
        <c:barDir val="col"/>
        <c:grouping val="clustered"/>
        <c:ser>
          <c:idx val="0"/>
          <c:order val="0"/>
          <c:tx>
            <c:strRef>
              <c:f>'GRAF PELAPORAN'!$J$29</c:f>
              <c:strCache>
                <c:ptCount val="1"/>
                <c:pt idx="0">
                  <c:v>BIL. MURID</c:v>
                </c:pt>
              </c:strCache>
            </c:strRef>
          </c:tx>
          <c:spPr>
            <a:gradFill rotWithShape="0">
              <a:gsLst>
                <a:gs pos="0">
                  <a:srgbClr val="3A7CCB"/>
                </a:gs>
                <a:gs pos="20000">
                  <a:srgbClr val="3C7BC7"/>
                </a:gs>
                <a:gs pos="100000">
                  <a:srgbClr val="2C5D98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lang="en-MY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PELAPORAN'!$K$28:$P$28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PELAPORAN'!$K$29:$P$29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</c:ser>
        <c:axId val="70963968"/>
        <c:axId val="70965504"/>
      </c:barChart>
      <c:catAx>
        <c:axId val="709639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en-MY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965504"/>
        <c:crosses val="autoZero"/>
        <c:auto val="1"/>
        <c:lblAlgn val="ctr"/>
        <c:lblOffset val="100"/>
      </c:catAx>
      <c:valAx>
        <c:axId val="70965504"/>
        <c:scaling>
          <c:orientation val="minMax"/>
          <c:max val="60"/>
        </c:scaling>
        <c:axPos val="l"/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en-MY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963968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>
        <c:manualLayout>
          <c:layoutTarget val="inner"/>
          <c:xMode val="edge"/>
          <c:yMode val="edge"/>
          <c:x val="5.6437486974838587E-2"/>
          <c:y val="6.2761506276150639E-2"/>
          <c:w val="0.91181814893723023"/>
          <c:h val="0.80753138075313757"/>
        </c:manualLayout>
      </c:layout>
      <c:barChart>
        <c:barDir val="col"/>
        <c:grouping val="clustered"/>
        <c:ser>
          <c:idx val="0"/>
          <c:order val="0"/>
          <c:tx>
            <c:strRef>
              <c:f>'GRAF PELAPORAN'!$B$47</c:f>
              <c:strCache>
                <c:ptCount val="1"/>
                <c:pt idx="0">
                  <c:v>BIL. MURID</c:v>
                </c:pt>
              </c:strCache>
            </c:strRef>
          </c:tx>
          <c:spPr>
            <a:gradFill rotWithShape="0">
              <a:gsLst>
                <a:gs pos="0">
                  <a:srgbClr val="3A7CCB"/>
                </a:gs>
                <a:gs pos="20000">
                  <a:srgbClr val="3C7BC7"/>
                </a:gs>
                <a:gs pos="100000">
                  <a:srgbClr val="2C5D98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cat>
            <c:strRef>
              <c:f>'GRAF PELAPORAN'!$C$46:$H$46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PELAPORAN'!$C$47:$H$47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</c:ser>
        <c:axId val="70341760"/>
        <c:axId val="70343296"/>
      </c:barChart>
      <c:catAx>
        <c:axId val="703417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en-MY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343296"/>
        <c:crosses val="autoZero"/>
        <c:auto val="1"/>
        <c:lblAlgn val="ctr"/>
        <c:lblOffset val="100"/>
      </c:catAx>
      <c:valAx>
        <c:axId val="70343296"/>
        <c:scaling>
          <c:orientation val="minMax"/>
          <c:max val="60"/>
        </c:scaling>
        <c:axPos val="l"/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en-MY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341760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>
        <c:manualLayout>
          <c:layoutTarget val="inner"/>
          <c:xMode val="edge"/>
          <c:yMode val="edge"/>
          <c:x val="5.6939551250027101E-2"/>
          <c:y val="6.2761506276150639E-2"/>
          <c:w val="0.91103282000043351"/>
          <c:h val="0.80753138075313757"/>
        </c:manualLayout>
      </c:layout>
      <c:barChart>
        <c:barDir val="col"/>
        <c:grouping val="clustered"/>
        <c:ser>
          <c:idx val="0"/>
          <c:order val="0"/>
          <c:tx>
            <c:strRef>
              <c:f>'GRAF PELAPORAN'!$J$47</c:f>
              <c:strCache>
                <c:ptCount val="1"/>
                <c:pt idx="0">
                  <c:v>BIL. MURID</c:v>
                </c:pt>
              </c:strCache>
            </c:strRef>
          </c:tx>
          <c:spPr>
            <a:gradFill rotWithShape="0">
              <a:gsLst>
                <a:gs pos="0">
                  <a:srgbClr val="3A7CCB"/>
                </a:gs>
                <a:gs pos="20000">
                  <a:srgbClr val="3C7BC7"/>
                </a:gs>
                <a:gs pos="100000">
                  <a:srgbClr val="2C5D98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cat>
            <c:strRef>
              <c:f>'GRAF PELAPORAN'!$K$46:$P$46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PELAPORAN'!$K$47:$P$47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</c:ser>
        <c:axId val="70977024"/>
        <c:axId val="70978560"/>
      </c:barChart>
      <c:catAx>
        <c:axId val="709770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en-MY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978560"/>
        <c:crosses val="autoZero"/>
        <c:auto val="1"/>
        <c:lblAlgn val="ctr"/>
        <c:lblOffset val="100"/>
      </c:catAx>
      <c:valAx>
        <c:axId val="70978560"/>
        <c:scaling>
          <c:orientation val="minMax"/>
          <c:max val="60"/>
        </c:scaling>
        <c:axPos val="l"/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en-MY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977024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>
        <c:manualLayout>
          <c:layoutTarget val="inner"/>
          <c:xMode val="edge"/>
          <c:yMode val="edge"/>
          <c:x val="5.6737686893435245E-2"/>
          <c:y val="6.3025339386939119E-2"/>
          <c:w val="0.91134909572580003"/>
          <c:h val="0.80672434415282002"/>
        </c:manualLayout>
      </c:layout>
      <c:barChart>
        <c:barDir val="col"/>
        <c:grouping val="clustered"/>
        <c:ser>
          <c:idx val="0"/>
          <c:order val="0"/>
          <c:tx>
            <c:strRef>
              <c:f>'GRAF PELAPORAN'!$B$10</c:f>
              <c:strCache>
                <c:ptCount val="1"/>
                <c:pt idx="0">
                  <c:v>BIL. MURID</c:v>
                </c:pt>
              </c:strCache>
            </c:strRef>
          </c:tx>
          <c:spPr>
            <a:gradFill rotWithShape="0">
              <a:gsLst>
                <a:gs pos="0">
                  <a:srgbClr val="3A7CCB"/>
                </a:gs>
                <a:gs pos="20000">
                  <a:srgbClr val="3C7BC7"/>
                </a:gs>
                <a:gs pos="100000">
                  <a:srgbClr val="2C5D98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lang="en-MY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PELAPORAN'!$C$9:$H$9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PELAPORAN'!$C$10:$H$10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10</c:v>
                </c:pt>
              </c:numCache>
            </c:numRef>
          </c:val>
        </c:ser>
        <c:axId val="71031040"/>
        <c:axId val="71045120"/>
      </c:barChart>
      <c:catAx>
        <c:axId val="71031040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en-MY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045120"/>
        <c:crosses val="autoZero"/>
        <c:auto val="1"/>
        <c:lblAlgn val="ctr"/>
        <c:lblOffset val="100"/>
      </c:catAx>
      <c:valAx>
        <c:axId val="71045120"/>
        <c:scaling>
          <c:orientation val="minMax"/>
          <c:max val="60"/>
        </c:scaling>
        <c:axPos val="l"/>
        <c:numFmt formatCode="General" sourceLinked="1"/>
        <c:maj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en-MY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031040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3.xml"/><Relationship Id="rId7" Type="http://schemas.openxmlformats.org/officeDocument/2006/relationships/image" Target="../media/image5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88900</xdr:rowOff>
    </xdr:from>
    <xdr:to>
      <xdr:col>1</xdr:col>
      <xdr:colOff>2740269</xdr:colOff>
      <xdr:row>0</xdr:row>
      <xdr:rowOff>94957</xdr:rowOff>
    </xdr:to>
    <xdr:pic>
      <xdr:nvPicPr>
        <xdr:cNvPr id="134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88900"/>
          <a:ext cx="31369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590550</xdr:colOff>
      <xdr:row>0</xdr:row>
      <xdr:rowOff>114300</xdr:rowOff>
    </xdr:from>
    <xdr:to>
      <xdr:col>9</xdr:col>
      <xdr:colOff>1543912</xdr:colOff>
      <xdr:row>0</xdr:row>
      <xdr:rowOff>118403</xdr:rowOff>
    </xdr:to>
    <xdr:pic>
      <xdr:nvPicPr>
        <xdr:cNvPr id="1342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114300"/>
          <a:ext cx="844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135122</xdr:colOff>
      <xdr:row>0</xdr:row>
      <xdr:rowOff>133349</xdr:rowOff>
    </xdr:from>
    <xdr:to>
      <xdr:col>9</xdr:col>
      <xdr:colOff>1087622</xdr:colOff>
      <xdr:row>3</xdr:row>
      <xdr:rowOff>133714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8058" y="133349"/>
          <a:ext cx="952500" cy="864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121831</xdr:colOff>
      <xdr:row>0</xdr:row>
      <xdr:rowOff>121833</xdr:rowOff>
    </xdr:from>
    <xdr:to>
      <xdr:col>1</xdr:col>
      <xdr:colOff>3145465</xdr:colOff>
      <xdr:row>3</xdr:row>
      <xdr:rowOff>64577</xdr:rowOff>
    </xdr:to>
    <xdr:pic>
      <xdr:nvPicPr>
        <xdr:cNvPr id="5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31" y="121833"/>
          <a:ext cx="3588676" cy="81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1639549</xdr:colOff>
      <xdr:row>8</xdr:row>
      <xdr:rowOff>187377</xdr:rowOff>
    </xdr:from>
    <xdr:ext cx="2080039" cy="527988"/>
    <xdr:pic>
      <xdr:nvPicPr>
        <xdr:cNvPr id="14425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631" y="2560820"/>
          <a:ext cx="2080039" cy="527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3848101</xdr:colOff>
      <xdr:row>8</xdr:row>
      <xdr:rowOff>163018</xdr:rowOff>
    </xdr:from>
    <xdr:ext cx="602103" cy="633334"/>
    <xdr:pic>
      <xdr:nvPicPr>
        <xdr:cNvPr id="14426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8183" y="2536461"/>
          <a:ext cx="602103" cy="633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30</xdr:row>
      <xdr:rowOff>0</xdr:rowOff>
    </xdr:from>
    <xdr:to>
      <xdr:col>8</xdr:col>
      <xdr:colOff>0</xdr:colOff>
      <xdr:row>40</xdr:row>
      <xdr:rowOff>139700</xdr:rowOff>
    </xdr:to>
    <xdr:graphicFrame macro="">
      <xdr:nvGraphicFramePr>
        <xdr:cNvPr id="1613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177800</xdr:rowOff>
    </xdr:from>
    <xdr:to>
      <xdr:col>16</xdr:col>
      <xdr:colOff>0</xdr:colOff>
      <xdr:row>21</xdr:row>
      <xdr:rowOff>127000</xdr:rowOff>
    </xdr:to>
    <xdr:graphicFrame macro="">
      <xdr:nvGraphicFramePr>
        <xdr:cNvPr id="1613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25400</xdr:colOff>
      <xdr:row>30</xdr:row>
      <xdr:rowOff>25400</xdr:rowOff>
    </xdr:from>
    <xdr:to>
      <xdr:col>15</xdr:col>
      <xdr:colOff>660400</xdr:colOff>
      <xdr:row>40</xdr:row>
      <xdr:rowOff>127000</xdr:rowOff>
    </xdr:to>
    <xdr:graphicFrame macro="">
      <xdr:nvGraphicFramePr>
        <xdr:cNvPr id="1613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</xdr:colOff>
      <xdr:row>48</xdr:row>
      <xdr:rowOff>0</xdr:rowOff>
    </xdr:from>
    <xdr:to>
      <xdr:col>8</xdr:col>
      <xdr:colOff>12700</xdr:colOff>
      <xdr:row>58</xdr:row>
      <xdr:rowOff>152400</xdr:rowOff>
    </xdr:to>
    <xdr:graphicFrame macro="">
      <xdr:nvGraphicFramePr>
        <xdr:cNvPr id="1613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698500</xdr:colOff>
      <xdr:row>48</xdr:row>
      <xdr:rowOff>0</xdr:rowOff>
    </xdr:from>
    <xdr:to>
      <xdr:col>15</xdr:col>
      <xdr:colOff>685800</xdr:colOff>
      <xdr:row>58</xdr:row>
      <xdr:rowOff>152400</xdr:rowOff>
    </xdr:to>
    <xdr:graphicFrame macro="">
      <xdr:nvGraphicFramePr>
        <xdr:cNvPr id="1613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63500</xdr:colOff>
      <xdr:row>0</xdr:row>
      <xdr:rowOff>101600</xdr:rowOff>
    </xdr:from>
    <xdr:to>
      <xdr:col>3</xdr:col>
      <xdr:colOff>63500</xdr:colOff>
      <xdr:row>3</xdr:row>
      <xdr:rowOff>50800</xdr:rowOff>
    </xdr:to>
    <xdr:pic>
      <xdr:nvPicPr>
        <xdr:cNvPr id="16144" name="Picture 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1600"/>
          <a:ext cx="24638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76200</xdr:colOff>
      <xdr:row>0</xdr:row>
      <xdr:rowOff>165100</xdr:rowOff>
    </xdr:from>
    <xdr:to>
      <xdr:col>16</xdr:col>
      <xdr:colOff>0</xdr:colOff>
      <xdr:row>3</xdr:row>
      <xdr:rowOff>114300</xdr:rowOff>
    </xdr:to>
    <xdr:pic>
      <xdr:nvPicPr>
        <xdr:cNvPr id="16145" name="Picture 2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0" y="165100"/>
          <a:ext cx="6096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10</xdr:row>
      <xdr:rowOff>152400</xdr:rowOff>
    </xdr:from>
    <xdr:to>
      <xdr:col>8</xdr:col>
      <xdr:colOff>12700</xdr:colOff>
      <xdr:row>21</xdr:row>
      <xdr:rowOff>127000</xdr:rowOff>
    </xdr:to>
    <xdr:graphicFrame macro="">
      <xdr:nvGraphicFramePr>
        <xdr:cNvPr id="1614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7175500</xdr:colOff>
      <xdr:row>0</xdr:row>
      <xdr:rowOff>38100</xdr:rowOff>
    </xdr:from>
    <xdr:to>
      <xdr:col>2</xdr:col>
      <xdr:colOff>3175</xdr:colOff>
      <xdr:row>0</xdr:row>
      <xdr:rowOff>431800</xdr:rowOff>
    </xdr:to>
    <xdr:pic>
      <xdr:nvPicPr>
        <xdr:cNvPr id="3588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8100"/>
          <a:ext cx="4191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M73"/>
  <sheetViews>
    <sheetView view="pageBreakPreview" topLeftCell="A4" zoomScale="60" zoomScaleNormal="59" workbookViewId="0">
      <selection activeCell="B22" sqref="B22"/>
    </sheetView>
  </sheetViews>
  <sheetFormatPr defaultRowHeight="15.75"/>
  <cols>
    <col min="1" max="1" width="8.5703125" style="3" customWidth="1"/>
    <col min="2" max="2" width="51.140625" style="3" customWidth="1"/>
    <col min="3" max="3" width="23.140625" style="3" customWidth="1"/>
    <col min="4" max="4" width="17.140625" style="61" customWidth="1"/>
    <col min="5" max="5" width="20.5703125" style="3" customWidth="1"/>
    <col min="6" max="6" width="18.85546875" style="3" customWidth="1"/>
    <col min="7" max="10" width="23.5703125" style="3" customWidth="1"/>
    <col min="11" max="11" width="7.140625" style="3" customWidth="1"/>
    <col min="12" max="13" width="0" style="3" hidden="1" customWidth="1"/>
    <col min="14" max="14" width="10.42578125" style="3"/>
    <col min="15" max="16380" width="9.140625" style="3"/>
    <col min="16381" max="16384" width="10.42578125" style="3"/>
  </cols>
  <sheetData>
    <row r="1" spans="1:13" s="10" customFormat="1" ht="22.5" customHeight="1">
      <c r="A1" s="27"/>
      <c r="B1" s="28"/>
      <c r="C1" s="29" t="s">
        <v>24</v>
      </c>
      <c r="D1" s="68" t="s">
        <v>47</v>
      </c>
      <c r="E1" s="65"/>
      <c r="F1" s="65"/>
      <c r="G1" s="65"/>
      <c r="H1" s="28"/>
      <c r="I1" s="28"/>
      <c r="J1" s="27"/>
    </row>
    <row r="2" spans="1:13" s="10" customFormat="1" ht="22.5" customHeight="1">
      <c r="A2" s="27"/>
      <c r="B2" s="28"/>
      <c r="C2" s="29" t="s">
        <v>25</v>
      </c>
      <c r="D2" s="68" t="s">
        <v>39</v>
      </c>
      <c r="E2" s="65"/>
      <c r="F2" s="65"/>
      <c r="G2" s="65"/>
      <c r="H2" s="28"/>
      <c r="I2" s="28"/>
      <c r="J2" s="27"/>
    </row>
    <row r="3" spans="1:13" s="10" customFormat="1" ht="22.5" customHeight="1">
      <c r="A3" s="27"/>
      <c r="B3" s="30"/>
      <c r="C3" s="29" t="s">
        <v>1</v>
      </c>
      <c r="D3" s="68" t="s">
        <v>38</v>
      </c>
      <c r="E3" s="65"/>
      <c r="F3" s="65"/>
      <c r="G3" s="65"/>
      <c r="H3" s="30"/>
      <c r="I3" s="30"/>
      <c r="J3" s="27"/>
    </row>
    <row r="4" spans="1:13" s="10" customFormat="1" ht="22.5" customHeight="1">
      <c r="A4" s="27"/>
      <c r="B4" s="28"/>
      <c r="C4" s="29" t="s">
        <v>26</v>
      </c>
      <c r="D4" s="101" t="s">
        <v>106</v>
      </c>
      <c r="E4" s="65"/>
      <c r="F4" s="65"/>
      <c r="G4" s="65"/>
      <c r="H4" s="28"/>
      <c r="I4" s="28"/>
      <c r="J4" s="27"/>
    </row>
    <row r="5" spans="1:13" ht="15.75" customHeight="1">
      <c r="A5" s="15"/>
      <c r="B5" s="15"/>
      <c r="C5" s="15"/>
      <c r="D5" s="60"/>
      <c r="E5" s="15"/>
      <c r="F5" s="15"/>
      <c r="G5" s="15"/>
      <c r="H5" s="15"/>
      <c r="I5" s="15"/>
      <c r="J5" s="15"/>
    </row>
    <row r="6" spans="1:13" s="14" customFormat="1" ht="20.100000000000001" customHeight="1">
      <c r="A6" s="103" t="s">
        <v>41</v>
      </c>
      <c r="B6" s="15"/>
      <c r="C6" s="59" t="s">
        <v>9</v>
      </c>
      <c r="D6" s="17" t="s">
        <v>105</v>
      </c>
      <c r="E6" s="15"/>
      <c r="F6" s="17"/>
      <c r="G6" s="17"/>
      <c r="H6" s="17"/>
      <c r="I6" s="17"/>
      <c r="J6" s="17"/>
    </row>
    <row r="7" spans="1:13" s="14" customFormat="1" ht="20.100000000000001" customHeight="1">
      <c r="A7" s="102" t="s">
        <v>45</v>
      </c>
      <c r="B7" s="17"/>
      <c r="C7" s="59" t="s">
        <v>51</v>
      </c>
      <c r="D7" s="17" t="s">
        <v>104</v>
      </c>
      <c r="E7" s="15"/>
      <c r="F7" s="17"/>
      <c r="G7" s="17"/>
      <c r="H7" s="17"/>
      <c r="I7" s="17"/>
      <c r="J7" s="17"/>
    </row>
    <row r="8" spans="1:13" s="14" customFormat="1" ht="20.100000000000001" customHeight="1" thickBot="1">
      <c r="A8" s="16"/>
      <c r="B8" s="17"/>
      <c r="C8" s="16"/>
      <c r="D8" s="17"/>
      <c r="E8" s="16"/>
      <c r="F8" s="17"/>
      <c r="G8" s="17"/>
      <c r="H8" s="16"/>
      <c r="I8" s="17"/>
      <c r="J8" s="16"/>
    </row>
    <row r="9" spans="1:13" s="14" customFormat="1" ht="27" customHeight="1">
      <c r="A9" s="136" t="s">
        <v>6</v>
      </c>
      <c r="B9" s="133" t="s">
        <v>7</v>
      </c>
      <c r="C9" s="130" t="s">
        <v>36</v>
      </c>
      <c r="D9" s="133" t="s">
        <v>0</v>
      </c>
      <c r="E9" s="140" t="s">
        <v>44</v>
      </c>
      <c r="F9" s="141"/>
      <c r="G9" s="141"/>
      <c r="H9" s="141"/>
      <c r="I9" s="141"/>
      <c r="J9" s="142"/>
    </row>
    <row r="10" spans="1:13" s="14" customFormat="1" ht="34.5" customHeight="1">
      <c r="A10" s="137"/>
      <c r="B10" s="134"/>
      <c r="C10" s="131"/>
      <c r="D10" s="143"/>
      <c r="E10" s="145" t="s">
        <v>102</v>
      </c>
      <c r="F10" s="146"/>
      <c r="G10" s="145" t="s">
        <v>103</v>
      </c>
      <c r="H10" s="146"/>
      <c r="I10" s="146"/>
      <c r="J10" s="147"/>
    </row>
    <row r="11" spans="1:13" ht="102.75" customHeight="1" thickBot="1">
      <c r="A11" s="138"/>
      <c r="B11" s="135"/>
      <c r="C11" s="132"/>
      <c r="D11" s="144"/>
      <c r="E11" s="117" t="s">
        <v>58</v>
      </c>
      <c r="F11" s="117" t="s">
        <v>59</v>
      </c>
      <c r="G11" s="117" t="s">
        <v>60</v>
      </c>
      <c r="H11" s="118" t="s">
        <v>61</v>
      </c>
      <c r="I11" s="119" t="s">
        <v>62</v>
      </c>
      <c r="J11" s="120" t="s">
        <v>63</v>
      </c>
      <c r="L11" s="114">
        <v>0</v>
      </c>
      <c r="M11" s="114" t="s">
        <v>20</v>
      </c>
    </row>
    <row r="12" spans="1:13" s="14" customFormat="1" ht="24.75" customHeight="1">
      <c r="A12" s="108">
        <v>1</v>
      </c>
      <c r="B12" s="109" t="s">
        <v>23</v>
      </c>
      <c r="C12" s="110">
        <v>40307162521</v>
      </c>
      <c r="D12" s="111" t="str">
        <f>IF(C12="","",VLOOKUP(VALUE(RIGHT(C12)),$L$11:$M$22,2))</f>
        <v>L</v>
      </c>
      <c r="E12" s="108">
        <v>6</v>
      </c>
      <c r="F12" s="108">
        <v>6</v>
      </c>
      <c r="G12" s="108">
        <v>6</v>
      </c>
      <c r="H12" s="108">
        <v>6</v>
      </c>
      <c r="I12" s="108">
        <v>6</v>
      </c>
      <c r="J12" s="108">
        <v>6</v>
      </c>
      <c r="L12" s="114"/>
      <c r="M12" s="114"/>
    </row>
    <row r="13" spans="1:13" s="14" customFormat="1" ht="24.75" customHeight="1">
      <c r="A13" s="12">
        <v>2</v>
      </c>
      <c r="B13" s="13" t="s">
        <v>15</v>
      </c>
      <c r="C13" s="51">
        <v>40206162355</v>
      </c>
      <c r="D13" s="111" t="str">
        <f t="shared" ref="D13:D61" si="0">IF(C13="","",VLOOKUP(VALUE(RIGHT(C13)),$L$11:$M$22,2))</f>
        <v>L</v>
      </c>
      <c r="E13" s="12">
        <v>5</v>
      </c>
      <c r="F13" s="12">
        <v>5</v>
      </c>
      <c r="G13" s="12">
        <v>5</v>
      </c>
      <c r="H13" s="12">
        <v>5</v>
      </c>
      <c r="I13" s="12">
        <v>5</v>
      </c>
      <c r="J13" s="12">
        <v>5</v>
      </c>
      <c r="L13" s="114"/>
      <c r="M13" s="114"/>
    </row>
    <row r="14" spans="1:13" s="14" customFormat="1" ht="24.75" customHeight="1">
      <c r="A14" s="12">
        <v>3</v>
      </c>
      <c r="B14" s="13" t="s">
        <v>13</v>
      </c>
      <c r="C14" s="51">
        <v>41209022384</v>
      </c>
      <c r="D14" s="111" t="str">
        <f t="shared" si="0"/>
        <v>P</v>
      </c>
      <c r="E14" s="12">
        <v>6</v>
      </c>
      <c r="F14" s="12">
        <v>4</v>
      </c>
      <c r="G14" s="12">
        <v>4</v>
      </c>
      <c r="H14" s="12">
        <v>4</v>
      </c>
      <c r="I14" s="12">
        <v>4</v>
      </c>
      <c r="J14" s="12">
        <v>4</v>
      </c>
      <c r="L14" s="114">
        <v>1</v>
      </c>
      <c r="M14" s="114" t="s">
        <v>8</v>
      </c>
    </row>
    <row r="15" spans="1:13" s="14" customFormat="1" ht="24.75" customHeight="1">
      <c r="A15" s="12">
        <v>4</v>
      </c>
      <c r="B15" s="13" t="s">
        <v>16</v>
      </c>
      <c r="C15" s="51">
        <v>40709072361</v>
      </c>
      <c r="D15" s="111" t="str">
        <f t="shared" si="0"/>
        <v>L</v>
      </c>
      <c r="E15" s="12">
        <v>6</v>
      </c>
      <c r="F15" s="12">
        <v>4</v>
      </c>
      <c r="G15" s="12">
        <v>4</v>
      </c>
      <c r="H15" s="12">
        <v>4</v>
      </c>
      <c r="I15" s="12">
        <v>4</v>
      </c>
      <c r="J15" s="12">
        <v>4</v>
      </c>
      <c r="L15" s="114">
        <v>2</v>
      </c>
      <c r="M15" s="114" t="s">
        <v>20</v>
      </c>
    </row>
    <row r="16" spans="1:13" s="14" customFormat="1" ht="24.75" customHeight="1">
      <c r="A16" s="12">
        <v>5</v>
      </c>
      <c r="B16" s="13" t="s">
        <v>19</v>
      </c>
      <c r="C16" s="51">
        <v>41207162357</v>
      </c>
      <c r="D16" s="111" t="str">
        <f t="shared" si="0"/>
        <v>L</v>
      </c>
      <c r="E16" s="12">
        <v>6</v>
      </c>
      <c r="F16" s="12">
        <v>3</v>
      </c>
      <c r="G16" s="12">
        <v>4</v>
      </c>
      <c r="H16" s="12">
        <v>4</v>
      </c>
      <c r="I16" s="12">
        <v>4</v>
      </c>
      <c r="J16" s="12">
        <v>4</v>
      </c>
      <c r="L16" s="114">
        <v>3</v>
      </c>
      <c r="M16" s="114" t="s">
        <v>8</v>
      </c>
    </row>
    <row r="17" spans="1:13" s="14" customFormat="1" ht="24.75" customHeight="1">
      <c r="A17" s="12">
        <v>6</v>
      </c>
      <c r="B17" s="13" t="s">
        <v>18</v>
      </c>
      <c r="C17" s="51">
        <v>41209166359</v>
      </c>
      <c r="D17" s="111" t="str">
        <f t="shared" si="0"/>
        <v>L</v>
      </c>
      <c r="E17" s="12">
        <v>6</v>
      </c>
      <c r="F17" s="12">
        <v>6</v>
      </c>
      <c r="G17" s="12">
        <v>6</v>
      </c>
      <c r="H17" s="12">
        <v>6</v>
      </c>
      <c r="I17" s="12">
        <v>6</v>
      </c>
      <c r="J17" s="12">
        <v>6</v>
      </c>
      <c r="L17" s="114">
        <v>4</v>
      </c>
      <c r="M17" s="114" t="s">
        <v>20</v>
      </c>
    </row>
    <row r="18" spans="1:13" s="14" customFormat="1" ht="24.75" customHeight="1">
      <c r="A18" s="12">
        <v>7</v>
      </c>
      <c r="B18" s="13" t="s">
        <v>14</v>
      </c>
      <c r="C18" s="51">
        <v>41208018957</v>
      </c>
      <c r="D18" s="111" t="str">
        <f t="shared" si="0"/>
        <v>L</v>
      </c>
      <c r="E18" s="12">
        <v>6</v>
      </c>
      <c r="F18" s="12">
        <v>4</v>
      </c>
      <c r="G18" s="12">
        <v>5</v>
      </c>
      <c r="H18" s="12">
        <v>5</v>
      </c>
      <c r="I18" s="12">
        <v>5</v>
      </c>
      <c r="J18" s="12">
        <v>5</v>
      </c>
      <c r="L18" s="114">
        <v>5</v>
      </c>
      <c r="M18" s="114" t="s">
        <v>8</v>
      </c>
    </row>
    <row r="19" spans="1:13" s="14" customFormat="1" ht="24.75" customHeight="1">
      <c r="A19" s="12">
        <v>8</v>
      </c>
      <c r="B19" s="13" t="s">
        <v>17</v>
      </c>
      <c r="C19" s="51">
        <v>41203018933</v>
      </c>
      <c r="D19" s="111" t="str">
        <f t="shared" si="0"/>
        <v>L</v>
      </c>
      <c r="E19" s="12">
        <v>5</v>
      </c>
      <c r="F19" s="12">
        <v>5</v>
      </c>
      <c r="G19" s="12">
        <v>5</v>
      </c>
      <c r="H19" s="12">
        <v>5</v>
      </c>
      <c r="I19" s="12">
        <v>5</v>
      </c>
      <c r="J19" s="12">
        <v>5</v>
      </c>
      <c r="L19" s="114">
        <v>6</v>
      </c>
      <c r="M19" s="114" t="s">
        <v>20</v>
      </c>
    </row>
    <row r="20" spans="1:13" s="14" customFormat="1" ht="24.75" customHeight="1">
      <c r="A20" s="12">
        <v>9</v>
      </c>
      <c r="B20" s="13" t="s">
        <v>37</v>
      </c>
      <c r="C20" s="51">
        <v>41208162564</v>
      </c>
      <c r="D20" s="111" t="str">
        <f t="shared" si="0"/>
        <v>P</v>
      </c>
      <c r="E20" s="12">
        <v>5</v>
      </c>
      <c r="F20" s="12">
        <v>4</v>
      </c>
      <c r="G20" s="12">
        <v>4</v>
      </c>
      <c r="H20" s="12">
        <v>4</v>
      </c>
      <c r="I20" s="12">
        <v>4</v>
      </c>
      <c r="J20" s="12">
        <v>4</v>
      </c>
      <c r="L20" s="114">
        <v>7</v>
      </c>
      <c r="M20" s="114" t="s">
        <v>8</v>
      </c>
    </row>
    <row r="21" spans="1:13" s="14" customFormat="1" ht="24.75" customHeight="1">
      <c r="A21" s="12">
        <v>10</v>
      </c>
      <c r="B21" s="13" t="s">
        <v>12</v>
      </c>
      <c r="C21" s="51">
        <v>41209169898</v>
      </c>
      <c r="D21" s="111" t="str">
        <f t="shared" si="0"/>
        <v>P</v>
      </c>
      <c r="E21" s="12">
        <v>6</v>
      </c>
      <c r="F21" s="12">
        <v>4</v>
      </c>
      <c r="G21" s="12">
        <v>4</v>
      </c>
      <c r="H21" s="12">
        <v>4</v>
      </c>
      <c r="I21" s="12">
        <v>4</v>
      </c>
      <c r="J21" s="12">
        <v>4</v>
      </c>
      <c r="L21" s="114">
        <v>8</v>
      </c>
      <c r="M21" s="114" t="s">
        <v>20</v>
      </c>
    </row>
    <row r="22" spans="1:13" s="14" customFormat="1" ht="24.75" customHeight="1">
      <c r="A22" s="12">
        <v>11</v>
      </c>
      <c r="B22" s="13" t="s">
        <v>52</v>
      </c>
      <c r="C22" s="51">
        <v>40421105565</v>
      </c>
      <c r="D22" s="111" t="str">
        <f t="shared" si="0"/>
        <v>L</v>
      </c>
      <c r="E22" s="12">
        <v>6</v>
      </c>
      <c r="F22" s="12">
        <v>5</v>
      </c>
      <c r="G22" s="12">
        <v>5</v>
      </c>
      <c r="H22" s="12">
        <v>6</v>
      </c>
      <c r="I22" s="12">
        <v>6</v>
      </c>
      <c r="J22" s="12">
        <v>6</v>
      </c>
      <c r="L22" s="114">
        <v>9</v>
      </c>
      <c r="M22" s="114" t="s">
        <v>8</v>
      </c>
    </row>
    <row r="23" spans="1:13" s="14" customFormat="1" ht="24.75" customHeight="1">
      <c r="A23" s="12">
        <v>12</v>
      </c>
      <c r="B23" s="13" t="s">
        <v>53</v>
      </c>
      <c r="C23" s="51">
        <v>40322145789</v>
      </c>
      <c r="D23" s="111" t="str">
        <f t="shared" si="0"/>
        <v>L</v>
      </c>
      <c r="E23" s="12">
        <v>6</v>
      </c>
      <c r="F23" s="12">
        <v>4</v>
      </c>
      <c r="G23" s="12">
        <v>5</v>
      </c>
      <c r="H23" s="12">
        <v>5</v>
      </c>
      <c r="I23" s="12">
        <v>5</v>
      </c>
      <c r="J23" s="12">
        <v>6</v>
      </c>
    </row>
    <row r="24" spans="1:13" s="14" customFormat="1" ht="24.75" customHeight="1">
      <c r="A24" s="12">
        <v>13</v>
      </c>
      <c r="B24" s="13"/>
      <c r="C24" s="51"/>
      <c r="D24" s="111" t="str">
        <f t="shared" si="0"/>
        <v/>
      </c>
      <c r="E24" s="12"/>
      <c r="F24" s="12"/>
      <c r="G24" s="12"/>
      <c r="H24" s="12"/>
      <c r="I24" s="12"/>
      <c r="J24" s="12"/>
    </row>
    <row r="25" spans="1:13" s="14" customFormat="1" ht="24.75" customHeight="1">
      <c r="A25" s="12">
        <v>14</v>
      </c>
      <c r="B25" s="13"/>
      <c r="C25" s="51"/>
      <c r="D25" s="111" t="str">
        <f t="shared" si="0"/>
        <v/>
      </c>
      <c r="E25" s="12"/>
      <c r="F25" s="12"/>
      <c r="G25" s="12"/>
      <c r="H25" s="12"/>
      <c r="I25" s="12"/>
      <c r="J25" s="12"/>
    </row>
    <row r="26" spans="1:13" s="14" customFormat="1" ht="24.75" customHeight="1">
      <c r="A26" s="12">
        <v>15</v>
      </c>
      <c r="B26" s="13"/>
      <c r="C26" s="51"/>
      <c r="D26" s="111" t="str">
        <f t="shared" si="0"/>
        <v/>
      </c>
      <c r="E26" s="12"/>
      <c r="F26" s="12"/>
      <c r="G26" s="12"/>
      <c r="H26" s="12"/>
      <c r="I26" s="12"/>
      <c r="J26" s="12"/>
    </row>
    <row r="27" spans="1:13" s="14" customFormat="1" ht="24.75" customHeight="1">
      <c r="A27" s="12">
        <v>16</v>
      </c>
      <c r="B27" s="13"/>
      <c r="C27" s="51"/>
      <c r="D27" s="111" t="str">
        <f t="shared" si="0"/>
        <v/>
      </c>
      <c r="E27" s="12"/>
      <c r="F27" s="12"/>
      <c r="G27" s="12"/>
      <c r="H27" s="12"/>
      <c r="I27" s="12"/>
      <c r="J27" s="12"/>
    </row>
    <row r="28" spans="1:13" s="14" customFormat="1" ht="24.75" customHeight="1">
      <c r="A28" s="12">
        <v>17</v>
      </c>
      <c r="B28" s="13"/>
      <c r="C28" s="51"/>
      <c r="D28" s="111" t="str">
        <f t="shared" si="0"/>
        <v/>
      </c>
      <c r="E28" s="12"/>
      <c r="F28" s="12"/>
      <c r="G28" s="12"/>
      <c r="H28" s="12"/>
      <c r="I28" s="12"/>
      <c r="J28" s="12"/>
    </row>
    <row r="29" spans="1:13" s="14" customFormat="1" ht="24.75" customHeight="1">
      <c r="A29" s="12">
        <v>18</v>
      </c>
      <c r="B29" s="13"/>
      <c r="C29" s="51"/>
      <c r="D29" s="111" t="str">
        <f t="shared" si="0"/>
        <v/>
      </c>
      <c r="E29" s="12"/>
      <c r="F29" s="12"/>
      <c r="G29" s="12"/>
      <c r="H29" s="12"/>
      <c r="I29" s="12"/>
      <c r="J29" s="12"/>
    </row>
    <row r="30" spans="1:13" s="14" customFormat="1" ht="24.75" customHeight="1">
      <c r="A30" s="12">
        <v>19</v>
      </c>
      <c r="B30" s="13"/>
      <c r="C30" s="51"/>
      <c r="D30" s="111" t="str">
        <f t="shared" si="0"/>
        <v/>
      </c>
      <c r="E30" s="12"/>
      <c r="F30" s="12"/>
      <c r="G30" s="12"/>
      <c r="H30" s="12"/>
      <c r="I30" s="12"/>
      <c r="J30" s="12"/>
    </row>
    <row r="31" spans="1:13" s="14" customFormat="1" ht="24.75" customHeight="1">
      <c r="A31" s="12">
        <v>20</v>
      </c>
      <c r="B31" s="13"/>
      <c r="C31" s="51"/>
      <c r="D31" s="111" t="str">
        <f t="shared" si="0"/>
        <v/>
      </c>
      <c r="E31" s="12"/>
      <c r="F31" s="12"/>
      <c r="G31" s="12"/>
      <c r="H31" s="12"/>
      <c r="I31" s="12"/>
      <c r="J31" s="12"/>
    </row>
    <row r="32" spans="1:13" s="14" customFormat="1" ht="24.75" customHeight="1">
      <c r="A32" s="12">
        <v>21</v>
      </c>
      <c r="B32" s="13"/>
      <c r="C32" s="51"/>
      <c r="D32" s="111" t="str">
        <f t="shared" si="0"/>
        <v/>
      </c>
      <c r="E32" s="12"/>
      <c r="F32" s="12"/>
      <c r="G32" s="12"/>
      <c r="H32" s="12"/>
      <c r="I32" s="12"/>
      <c r="J32" s="12"/>
    </row>
    <row r="33" spans="1:10" s="14" customFormat="1" ht="24.75" customHeight="1">
      <c r="A33" s="12">
        <v>22</v>
      </c>
      <c r="B33" s="13"/>
      <c r="C33" s="51"/>
      <c r="D33" s="111" t="str">
        <f t="shared" si="0"/>
        <v/>
      </c>
      <c r="E33" s="12"/>
      <c r="F33" s="12"/>
      <c r="G33" s="12"/>
      <c r="H33" s="12"/>
      <c r="I33" s="12"/>
      <c r="J33" s="12"/>
    </row>
    <row r="34" spans="1:10" s="14" customFormat="1" ht="24.75" customHeight="1">
      <c r="A34" s="12">
        <v>23</v>
      </c>
      <c r="B34" s="13"/>
      <c r="C34" s="51"/>
      <c r="D34" s="111" t="str">
        <f t="shared" si="0"/>
        <v/>
      </c>
      <c r="E34" s="12"/>
      <c r="F34" s="12"/>
      <c r="G34" s="12"/>
      <c r="H34" s="12"/>
      <c r="I34" s="12"/>
      <c r="J34" s="12"/>
    </row>
    <row r="35" spans="1:10" s="14" customFormat="1" ht="24.75" customHeight="1">
      <c r="A35" s="12">
        <v>24</v>
      </c>
      <c r="B35" s="13"/>
      <c r="C35" s="51"/>
      <c r="D35" s="111" t="str">
        <f t="shared" si="0"/>
        <v/>
      </c>
      <c r="E35" s="12"/>
      <c r="F35" s="12"/>
      <c r="G35" s="12"/>
      <c r="H35" s="12"/>
      <c r="I35" s="12"/>
      <c r="J35" s="12"/>
    </row>
    <row r="36" spans="1:10" s="14" customFormat="1" ht="24.75" customHeight="1">
      <c r="A36" s="12">
        <v>25</v>
      </c>
      <c r="B36" s="13"/>
      <c r="C36" s="51"/>
      <c r="D36" s="111" t="str">
        <f t="shared" si="0"/>
        <v/>
      </c>
      <c r="E36" s="12"/>
      <c r="F36" s="12"/>
      <c r="G36" s="12"/>
      <c r="H36" s="12"/>
      <c r="I36" s="12"/>
      <c r="J36" s="12"/>
    </row>
    <row r="37" spans="1:10" s="14" customFormat="1" ht="24.75" customHeight="1">
      <c r="A37" s="12">
        <v>26</v>
      </c>
      <c r="B37" s="13"/>
      <c r="C37" s="51"/>
      <c r="D37" s="111" t="str">
        <f t="shared" si="0"/>
        <v/>
      </c>
      <c r="E37" s="12"/>
      <c r="F37" s="12"/>
      <c r="G37" s="12"/>
      <c r="H37" s="12"/>
      <c r="I37" s="12"/>
      <c r="J37" s="12"/>
    </row>
    <row r="38" spans="1:10" s="14" customFormat="1" ht="24.75" customHeight="1">
      <c r="A38" s="12">
        <v>27</v>
      </c>
      <c r="B38" s="13"/>
      <c r="C38" s="51"/>
      <c r="D38" s="111" t="str">
        <f t="shared" si="0"/>
        <v/>
      </c>
      <c r="E38" s="12"/>
      <c r="F38" s="12"/>
      <c r="G38" s="12"/>
      <c r="H38" s="12"/>
      <c r="I38" s="12"/>
      <c r="J38" s="12"/>
    </row>
    <row r="39" spans="1:10" s="14" customFormat="1" ht="24.75" customHeight="1">
      <c r="A39" s="12">
        <v>28</v>
      </c>
      <c r="B39" s="13"/>
      <c r="C39" s="51"/>
      <c r="D39" s="111" t="str">
        <f t="shared" si="0"/>
        <v/>
      </c>
      <c r="E39" s="12"/>
      <c r="F39" s="12"/>
      <c r="G39" s="12"/>
      <c r="H39" s="12"/>
      <c r="I39" s="12"/>
      <c r="J39" s="12"/>
    </row>
    <row r="40" spans="1:10" s="14" customFormat="1" ht="24.75" customHeight="1">
      <c r="A40" s="12">
        <v>29</v>
      </c>
      <c r="B40" s="13"/>
      <c r="C40" s="51"/>
      <c r="D40" s="111" t="str">
        <f t="shared" si="0"/>
        <v/>
      </c>
      <c r="E40" s="12"/>
      <c r="F40" s="12"/>
      <c r="G40" s="12"/>
      <c r="H40" s="12"/>
      <c r="I40" s="12"/>
      <c r="J40" s="12"/>
    </row>
    <row r="41" spans="1:10" s="14" customFormat="1" ht="24.75" customHeight="1">
      <c r="A41" s="12">
        <v>30</v>
      </c>
      <c r="B41" s="13"/>
      <c r="C41" s="51"/>
      <c r="D41" s="111" t="str">
        <f t="shared" si="0"/>
        <v/>
      </c>
      <c r="E41" s="12"/>
      <c r="F41" s="12"/>
      <c r="G41" s="12"/>
      <c r="H41" s="12"/>
      <c r="I41" s="12"/>
      <c r="J41" s="12"/>
    </row>
    <row r="42" spans="1:10" s="14" customFormat="1" ht="24.75" customHeight="1">
      <c r="A42" s="12">
        <v>31</v>
      </c>
      <c r="B42" s="13"/>
      <c r="C42" s="51"/>
      <c r="D42" s="111" t="str">
        <f t="shared" si="0"/>
        <v/>
      </c>
      <c r="E42" s="12"/>
      <c r="F42" s="12"/>
      <c r="G42" s="12"/>
      <c r="H42" s="12"/>
      <c r="I42" s="12"/>
      <c r="J42" s="12"/>
    </row>
    <row r="43" spans="1:10" s="14" customFormat="1" ht="24.75" customHeight="1">
      <c r="A43" s="12">
        <v>32</v>
      </c>
      <c r="B43" s="13"/>
      <c r="C43" s="51"/>
      <c r="D43" s="111" t="str">
        <f t="shared" si="0"/>
        <v/>
      </c>
      <c r="E43" s="12"/>
      <c r="F43" s="12"/>
      <c r="G43" s="12"/>
      <c r="H43" s="12"/>
      <c r="I43" s="12"/>
      <c r="J43" s="12"/>
    </row>
    <row r="44" spans="1:10" s="14" customFormat="1" ht="24.75" customHeight="1">
      <c r="A44" s="12">
        <v>33</v>
      </c>
      <c r="B44" s="13"/>
      <c r="C44" s="51"/>
      <c r="D44" s="111" t="str">
        <f t="shared" si="0"/>
        <v/>
      </c>
      <c r="E44" s="12"/>
      <c r="F44" s="12"/>
      <c r="G44" s="12"/>
      <c r="H44" s="12"/>
      <c r="I44" s="12"/>
      <c r="J44" s="12"/>
    </row>
    <row r="45" spans="1:10" s="14" customFormat="1" ht="24.75" customHeight="1">
      <c r="A45" s="12">
        <v>34</v>
      </c>
      <c r="B45" s="13"/>
      <c r="C45" s="51"/>
      <c r="D45" s="111" t="str">
        <f t="shared" si="0"/>
        <v/>
      </c>
      <c r="E45" s="12"/>
      <c r="F45" s="12"/>
      <c r="G45" s="12"/>
      <c r="H45" s="12"/>
      <c r="I45" s="12"/>
      <c r="J45" s="12"/>
    </row>
    <row r="46" spans="1:10" s="14" customFormat="1" ht="24.75" customHeight="1">
      <c r="A46" s="12">
        <v>35</v>
      </c>
      <c r="B46" s="13"/>
      <c r="C46" s="51"/>
      <c r="D46" s="111" t="str">
        <f t="shared" si="0"/>
        <v/>
      </c>
      <c r="E46" s="12"/>
      <c r="F46" s="12"/>
      <c r="G46" s="12"/>
      <c r="H46" s="12"/>
      <c r="I46" s="12"/>
      <c r="J46" s="12"/>
    </row>
    <row r="47" spans="1:10" s="14" customFormat="1" ht="24.75" customHeight="1">
      <c r="A47" s="12">
        <v>36</v>
      </c>
      <c r="B47" s="13"/>
      <c r="C47" s="51"/>
      <c r="D47" s="111" t="str">
        <f t="shared" si="0"/>
        <v/>
      </c>
      <c r="E47" s="12"/>
      <c r="F47" s="12"/>
      <c r="G47" s="12"/>
      <c r="H47" s="12"/>
      <c r="I47" s="12"/>
      <c r="J47" s="12"/>
    </row>
    <row r="48" spans="1:10" s="14" customFormat="1" ht="24.75" customHeight="1">
      <c r="A48" s="12">
        <v>37</v>
      </c>
      <c r="B48" s="13"/>
      <c r="C48" s="51"/>
      <c r="D48" s="111" t="str">
        <f t="shared" si="0"/>
        <v/>
      </c>
      <c r="E48" s="12"/>
      <c r="F48" s="12"/>
      <c r="G48" s="12"/>
      <c r="H48" s="12"/>
      <c r="I48" s="12"/>
      <c r="J48" s="12"/>
    </row>
    <row r="49" spans="1:12" s="14" customFormat="1" ht="24.75" customHeight="1">
      <c r="A49" s="12">
        <v>38</v>
      </c>
      <c r="B49" s="13"/>
      <c r="C49" s="51"/>
      <c r="D49" s="111" t="str">
        <f t="shared" si="0"/>
        <v/>
      </c>
      <c r="E49" s="12"/>
      <c r="F49" s="12"/>
      <c r="G49" s="12"/>
      <c r="H49" s="12"/>
      <c r="I49" s="12"/>
      <c r="J49" s="12"/>
    </row>
    <row r="50" spans="1:12" s="14" customFormat="1" ht="24.75" customHeight="1">
      <c r="A50" s="12">
        <v>39</v>
      </c>
      <c r="B50" s="13"/>
      <c r="C50" s="51"/>
      <c r="D50" s="111" t="str">
        <f t="shared" si="0"/>
        <v/>
      </c>
      <c r="E50" s="12"/>
      <c r="F50" s="12"/>
      <c r="G50" s="12"/>
      <c r="H50" s="12"/>
      <c r="I50" s="12"/>
      <c r="J50" s="12"/>
    </row>
    <row r="51" spans="1:12" s="14" customFormat="1" ht="24.75" customHeight="1">
      <c r="A51" s="12">
        <v>40</v>
      </c>
      <c r="B51" s="13"/>
      <c r="C51" s="51"/>
      <c r="D51" s="111" t="str">
        <f t="shared" si="0"/>
        <v/>
      </c>
      <c r="E51" s="12"/>
      <c r="F51" s="12"/>
      <c r="G51" s="12"/>
      <c r="H51" s="12"/>
      <c r="I51" s="12"/>
      <c r="J51" s="12"/>
    </row>
    <row r="52" spans="1:12" s="14" customFormat="1" ht="24.75" customHeight="1">
      <c r="A52" s="12">
        <v>41</v>
      </c>
      <c r="B52" s="13"/>
      <c r="C52" s="51"/>
      <c r="D52" s="111" t="str">
        <f t="shared" si="0"/>
        <v/>
      </c>
      <c r="E52" s="12"/>
      <c r="F52" s="12"/>
      <c r="G52" s="12"/>
      <c r="H52" s="12"/>
      <c r="I52" s="12"/>
      <c r="J52" s="12"/>
    </row>
    <row r="53" spans="1:12" s="14" customFormat="1" ht="24.75" customHeight="1">
      <c r="A53" s="12">
        <v>42</v>
      </c>
      <c r="B53" s="13"/>
      <c r="C53" s="51"/>
      <c r="D53" s="111" t="str">
        <f t="shared" si="0"/>
        <v/>
      </c>
      <c r="E53" s="12"/>
      <c r="F53" s="12"/>
      <c r="G53" s="12"/>
      <c r="H53" s="12"/>
      <c r="I53" s="12"/>
      <c r="J53" s="12"/>
    </row>
    <row r="54" spans="1:12" s="14" customFormat="1" ht="24.75" customHeight="1">
      <c r="A54" s="12">
        <v>43</v>
      </c>
      <c r="B54" s="13"/>
      <c r="C54" s="51"/>
      <c r="D54" s="111" t="str">
        <f t="shared" si="0"/>
        <v/>
      </c>
      <c r="E54" s="12"/>
      <c r="F54" s="12"/>
      <c r="G54" s="12"/>
      <c r="H54" s="12"/>
      <c r="I54" s="12"/>
      <c r="J54" s="12"/>
    </row>
    <row r="55" spans="1:12" s="14" customFormat="1" ht="24.75" customHeight="1">
      <c r="A55" s="12">
        <v>44</v>
      </c>
      <c r="B55" s="13"/>
      <c r="C55" s="51"/>
      <c r="D55" s="111" t="str">
        <f t="shared" si="0"/>
        <v/>
      </c>
      <c r="E55" s="12"/>
      <c r="F55" s="12"/>
      <c r="G55" s="12"/>
      <c r="H55" s="12"/>
      <c r="I55" s="12"/>
      <c r="J55" s="12"/>
    </row>
    <row r="56" spans="1:12" s="14" customFormat="1" ht="24.75" customHeight="1">
      <c r="A56" s="12">
        <v>45</v>
      </c>
      <c r="B56" s="13"/>
      <c r="C56" s="51"/>
      <c r="D56" s="111" t="str">
        <f t="shared" si="0"/>
        <v/>
      </c>
      <c r="E56" s="12"/>
      <c r="F56" s="12"/>
      <c r="G56" s="12"/>
      <c r="H56" s="12"/>
      <c r="I56" s="12"/>
      <c r="J56" s="12"/>
    </row>
    <row r="57" spans="1:12" s="14" customFormat="1" ht="24.75" customHeight="1">
      <c r="A57" s="12">
        <v>46</v>
      </c>
      <c r="B57" s="13"/>
      <c r="C57" s="51"/>
      <c r="D57" s="111" t="str">
        <f t="shared" si="0"/>
        <v/>
      </c>
      <c r="E57" s="12"/>
      <c r="F57" s="12"/>
      <c r="G57" s="12"/>
      <c r="H57" s="12"/>
      <c r="I57" s="12"/>
      <c r="J57" s="12"/>
    </row>
    <row r="58" spans="1:12" s="14" customFormat="1" ht="24.75" customHeight="1">
      <c r="A58" s="12">
        <v>47</v>
      </c>
      <c r="B58" s="13"/>
      <c r="C58" s="51"/>
      <c r="D58" s="111" t="str">
        <f t="shared" si="0"/>
        <v/>
      </c>
      <c r="E58" s="12"/>
      <c r="F58" s="12"/>
      <c r="G58" s="12"/>
      <c r="H58" s="12"/>
      <c r="I58" s="12"/>
      <c r="J58" s="12"/>
    </row>
    <row r="59" spans="1:12" s="14" customFormat="1" ht="24.75" customHeight="1">
      <c r="A59" s="12">
        <v>48</v>
      </c>
      <c r="B59" s="13"/>
      <c r="C59" s="51"/>
      <c r="D59" s="111" t="str">
        <f t="shared" si="0"/>
        <v/>
      </c>
      <c r="E59" s="12"/>
      <c r="F59" s="12"/>
      <c r="G59" s="12"/>
      <c r="H59" s="12"/>
      <c r="I59" s="12"/>
      <c r="J59" s="12"/>
    </row>
    <row r="60" spans="1:12" s="14" customFormat="1" ht="24.75" customHeight="1">
      <c r="A60" s="12">
        <v>49</v>
      </c>
      <c r="B60" s="13"/>
      <c r="C60" s="51"/>
      <c r="D60" s="111" t="str">
        <f t="shared" si="0"/>
        <v/>
      </c>
      <c r="E60" s="12"/>
      <c r="F60" s="12"/>
      <c r="G60" s="12"/>
      <c r="H60" s="12"/>
      <c r="I60" s="12"/>
      <c r="J60" s="12"/>
    </row>
    <row r="61" spans="1:12" s="14" customFormat="1" ht="24.75" customHeight="1">
      <c r="A61" s="12">
        <v>50</v>
      </c>
      <c r="B61" s="113" t="s">
        <v>12</v>
      </c>
      <c r="C61" s="115">
        <v>41209169898</v>
      </c>
      <c r="D61" s="111" t="str">
        <f t="shared" si="0"/>
        <v>P</v>
      </c>
      <c r="E61" s="112">
        <v>6</v>
      </c>
      <c r="F61" s="112">
        <v>4</v>
      </c>
      <c r="G61" s="112">
        <v>4</v>
      </c>
      <c r="H61" s="112">
        <v>4</v>
      </c>
      <c r="I61" s="112">
        <v>4</v>
      </c>
      <c r="J61" s="112">
        <v>4</v>
      </c>
    </row>
    <row r="62" spans="1:12" ht="15.75" customHeight="1">
      <c r="A62" s="6"/>
      <c r="B62" s="6"/>
      <c r="C62" s="6"/>
      <c r="D62" s="52"/>
      <c r="E62" s="6"/>
      <c r="F62" s="139"/>
      <c r="G62" s="139"/>
      <c r="H62" s="6"/>
      <c r="I62" s="6"/>
      <c r="J62" s="6"/>
      <c r="K62" s="4"/>
      <c r="L62" s="4"/>
    </row>
    <row r="63" spans="1:12" ht="15.75" customHeight="1">
      <c r="A63" s="6"/>
      <c r="B63" s="55" t="s">
        <v>21</v>
      </c>
      <c r="C63" s="55"/>
      <c r="D63" s="52"/>
      <c r="E63" s="55"/>
      <c r="F63" s="139"/>
      <c r="G63" s="139"/>
      <c r="H63" s="6"/>
      <c r="I63" s="6"/>
      <c r="J63" s="6"/>
      <c r="K63" s="4"/>
      <c r="L63" s="4"/>
    </row>
    <row r="64" spans="1:12">
      <c r="A64" s="6"/>
      <c r="B64" s="69" t="s">
        <v>40</v>
      </c>
      <c r="C64" s="69"/>
      <c r="D64" s="105"/>
      <c r="E64" s="69"/>
      <c r="F64" s="6"/>
      <c r="G64" s="6"/>
      <c r="H64" s="6"/>
      <c r="I64" s="6"/>
      <c r="J64" s="6"/>
      <c r="K64" s="4"/>
      <c r="L64" s="4"/>
    </row>
    <row r="65" spans="1:12">
      <c r="A65" s="6"/>
      <c r="B65" s="69" t="s">
        <v>48</v>
      </c>
      <c r="C65" s="69"/>
      <c r="D65" s="105"/>
      <c r="E65" s="69"/>
      <c r="F65" s="6"/>
      <c r="G65" s="6"/>
      <c r="H65" s="6"/>
      <c r="I65" s="6"/>
      <c r="J65" s="6"/>
      <c r="K65" s="4"/>
      <c r="L65" s="4"/>
    </row>
    <row r="66" spans="1:12">
      <c r="A66" s="6"/>
      <c r="B66" s="69" t="str">
        <f>$D$1</f>
        <v>SEKOLAH MENENGAH KEBANGSAAN PRESINT 16</v>
      </c>
      <c r="C66" s="54"/>
      <c r="D66" s="104"/>
      <c r="E66" s="54"/>
      <c r="F66" s="6"/>
      <c r="G66" s="6"/>
      <c r="H66" s="6"/>
      <c r="I66" s="6"/>
      <c r="J66" s="6"/>
      <c r="K66" s="4"/>
      <c r="L66" s="4"/>
    </row>
    <row r="67" spans="1:12">
      <c r="A67" s="6"/>
      <c r="B67" s="6"/>
      <c r="C67" s="6"/>
      <c r="D67" s="52"/>
      <c r="E67" s="6"/>
      <c r="F67" s="6"/>
      <c r="G67" s="6"/>
      <c r="H67" s="6"/>
      <c r="I67" s="6"/>
      <c r="J67" s="6"/>
      <c r="K67" s="4"/>
      <c r="L67" s="4"/>
    </row>
    <row r="68" spans="1:12">
      <c r="A68" s="6"/>
      <c r="B68" s="6"/>
      <c r="C68" s="6"/>
      <c r="D68" s="52"/>
      <c r="E68" s="6"/>
      <c r="F68" s="6"/>
      <c r="G68" s="6"/>
      <c r="H68" s="6"/>
      <c r="I68" s="6"/>
      <c r="J68" s="6"/>
      <c r="K68" s="4"/>
      <c r="L68" s="4"/>
    </row>
    <row r="69" spans="1:12">
      <c r="A69" s="6"/>
      <c r="B69" s="6"/>
      <c r="C69" s="6"/>
      <c r="D69" s="52"/>
      <c r="E69" s="6"/>
      <c r="F69" s="6"/>
      <c r="G69" s="6"/>
      <c r="H69" s="6"/>
      <c r="I69" s="6"/>
      <c r="J69" s="6"/>
      <c r="K69" s="4"/>
      <c r="L69" s="4"/>
    </row>
    <row r="70" spans="1:12">
      <c r="A70" s="6"/>
      <c r="B70" s="6"/>
      <c r="C70" s="6"/>
      <c r="D70" s="52"/>
      <c r="E70" s="6"/>
      <c r="F70" s="6"/>
      <c r="G70" s="6"/>
      <c r="H70" s="6"/>
      <c r="I70" s="6"/>
      <c r="J70" s="6"/>
      <c r="K70" s="4"/>
      <c r="L70" s="4"/>
    </row>
    <row r="71" spans="1:12">
      <c r="A71" s="6"/>
      <c r="B71" s="6"/>
      <c r="C71" s="6"/>
      <c r="D71" s="52"/>
      <c r="E71" s="6"/>
      <c r="F71" s="6"/>
      <c r="G71" s="6"/>
      <c r="H71" s="6"/>
      <c r="I71" s="6"/>
      <c r="J71" s="6"/>
      <c r="K71" s="4"/>
      <c r="L71" s="4"/>
    </row>
    <row r="72" spans="1:12">
      <c r="A72" s="4"/>
      <c r="B72" s="4"/>
      <c r="C72" s="4"/>
      <c r="D72" s="99"/>
      <c r="E72" s="4"/>
      <c r="F72" s="4"/>
      <c r="G72" s="4"/>
      <c r="H72" s="4"/>
      <c r="I72" s="4"/>
      <c r="J72" s="4"/>
      <c r="K72" s="4"/>
      <c r="L72" s="4"/>
    </row>
    <row r="73" spans="1:12">
      <c r="A73" s="4"/>
      <c r="B73" s="4"/>
      <c r="C73" s="4"/>
      <c r="D73" s="99"/>
      <c r="E73" s="4"/>
      <c r="F73" s="4"/>
      <c r="G73" s="4"/>
      <c r="H73" s="4"/>
      <c r="I73" s="4"/>
      <c r="J73" s="4"/>
      <c r="K73" s="4"/>
      <c r="L73" s="4"/>
    </row>
  </sheetData>
  <customSheetViews>
    <customSheetView guid="{70903EC3-FD4B-0D4D-ABC0-03F0FA06FA3B}" showPageBreaks="1" fitToPage="1" printArea="1">
      <selection activeCell="F6" sqref="F1:F65536"/>
      <pageMargins left="0.25" right="0.25" top="0.75" bottom="0.75" header="0.3" footer="0.3"/>
      <pageSetup paperSize="9" scale="60" fitToHeight="0" orientation="landscape" blackAndWhite="1" horizontalDpi="4294967293"/>
    </customSheetView>
  </customSheetViews>
  <mergeCells count="9">
    <mergeCell ref="C9:C11"/>
    <mergeCell ref="B9:B11"/>
    <mergeCell ref="A9:A11"/>
    <mergeCell ref="F62:G62"/>
    <mergeCell ref="F63:G63"/>
    <mergeCell ref="E9:J9"/>
    <mergeCell ref="D9:D11"/>
    <mergeCell ref="E10:F10"/>
    <mergeCell ref="G10:J10"/>
  </mergeCells>
  <phoneticPr fontId="10" type="noConversion"/>
  <dataValidations count="1">
    <dataValidation type="whole" allowBlank="1" showErrorMessage="1" errorTitle="TAHAP PENGUASAAN" error="SILA ISIKAN TAHAP PENGUASAAN YANG BETUL!" sqref="E12:J61">
      <formula1>1</formula1>
      <formula2>6</formula2>
    </dataValidation>
  </dataValidations>
  <pageMargins left="0.25" right="0.18" top="0.34" bottom="0.28999999999999998" header="0.3" footer="0.3"/>
  <pageSetup paperSize="9" scale="61" fitToHeight="0" orientation="landscape" blackAndWhite="1" horizontalDpi="4294967293" r:id="rId1"/>
  <rowBreaks count="2" manualBreakCount="2">
    <brk id="35" max="9" man="1"/>
    <brk id="67" max="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  <pageSetUpPr fitToPage="1"/>
  </sheetPr>
  <dimension ref="A1:XFC56"/>
  <sheetViews>
    <sheetView showGridLines="0" topLeftCell="A4" zoomScale="61" zoomScaleSheetLayoutView="75" workbookViewId="0">
      <selection activeCell="F17" sqref="F17"/>
    </sheetView>
  </sheetViews>
  <sheetFormatPr defaultColWidth="0" defaultRowHeight="24" customHeight="1" zeroHeight="1"/>
  <cols>
    <col min="1" max="1" width="1" style="1" customWidth="1"/>
    <col min="2" max="2" width="19" style="50" customWidth="1"/>
    <col min="3" max="3" width="7" style="50" customWidth="1"/>
    <col min="4" max="4" width="34.42578125" style="50" customWidth="1"/>
    <col min="5" max="5" width="21.140625" style="50" customWidth="1"/>
    <col min="6" max="6" width="66.85546875" style="50" customWidth="1"/>
    <col min="7" max="7" width="3.140625" style="19" customWidth="1"/>
    <col min="8" max="8" width="4.5703125" style="20" hidden="1" customWidth="1"/>
    <col min="9" max="9" width="38.42578125" style="1" hidden="1" customWidth="1"/>
    <col min="10" max="10" width="41.42578125" style="1" hidden="1" customWidth="1"/>
    <col min="11" max="11" width="9.140625" style="1" customWidth="1"/>
    <col min="12" max="16381" width="9.140625" style="1" hidden="1"/>
    <col min="16382" max="16382" width="4.28515625" style="1" hidden="1"/>
    <col min="16383" max="16383" width="6.28515625" style="1" hidden="1"/>
    <col min="16384" max="16384" width="5.42578125" style="1" hidden="1"/>
  </cols>
  <sheetData>
    <row r="1" spans="1:11" s="56" customFormat="1" ht="22.5" customHeight="1">
      <c r="A1" s="57"/>
      <c r="B1" s="148" t="str">
        <f>'REKOD PRESTASI MURID'!$D$1</f>
        <v>SEKOLAH MENENGAH KEBANGSAAN PRESINT 16</v>
      </c>
      <c r="C1" s="148"/>
      <c r="D1" s="148"/>
      <c r="E1" s="148"/>
      <c r="F1" s="148"/>
      <c r="G1" s="57"/>
      <c r="H1" s="20"/>
    </row>
    <row r="2" spans="1:11" s="56" customFormat="1" ht="22.5" customHeight="1">
      <c r="A2" s="57"/>
      <c r="B2" s="148" t="str">
        <f>'REKOD PRESTASI MURID'!$D$2</f>
        <v>JALAN PRESINT 16, PUTRAJAYA</v>
      </c>
      <c r="C2" s="148"/>
      <c r="D2" s="148"/>
      <c r="E2" s="148"/>
      <c r="F2" s="148"/>
      <c r="G2" s="57"/>
      <c r="H2" s="20"/>
    </row>
    <row r="3" spans="1:11" s="56" customFormat="1" ht="22.5" customHeight="1">
      <c r="A3" s="57"/>
      <c r="B3" s="148" t="str">
        <f>'REKOD PRESTASI MURID'!$D$3</f>
        <v>WILAYAH PERSEKUTUAN, PUTRAJAYA</v>
      </c>
      <c r="C3" s="148"/>
      <c r="D3" s="148"/>
      <c r="E3" s="148"/>
      <c r="F3" s="148"/>
      <c r="G3" s="57"/>
      <c r="H3" s="20"/>
    </row>
    <row r="4" spans="1:11" s="56" customFormat="1" ht="22.5" customHeight="1">
      <c r="A4" s="58"/>
      <c r="B4" s="149" t="str">
        <f>'REKOD PRESTASI MURID'!$D$4</f>
        <v>JAN 2017</v>
      </c>
      <c r="C4" s="149"/>
      <c r="D4" s="149"/>
      <c r="E4" s="149"/>
      <c r="F4" s="149"/>
      <c r="G4" s="58"/>
      <c r="H4" s="160" t="s">
        <v>57</v>
      </c>
      <c r="I4" s="161"/>
      <c r="J4" s="161"/>
    </row>
    <row r="5" spans="1:11" ht="24" customHeight="1">
      <c r="A5" s="7"/>
      <c r="B5" s="7"/>
      <c r="C5" s="7"/>
      <c r="D5" s="7"/>
      <c r="E5" s="7"/>
      <c r="F5" s="7"/>
      <c r="G5" s="7"/>
      <c r="H5" s="66"/>
      <c r="I5" s="67"/>
      <c r="J5" s="67"/>
    </row>
    <row r="6" spans="1:11" s="3" customFormat="1" ht="24" customHeight="1">
      <c r="A6" s="73"/>
      <c r="B6" s="74" t="s">
        <v>55</v>
      </c>
      <c r="C6" s="73"/>
      <c r="D6" s="73"/>
      <c r="E6" s="73"/>
      <c r="F6" s="73"/>
      <c r="G6" s="73"/>
      <c r="H6" s="75"/>
      <c r="I6" s="76">
        <v>50</v>
      </c>
      <c r="J6" s="77"/>
    </row>
    <row r="7" spans="1:11" s="3" customFormat="1" ht="24" customHeight="1">
      <c r="A7" s="73"/>
      <c r="B7" s="73"/>
      <c r="C7" s="73"/>
      <c r="D7" s="73"/>
      <c r="E7" s="73"/>
      <c r="F7" s="73"/>
      <c r="G7" s="73"/>
      <c r="H7" s="78">
        <v>1</v>
      </c>
      <c r="I7" s="78" t="str">
        <f>'REKOD PRESTASI MURID'!B12</f>
        <v>AHMAD ADLI BIN ALI</v>
      </c>
      <c r="J7" s="78" t="str">
        <f t="shared" ref="J7:J13" si="0">IF(I7=0,"",H7&amp;"  "&amp;I7)</f>
        <v>1  AHMAD ADLI BIN ALI</v>
      </c>
    </row>
    <row r="8" spans="1:11" s="3" customFormat="1" ht="24" customHeight="1">
      <c r="A8" s="73"/>
      <c r="B8" s="152" t="s">
        <v>2</v>
      </c>
      <c r="C8" s="153"/>
      <c r="D8" s="79" t="str">
        <f>VLOOKUP($I$6,H7:J56,2)</f>
        <v>HAFIZ BIN BAHAROM</v>
      </c>
      <c r="E8" s="80"/>
      <c r="F8" s="81"/>
      <c r="G8" s="73"/>
      <c r="H8" s="78">
        <v>2</v>
      </c>
      <c r="I8" s="78" t="str">
        <f>'REKOD PRESTASI MURID'!B13</f>
        <v>AHMAD ISWAZIR BIN KAMARUDDIN ALI</v>
      </c>
      <c r="J8" s="78" t="str">
        <f t="shared" si="0"/>
        <v>2  AHMAD ISWAZIR BIN KAMARUDDIN ALI</v>
      </c>
    </row>
    <row r="9" spans="1:11" s="3" customFormat="1" ht="24" customHeight="1">
      <c r="A9" s="73"/>
      <c r="B9" s="150" t="s">
        <v>43</v>
      </c>
      <c r="C9" s="151"/>
      <c r="D9" s="82">
        <f>VLOOKUP($I$6,'REKOD PRESTASI MURID'!$A$12:$D$61,3)</f>
        <v>41209169898</v>
      </c>
      <c r="E9" s="83"/>
      <c r="F9" s="81"/>
      <c r="G9" s="73"/>
      <c r="H9" s="78">
        <v>3</v>
      </c>
      <c r="I9" s="78" t="str">
        <f>'REKOD PRESTASI MURID'!B14</f>
        <v>ARINA ARISSA BINTI MUSA</v>
      </c>
      <c r="J9" s="78" t="str">
        <f t="shared" si="0"/>
        <v>3  ARINA ARISSA BINTI MUSA</v>
      </c>
    </row>
    <row r="10" spans="1:11" s="3" customFormat="1" ht="24" customHeight="1">
      <c r="A10" s="73"/>
      <c r="B10" s="150" t="s">
        <v>3</v>
      </c>
      <c r="C10" s="151"/>
      <c r="D10" s="84" t="str">
        <f>VLOOKUP($I$6,'REKOD PRESTASI MURID'!$A$12:$D$61,4)</f>
        <v>P</v>
      </c>
      <c r="E10" s="85"/>
      <c r="F10" s="81"/>
      <c r="G10" s="73"/>
      <c r="H10" s="78">
        <v>4</v>
      </c>
      <c r="I10" s="78" t="str">
        <f>'REKOD PRESTASI MURID'!B15</f>
        <v>AZALI BIN MOHD GHAZI</v>
      </c>
      <c r="J10" s="78" t="str">
        <f t="shared" si="0"/>
        <v>4  AZALI BIN MOHD GHAZI</v>
      </c>
    </row>
    <row r="11" spans="1:11" s="3" customFormat="1" ht="24" customHeight="1">
      <c r="A11" s="73"/>
      <c r="B11" s="150" t="s">
        <v>50</v>
      </c>
      <c r="C11" s="151"/>
      <c r="D11" s="84" t="str">
        <f>'REKOD PRESTASI MURID'!$D$7</f>
        <v>2 GEMBIRA</v>
      </c>
      <c r="E11" s="85"/>
      <c r="F11" s="81"/>
      <c r="G11" s="73"/>
      <c r="H11" s="78">
        <v>5</v>
      </c>
      <c r="I11" s="78" t="str">
        <f>'REKOD PRESTASI MURID'!B16</f>
        <v>AZWAN BIN MUSAHAR</v>
      </c>
      <c r="J11" s="78" t="str">
        <f t="shared" si="0"/>
        <v>5  AZWAN BIN MUSAHAR</v>
      </c>
    </row>
    <row r="12" spans="1:11" s="3" customFormat="1" ht="24" customHeight="1">
      <c r="A12" s="73"/>
      <c r="B12" s="86" t="s">
        <v>42</v>
      </c>
      <c r="C12" s="87"/>
      <c r="D12" s="84" t="str">
        <f>'REKOD PRESTASI MURID'!$D$6</f>
        <v>PN. NORAZLIANA BT YAHAYA SHAFIE</v>
      </c>
      <c r="E12" s="85"/>
      <c r="F12" s="81"/>
      <c r="G12" s="73"/>
      <c r="H12" s="78">
        <v>6</v>
      </c>
      <c r="I12" s="78" t="str">
        <f>'REKOD PRESTASI MURID'!B17</f>
        <v>CHAN KOK MENG</v>
      </c>
      <c r="J12" s="78" t="str">
        <f t="shared" si="0"/>
        <v>6  CHAN KOK MENG</v>
      </c>
      <c r="K12" s="88"/>
    </row>
    <row r="13" spans="1:11" s="3" customFormat="1" ht="24" customHeight="1">
      <c r="A13" s="73"/>
      <c r="B13" s="162" t="s">
        <v>4</v>
      </c>
      <c r="C13" s="163"/>
      <c r="D13" s="89" t="s">
        <v>54</v>
      </c>
      <c r="E13" s="90"/>
      <c r="F13" s="81"/>
      <c r="G13" s="73"/>
      <c r="H13" s="78">
        <v>7</v>
      </c>
      <c r="I13" s="78" t="str">
        <f>'REKOD PRESTASI MURID'!B18</f>
        <v>CHONG WEY LOON</v>
      </c>
      <c r="J13" s="78" t="str">
        <f t="shared" si="0"/>
        <v>7  CHONG WEY LOON</v>
      </c>
    </row>
    <row r="14" spans="1:11" s="3" customFormat="1" ht="24" customHeight="1">
      <c r="A14" s="73"/>
      <c r="B14" s="91"/>
      <c r="C14" s="91"/>
      <c r="D14" s="91"/>
      <c r="E14" s="92"/>
      <c r="F14" s="91"/>
      <c r="G14" s="73"/>
      <c r="H14" s="78">
        <v>8</v>
      </c>
      <c r="I14" s="78" t="str">
        <f>'REKOD PRESTASI MURID'!B19</f>
        <v>DANIAL IRISH BIN DANIAL RUDIN</v>
      </c>
      <c r="J14" s="78" t="str">
        <f t="shared" ref="J14:J56" si="1">IF(I14=0,"",H14&amp;"  "&amp;I14)</f>
        <v>8  DANIAL IRISH BIN DANIAL RUDIN</v>
      </c>
    </row>
    <row r="15" spans="1:11" s="3" customFormat="1" ht="24" customHeight="1">
      <c r="A15" s="73"/>
      <c r="B15" s="93"/>
      <c r="C15" s="93"/>
      <c r="D15" s="93"/>
      <c r="E15" s="93"/>
      <c r="F15" s="93"/>
      <c r="G15" s="73"/>
      <c r="H15" s="78">
        <v>9</v>
      </c>
      <c r="I15" s="78" t="str">
        <f>'REKOD PRESTASI MURID'!B22</f>
        <v>AMALIA BINTI ABD RAJAN</v>
      </c>
      <c r="J15" s="78" t="str">
        <f t="shared" si="1"/>
        <v>9  AMALIA BINTI ABD RAJAN</v>
      </c>
    </row>
    <row r="16" spans="1:11" s="3" customFormat="1" ht="35.25" customHeight="1">
      <c r="A16" s="73"/>
      <c r="B16" s="164" t="s">
        <v>41</v>
      </c>
      <c r="C16" s="164"/>
      <c r="D16" s="94" t="s">
        <v>56</v>
      </c>
      <c r="E16" s="95" t="s">
        <v>22</v>
      </c>
      <c r="F16" s="96" t="s">
        <v>5</v>
      </c>
      <c r="G16" s="73"/>
      <c r="H16" s="78">
        <v>10</v>
      </c>
      <c r="I16" s="78" t="str">
        <f>'REKOD PRESTASI MURID'!B21</f>
        <v>HAFIZ BIN BAHAROM</v>
      </c>
      <c r="J16" s="78" t="str">
        <f t="shared" si="1"/>
        <v>10  HAFIZ BIN BAHAROM</v>
      </c>
    </row>
    <row r="17" spans="1:10" s="3" customFormat="1" ht="72.75" customHeight="1">
      <c r="A17" s="73"/>
      <c r="B17" s="154" t="s">
        <v>45</v>
      </c>
      <c r="C17" s="155"/>
      <c r="D17" s="128" t="str">
        <f>'REKOD PRESTASI MURID'!E11</f>
        <v xml:space="preserve">KERAJAAN ALAM MELAYU </v>
      </c>
      <c r="E17" s="64">
        <f>VLOOKUP($I$6,'REKOD PRESTASI MURID'!$A$12:$J$61,5)</f>
        <v>6</v>
      </c>
      <c r="F17" s="129" t="str">
        <f>VLOOKUP(E17,'DATA PERNYATAAN TAHAP PGUASAAN '!A4:B9,2)</f>
        <v>Melahirkan idea yang berasas tentang kerajaan Alam Melayu</v>
      </c>
      <c r="G17" s="73"/>
      <c r="H17" s="78">
        <v>11</v>
      </c>
      <c r="I17" s="78" t="str">
        <f>'REKOD PRESTASI MURID'!B22</f>
        <v>AMALIA BINTI ABD RAJAN</v>
      </c>
      <c r="J17" s="78" t="str">
        <f t="shared" si="1"/>
        <v>11  AMALIA BINTI ABD RAJAN</v>
      </c>
    </row>
    <row r="18" spans="1:10" s="3" customFormat="1" ht="72.75" customHeight="1">
      <c r="A18" s="73"/>
      <c r="B18" s="156"/>
      <c r="C18" s="157"/>
      <c r="D18" s="128" t="str">
        <f>'REKOD PRESTASI MURID'!F$11</f>
        <v xml:space="preserve">WARISAN KERAJAAN ALAM MELAYU </v>
      </c>
      <c r="E18" s="64">
        <f>VLOOKUP($I$6,'REKOD PRESTASI MURID'!$A$12:$J$61,6)</f>
        <v>4</v>
      </c>
      <c r="F18" s="129" t="str">
        <f>VLOOKUP(E18,'DATA PERNYATAAN TAHAP PGUASAAN '!A12:B17,2)</f>
        <v>Menganalisis maklumat berkaitan warisan Alam Melayu</v>
      </c>
      <c r="G18" s="73"/>
      <c r="H18" s="78">
        <v>12</v>
      </c>
      <c r="I18" s="78" t="str">
        <f>'REKOD PRESTASI MURID'!B23</f>
        <v>BUDIN BIN KAMARUDIN</v>
      </c>
      <c r="J18" s="78" t="str">
        <f t="shared" si="1"/>
        <v>12  BUDIN BIN KAMARUDIN</v>
      </c>
    </row>
    <row r="19" spans="1:10" s="3" customFormat="1" ht="72.75" customHeight="1">
      <c r="A19" s="73"/>
      <c r="B19" s="156"/>
      <c r="C19" s="157"/>
      <c r="D19" s="128" t="str">
        <f>'REKOD PRESTASI MURID'!G$11</f>
        <v>KESULTANAN MELAYU MELAKA</v>
      </c>
      <c r="E19" s="64">
        <f>VLOOKUP($I$6,'REKOD PRESTASI MURID'!$A$12:$J$61,7)</f>
        <v>4</v>
      </c>
      <c r="F19" s="129" t="str">
        <f>VLOOKUP(E19,'DATA PERNYATAAN TAHAP PGUASAAN '!A20:B25,2)</f>
        <v xml:space="preserve">Menganalisis maklumat berkaitan Kesultanan Melayu Melaka </v>
      </c>
      <c r="G19" s="73"/>
      <c r="H19" s="78">
        <v>13</v>
      </c>
      <c r="I19" s="78">
        <f>'REKOD PRESTASI MURID'!B24</f>
        <v>0</v>
      </c>
      <c r="J19" s="78" t="str">
        <f t="shared" si="1"/>
        <v/>
      </c>
    </row>
    <row r="20" spans="1:10" s="3" customFormat="1" ht="72.75" customHeight="1">
      <c r="A20" s="73"/>
      <c r="B20" s="156"/>
      <c r="C20" s="157"/>
      <c r="D20" s="128" t="str">
        <f>'REKOD PRESTASI MURID'!H$11</f>
        <v>KESULTANAN JOHOR-RIAU DAN KERAJAAN-KERAJAAN MELAYU</v>
      </c>
      <c r="E20" s="64">
        <f>VLOOKUP($I$6,'REKOD PRESTASI MURID'!$A$12:$J$61,8)</f>
        <v>4</v>
      </c>
      <c r="F20" s="129" t="str">
        <f>VLOOKUP(E20,'DATA PERNYATAAN TAHAP PGUASAAN '!A28:B33,2)</f>
        <v>Menganalisis maklumat berkaitan Kesultanan Johor Riau dan kerajaan-kerajaan Melayu</v>
      </c>
      <c r="G20" s="73"/>
      <c r="H20" s="78">
        <v>14</v>
      </c>
      <c r="I20" s="78">
        <f>'REKOD PRESTASI MURID'!B25</f>
        <v>0</v>
      </c>
      <c r="J20" s="78" t="str">
        <f t="shared" si="1"/>
        <v/>
      </c>
    </row>
    <row r="21" spans="1:10" s="3" customFormat="1" ht="72.75" customHeight="1">
      <c r="A21" s="73"/>
      <c r="B21" s="156"/>
      <c r="C21" s="157"/>
      <c r="D21" s="128" t="str">
        <f>'REKOD PRESTASI MURID'!I$11</f>
        <v>KERAJAAN KEDAH, KELANTAN, NEGERI SEMBILAN DAN PERLIS</v>
      </c>
      <c r="E21" s="64">
        <f>VLOOKUP($I$6,'REKOD PRESTASI MURID'!$A$12:$J$61,9)</f>
        <v>4</v>
      </c>
      <c r="F21" s="129" t="str">
        <f>VLOOKUP(E21,'DATA PERNYATAAN TAHAP PGUASAAN '!A36:B41,2)</f>
        <v xml:space="preserve">Menganalisis maklumat berkaitan kerajaan Kedah, Kelantan, Negeri Sembilan dan Perlis.  </v>
      </c>
      <c r="G21" s="73"/>
      <c r="H21" s="78">
        <v>15</v>
      </c>
      <c r="I21" s="78">
        <f>'REKOD PRESTASI MURID'!B26</f>
        <v>0</v>
      </c>
      <c r="J21" s="78" t="str">
        <f t="shared" si="1"/>
        <v/>
      </c>
    </row>
    <row r="22" spans="1:10" s="3" customFormat="1" ht="72.75" customHeight="1">
      <c r="A22" s="73"/>
      <c r="B22" s="158"/>
      <c r="C22" s="159"/>
      <c r="D22" s="128" t="str">
        <f>'REKOD PRESTASI MURID'!J$11</f>
        <v>SARAWAK DAN SABAH</v>
      </c>
      <c r="E22" s="64">
        <f>VLOOKUP($I$6,'REKOD PRESTASI MURID'!$A$12:$J$61,9)</f>
        <v>4</v>
      </c>
      <c r="F22" s="129" t="str">
        <f>VLOOKUP(E22,'DATA PERNYATAAN TAHAP PGUASAAN '!A44:B49,2)</f>
        <v xml:space="preserve">Menganalisis maklumat berkaitan Sarawak dan Sabah </v>
      </c>
      <c r="G22" s="73"/>
      <c r="H22" s="78">
        <v>16</v>
      </c>
      <c r="I22" s="78">
        <f>'REKOD PRESTASI MURID'!B27</f>
        <v>0</v>
      </c>
      <c r="J22" s="78" t="str">
        <f t="shared" si="1"/>
        <v/>
      </c>
    </row>
    <row r="23" spans="1:10" s="3" customFormat="1" ht="24" customHeight="1">
      <c r="A23" s="73"/>
      <c r="B23" s="73"/>
      <c r="C23" s="73"/>
      <c r="D23" s="73"/>
      <c r="E23" s="73"/>
      <c r="F23" s="73"/>
      <c r="G23" s="73"/>
      <c r="H23" s="78">
        <v>17</v>
      </c>
      <c r="I23" s="78">
        <f>'REKOD PRESTASI MURID'!B28</f>
        <v>0</v>
      </c>
      <c r="J23" s="78" t="str">
        <f t="shared" si="1"/>
        <v/>
      </c>
    </row>
    <row r="24" spans="1:10" s="3" customFormat="1" ht="24" customHeight="1">
      <c r="B24" s="4"/>
      <c r="C24" s="4"/>
      <c r="D24" s="4"/>
      <c r="E24" s="4"/>
      <c r="F24" s="4"/>
      <c r="G24" s="97"/>
      <c r="H24" s="78">
        <v>18</v>
      </c>
      <c r="I24" s="78">
        <f>'REKOD PRESTASI MURID'!B31</f>
        <v>0</v>
      </c>
      <c r="J24" s="78" t="str">
        <f t="shared" si="1"/>
        <v/>
      </c>
    </row>
    <row r="25" spans="1:10" s="3" customFormat="1" ht="24" customHeight="1">
      <c r="B25" s="4"/>
      <c r="C25" s="4"/>
      <c r="D25" s="4"/>
      <c r="E25" s="4"/>
      <c r="F25" s="4"/>
      <c r="G25" s="97"/>
      <c r="H25" s="78">
        <v>19</v>
      </c>
      <c r="I25" s="78">
        <f>'REKOD PRESTASI MURID'!B30</f>
        <v>0</v>
      </c>
      <c r="J25" s="78" t="str">
        <f t="shared" si="1"/>
        <v/>
      </c>
    </row>
    <row r="26" spans="1:10" s="3" customFormat="1" ht="24" customHeight="1">
      <c r="B26" s="4"/>
      <c r="C26" s="4"/>
      <c r="D26" s="4"/>
      <c r="E26" s="4"/>
      <c r="F26" s="4"/>
      <c r="G26" s="97"/>
      <c r="H26" s="78">
        <v>20</v>
      </c>
      <c r="I26" s="78">
        <f>'REKOD PRESTASI MURID'!B31</f>
        <v>0</v>
      </c>
      <c r="J26" s="78" t="str">
        <f t="shared" si="1"/>
        <v/>
      </c>
    </row>
    <row r="27" spans="1:10" s="3" customFormat="1" ht="24" customHeight="1">
      <c r="B27" s="98"/>
      <c r="C27" s="98"/>
      <c r="D27" s="98"/>
      <c r="E27" s="98"/>
      <c r="F27" s="98"/>
      <c r="G27" s="97"/>
      <c r="H27" s="78">
        <v>21</v>
      </c>
      <c r="I27" s="78">
        <f>'REKOD PRESTASI MURID'!B32</f>
        <v>0</v>
      </c>
      <c r="J27" s="78" t="str">
        <f t="shared" si="1"/>
        <v/>
      </c>
    </row>
    <row r="28" spans="1:10" s="3" customFormat="1" ht="24" customHeight="1">
      <c r="B28" s="98" t="s">
        <v>11</v>
      </c>
      <c r="C28" s="98"/>
      <c r="D28" s="98"/>
      <c r="E28" s="98"/>
      <c r="F28" s="99" t="s">
        <v>11</v>
      </c>
      <c r="G28" s="97"/>
      <c r="H28" s="78">
        <v>22</v>
      </c>
      <c r="I28" s="78">
        <f>'REKOD PRESTASI MURID'!B33</f>
        <v>0</v>
      </c>
      <c r="J28" s="78" t="str">
        <f t="shared" si="1"/>
        <v/>
      </c>
    </row>
    <row r="29" spans="1:10" s="3" customFormat="1" ht="18.75" customHeight="1">
      <c r="B29" s="88" t="str">
        <f>'REKOD PRESTASI MURID'!$D$6</f>
        <v>PN. NORAZLIANA BT YAHAYA SHAFIE</v>
      </c>
      <c r="C29" s="88"/>
      <c r="D29" s="88"/>
      <c r="E29" s="88"/>
      <c r="F29" s="106" t="str">
        <f>'REKOD PRESTASI MURID'!$B$64</f>
        <v>EN. ABDUL RAZAK BIN MOHD BADRI</v>
      </c>
      <c r="G29" s="97"/>
      <c r="H29" s="78">
        <v>23</v>
      </c>
      <c r="I29" s="78">
        <f>'REKOD PRESTASI MURID'!B34</f>
        <v>0</v>
      </c>
      <c r="J29" s="78" t="str">
        <f t="shared" si="1"/>
        <v/>
      </c>
    </row>
    <row r="30" spans="1:10" s="3" customFormat="1" ht="18.75" customHeight="1">
      <c r="B30" s="98" t="s">
        <v>10</v>
      </c>
      <c r="C30" s="98"/>
      <c r="D30" s="98"/>
      <c r="E30" s="98"/>
      <c r="F30" s="107" t="str">
        <f>'REKOD PRESTASI MURID'!$B$65</f>
        <v>PENGETUA</v>
      </c>
      <c r="G30" s="97"/>
      <c r="H30" s="78">
        <v>24</v>
      </c>
      <c r="I30" s="78">
        <f>'REKOD PRESTASI MURID'!B35</f>
        <v>0</v>
      </c>
      <c r="J30" s="78" t="str">
        <f t="shared" si="1"/>
        <v/>
      </c>
    </row>
    <row r="31" spans="1:10" s="3" customFormat="1" ht="18.75" customHeight="1">
      <c r="B31" s="98" t="str">
        <f>'REKOD PRESTASI MURID'!$B$66</f>
        <v>SEKOLAH MENENGAH KEBANGSAAN PRESINT 16</v>
      </c>
      <c r="C31" s="98"/>
      <c r="D31" s="98"/>
      <c r="E31" s="98"/>
      <c r="F31" s="107" t="str">
        <f>'REKOD PRESTASI MURID'!$B$66</f>
        <v>SEKOLAH MENENGAH KEBANGSAAN PRESINT 16</v>
      </c>
      <c r="G31" s="97"/>
      <c r="H31" s="78">
        <v>25</v>
      </c>
      <c r="I31" s="78">
        <f>'REKOD PRESTASI MURID'!B36</f>
        <v>0</v>
      </c>
      <c r="J31" s="78" t="str">
        <f t="shared" si="1"/>
        <v/>
      </c>
    </row>
    <row r="32" spans="1:10" s="3" customFormat="1" ht="18.75" customHeight="1">
      <c r="B32" s="100" t="s">
        <v>49</v>
      </c>
      <c r="C32" s="99"/>
      <c r="D32" s="99"/>
      <c r="E32" s="99"/>
      <c r="F32" s="107" t="s">
        <v>49</v>
      </c>
      <c r="G32" s="97"/>
      <c r="H32" s="78">
        <v>26</v>
      </c>
      <c r="I32" s="78">
        <f>'REKOD PRESTASI MURID'!B37</f>
        <v>0</v>
      </c>
      <c r="J32" s="78" t="str">
        <f t="shared" si="1"/>
        <v/>
      </c>
    </row>
    <row r="33" spans="2:10" s="3" customFormat="1" ht="24" customHeight="1">
      <c r="B33" s="4"/>
      <c r="C33" s="4"/>
      <c r="D33" s="4"/>
      <c r="E33" s="4"/>
      <c r="F33" s="4"/>
      <c r="G33" s="97"/>
      <c r="H33" s="78">
        <v>27</v>
      </c>
      <c r="I33" s="78">
        <f>'REKOD PRESTASI MURID'!B40</f>
        <v>0</v>
      </c>
      <c r="J33" s="78" t="str">
        <f t="shared" si="1"/>
        <v/>
      </c>
    </row>
    <row r="34" spans="2:10" ht="24" customHeight="1">
      <c r="H34" s="78">
        <v>28</v>
      </c>
      <c r="I34" s="78">
        <f>'REKOD PRESTASI MURID'!B39</f>
        <v>0</v>
      </c>
      <c r="J34" s="78" t="str">
        <f t="shared" si="1"/>
        <v/>
      </c>
    </row>
    <row r="35" spans="2:10" ht="24" customHeight="1">
      <c r="H35" s="78">
        <v>29</v>
      </c>
      <c r="I35" s="78">
        <f>'REKOD PRESTASI MURID'!B40</f>
        <v>0</v>
      </c>
      <c r="J35" s="78" t="str">
        <f t="shared" si="1"/>
        <v/>
      </c>
    </row>
    <row r="36" spans="2:10" ht="24" customHeight="1">
      <c r="H36" s="78">
        <v>30</v>
      </c>
      <c r="I36" s="78">
        <f>'REKOD PRESTASI MURID'!B41</f>
        <v>0</v>
      </c>
      <c r="J36" s="78" t="str">
        <f t="shared" si="1"/>
        <v/>
      </c>
    </row>
    <row r="37" spans="2:10" ht="24" customHeight="1">
      <c r="H37" s="78">
        <v>31</v>
      </c>
      <c r="I37" s="78">
        <f>'REKOD PRESTASI MURID'!B42</f>
        <v>0</v>
      </c>
      <c r="J37" s="78" t="str">
        <f t="shared" si="1"/>
        <v/>
      </c>
    </row>
    <row r="38" spans="2:10" ht="24" customHeight="1">
      <c r="C38" s="49"/>
      <c r="D38" s="49"/>
      <c r="E38" s="49"/>
      <c r="H38" s="78">
        <v>32</v>
      </c>
      <c r="I38" s="78">
        <f>'REKOD PRESTASI MURID'!B43</f>
        <v>0</v>
      </c>
      <c r="J38" s="78" t="str">
        <f t="shared" si="1"/>
        <v/>
      </c>
    </row>
    <row r="39" spans="2:10" ht="24" customHeight="1">
      <c r="D39" s="2"/>
      <c r="E39" s="2"/>
      <c r="H39" s="78">
        <v>33</v>
      </c>
      <c r="I39" s="78">
        <f>'REKOD PRESTASI MURID'!B44</f>
        <v>0</v>
      </c>
      <c r="J39" s="78" t="str">
        <f t="shared" si="1"/>
        <v/>
      </c>
    </row>
    <row r="40" spans="2:10" ht="24" customHeight="1">
      <c r="D40" s="49"/>
      <c r="E40" s="49"/>
      <c r="H40" s="78">
        <v>34</v>
      </c>
      <c r="I40" s="78">
        <f>'REKOD PRESTASI MURID'!B45</f>
        <v>0</v>
      </c>
      <c r="J40" s="78" t="str">
        <f t="shared" si="1"/>
        <v/>
      </c>
    </row>
    <row r="41" spans="2:10" ht="24" customHeight="1">
      <c r="D41" s="49"/>
      <c r="E41" s="49"/>
      <c r="H41" s="78">
        <v>35</v>
      </c>
      <c r="I41" s="78">
        <f>'REKOD PRESTASI MURID'!B46</f>
        <v>0</v>
      </c>
      <c r="J41" s="78" t="str">
        <f t="shared" si="1"/>
        <v/>
      </c>
    </row>
    <row r="42" spans="2:10" ht="24" customHeight="1">
      <c r="H42" s="78">
        <v>36</v>
      </c>
      <c r="I42" s="78">
        <f>'REKOD PRESTASI MURID'!B49</f>
        <v>0</v>
      </c>
      <c r="J42" s="78" t="str">
        <f t="shared" si="1"/>
        <v/>
      </c>
    </row>
    <row r="43" spans="2:10" ht="24" customHeight="1">
      <c r="H43" s="78">
        <v>37</v>
      </c>
      <c r="I43" s="78">
        <f>'REKOD PRESTASI MURID'!B48</f>
        <v>0</v>
      </c>
      <c r="J43" s="78" t="str">
        <f t="shared" si="1"/>
        <v/>
      </c>
    </row>
    <row r="44" spans="2:10" ht="24" customHeight="1">
      <c r="H44" s="78">
        <v>38</v>
      </c>
      <c r="I44" s="78">
        <f>'REKOD PRESTASI MURID'!B49</f>
        <v>0</v>
      </c>
      <c r="J44" s="78" t="str">
        <f t="shared" si="1"/>
        <v/>
      </c>
    </row>
    <row r="45" spans="2:10" ht="24" customHeight="1">
      <c r="H45" s="78">
        <v>39</v>
      </c>
      <c r="I45" s="78">
        <f>'REKOD PRESTASI MURID'!B50</f>
        <v>0</v>
      </c>
      <c r="J45" s="78" t="str">
        <f t="shared" si="1"/>
        <v/>
      </c>
    </row>
    <row r="46" spans="2:10" ht="24" customHeight="1">
      <c r="H46" s="78">
        <v>40</v>
      </c>
      <c r="I46" s="78">
        <f>'REKOD PRESTASI MURID'!B51</f>
        <v>0</v>
      </c>
      <c r="J46" s="78" t="str">
        <f t="shared" si="1"/>
        <v/>
      </c>
    </row>
    <row r="47" spans="2:10" ht="24" customHeight="1">
      <c r="H47" s="78">
        <v>41</v>
      </c>
      <c r="I47" s="78">
        <f>'REKOD PRESTASI MURID'!B52</f>
        <v>0</v>
      </c>
      <c r="J47" s="78" t="str">
        <f t="shared" si="1"/>
        <v/>
      </c>
    </row>
    <row r="48" spans="2:10" ht="24" customHeight="1">
      <c r="H48" s="78">
        <v>42</v>
      </c>
      <c r="I48" s="78">
        <f>'REKOD PRESTASI MURID'!B53</f>
        <v>0</v>
      </c>
      <c r="J48" s="78" t="str">
        <f t="shared" si="1"/>
        <v/>
      </c>
    </row>
    <row r="49" spans="8:10" ht="24" customHeight="1">
      <c r="H49" s="78">
        <v>43</v>
      </c>
      <c r="I49" s="78">
        <f>'REKOD PRESTASI MURID'!B54</f>
        <v>0</v>
      </c>
      <c r="J49" s="78" t="str">
        <f t="shared" si="1"/>
        <v/>
      </c>
    </row>
    <row r="50" spans="8:10" ht="24" customHeight="1">
      <c r="H50" s="78">
        <v>44</v>
      </c>
      <c r="I50" s="78">
        <f>'REKOD PRESTASI MURID'!B55</f>
        <v>0</v>
      </c>
      <c r="J50" s="78" t="str">
        <f t="shared" si="1"/>
        <v/>
      </c>
    </row>
    <row r="51" spans="8:10" ht="24" customHeight="1">
      <c r="H51" s="78">
        <v>45</v>
      </c>
      <c r="I51" s="78">
        <f>'REKOD PRESTASI MURID'!B58</f>
        <v>0</v>
      </c>
      <c r="J51" s="78" t="str">
        <f t="shared" si="1"/>
        <v/>
      </c>
    </row>
    <row r="52" spans="8:10" ht="24" customHeight="1">
      <c r="H52" s="78">
        <v>46</v>
      </c>
      <c r="I52" s="78">
        <f>'REKOD PRESTASI MURID'!B57</f>
        <v>0</v>
      </c>
      <c r="J52" s="78" t="str">
        <f t="shared" si="1"/>
        <v/>
      </c>
    </row>
    <row r="53" spans="8:10" ht="24" customHeight="1">
      <c r="H53" s="78">
        <v>47</v>
      </c>
      <c r="I53" s="78">
        <f>'REKOD PRESTASI MURID'!B58</f>
        <v>0</v>
      </c>
      <c r="J53" s="78" t="str">
        <f t="shared" si="1"/>
        <v/>
      </c>
    </row>
    <row r="54" spans="8:10" ht="24" customHeight="1">
      <c r="H54" s="78">
        <v>48</v>
      </c>
      <c r="I54" s="78">
        <f>'REKOD PRESTASI MURID'!B59</f>
        <v>0</v>
      </c>
      <c r="J54" s="78" t="str">
        <f t="shared" si="1"/>
        <v/>
      </c>
    </row>
    <row r="55" spans="8:10" ht="24" customHeight="1">
      <c r="H55" s="78">
        <v>49</v>
      </c>
      <c r="I55" s="78">
        <f>'REKOD PRESTASI MURID'!B60</f>
        <v>0</v>
      </c>
      <c r="J55" s="78" t="str">
        <f t="shared" si="1"/>
        <v/>
      </c>
    </row>
    <row r="56" spans="8:10" ht="22.5" customHeight="1">
      <c r="H56" s="78">
        <v>50</v>
      </c>
      <c r="I56" s="78" t="str">
        <f>'REKOD PRESTASI MURID'!B61</f>
        <v>HAFIZ BIN BAHAROM</v>
      </c>
      <c r="J56" s="78" t="str">
        <f t="shared" si="1"/>
        <v>50  HAFIZ BIN BAHAROM</v>
      </c>
    </row>
  </sheetData>
  <customSheetViews>
    <customSheetView guid="{70903EC3-FD4B-0D4D-ABC0-03F0FA06FA3B}" showPageBreaks="1" showGridLines="0" printArea="1" hiddenColumns="1" topLeftCell="A19">
      <selection activeCell="L27" sqref="L27"/>
      <pageMargins left="0.25" right="0.25" top="0.59" bottom="0.75" header="0.3" footer="0.3"/>
      <printOptions horizontalCentered="1"/>
      <pageSetup paperSize="9" scale="58" orientation="portrait" blackAndWhite="1" horizontalDpi="4294967293" verticalDpi="4294967293"/>
    </customSheetView>
  </customSheetViews>
  <mergeCells count="12">
    <mergeCell ref="B17:C22"/>
    <mergeCell ref="H4:J4"/>
    <mergeCell ref="B13:C13"/>
    <mergeCell ref="B11:C11"/>
    <mergeCell ref="B10:C10"/>
    <mergeCell ref="B16:C16"/>
    <mergeCell ref="B1:F1"/>
    <mergeCell ref="B2:F2"/>
    <mergeCell ref="B4:F4"/>
    <mergeCell ref="B3:F3"/>
    <mergeCell ref="B9:C9"/>
    <mergeCell ref="B8:C8"/>
  </mergeCells>
  <phoneticPr fontId="8" type="noConversion"/>
  <printOptions horizontalCentered="1"/>
  <pageMargins left="0.25" right="0.25" top="0.59" bottom="0.75" header="0.3" footer="0.3"/>
  <pageSetup paperSize="9" scale="67" orientation="portrait" blackAndWhite="1" horizontalDpi="4294967293" vertic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XFC60"/>
  <sheetViews>
    <sheetView topLeftCell="A64" zoomScale="70" zoomScaleNormal="70" workbookViewId="0">
      <selection activeCell="K47" sqref="K47"/>
    </sheetView>
  </sheetViews>
  <sheetFormatPr defaultColWidth="0" defaultRowHeight="16.5"/>
  <cols>
    <col min="1" max="1" width="9.14062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7" width="4" style="1" customWidth="1"/>
    <col min="18" max="16382" width="9.140625" style="1" hidden="1"/>
    <col min="16383" max="16383" width="4.28515625" style="1" hidden="1" customWidth="1"/>
    <col min="16384" max="16384" width="3.7109375" style="1" hidden="1" customWidth="1"/>
  </cols>
  <sheetData>
    <row r="1" spans="1:17" ht="15.75" customHeight="1">
      <c r="A1" s="167" t="str">
        <f>'REKOD PRESTASI MURID'!A7</f>
        <v>SEJARAH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</row>
    <row r="2" spans="1:17" ht="15.75" customHeigh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</row>
    <row r="3" spans="1:17" ht="15.75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ht="15.7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</row>
    <row r="5" spans="1:17" ht="15.75" customHeight="1">
      <c r="A5" s="31"/>
      <c r="B5" s="31"/>
      <c r="C5" s="31"/>
      <c r="D5" s="31"/>
      <c r="E5" s="31"/>
      <c r="F5" s="31"/>
      <c r="G5" s="31"/>
      <c r="H5" s="32"/>
      <c r="I5" s="32"/>
      <c r="J5" s="31"/>
      <c r="K5" s="31"/>
      <c r="L5" s="31"/>
      <c r="M5" s="31"/>
      <c r="N5" s="31"/>
      <c r="O5" s="33"/>
      <c r="P5" s="33"/>
      <c r="Q5" s="33"/>
    </row>
    <row r="6" spans="1:17" ht="15.75" customHeight="1">
      <c r="A6" s="38"/>
      <c r="B6" s="38"/>
      <c r="C6" s="38"/>
      <c r="D6" s="38"/>
      <c r="E6" s="38"/>
      <c r="F6" s="38"/>
      <c r="G6" s="38"/>
      <c r="H6" s="168"/>
      <c r="I6" s="38"/>
      <c r="J6" s="38"/>
      <c r="K6" s="38"/>
      <c r="L6" s="38"/>
      <c r="M6" s="38"/>
      <c r="N6" s="38"/>
      <c r="O6" s="39"/>
      <c r="P6" s="168"/>
      <c r="Q6" s="39"/>
    </row>
    <row r="7" spans="1:17" ht="15.75" customHeight="1">
      <c r="A7" s="40"/>
      <c r="B7" s="40"/>
      <c r="C7" s="40"/>
      <c r="D7" s="40"/>
      <c r="E7" s="40"/>
      <c r="F7" s="40"/>
      <c r="G7" s="40"/>
      <c r="H7" s="168"/>
      <c r="I7" s="40"/>
      <c r="J7" s="40"/>
      <c r="K7" s="40"/>
      <c r="L7" s="40"/>
      <c r="M7" s="40"/>
      <c r="N7" s="40"/>
      <c r="O7" s="9"/>
      <c r="P7" s="168"/>
      <c r="Q7" s="9"/>
    </row>
    <row r="8" spans="1:17" ht="18.75">
      <c r="A8" s="40"/>
      <c r="B8" s="41" t="str">
        <f>'REKOD PRESTASI MURID'!E11</f>
        <v xml:space="preserve">KERAJAAN ALAM MELAYU </v>
      </c>
      <c r="C8" s="9"/>
      <c r="D8" s="9"/>
      <c r="E8" s="9"/>
      <c r="F8" s="9"/>
      <c r="G8" s="9"/>
      <c r="H8" s="7"/>
      <c r="I8" s="40"/>
      <c r="J8" s="41" t="str">
        <f>'REKOD PRESTASI MURID'!F11</f>
        <v xml:space="preserve">WARISAN KERAJAAN ALAM MELAYU </v>
      </c>
      <c r="K8" s="9"/>
      <c r="L8" s="9"/>
      <c r="M8" s="9"/>
      <c r="N8" s="9"/>
      <c r="O8" s="9"/>
      <c r="P8" s="7"/>
      <c r="Q8" s="9"/>
    </row>
    <row r="9" spans="1:17">
      <c r="A9" s="34"/>
      <c r="B9" s="24" t="s">
        <v>22</v>
      </c>
      <c r="C9" s="23" t="s">
        <v>28</v>
      </c>
      <c r="D9" s="23" t="s">
        <v>29</v>
      </c>
      <c r="E9" s="23" t="s">
        <v>30</v>
      </c>
      <c r="F9" s="23" t="s">
        <v>31</v>
      </c>
      <c r="G9" s="23" t="s">
        <v>32</v>
      </c>
      <c r="H9" s="23" t="s">
        <v>33</v>
      </c>
      <c r="I9" s="34"/>
      <c r="J9" s="24" t="s">
        <v>22</v>
      </c>
      <c r="K9" s="23" t="s">
        <v>28</v>
      </c>
      <c r="L9" s="23" t="s">
        <v>29</v>
      </c>
      <c r="M9" s="23" t="s">
        <v>30</v>
      </c>
      <c r="N9" s="23" t="s">
        <v>31</v>
      </c>
      <c r="O9" s="23" t="s">
        <v>32</v>
      </c>
      <c r="P9" s="23" t="s">
        <v>33</v>
      </c>
      <c r="Q9" s="34"/>
    </row>
    <row r="10" spans="1:17">
      <c r="A10" s="34"/>
      <c r="B10" s="22" t="s">
        <v>27</v>
      </c>
      <c r="C10" s="22">
        <f>COUNTIF('REKOD PRESTASI MURID'!$E$12:$E$61,1)</f>
        <v>0</v>
      </c>
      <c r="D10" s="22">
        <f>COUNTIF('REKOD PRESTASI MURID'!$E$12:$E$61,2)</f>
        <v>0</v>
      </c>
      <c r="E10" s="22">
        <f>COUNTIF('REKOD PRESTASI MURID'!$E$12:$E$61,3)</f>
        <v>0</v>
      </c>
      <c r="F10" s="22">
        <f>COUNTIF('REKOD PRESTASI MURID'!$E$12:$E$61,4)</f>
        <v>0</v>
      </c>
      <c r="G10" s="22">
        <f>COUNTIF('REKOD PRESTASI MURID'!$E$12:$E$61,5)</f>
        <v>3</v>
      </c>
      <c r="H10" s="22">
        <f>COUNTIF('REKOD PRESTASI MURID'!$E$12:$E$61,6)</f>
        <v>10</v>
      </c>
      <c r="I10" s="34"/>
      <c r="J10" s="22" t="s">
        <v>27</v>
      </c>
      <c r="K10" s="22">
        <f>COUNTIF('REKOD PRESTASI MURID'!$F$12:$F$61,1)</f>
        <v>0</v>
      </c>
      <c r="L10" s="22">
        <f>COUNTIF('REKOD PRESTASI MURID'!$F$12:$F$61,2)</f>
        <v>0</v>
      </c>
      <c r="M10" s="22">
        <f>COUNTIF('REKOD PRESTASI MURID'!$F$12:$F$61,3)</f>
        <v>1</v>
      </c>
      <c r="N10" s="22">
        <f>COUNTIF('REKOD PRESTASI MURID'!$F$12:$F$61,4)</f>
        <v>7</v>
      </c>
      <c r="O10" s="22">
        <f>COUNTIF('REKOD PRESTASI MURID'!$F$12:$F$61,5)</f>
        <v>3</v>
      </c>
      <c r="P10" s="22">
        <f>COUNTIF('REKOD PRESTASI MURID'!$F$12:$F$61,6)</f>
        <v>2</v>
      </c>
      <c r="Q10" s="34"/>
    </row>
    <row r="11" spans="1:17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1:17">
      <c r="A12" s="34"/>
      <c r="B12" s="34"/>
      <c r="C12" s="34"/>
      <c r="D12" s="34"/>
      <c r="E12" s="34"/>
      <c r="F12" s="21"/>
      <c r="G12" s="21"/>
      <c r="H12" s="21"/>
      <c r="I12" s="34"/>
      <c r="J12" s="21"/>
      <c r="K12" s="21"/>
      <c r="L12" s="21"/>
      <c r="M12" s="21"/>
      <c r="N12" s="21"/>
      <c r="O12" s="21"/>
      <c r="P12" s="21"/>
      <c r="Q12" s="34"/>
    </row>
    <row r="13" spans="1:17">
      <c r="A13" s="34"/>
      <c r="B13" s="34"/>
      <c r="C13" s="34"/>
      <c r="D13" s="34"/>
      <c r="E13" s="34"/>
      <c r="F13" s="21"/>
      <c r="G13" s="21"/>
      <c r="H13" s="21"/>
      <c r="I13" s="34"/>
      <c r="J13" s="21"/>
      <c r="K13" s="21"/>
      <c r="L13" s="21"/>
      <c r="M13" s="21"/>
      <c r="N13" s="21"/>
      <c r="O13" s="21"/>
      <c r="P13" s="21"/>
      <c r="Q13" s="34"/>
    </row>
    <row r="14" spans="1:17">
      <c r="A14" s="34"/>
      <c r="B14" s="34"/>
      <c r="C14" s="34"/>
      <c r="D14" s="34"/>
      <c r="E14" s="34"/>
      <c r="F14" s="21"/>
      <c r="G14" s="21"/>
      <c r="H14" s="21"/>
      <c r="I14" s="34"/>
      <c r="J14" s="21"/>
      <c r="K14" s="21"/>
      <c r="L14" s="21"/>
      <c r="M14" s="21"/>
      <c r="N14" s="21"/>
      <c r="O14" s="21"/>
      <c r="P14" s="21"/>
      <c r="Q14" s="34"/>
    </row>
    <row r="15" spans="1:17">
      <c r="A15" s="34"/>
      <c r="B15" s="34"/>
      <c r="C15" s="34"/>
      <c r="D15" s="34"/>
      <c r="E15" s="34"/>
      <c r="F15" s="21"/>
      <c r="G15" s="21"/>
      <c r="H15" s="21"/>
      <c r="I15" s="34"/>
      <c r="J15" s="21"/>
      <c r="K15" s="21"/>
      <c r="L15" s="21"/>
      <c r="M15" s="21"/>
      <c r="N15" s="21"/>
      <c r="O15" s="21"/>
      <c r="P15" s="21"/>
      <c r="Q15" s="34"/>
    </row>
    <row r="16" spans="1:17">
      <c r="A16" s="34"/>
      <c r="B16" s="34"/>
      <c r="C16" s="34"/>
      <c r="D16" s="34"/>
      <c r="E16" s="34"/>
      <c r="F16" s="21"/>
      <c r="G16" s="21"/>
      <c r="H16" s="21"/>
      <c r="I16" s="34"/>
      <c r="J16" s="34"/>
      <c r="K16" s="34"/>
      <c r="L16" s="34"/>
      <c r="M16" s="34"/>
      <c r="N16" s="21"/>
      <c r="O16" s="21"/>
      <c r="P16" s="21"/>
      <c r="Q16" s="34"/>
    </row>
    <row r="17" spans="1:23">
      <c r="A17" s="34"/>
      <c r="B17" s="34"/>
      <c r="C17" s="34"/>
      <c r="D17" s="34"/>
      <c r="E17" s="34"/>
      <c r="F17" s="21"/>
      <c r="G17" s="21"/>
      <c r="H17" s="21"/>
      <c r="I17" s="34"/>
      <c r="J17" s="34"/>
      <c r="K17" s="34"/>
      <c r="L17" s="34"/>
      <c r="M17" s="34"/>
      <c r="N17" s="21"/>
      <c r="O17" s="21"/>
      <c r="P17" s="21"/>
      <c r="Q17" s="34"/>
    </row>
    <row r="18" spans="1:23">
      <c r="A18" s="34"/>
      <c r="B18" s="34"/>
      <c r="C18" s="34"/>
      <c r="D18" s="34"/>
      <c r="E18" s="34"/>
      <c r="F18" s="21"/>
      <c r="G18" s="21"/>
      <c r="H18" s="21"/>
      <c r="I18" s="34"/>
      <c r="J18" s="34"/>
      <c r="K18" s="34"/>
      <c r="L18" s="34"/>
      <c r="M18" s="34"/>
      <c r="N18" s="21"/>
      <c r="O18" s="21"/>
      <c r="P18" s="21"/>
      <c r="Q18" s="34"/>
      <c r="W18" s="37"/>
    </row>
    <row r="19" spans="1:2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21"/>
      <c r="O19" s="21"/>
      <c r="P19" s="21"/>
      <c r="Q19" s="34"/>
    </row>
    <row r="20" spans="1:2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2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2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3" spans="1:23">
      <c r="A23" s="34"/>
      <c r="B23" s="36"/>
      <c r="C23" s="42"/>
      <c r="D23" s="35"/>
      <c r="E23" s="35"/>
      <c r="F23" s="25" t="s">
        <v>34</v>
      </c>
      <c r="G23" s="26">
        <f>SUM(C10:H10)</f>
        <v>13</v>
      </c>
      <c r="H23" s="25" t="s">
        <v>35</v>
      </c>
      <c r="I23" s="34"/>
      <c r="J23" s="34"/>
      <c r="K23" s="34"/>
      <c r="L23" s="34"/>
      <c r="M23" s="34"/>
      <c r="N23" s="25" t="s">
        <v>34</v>
      </c>
      <c r="O23" s="26">
        <f>SUM(K10:P10)</f>
        <v>13</v>
      </c>
      <c r="P23" s="25" t="s">
        <v>35</v>
      </c>
      <c r="Q23" s="34"/>
    </row>
    <row r="24" spans="1:23" ht="15.75" customHeight="1">
      <c r="A24" s="40"/>
      <c r="B24" s="9"/>
      <c r="C24" s="9"/>
      <c r="D24" s="9"/>
      <c r="E24" s="9"/>
      <c r="F24" s="40"/>
      <c r="G24" s="9"/>
      <c r="H24" s="9"/>
      <c r="I24" s="40"/>
      <c r="J24" s="40"/>
      <c r="K24" s="40"/>
      <c r="L24" s="40"/>
      <c r="M24" s="40"/>
      <c r="N24" s="40"/>
      <c r="O24" s="8"/>
      <c r="P24" s="9"/>
      <c r="Q24" s="9"/>
    </row>
    <row r="25" spans="1:23" ht="15.75" customHeight="1">
      <c r="A25" s="40"/>
      <c r="B25" s="9"/>
      <c r="C25" s="9"/>
      <c r="D25" s="9"/>
      <c r="E25" s="9"/>
      <c r="F25" s="40"/>
      <c r="G25" s="9"/>
      <c r="H25" s="168"/>
      <c r="I25" s="40"/>
      <c r="J25" s="40"/>
      <c r="K25" s="40"/>
      <c r="L25" s="40"/>
      <c r="M25" s="40"/>
      <c r="N25" s="40"/>
      <c r="O25" s="9"/>
      <c r="P25" s="168"/>
      <c r="Q25" s="9"/>
    </row>
    <row r="26" spans="1:23" ht="15.75" customHeight="1">
      <c r="A26" s="40"/>
      <c r="B26" s="40"/>
      <c r="C26" s="40"/>
      <c r="D26" s="40"/>
      <c r="E26" s="40"/>
      <c r="F26" s="40"/>
      <c r="G26" s="9"/>
      <c r="H26" s="168"/>
      <c r="I26" s="40"/>
      <c r="J26" s="40"/>
      <c r="K26" s="40"/>
      <c r="L26" s="40"/>
      <c r="M26" s="40"/>
      <c r="N26" s="40"/>
      <c r="O26" s="9"/>
      <c r="P26" s="168"/>
      <c r="Q26" s="9"/>
    </row>
    <row r="27" spans="1:23" ht="18.75">
      <c r="A27" s="40"/>
      <c r="B27" s="41" t="str">
        <f>'REKOD PRESTASI MURID'!G11</f>
        <v>KESULTANAN MELAYU MELAKA</v>
      </c>
      <c r="C27" s="8"/>
      <c r="D27" s="8"/>
      <c r="E27" s="8"/>
      <c r="F27" s="8"/>
      <c r="G27" s="8"/>
      <c r="H27" s="7"/>
      <c r="I27" s="40"/>
      <c r="J27" s="41" t="str">
        <f>'REKOD PRESTASI MURID'!H11</f>
        <v>KESULTANAN JOHOR-RIAU DAN KERAJAAN-KERAJAAN MELAYU</v>
      </c>
      <c r="K27" s="8"/>
      <c r="L27" s="8"/>
      <c r="M27" s="8"/>
      <c r="N27" s="8"/>
      <c r="O27" s="8"/>
      <c r="P27" s="7"/>
      <c r="Q27" s="9"/>
    </row>
    <row r="28" spans="1:23">
      <c r="A28" s="34"/>
      <c r="B28" s="24" t="s">
        <v>22</v>
      </c>
      <c r="C28" s="23" t="s">
        <v>28</v>
      </c>
      <c r="D28" s="23" t="s">
        <v>29</v>
      </c>
      <c r="E28" s="23" t="s">
        <v>30</v>
      </c>
      <c r="F28" s="23" t="s">
        <v>31</v>
      </c>
      <c r="G28" s="23" t="s">
        <v>32</v>
      </c>
      <c r="H28" s="23" t="s">
        <v>33</v>
      </c>
      <c r="I28" s="34"/>
      <c r="J28" s="24" t="s">
        <v>22</v>
      </c>
      <c r="K28" s="23" t="s">
        <v>28</v>
      </c>
      <c r="L28" s="23" t="s">
        <v>29</v>
      </c>
      <c r="M28" s="23" t="s">
        <v>30</v>
      </c>
      <c r="N28" s="23" t="s">
        <v>31</v>
      </c>
      <c r="O28" s="23" t="s">
        <v>32</v>
      </c>
      <c r="P28" s="23" t="s">
        <v>33</v>
      </c>
      <c r="Q28" s="34"/>
    </row>
    <row r="29" spans="1:23">
      <c r="A29" s="34"/>
      <c r="B29" s="22" t="s">
        <v>27</v>
      </c>
      <c r="C29" s="22">
        <f>COUNTIF('REKOD PRESTASI MURID'!$G$12:$G$61,1)</f>
        <v>0</v>
      </c>
      <c r="D29" s="22">
        <f>COUNTIF('REKOD PRESTASI MURID'!$G$12:$G$61,2)</f>
        <v>0</v>
      </c>
      <c r="E29" s="22">
        <f>COUNTIF('REKOD PRESTASI MURID'!$G$12:$G$61,3)</f>
        <v>0</v>
      </c>
      <c r="F29" s="22">
        <f>COUNTIF('REKOD PRESTASI MURID'!$G$12:$G$61,4)</f>
        <v>6</v>
      </c>
      <c r="G29" s="22">
        <f>COUNTIF('REKOD PRESTASI MURID'!$G$12:$G$61,5)</f>
        <v>5</v>
      </c>
      <c r="H29" s="22">
        <f>COUNTIF('REKOD PRESTASI MURID'!$G$12:$G$61,6)</f>
        <v>2</v>
      </c>
      <c r="I29" s="34"/>
      <c r="J29" s="22" t="s">
        <v>27</v>
      </c>
      <c r="K29" s="22">
        <f>COUNTIF('REKOD PRESTASI MURID'!$H$12:$H$61,1)</f>
        <v>0</v>
      </c>
      <c r="L29" s="22">
        <f>COUNTIF('REKOD PRESTASI MURID'!$H$12:$H$61,2)</f>
        <v>0</v>
      </c>
      <c r="M29" s="22">
        <f>COUNTIF('REKOD PRESTASI MURID'!$H$12:$H$61,3)</f>
        <v>0</v>
      </c>
      <c r="N29" s="22">
        <f>COUNTIF('REKOD PRESTASI MURID'!$H$12:$H$61,4)</f>
        <v>6</v>
      </c>
      <c r="O29" s="22">
        <f>COUNTIF('REKOD PRESTASI MURID'!$H$12:$H$61,5)</f>
        <v>4</v>
      </c>
      <c r="P29" s="22">
        <f>COUNTIF('REKOD PRESTASI MURID'!$H$12:$H$61,6)</f>
        <v>3</v>
      </c>
      <c r="Q29" s="34"/>
    </row>
    <row r="30" spans="1:23">
      <c r="A30" s="34"/>
      <c r="B30" s="45"/>
      <c r="C30" s="45"/>
      <c r="D30" s="45"/>
      <c r="E30" s="45"/>
      <c r="F30" s="45"/>
      <c r="G30" s="45"/>
      <c r="H30" s="45"/>
      <c r="I30" s="34"/>
      <c r="J30" s="45"/>
      <c r="K30" s="45"/>
      <c r="L30" s="45"/>
      <c r="M30" s="45"/>
      <c r="N30" s="45"/>
      <c r="O30" s="45"/>
      <c r="P30" s="45"/>
      <c r="Q30" s="34"/>
    </row>
    <row r="31" spans="1:23">
      <c r="A31" s="34"/>
      <c r="B31" s="45"/>
      <c r="C31" s="45"/>
      <c r="D31" s="45"/>
      <c r="E31" s="45"/>
      <c r="F31" s="45"/>
      <c r="G31" s="45"/>
      <c r="H31" s="45"/>
      <c r="I31" s="34"/>
      <c r="J31" s="45"/>
      <c r="K31" s="45"/>
      <c r="L31" s="45"/>
      <c r="M31" s="45"/>
      <c r="N31" s="45"/>
      <c r="O31" s="45"/>
      <c r="P31" s="45"/>
      <c r="Q31" s="34"/>
    </row>
    <row r="32" spans="1:23">
      <c r="A32" s="34"/>
      <c r="B32" s="45"/>
      <c r="C32" s="45"/>
      <c r="D32" s="45"/>
      <c r="E32" s="45"/>
      <c r="F32" s="45"/>
      <c r="G32" s="45"/>
      <c r="H32" s="45"/>
      <c r="I32" s="34"/>
      <c r="J32" s="45"/>
      <c r="K32" s="45"/>
      <c r="L32" s="45"/>
      <c r="M32" s="45"/>
      <c r="N32" s="45"/>
      <c r="O32" s="45"/>
      <c r="P32" s="45"/>
      <c r="Q32" s="34"/>
    </row>
    <row r="33" spans="1:17">
      <c r="A33" s="34"/>
      <c r="B33" s="45"/>
      <c r="C33" s="45"/>
      <c r="D33" s="45"/>
      <c r="E33" s="45"/>
      <c r="F33" s="45"/>
      <c r="G33" s="45"/>
      <c r="H33" s="45"/>
      <c r="I33" s="34"/>
      <c r="J33" s="45"/>
      <c r="K33" s="45"/>
      <c r="L33" s="45"/>
      <c r="M33" s="45"/>
      <c r="N33" s="45"/>
      <c r="O33" s="45"/>
      <c r="P33" s="45"/>
      <c r="Q33" s="34"/>
    </row>
    <row r="34" spans="1:17">
      <c r="A34" s="34"/>
      <c r="B34" s="45"/>
      <c r="C34" s="45"/>
      <c r="D34" s="45"/>
      <c r="E34" s="45"/>
      <c r="F34" s="45"/>
      <c r="G34" s="45"/>
      <c r="H34" s="45"/>
      <c r="I34" s="34"/>
      <c r="J34" s="45"/>
      <c r="K34" s="45"/>
      <c r="L34" s="45"/>
      <c r="M34" s="45"/>
      <c r="N34" s="45"/>
      <c r="O34" s="45"/>
      <c r="P34" s="45"/>
      <c r="Q34" s="34"/>
    </row>
    <row r="35" spans="1:17">
      <c r="A35" s="34"/>
      <c r="B35" s="45"/>
      <c r="C35" s="45"/>
      <c r="D35" s="45"/>
      <c r="E35" s="45"/>
      <c r="F35" s="45"/>
      <c r="G35" s="45"/>
      <c r="H35" s="45"/>
      <c r="I35" s="34"/>
      <c r="J35" s="45"/>
      <c r="K35" s="45"/>
      <c r="L35" s="45"/>
      <c r="M35" s="45"/>
      <c r="N35" s="45"/>
      <c r="O35" s="45"/>
      <c r="P35" s="45"/>
      <c r="Q35" s="34"/>
    </row>
    <row r="36" spans="1:17">
      <c r="A36" s="34"/>
      <c r="B36" s="45"/>
      <c r="C36" s="45"/>
      <c r="D36" s="45"/>
      <c r="E36" s="45"/>
      <c r="F36" s="45"/>
      <c r="G36" s="45"/>
      <c r="H36" s="45"/>
      <c r="I36" s="34"/>
      <c r="J36" s="45"/>
      <c r="K36" s="45"/>
      <c r="L36" s="45"/>
      <c r="M36" s="45"/>
      <c r="N36" s="45"/>
      <c r="O36" s="45"/>
      <c r="P36" s="45"/>
      <c r="Q36" s="34"/>
    </row>
    <row r="37" spans="1:17">
      <c r="A37" s="34"/>
      <c r="B37" s="45"/>
      <c r="C37" s="45"/>
      <c r="D37" s="45"/>
      <c r="E37" s="45"/>
      <c r="F37" s="45"/>
      <c r="G37" s="45"/>
      <c r="H37" s="45"/>
      <c r="I37" s="34"/>
      <c r="J37" s="45"/>
      <c r="K37" s="45"/>
      <c r="L37" s="45"/>
      <c r="M37" s="45"/>
      <c r="N37" s="45"/>
      <c r="O37" s="45"/>
      <c r="P37" s="45"/>
      <c r="Q37" s="34"/>
    </row>
    <row r="38" spans="1:17">
      <c r="A38" s="34"/>
      <c r="B38" s="45"/>
      <c r="C38" s="45"/>
      <c r="D38" s="45"/>
      <c r="E38" s="45"/>
      <c r="F38" s="45"/>
      <c r="G38" s="45"/>
      <c r="H38" s="45"/>
      <c r="I38" s="34"/>
      <c r="J38" s="45"/>
      <c r="K38" s="45"/>
      <c r="L38" s="45"/>
      <c r="M38" s="45"/>
      <c r="N38" s="45"/>
      <c r="O38" s="45"/>
      <c r="P38" s="45"/>
      <c r="Q38" s="34"/>
    </row>
    <row r="39" spans="1:17">
      <c r="A39" s="34"/>
      <c r="B39" s="45"/>
      <c r="C39" s="45"/>
      <c r="D39" s="45"/>
      <c r="E39" s="45"/>
      <c r="F39" s="45"/>
      <c r="G39" s="45"/>
      <c r="H39" s="45"/>
      <c r="I39" s="34"/>
      <c r="J39" s="45"/>
      <c r="K39" s="45"/>
      <c r="L39" s="45"/>
      <c r="M39" s="45"/>
      <c r="N39" s="45"/>
      <c r="O39" s="45"/>
      <c r="P39" s="45"/>
      <c r="Q39" s="34"/>
    </row>
    <row r="40" spans="1:17">
      <c r="A40" s="34"/>
      <c r="B40" s="45"/>
      <c r="C40" s="45"/>
      <c r="D40" s="45"/>
      <c r="E40" s="45"/>
      <c r="F40" s="45"/>
      <c r="G40" s="45"/>
      <c r="H40" s="45"/>
      <c r="I40" s="34"/>
      <c r="J40" s="45"/>
      <c r="K40" s="45"/>
      <c r="L40" s="45"/>
      <c r="M40" s="45"/>
      <c r="N40" s="45"/>
      <c r="O40" s="45"/>
      <c r="P40" s="45"/>
      <c r="Q40" s="34"/>
    </row>
    <row r="41" spans="1:17">
      <c r="A41" s="34"/>
      <c r="B41" s="45"/>
      <c r="C41" s="45"/>
      <c r="D41" s="45"/>
      <c r="E41" s="45"/>
      <c r="F41" s="45"/>
      <c r="G41" s="45"/>
      <c r="H41" s="45"/>
      <c r="I41" s="34"/>
      <c r="J41" s="45"/>
      <c r="K41" s="45"/>
      <c r="L41" s="45"/>
      <c r="M41" s="45"/>
      <c r="N41" s="45"/>
      <c r="O41" s="45"/>
      <c r="P41" s="45"/>
      <c r="Q41" s="34"/>
    </row>
    <row r="42" spans="1:17">
      <c r="A42" s="34"/>
      <c r="B42" s="45"/>
      <c r="C42" s="45"/>
      <c r="D42" s="45"/>
      <c r="E42" s="45"/>
      <c r="F42" s="25" t="s">
        <v>34</v>
      </c>
      <c r="G42" s="26">
        <f>SUM(C29:H29)</f>
        <v>13</v>
      </c>
      <c r="H42" s="25" t="s">
        <v>35</v>
      </c>
      <c r="I42" s="46"/>
      <c r="J42" s="45"/>
      <c r="K42" s="45"/>
      <c r="L42" s="45"/>
      <c r="M42" s="45"/>
      <c r="N42" s="25" t="s">
        <v>34</v>
      </c>
      <c r="O42" s="26">
        <f>SUM(K29:P29)</f>
        <v>13</v>
      </c>
      <c r="P42" s="25" t="s">
        <v>35</v>
      </c>
      <c r="Q42" s="34"/>
    </row>
    <row r="43" spans="1:17" ht="16.5" customHeight="1">
      <c r="A43" s="34"/>
      <c r="B43" s="34"/>
      <c r="C43" s="34"/>
      <c r="D43" s="34"/>
      <c r="E43" s="34"/>
      <c r="F43" s="34"/>
      <c r="G43" s="46"/>
      <c r="H43" s="165"/>
      <c r="I43" s="46"/>
      <c r="J43" s="34"/>
      <c r="K43" s="34"/>
      <c r="L43" s="34"/>
      <c r="M43" s="34"/>
      <c r="N43" s="34"/>
      <c r="O43" s="35"/>
      <c r="P43" s="166"/>
      <c r="Q43" s="34"/>
    </row>
    <row r="44" spans="1:17">
      <c r="A44" s="34"/>
      <c r="B44" s="34"/>
      <c r="C44" s="34"/>
      <c r="D44" s="34"/>
      <c r="E44" s="34"/>
      <c r="F44" s="34"/>
      <c r="G44" s="46"/>
      <c r="H44" s="165"/>
      <c r="I44" s="46"/>
      <c r="J44" s="34"/>
      <c r="K44" s="34"/>
      <c r="L44" s="34"/>
      <c r="M44" s="34"/>
      <c r="N44" s="34"/>
      <c r="O44" s="35"/>
      <c r="P44" s="166"/>
      <c r="Q44" s="34"/>
    </row>
    <row r="45" spans="1:17" ht="18.75">
      <c r="A45" s="34"/>
      <c r="B45" s="41" t="str">
        <f>'REKOD PRESTASI MURID'!I11</f>
        <v>KERAJAAN KEDAH, KELANTAN, NEGERI SEMBILAN DAN PERLIS</v>
      </c>
      <c r="C45" s="8"/>
      <c r="D45" s="8"/>
      <c r="E45" s="8"/>
      <c r="F45" s="44"/>
      <c r="G45" s="47"/>
      <c r="H45" s="46"/>
      <c r="I45" s="46"/>
      <c r="J45" s="41" t="str">
        <f>'REKOD PRESTASI MURID'!J11</f>
        <v>SARAWAK DAN SABAH</v>
      </c>
      <c r="K45" s="8"/>
      <c r="L45" s="8"/>
      <c r="M45" s="8"/>
      <c r="N45" s="44"/>
      <c r="O45" s="43"/>
      <c r="P45" s="36"/>
      <c r="Q45" s="34"/>
    </row>
    <row r="46" spans="1:17">
      <c r="A46" s="34"/>
      <c r="B46" s="24" t="s">
        <v>22</v>
      </c>
      <c r="C46" s="23" t="s">
        <v>28</v>
      </c>
      <c r="D46" s="23" t="s">
        <v>29</v>
      </c>
      <c r="E46" s="23" t="s">
        <v>30</v>
      </c>
      <c r="F46" s="23" t="s">
        <v>31</v>
      </c>
      <c r="G46" s="23" t="s">
        <v>32</v>
      </c>
      <c r="H46" s="23" t="s">
        <v>33</v>
      </c>
      <c r="I46" s="34"/>
      <c r="J46" s="24" t="s">
        <v>22</v>
      </c>
      <c r="K46" s="23" t="s">
        <v>28</v>
      </c>
      <c r="L46" s="23" t="s">
        <v>29</v>
      </c>
      <c r="M46" s="23" t="s">
        <v>30</v>
      </c>
      <c r="N46" s="23" t="s">
        <v>31</v>
      </c>
      <c r="O46" s="23" t="s">
        <v>32</v>
      </c>
      <c r="P46" s="23" t="s">
        <v>33</v>
      </c>
      <c r="Q46" s="34"/>
    </row>
    <row r="47" spans="1:17">
      <c r="A47" s="34"/>
      <c r="B47" s="22" t="s">
        <v>27</v>
      </c>
      <c r="C47" s="22">
        <f>COUNTIF('REKOD PRESTASI MURID'!$I$12:$I$61,1)</f>
        <v>0</v>
      </c>
      <c r="D47" s="22">
        <f>COUNTIF('REKOD PRESTASI MURID'!$I$12:$I$61,2)</f>
        <v>0</v>
      </c>
      <c r="E47" s="22">
        <f>COUNTIF('REKOD PRESTASI MURID'!$I$12:$I$61,3)</f>
        <v>0</v>
      </c>
      <c r="F47" s="22">
        <f>COUNTIF('REKOD PRESTASI MURID'!$I$12:$I$61,4)</f>
        <v>6</v>
      </c>
      <c r="G47" s="22">
        <f>COUNTIF('REKOD PRESTASI MURID'!$I$12:$I$61,5)</f>
        <v>4</v>
      </c>
      <c r="H47" s="22">
        <f>COUNTIF('REKOD PRESTASI MURID'!$I$12:$I$61,6)</f>
        <v>3</v>
      </c>
      <c r="I47" s="34"/>
      <c r="J47" s="22" t="s">
        <v>27</v>
      </c>
      <c r="K47" s="22">
        <f>COUNTIF('REKOD PRESTASI MURID'!$J$12:$J$61,1)</f>
        <v>0</v>
      </c>
      <c r="L47" s="22">
        <f>COUNTIF('REKOD PRESTASI MURID'!$J$12:$J$61,2)</f>
        <v>0</v>
      </c>
      <c r="M47" s="22">
        <f>COUNTIF('REKOD PRESTASI MURID'!$J$12:$J$61,3)</f>
        <v>0</v>
      </c>
      <c r="N47" s="22">
        <f>COUNTIF('REKOD PRESTASI MURID'!$J$12:$J$61,4)</f>
        <v>6</v>
      </c>
      <c r="O47" s="22">
        <f>COUNTIF('REKOD PRESTASI MURID'!$J$12:$J$61,5)</f>
        <v>3</v>
      </c>
      <c r="P47" s="22">
        <f>COUNTIF('REKOD PRESTASI MURID'!$J$12:$J$61,6)</f>
        <v>4</v>
      </c>
      <c r="Q47" s="34"/>
    </row>
    <row r="48" spans="1:17">
      <c r="A48" s="34"/>
      <c r="B48" s="45"/>
      <c r="C48" s="45"/>
      <c r="D48" s="45"/>
      <c r="E48" s="45"/>
      <c r="F48" s="45"/>
      <c r="G48" s="45"/>
      <c r="H48" s="45"/>
      <c r="I48" s="34"/>
      <c r="J48" s="45"/>
      <c r="K48" s="45"/>
      <c r="L48" s="45"/>
      <c r="M48" s="45"/>
      <c r="N48" s="45"/>
      <c r="O48" s="45"/>
      <c r="P48" s="45"/>
      <c r="Q48" s="34"/>
    </row>
    <row r="49" spans="1:17">
      <c r="A49" s="34"/>
      <c r="B49" s="45"/>
      <c r="C49" s="45"/>
      <c r="D49" s="45"/>
      <c r="E49" s="45"/>
      <c r="F49" s="45"/>
      <c r="G49" s="45"/>
      <c r="H49" s="45"/>
      <c r="I49" s="34"/>
      <c r="J49" s="45"/>
      <c r="K49" s="45"/>
      <c r="L49" s="45"/>
      <c r="M49" s="45"/>
      <c r="N49" s="45"/>
      <c r="O49" s="45"/>
      <c r="P49" s="45"/>
      <c r="Q49" s="34"/>
    </row>
    <row r="50" spans="1:17">
      <c r="A50" s="34"/>
      <c r="B50" s="45"/>
      <c r="C50" s="45"/>
      <c r="D50" s="45"/>
      <c r="E50" s="45"/>
      <c r="F50" s="45"/>
      <c r="G50" s="45"/>
      <c r="H50" s="45"/>
      <c r="I50" s="34"/>
      <c r="J50" s="45"/>
      <c r="K50" s="45"/>
      <c r="L50" s="45"/>
      <c r="M50" s="45"/>
      <c r="N50" s="45"/>
      <c r="O50" s="45"/>
      <c r="P50" s="45"/>
      <c r="Q50" s="34"/>
    </row>
    <row r="51" spans="1:17">
      <c r="A51" s="34"/>
      <c r="B51" s="45"/>
      <c r="C51" s="45"/>
      <c r="D51" s="45"/>
      <c r="E51" s="45"/>
      <c r="F51" s="45"/>
      <c r="G51" s="45"/>
      <c r="H51" s="45"/>
      <c r="I51" s="34"/>
      <c r="J51" s="45"/>
      <c r="K51" s="45"/>
      <c r="L51" s="45"/>
      <c r="M51" s="45"/>
      <c r="N51" s="45"/>
      <c r="O51" s="45"/>
      <c r="P51" s="45"/>
      <c r="Q51" s="34"/>
    </row>
    <row r="52" spans="1:17">
      <c r="A52" s="34"/>
      <c r="B52" s="45"/>
      <c r="C52" s="45"/>
      <c r="D52" s="45"/>
      <c r="E52" s="45"/>
      <c r="F52" s="45"/>
      <c r="G52" s="45"/>
      <c r="H52" s="45"/>
      <c r="I52" s="34"/>
      <c r="J52" s="45"/>
      <c r="K52" s="45"/>
      <c r="L52" s="45"/>
      <c r="M52" s="45"/>
      <c r="N52" s="45"/>
      <c r="O52" s="45"/>
      <c r="P52" s="45"/>
      <c r="Q52" s="34"/>
    </row>
    <row r="53" spans="1:17">
      <c r="A53" s="34"/>
      <c r="B53" s="45"/>
      <c r="C53" s="45"/>
      <c r="D53" s="45"/>
      <c r="E53" s="45"/>
      <c r="F53" s="45"/>
      <c r="G53" s="45"/>
      <c r="H53" s="45"/>
      <c r="I53" s="34"/>
      <c r="J53" s="45"/>
      <c r="K53" s="45"/>
      <c r="L53" s="45"/>
      <c r="M53" s="45"/>
      <c r="N53" s="45"/>
      <c r="O53" s="45"/>
      <c r="P53" s="45"/>
      <c r="Q53" s="34"/>
    </row>
    <row r="54" spans="1:17">
      <c r="A54" s="34"/>
      <c r="B54" s="45"/>
      <c r="C54" s="45"/>
      <c r="D54" s="45"/>
      <c r="E54" s="45"/>
      <c r="F54" s="45"/>
      <c r="G54" s="45"/>
      <c r="H54" s="45"/>
      <c r="I54" s="34"/>
      <c r="J54" s="45"/>
      <c r="K54" s="45"/>
      <c r="L54" s="45"/>
      <c r="M54" s="45"/>
      <c r="N54" s="45"/>
      <c r="O54" s="45"/>
      <c r="P54" s="45"/>
      <c r="Q54" s="34"/>
    </row>
    <row r="55" spans="1:17">
      <c r="A55" s="34"/>
      <c r="B55" s="45"/>
      <c r="C55" s="45"/>
      <c r="D55" s="45"/>
      <c r="E55" s="45"/>
      <c r="F55" s="45"/>
      <c r="G55" s="45"/>
      <c r="H55" s="45"/>
      <c r="I55" s="34"/>
      <c r="J55" s="45"/>
      <c r="K55" s="45"/>
      <c r="L55" s="45"/>
      <c r="M55" s="45"/>
      <c r="N55" s="45"/>
      <c r="O55" s="45"/>
      <c r="P55" s="45"/>
      <c r="Q55" s="34"/>
    </row>
    <row r="56" spans="1:17">
      <c r="A56" s="34"/>
      <c r="B56" s="45"/>
      <c r="C56" s="45"/>
      <c r="D56" s="45"/>
      <c r="E56" s="45"/>
      <c r="F56" s="45"/>
      <c r="G56" s="45"/>
      <c r="H56" s="45"/>
      <c r="I56" s="34"/>
      <c r="J56" s="45"/>
      <c r="K56" s="45"/>
      <c r="L56" s="45"/>
      <c r="M56" s="45"/>
      <c r="N56" s="45"/>
      <c r="O56" s="45"/>
      <c r="P56" s="45"/>
      <c r="Q56" s="34"/>
    </row>
    <row r="57" spans="1:17">
      <c r="A57" s="34"/>
      <c r="B57" s="45"/>
      <c r="C57" s="45"/>
      <c r="D57" s="45"/>
      <c r="E57" s="45"/>
      <c r="F57" s="45"/>
      <c r="G57" s="45"/>
      <c r="H57" s="45"/>
      <c r="I57" s="34"/>
      <c r="J57" s="45"/>
      <c r="K57" s="45"/>
      <c r="L57" s="45"/>
      <c r="M57" s="45"/>
      <c r="N57" s="45"/>
      <c r="O57" s="45"/>
      <c r="P57" s="45"/>
      <c r="Q57" s="34"/>
    </row>
    <row r="58" spans="1:17">
      <c r="A58" s="34"/>
      <c r="B58" s="45"/>
      <c r="C58" s="45"/>
      <c r="D58" s="45"/>
      <c r="E58" s="45"/>
      <c r="F58" s="45"/>
      <c r="G58" s="45"/>
      <c r="H58" s="45"/>
      <c r="I58" s="34"/>
      <c r="J58" s="45"/>
      <c r="K58" s="45"/>
      <c r="L58" s="45"/>
      <c r="M58" s="45"/>
      <c r="N58" s="45"/>
      <c r="O58" s="45"/>
      <c r="P58" s="45"/>
      <c r="Q58" s="34"/>
    </row>
    <row r="59" spans="1:17">
      <c r="A59" s="34"/>
      <c r="B59" s="45"/>
      <c r="C59" s="45"/>
      <c r="D59" s="45"/>
      <c r="E59" s="45"/>
      <c r="F59" s="45"/>
      <c r="G59" s="45"/>
      <c r="H59" s="45"/>
      <c r="I59" s="34"/>
      <c r="J59" s="45"/>
      <c r="K59" s="45"/>
      <c r="L59" s="45"/>
      <c r="M59" s="45"/>
      <c r="N59" s="45"/>
      <c r="O59" s="45"/>
      <c r="P59" s="45"/>
      <c r="Q59" s="34"/>
    </row>
    <row r="60" spans="1:17" ht="21.75" customHeight="1">
      <c r="A60" s="34"/>
      <c r="B60" s="45"/>
      <c r="C60" s="45"/>
      <c r="D60" s="45"/>
      <c r="E60" s="45"/>
      <c r="F60" s="25" t="s">
        <v>34</v>
      </c>
      <c r="G60" s="26">
        <f>SUM(C47:H47)</f>
        <v>13</v>
      </c>
      <c r="H60" s="25" t="s">
        <v>35</v>
      </c>
      <c r="I60" s="35"/>
      <c r="J60" s="45"/>
      <c r="K60" s="45"/>
      <c r="L60" s="45"/>
      <c r="M60" s="45"/>
      <c r="N60" s="25" t="s">
        <v>34</v>
      </c>
      <c r="O60" s="26">
        <f>SUM(K47:P47)</f>
        <v>13</v>
      </c>
      <c r="P60" s="25" t="s">
        <v>35</v>
      </c>
      <c r="Q60" s="35"/>
    </row>
  </sheetData>
  <customSheetViews>
    <customSheetView guid="{70903EC3-FD4B-0D4D-ABC0-03F0FA06FA3B}" fitToPage="1" topLeftCell="A50">
      <selection activeCell="Q44" sqref="Q44"/>
      <pageMargins left="0.25" right="0.25" top="0.75" bottom="0.75" header="0.3" footer="0.3"/>
      <printOptions horizontalCentered="1"/>
      <pageSetup paperSize="9" scale="22" fitToWidth="2" orientation="portrait" blackAndWhite="1"/>
    </customSheetView>
  </customSheetViews>
  <mergeCells count="7">
    <mergeCell ref="H43:H44"/>
    <mergeCell ref="P43:P44"/>
    <mergeCell ref="A1:Q4"/>
    <mergeCell ref="H6:H7"/>
    <mergeCell ref="P6:P7"/>
    <mergeCell ref="H25:H26"/>
    <mergeCell ref="P25:P26"/>
  </mergeCells>
  <phoneticPr fontId="11" type="noConversion"/>
  <printOptions horizontalCentered="1"/>
  <pageMargins left="0.25" right="0.25" top="0.75" bottom="0.75" header="0.3" footer="0.3"/>
  <pageSetup paperSize="9" scale="22" fitToWidth="2" orientation="portrait" blackAndWhite="1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rgb="FFFF0000"/>
    <pageSetUpPr fitToPage="1"/>
  </sheetPr>
  <dimension ref="A1:C196"/>
  <sheetViews>
    <sheetView tabSelected="1" topLeftCell="A31" workbookViewId="0">
      <selection activeCell="B48" sqref="B48"/>
    </sheetView>
  </sheetViews>
  <sheetFormatPr defaultColWidth="0" defaultRowHeight="14.25" zeroHeight="1"/>
  <cols>
    <col min="1" max="1" width="25.28515625" style="5" customWidth="1"/>
    <col min="2" max="2" width="104.7109375" style="63" customWidth="1"/>
    <col min="3" max="3" width="9.140625" style="5" customWidth="1"/>
    <col min="4" max="16384" width="9.140625" style="5" hidden="1"/>
  </cols>
  <sheetData>
    <row r="1" spans="1:2" ht="39.75" customHeight="1">
      <c r="A1" s="169" t="s">
        <v>46</v>
      </c>
      <c r="B1" s="169"/>
    </row>
    <row r="2" spans="1:2">
      <c r="A2" s="48"/>
      <c r="B2" s="62"/>
    </row>
    <row r="3" spans="1:2" ht="15.75" thickBot="1">
      <c r="A3" s="11" t="s">
        <v>22</v>
      </c>
      <c r="B3" s="121" t="s">
        <v>58</v>
      </c>
    </row>
    <row r="4" spans="1:2" ht="15" thickBot="1">
      <c r="A4" s="18">
        <v>1</v>
      </c>
      <c r="B4" s="70" t="s">
        <v>64</v>
      </c>
    </row>
    <row r="5" spans="1:2" ht="15" thickBot="1">
      <c r="A5" s="18">
        <v>2</v>
      </c>
      <c r="B5" s="71" t="s">
        <v>65</v>
      </c>
    </row>
    <row r="6" spans="1:2" ht="15" thickBot="1">
      <c r="A6" s="18">
        <v>3</v>
      </c>
      <c r="B6" s="71" t="s">
        <v>66</v>
      </c>
    </row>
    <row r="7" spans="1:2" ht="15" thickBot="1">
      <c r="A7" s="18">
        <v>4</v>
      </c>
      <c r="B7" s="71" t="s">
        <v>67</v>
      </c>
    </row>
    <row r="8" spans="1:2" ht="15" thickBot="1">
      <c r="A8" s="18">
        <v>5</v>
      </c>
      <c r="B8" s="71" t="s">
        <v>68</v>
      </c>
    </row>
    <row r="9" spans="1:2" ht="15" thickBot="1">
      <c r="A9" s="18">
        <v>6</v>
      </c>
      <c r="B9" s="71" t="s">
        <v>69</v>
      </c>
    </row>
    <row r="10" spans="1:2" s="48" customFormat="1">
      <c r="B10" s="62"/>
    </row>
    <row r="11" spans="1:2" ht="15.75" thickBot="1">
      <c r="A11" s="11" t="s">
        <v>22</v>
      </c>
      <c r="B11" s="121" t="s">
        <v>59</v>
      </c>
    </row>
    <row r="12" spans="1:2" ht="15" thickBot="1">
      <c r="A12" s="53">
        <v>1</v>
      </c>
      <c r="B12" s="70" t="s">
        <v>70</v>
      </c>
    </row>
    <row r="13" spans="1:2" ht="15" thickBot="1">
      <c r="A13" s="53">
        <v>2</v>
      </c>
      <c r="B13" s="71" t="s">
        <v>71</v>
      </c>
    </row>
    <row r="14" spans="1:2" ht="15" thickBot="1">
      <c r="A14" s="53">
        <v>3</v>
      </c>
      <c r="B14" s="71" t="s">
        <v>72</v>
      </c>
    </row>
    <row r="15" spans="1:2" ht="15" thickBot="1">
      <c r="A15" s="53">
        <v>4</v>
      </c>
      <c r="B15" s="72" t="s">
        <v>73</v>
      </c>
    </row>
    <row r="16" spans="1:2" ht="15" thickBot="1">
      <c r="A16" s="53">
        <v>5</v>
      </c>
      <c r="B16" s="72" t="s">
        <v>74</v>
      </c>
    </row>
    <row r="17" spans="1:2" ht="15" thickBot="1">
      <c r="A17" s="53">
        <v>6</v>
      </c>
      <c r="B17" s="72" t="s">
        <v>75</v>
      </c>
    </row>
    <row r="18" spans="1:2"/>
    <row r="19" spans="1:2" ht="16.5" thickBot="1">
      <c r="A19" s="11" t="s">
        <v>22</v>
      </c>
      <c r="B19" s="122" t="s">
        <v>76</v>
      </c>
    </row>
    <row r="20" spans="1:2" ht="15" thickBot="1">
      <c r="A20" s="53">
        <v>1</v>
      </c>
      <c r="B20" s="123" t="s">
        <v>77</v>
      </c>
    </row>
    <row r="21" spans="1:2" ht="15" thickBot="1">
      <c r="A21" s="53">
        <v>2</v>
      </c>
      <c r="B21" s="124" t="s">
        <v>78</v>
      </c>
    </row>
    <row r="22" spans="1:2" ht="15" thickBot="1">
      <c r="A22" s="53">
        <v>3</v>
      </c>
      <c r="B22" s="124" t="s">
        <v>79</v>
      </c>
    </row>
    <row r="23" spans="1:2" ht="15" thickBot="1">
      <c r="A23" s="53">
        <v>4</v>
      </c>
      <c r="B23" s="124" t="s">
        <v>80</v>
      </c>
    </row>
    <row r="24" spans="1:2" ht="15" thickBot="1">
      <c r="A24" s="53">
        <v>5</v>
      </c>
      <c r="B24" s="124" t="s">
        <v>81</v>
      </c>
    </row>
    <row r="25" spans="1:2" ht="15" thickBot="1">
      <c r="A25" s="53">
        <v>6</v>
      </c>
      <c r="B25" s="124" t="s">
        <v>82</v>
      </c>
    </row>
    <row r="26" spans="1:2"/>
    <row r="27" spans="1:2" ht="16.5" thickBot="1">
      <c r="A27" s="11" t="s">
        <v>22</v>
      </c>
      <c r="B27" s="125" t="s">
        <v>83</v>
      </c>
    </row>
    <row r="28" spans="1:2" ht="15" thickBot="1">
      <c r="A28" s="53">
        <v>1</v>
      </c>
      <c r="B28" s="70" t="s">
        <v>84</v>
      </c>
    </row>
    <row r="29" spans="1:2" ht="15" thickBot="1">
      <c r="A29" s="53">
        <v>2</v>
      </c>
      <c r="B29" s="71" t="s">
        <v>85</v>
      </c>
    </row>
    <row r="30" spans="1:2" ht="29.25" thickBot="1">
      <c r="A30" s="53">
        <v>3</v>
      </c>
      <c r="B30" s="71" t="s">
        <v>86</v>
      </c>
    </row>
    <row r="31" spans="1:2" ht="15" thickBot="1">
      <c r="A31" s="53">
        <v>4</v>
      </c>
      <c r="B31" s="71" t="s">
        <v>87</v>
      </c>
    </row>
    <row r="32" spans="1:2" ht="15" thickBot="1">
      <c r="A32" s="53">
        <v>5</v>
      </c>
      <c r="B32" s="71" t="s">
        <v>88</v>
      </c>
    </row>
    <row r="33" spans="1:2" ht="15" thickBot="1">
      <c r="A33" s="53">
        <v>6</v>
      </c>
      <c r="B33" s="71" t="s">
        <v>89</v>
      </c>
    </row>
    <row r="34" spans="1:2"/>
    <row r="35" spans="1:2" ht="16.5" thickBot="1">
      <c r="A35" s="11" t="s">
        <v>22</v>
      </c>
      <c r="B35" s="116" t="s">
        <v>62</v>
      </c>
    </row>
    <row r="36" spans="1:2" ht="15.75" customHeight="1" thickBot="1">
      <c r="A36" s="53">
        <v>1</v>
      </c>
      <c r="B36" s="70" t="s">
        <v>90</v>
      </c>
    </row>
    <row r="37" spans="1:2" ht="15.75" customHeight="1" thickBot="1">
      <c r="A37" s="53">
        <v>2</v>
      </c>
      <c r="B37" s="71" t="s">
        <v>91</v>
      </c>
    </row>
    <row r="38" spans="1:2" ht="30.75" customHeight="1" thickBot="1">
      <c r="A38" s="53">
        <v>3</v>
      </c>
      <c r="B38" s="126" t="s">
        <v>92</v>
      </c>
    </row>
    <row r="39" spans="1:2" ht="15.75" customHeight="1" thickBot="1">
      <c r="A39" s="53">
        <v>4</v>
      </c>
      <c r="B39" s="71" t="s">
        <v>93</v>
      </c>
    </row>
    <row r="40" spans="1:2" ht="15.75" customHeight="1" thickBot="1">
      <c r="A40" s="53">
        <v>5</v>
      </c>
      <c r="B40" s="71" t="s">
        <v>94</v>
      </c>
    </row>
    <row r="41" spans="1:2" ht="15.75" customHeight="1" thickBot="1">
      <c r="A41" s="53">
        <v>6</v>
      </c>
      <c r="B41" s="71" t="s">
        <v>95</v>
      </c>
    </row>
    <row r="42" spans="1:2">
      <c r="A42" s="48"/>
      <c r="B42" s="62"/>
    </row>
    <row r="43" spans="1:2" ht="15.75" thickBot="1">
      <c r="A43" s="11" t="s">
        <v>22</v>
      </c>
      <c r="B43" s="127" t="s">
        <v>63</v>
      </c>
    </row>
    <row r="44" spans="1:2" ht="15" thickBot="1">
      <c r="A44" s="53">
        <v>1</v>
      </c>
      <c r="B44" s="70" t="s">
        <v>96</v>
      </c>
    </row>
    <row r="45" spans="1:2" ht="15" thickBot="1">
      <c r="A45" s="53">
        <v>2</v>
      </c>
      <c r="B45" s="71" t="s">
        <v>97</v>
      </c>
    </row>
    <row r="46" spans="1:2" ht="15" thickBot="1">
      <c r="A46" s="53">
        <v>3</v>
      </c>
      <c r="B46" s="71" t="s">
        <v>98</v>
      </c>
    </row>
    <row r="47" spans="1:2" ht="15" thickBot="1">
      <c r="A47" s="53">
        <v>4</v>
      </c>
      <c r="B47" s="71" t="s">
        <v>99</v>
      </c>
    </row>
    <row r="48" spans="1:2" ht="15" thickBot="1">
      <c r="A48" s="53">
        <v>5</v>
      </c>
      <c r="B48" s="71" t="s">
        <v>100</v>
      </c>
    </row>
    <row r="49" spans="1:2" ht="15" thickBot="1">
      <c r="A49" s="53">
        <v>6</v>
      </c>
      <c r="B49" s="71" t="s">
        <v>101</v>
      </c>
    </row>
    <row r="50" spans="1:2"/>
    <row r="51" spans="1:2" hidden="1"/>
    <row r="52" spans="1:2" hidden="1"/>
    <row r="53" spans="1:2" hidden="1"/>
    <row r="54" spans="1:2" hidden="1"/>
    <row r="55" spans="1:2" hidden="1"/>
    <row r="56" spans="1:2" hidden="1"/>
    <row r="57" spans="1:2" hidden="1"/>
    <row r="58" spans="1:2" hidden="1"/>
    <row r="59" spans="1:2" hidden="1"/>
    <row r="60" spans="1:2" hidden="1"/>
    <row r="61" spans="1:2" hidden="1"/>
    <row r="62" spans="1:2" hidden="1"/>
    <row r="63" spans="1:2" hidden="1"/>
    <row r="64" spans="1:2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</sheetData>
  <customSheetViews>
    <customSheetView guid="{70903EC3-FD4B-0D4D-ABC0-03F0FA06FA3B}" showPageBreaks="1" fitToPage="1" printArea="1" hiddenRows="1">
      <selection activeCell="B45" sqref="B45"/>
      <pageMargins left="0.25" right="0.25" top="0.75" bottom="0.75" header="0.3" footer="0.3"/>
      <printOptions horizontalCentered="1"/>
      <pageSetup paperSize="9" scale="78" fitToHeight="0" orientation="portrait"/>
    </customSheetView>
  </customSheetViews>
  <mergeCells count="1">
    <mergeCell ref="A1:B1"/>
  </mergeCells>
  <phoneticPr fontId="10" type="noConversion"/>
  <printOptions horizontalCentered="1"/>
  <pageMargins left="0.25" right="0.25" top="0.75" bottom="0.75" header="0.3" footer="0.3"/>
  <pageSetup paperSize="9" scale="78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REKOD PRESTASI MURID</vt:lpstr>
      <vt:lpstr>PEREKODAN MURID (INDIVIDU)</vt:lpstr>
      <vt:lpstr>GRAF PELAPORAN</vt:lpstr>
      <vt:lpstr>DATA PERNYATAAN TAHAP PGUASAAN </vt:lpstr>
      <vt:lpstr>'DATA PERNYATAAN TAHAP PGUASAAN '!Print_Area</vt:lpstr>
      <vt:lpstr>'PEREKODAN MURID (INDIVIDU)'!Print_Area</vt:lpstr>
      <vt:lpstr>'REKOD PRESTASI MURID'!Print_Area</vt:lpstr>
      <vt:lpstr>'REKOD PRESTASI MURID'!Print_Titles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Templete Pelaporan TG 1</dc:title>
  <dc:subject>Sejarah</dc:subject>
  <dc:creator>Roslan Yaakub</dc:creator>
  <cp:lastModifiedBy>Valued Acer Customer</cp:lastModifiedBy>
  <cp:lastPrinted>2016-02-04T02:14:47Z</cp:lastPrinted>
  <dcterms:created xsi:type="dcterms:W3CDTF">2013-07-10T02:44:08Z</dcterms:created>
  <dcterms:modified xsi:type="dcterms:W3CDTF">2017-02-06T00:22:50Z</dcterms:modified>
</cp:coreProperties>
</file>