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215"/>
  <workbookPr showInkAnnotation="0" codeName="ThisWorkbook" autoCompressPictures="0"/>
  <mc:AlternateContent xmlns:mc="http://schemas.openxmlformats.org/markup-compatibility/2006">
    <mc:Choice Requires="x15">
      <x15ac:absPath xmlns:x15ac="http://schemas.microsoft.com/office/spreadsheetml/2010/11/ac" url="/Users/Dean/Desktop/Pelaporan tahap 2/"/>
    </mc:Choice>
  </mc:AlternateContent>
  <workbookProtection workbookPassword="DCD3" lockStructure="1"/>
  <bookViews>
    <workbookView xWindow="0" yWindow="460" windowWidth="25600" windowHeight="14820" activeTab="2"/>
  </bookViews>
  <sheets>
    <sheet name="REKOD PRESTASI KELAS" sheetId="19" r:id="rId1"/>
    <sheet name="DATA PERNYATAAN TAHAP" sheetId="5" r:id="rId2"/>
    <sheet name="LAPORAN INDIVIDU" sheetId="21" r:id="rId3"/>
    <sheet name="Data Skor" sheetId="22" state="hidden" r:id="rId4"/>
    <sheet name="Carta Graf" sheetId="23" r:id="rId5"/>
  </sheets>
  <definedNames>
    <definedName name="ADAB">'DATA PERNYATAAN TAHAP'!$A$78:$B$83</definedName>
    <definedName name="AQIDAH">'DATA PERNYATAAN TAHAP'!$A$59:$B$64</definedName>
    <definedName name="Cuba">#REF!</definedName>
    <definedName name="HADIS">'DATA PERNYATAAN TAHAP'!$A$50:$B$55</definedName>
    <definedName name="HAFAZAN">'DATA PERNYATAAN TAHAP'!$A$23:$B$28</definedName>
    <definedName name="IBADAH">'DATA PERNYATAAN TAHAP'!$A$68:$B$73</definedName>
    <definedName name="JAWI">'DATA PERNYATAAN TAHAP'!$A$98:$B$103</definedName>
    <definedName name="KEFAHAMAN">'DATA PERNYATAAN TAHAP'!$A$32:$B$37</definedName>
    <definedName name="LP">'Data Skor'!$R$5:$S$6</definedName>
    <definedName name="MAKLUMAT">'Data Skor'!$B$4:$O$58</definedName>
    <definedName name="NAMAMURID">'Data Skor'!$B$4:$B$53</definedName>
    <definedName name="PENYATAUMUM">'DATA PERNYATAAN TAHAP'!$A$5:$B$10</definedName>
    <definedName name="_xlnm.Print_Area" localSheetId="2">'LAPORAN INDIVIDU'!$A$1:$G$32</definedName>
    <definedName name="_xlnm.Print_Area" localSheetId="0">'REKOD PRESTASI KELAS'!$A$2:$AS$83</definedName>
    <definedName name="_xlnm.Print_Titles" localSheetId="0">'REKOD PRESTASI KELAS'!$17:$18</definedName>
    <definedName name="SIRAH">'DATA PERNYATAAN TAHAP'!$A$88:$B$93</definedName>
    <definedName name="SKOR">'REKOD PRESTASI KELAS'!$AY$20:$AY$26</definedName>
    <definedName name="TAHAP">'REKOD PRESTASI KELAS'!$AY$21:$AY$26</definedName>
    <definedName name="TAJWID">'DATA PERNYATAAN TAHAP'!$A$41:$B$46</definedName>
    <definedName name="TILAWAH">'DATA PERNYATAAN TAHAP'!$A$14:$B$19</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Z18" i="21" l="1"/>
  <c r="Z19" i="21"/>
  <c r="Z17" i="21"/>
  <c r="F7" i="21"/>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C71" i="19"/>
  <c r="P19" i="19"/>
  <c r="M19" i="19"/>
  <c r="Z20" i="21"/>
  <c r="Z21" i="21"/>
  <c r="Z22" i="21"/>
  <c r="Z23" i="21"/>
  <c r="Z24" i="21"/>
  <c r="Z25" i="21"/>
  <c r="Z26" i="21"/>
  <c r="Z27" i="21"/>
  <c r="Z28" i="21"/>
  <c r="Z29" i="21"/>
  <c r="Z30" i="21"/>
  <c r="Z31" i="21"/>
  <c r="Z32" i="21"/>
  <c r="Z33" i="21"/>
  <c r="Z34" i="21"/>
  <c r="Z35" i="21"/>
  <c r="Z36" i="21"/>
  <c r="Z37" i="21"/>
  <c r="Z38" i="21"/>
  <c r="Z39" i="21"/>
  <c r="Z40" i="21"/>
  <c r="Z41" i="21"/>
  <c r="Z42" i="21"/>
  <c r="Z43" i="21"/>
  <c r="Z44" i="21"/>
  <c r="Z45" i="21"/>
  <c r="Z46" i="21"/>
  <c r="Z47" i="21"/>
  <c r="Z48" i="21"/>
  <c r="Z49" i="21"/>
  <c r="Z50" i="21"/>
  <c r="Z51" i="21"/>
  <c r="Z52" i="21"/>
  <c r="Z53" i="21"/>
  <c r="Z54" i="21"/>
  <c r="Z55" i="21"/>
  <c r="Z56" i="21"/>
  <c r="Z57" i="21"/>
  <c r="Z58" i="21"/>
  <c r="Z59" i="21"/>
  <c r="Z60" i="21"/>
  <c r="Z61" i="21"/>
  <c r="AR22" i="19"/>
  <c r="N7" i="22"/>
  <c r="AR20" i="19"/>
  <c r="N5" i="22"/>
  <c r="AR23" i="19"/>
  <c r="N8" i="22"/>
  <c r="AR27" i="19"/>
  <c r="N12" i="22"/>
  <c r="AR34" i="19"/>
  <c r="N19" i="22"/>
  <c r="AR43" i="19"/>
  <c r="N28" i="22"/>
  <c r="AR52" i="19"/>
  <c r="N37" i="22"/>
  <c r="AR62" i="19"/>
  <c r="N47" i="22"/>
  <c r="N55" i="22"/>
  <c r="AR51" i="19"/>
  <c r="N36" i="22"/>
  <c r="AR19" i="19"/>
  <c r="N4" i="22"/>
  <c r="AR21" i="19"/>
  <c r="N6" i="22"/>
  <c r="AR24" i="19"/>
  <c r="N9" i="22"/>
  <c r="AR25" i="19"/>
  <c r="N10" i="22"/>
  <c r="AR26" i="19"/>
  <c r="N11" i="22"/>
  <c r="AR28" i="19"/>
  <c r="N13" i="22"/>
  <c r="AR29" i="19"/>
  <c r="N14" i="22"/>
  <c r="AR30" i="19"/>
  <c r="N15" i="22"/>
  <c r="AR31" i="19"/>
  <c r="N16" i="22"/>
  <c r="AR32" i="19"/>
  <c r="N17" i="22"/>
  <c r="AR33" i="19"/>
  <c r="N18" i="22"/>
  <c r="AR35" i="19"/>
  <c r="N20" i="22"/>
  <c r="AR36" i="19"/>
  <c r="N21" i="22"/>
  <c r="AR37" i="19"/>
  <c r="N22" i="22"/>
  <c r="AR38" i="19"/>
  <c r="N23" i="22"/>
  <c r="AR39" i="19"/>
  <c r="N24" i="22"/>
  <c r="AR40" i="19"/>
  <c r="N25" i="22"/>
  <c r="AR41" i="19"/>
  <c r="N26" i="22"/>
  <c r="AR42" i="19"/>
  <c r="N27" i="22"/>
  <c r="AR44" i="19"/>
  <c r="N29" i="22"/>
  <c r="AR45" i="19"/>
  <c r="N30" i="22"/>
  <c r="AR46" i="19"/>
  <c r="N31" i="22"/>
  <c r="AR47" i="19"/>
  <c r="N32" i="22"/>
  <c r="AR48" i="19"/>
  <c r="N33" i="22"/>
  <c r="AR49" i="19"/>
  <c r="N34" i="22"/>
  <c r="AR50" i="19"/>
  <c r="N35" i="22"/>
  <c r="AR53" i="19"/>
  <c r="N38" i="22"/>
  <c r="AR54" i="19"/>
  <c r="N39" i="22"/>
  <c r="AR55" i="19"/>
  <c r="N40" i="22"/>
  <c r="AR56" i="19"/>
  <c r="N41" i="22"/>
  <c r="AR57" i="19"/>
  <c r="N42" i="22"/>
  <c r="AR58" i="19"/>
  <c r="N43" i="22"/>
  <c r="AR59" i="19"/>
  <c r="N44" i="22"/>
  <c r="AR60" i="19"/>
  <c r="N45" i="22"/>
  <c r="AR61" i="19"/>
  <c r="N46" i="22"/>
  <c r="AR63" i="19"/>
  <c r="N48" i="22"/>
  <c r="N49" i="22"/>
  <c r="N50" i="22"/>
  <c r="N51" i="22"/>
  <c r="N52" i="22"/>
  <c r="N53" i="22"/>
  <c r="N54" i="22"/>
  <c r="N56" i="22"/>
  <c r="N57" i="22"/>
  <c r="N58" i="22"/>
  <c r="AO19" i="19"/>
  <c r="AO20" i="19"/>
  <c r="AO21" i="19"/>
  <c r="AO22" i="19"/>
  <c r="AO23" i="19"/>
  <c r="AO24" i="19"/>
  <c r="AO25" i="19"/>
  <c r="AO26" i="19"/>
  <c r="AO27" i="19"/>
  <c r="AO28" i="19"/>
  <c r="AO29" i="19"/>
  <c r="AO30" i="19"/>
  <c r="AO31" i="19"/>
  <c r="AO32" i="19"/>
  <c r="AO33" i="19"/>
  <c r="AO34" i="19"/>
  <c r="AO35" i="19"/>
  <c r="AO36" i="19"/>
  <c r="AO37" i="19"/>
  <c r="M22" i="22"/>
  <c r="AO38" i="19"/>
  <c r="AO39" i="19"/>
  <c r="AO40" i="19"/>
  <c r="AO41" i="19"/>
  <c r="M26" i="22"/>
  <c r="AO42" i="19"/>
  <c r="AO43" i="19"/>
  <c r="AO44" i="19"/>
  <c r="AO45" i="19"/>
  <c r="AO46" i="19"/>
  <c r="AO47" i="19"/>
  <c r="AO48" i="19"/>
  <c r="AO49" i="19"/>
  <c r="AO50" i="19"/>
  <c r="AO51" i="19"/>
  <c r="AO52" i="19"/>
  <c r="AO53" i="19"/>
  <c r="AO54" i="19"/>
  <c r="AO55" i="19"/>
  <c r="AO56" i="19"/>
  <c r="AO57" i="19"/>
  <c r="AO58" i="19"/>
  <c r="AO59" i="19"/>
  <c r="AO60" i="19"/>
  <c r="AO61" i="19"/>
  <c r="AO62" i="19"/>
  <c r="AO63" i="19"/>
  <c r="M50" i="22"/>
  <c r="M54" i="22"/>
  <c r="M56" i="22"/>
  <c r="M57" i="22"/>
  <c r="M58" i="22"/>
  <c r="AJ20" i="19"/>
  <c r="L5" i="22"/>
  <c r="AJ21" i="19"/>
  <c r="AJ22" i="19"/>
  <c r="L7" i="22"/>
  <c r="AJ23" i="19"/>
  <c r="AJ24" i="19"/>
  <c r="AJ25" i="19"/>
  <c r="AJ26" i="19"/>
  <c r="L11" i="22"/>
  <c r="AJ27" i="19"/>
  <c r="AJ28" i="19"/>
  <c r="AJ29" i="19"/>
  <c r="AJ30" i="19"/>
  <c r="L15" i="22"/>
  <c r="AJ31" i="19"/>
  <c r="AJ32" i="19"/>
  <c r="L17" i="22"/>
  <c r="AJ33" i="19"/>
  <c r="AJ34" i="19"/>
  <c r="L19" i="22"/>
  <c r="AJ35" i="19"/>
  <c r="AJ36" i="19"/>
  <c r="AJ37" i="19"/>
  <c r="AJ38" i="19"/>
  <c r="AJ39" i="19"/>
  <c r="AJ40" i="19"/>
  <c r="AJ41" i="19"/>
  <c r="AJ42" i="19"/>
  <c r="L27" i="22"/>
  <c r="AJ43" i="19"/>
  <c r="AJ44" i="19"/>
  <c r="AJ45" i="19"/>
  <c r="AJ46" i="19"/>
  <c r="L31" i="22"/>
  <c r="AJ47" i="19"/>
  <c r="AJ48" i="19"/>
  <c r="L33" i="22"/>
  <c r="AJ49" i="19"/>
  <c r="AJ50" i="19"/>
  <c r="AJ51" i="19"/>
  <c r="AJ52" i="19"/>
  <c r="L37" i="22"/>
  <c r="AJ53" i="19"/>
  <c r="AJ54" i="19"/>
  <c r="AJ55" i="19"/>
  <c r="AJ56" i="19"/>
  <c r="L41" i="22"/>
  <c r="AJ57" i="19"/>
  <c r="AJ58" i="19"/>
  <c r="AJ59" i="19"/>
  <c r="AJ60" i="19"/>
  <c r="AJ61" i="19"/>
  <c r="AJ62" i="19"/>
  <c r="AJ63" i="19"/>
  <c r="L49" i="22"/>
  <c r="L51" i="22"/>
  <c r="L53" i="22"/>
  <c r="AJ19" i="19"/>
  <c r="L4" i="22"/>
  <c r="AD20" i="19"/>
  <c r="K5" i="22"/>
  <c r="AD21" i="19"/>
  <c r="AD22" i="19"/>
  <c r="AD23" i="19"/>
  <c r="AD24" i="19"/>
  <c r="AD25" i="19"/>
  <c r="AD26" i="19"/>
  <c r="AD27" i="19"/>
  <c r="AD28" i="19"/>
  <c r="AD29" i="19"/>
  <c r="AD30" i="19"/>
  <c r="AD31" i="19"/>
  <c r="AD32" i="19"/>
  <c r="AD33" i="19"/>
  <c r="AD34" i="19"/>
  <c r="AD35" i="19"/>
  <c r="AD36" i="19"/>
  <c r="AD37" i="19"/>
  <c r="AD38" i="19"/>
  <c r="AD39" i="19"/>
  <c r="AD40" i="19"/>
  <c r="AD41" i="19"/>
  <c r="AD42" i="19"/>
  <c r="AD43" i="19"/>
  <c r="AD44" i="19"/>
  <c r="AD45" i="19"/>
  <c r="AD46" i="19"/>
  <c r="AD47" i="19"/>
  <c r="AD48" i="19"/>
  <c r="AD49" i="19"/>
  <c r="AD50" i="19"/>
  <c r="AD51" i="19"/>
  <c r="AD52" i="19"/>
  <c r="AD53" i="19"/>
  <c r="AD54" i="19"/>
  <c r="AD55" i="19"/>
  <c r="AD56" i="19"/>
  <c r="AD57" i="19"/>
  <c r="AD58" i="19"/>
  <c r="AD59" i="19"/>
  <c r="AD60" i="19"/>
  <c r="AD61" i="19"/>
  <c r="AD62" i="19"/>
  <c r="AD63" i="19"/>
  <c r="AD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Z57" i="19"/>
  <c r="Z58" i="19"/>
  <c r="Z59" i="19"/>
  <c r="Z60" i="19"/>
  <c r="J45" i="22"/>
  <c r="Z61" i="19"/>
  <c r="Z62" i="19"/>
  <c r="Z63" i="19"/>
  <c r="J58" i="22"/>
  <c r="Z19" i="19"/>
  <c r="P20" i="19"/>
  <c r="P21" i="19"/>
  <c r="P22" i="19"/>
  <c r="G7" i="22"/>
  <c r="P23" i="19"/>
  <c r="P24" i="19"/>
  <c r="G9" i="22"/>
  <c r="P25" i="19"/>
  <c r="P26" i="19"/>
  <c r="G11" i="22"/>
  <c r="P27" i="19"/>
  <c r="P28" i="19"/>
  <c r="G13" i="22"/>
  <c r="P29" i="19"/>
  <c r="G14" i="22"/>
  <c r="P30" i="19"/>
  <c r="P31" i="19"/>
  <c r="P32" i="19"/>
  <c r="P33" i="19"/>
  <c r="P34" i="19"/>
  <c r="P35" i="19"/>
  <c r="G20" i="22"/>
  <c r="P36" i="19"/>
  <c r="P37" i="19"/>
  <c r="G22" i="22"/>
  <c r="P38" i="19"/>
  <c r="P39" i="19"/>
  <c r="P40" i="19"/>
  <c r="G25" i="22"/>
  <c r="P41" i="19"/>
  <c r="P42" i="19"/>
  <c r="G27" i="22"/>
  <c r="P43" i="19"/>
  <c r="P44" i="19"/>
  <c r="G29" i="22"/>
  <c r="P45" i="19"/>
  <c r="P46" i="19"/>
  <c r="P47" i="19"/>
  <c r="P48" i="19"/>
  <c r="P49" i="19"/>
  <c r="P50" i="19"/>
  <c r="G35" i="22"/>
  <c r="P51" i="19"/>
  <c r="P52" i="19"/>
  <c r="G37" i="22"/>
  <c r="P53" i="19"/>
  <c r="P54" i="19"/>
  <c r="G39" i="22"/>
  <c r="P55" i="19"/>
  <c r="P56" i="19"/>
  <c r="G41" i="22"/>
  <c r="P57" i="19"/>
  <c r="P58" i="19"/>
  <c r="G43" i="22"/>
  <c r="P59" i="19"/>
  <c r="P60" i="19"/>
  <c r="P61" i="19"/>
  <c r="P62" i="19"/>
  <c r="P63" i="19"/>
  <c r="G49" i="22"/>
  <c r="G50" i="22"/>
  <c r="G53" i="22"/>
  <c r="G56" i="22"/>
  <c r="K68" i="19"/>
  <c r="E58" i="22"/>
  <c r="F58" i="22"/>
  <c r="G58" i="22"/>
  <c r="H58" i="22"/>
  <c r="I58" i="22"/>
  <c r="E57" i="22"/>
  <c r="F57" i="22"/>
  <c r="G57" i="22"/>
  <c r="H57" i="22"/>
  <c r="I57" i="22"/>
  <c r="J57" i="22"/>
  <c r="K57" i="22"/>
  <c r="L57" i="22"/>
  <c r="E56" i="22"/>
  <c r="F56" i="22"/>
  <c r="H56" i="22"/>
  <c r="I56" i="22"/>
  <c r="J56" i="22"/>
  <c r="K56" i="22"/>
  <c r="L56" i="22"/>
  <c r="J49" i="22"/>
  <c r="E49" i="22"/>
  <c r="F49" i="22"/>
  <c r="H49" i="22"/>
  <c r="I49" i="22"/>
  <c r="K49" i="22"/>
  <c r="M49" i="22"/>
  <c r="E54" i="22"/>
  <c r="J54" i="22"/>
  <c r="I54" i="22"/>
  <c r="L54" i="22"/>
  <c r="F54" i="22"/>
  <c r="G54" i="22"/>
  <c r="H54" i="22"/>
  <c r="K54" i="22"/>
  <c r="I21" i="19"/>
  <c r="E6" i="22"/>
  <c r="M21" i="19"/>
  <c r="F6" i="22"/>
  <c r="G6" i="22"/>
  <c r="H6" i="22"/>
  <c r="I6" i="22"/>
  <c r="J6" i="22"/>
  <c r="K6" i="22"/>
  <c r="L6" i="22"/>
  <c r="M6" i="22"/>
  <c r="F4" i="22"/>
  <c r="I19" i="19"/>
  <c r="E4" i="22"/>
  <c r="H4" i="22"/>
  <c r="I4" i="22"/>
  <c r="K4" i="22"/>
  <c r="M20" i="19"/>
  <c r="F5" i="22"/>
  <c r="I20" i="19"/>
  <c r="E5" i="22"/>
  <c r="G5" i="22"/>
  <c r="H5" i="22"/>
  <c r="I5" i="22"/>
  <c r="J5" i="22"/>
  <c r="M5" i="22"/>
  <c r="M22" i="19"/>
  <c r="F7" i="22"/>
  <c r="I22" i="19"/>
  <c r="E7" i="22"/>
  <c r="H7" i="22"/>
  <c r="I7" i="22"/>
  <c r="J7" i="22"/>
  <c r="K7" i="22"/>
  <c r="M7" i="22"/>
  <c r="M23" i="19"/>
  <c r="F8" i="22"/>
  <c r="I23" i="19"/>
  <c r="E8" i="22"/>
  <c r="G8" i="22"/>
  <c r="H8" i="22"/>
  <c r="I8" i="22"/>
  <c r="J8" i="22"/>
  <c r="K8" i="22"/>
  <c r="L8" i="22"/>
  <c r="M8" i="22"/>
  <c r="M24" i="19"/>
  <c r="F9" i="22"/>
  <c r="I24" i="19"/>
  <c r="E9" i="22"/>
  <c r="H9" i="22"/>
  <c r="I9" i="22"/>
  <c r="J9" i="22"/>
  <c r="K9" i="22"/>
  <c r="L9" i="22"/>
  <c r="M9" i="22"/>
  <c r="M25" i="19"/>
  <c r="F10" i="22"/>
  <c r="I25" i="19"/>
  <c r="E10" i="22"/>
  <c r="G10" i="22"/>
  <c r="H10" i="22"/>
  <c r="I10" i="22"/>
  <c r="J10" i="22"/>
  <c r="K10" i="22"/>
  <c r="L10" i="22"/>
  <c r="M10" i="22"/>
  <c r="M26" i="19"/>
  <c r="F11" i="22"/>
  <c r="I26" i="19"/>
  <c r="E11" i="22"/>
  <c r="H11" i="22"/>
  <c r="I11" i="22"/>
  <c r="J11" i="22"/>
  <c r="K11" i="22"/>
  <c r="M11" i="22"/>
  <c r="M27" i="19"/>
  <c r="F12" i="22"/>
  <c r="I27" i="19"/>
  <c r="E12" i="22"/>
  <c r="G12" i="22"/>
  <c r="H12" i="22"/>
  <c r="I12" i="22"/>
  <c r="J12" i="22"/>
  <c r="K12" i="22"/>
  <c r="L12" i="22"/>
  <c r="M12" i="22"/>
  <c r="M28" i="19"/>
  <c r="F13" i="22"/>
  <c r="I28" i="19"/>
  <c r="E13" i="22"/>
  <c r="H13" i="22"/>
  <c r="I13" i="22"/>
  <c r="J13" i="22"/>
  <c r="K13" i="22"/>
  <c r="L13" i="22"/>
  <c r="M13" i="22"/>
  <c r="M29" i="19"/>
  <c r="F14" i="22"/>
  <c r="I29" i="19"/>
  <c r="E14" i="22"/>
  <c r="H14" i="22"/>
  <c r="I14" i="22"/>
  <c r="J14" i="22"/>
  <c r="K14" i="22"/>
  <c r="L14" i="22"/>
  <c r="M14" i="22"/>
  <c r="M30" i="19"/>
  <c r="F15" i="22"/>
  <c r="I30" i="19"/>
  <c r="E15" i="22"/>
  <c r="G15" i="22"/>
  <c r="H15" i="22"/>
  <c r="I15" i="22"/>
  <c r="J15" i="22"/>
  <c r="K15" i="22"/>
  <c r="M15" i="22"/>
  <c r="M31" i="19"/>
  <c r="F16" i="22"/>
  <c r="I31" i="19"/>
  <c r="E16" i="22"/>
  <c r="G16" i="22"/>
  <c r="H16" i="22"/>
  <c r="I16" i="22"/>
  <c r="J16" i="22"/>
  <c r="K16" i="22"/>
  <c r="L16" i="22"/>
  <c r="M16" i="22"/>
  <c r="M32" i="19"/>
  <c r="F17" i="22"/>
  <c r="I32" i="19"/>
  <c r="E17" i="22"/>
  <c r="G17" i="22"/>
  <c r="H17" i="22"/>
  <c r="I17" i="22"/>
  <c r="J17" i="22"/>
  <c r="K17" i="22"/>
  <c r="M17" i="22"/>
  <c r="M33" i="19"/>
  <c r="F18" i="22"/>
  <c r="I33" i="19"/>
  <c r="E18" i="22"/>
  <c r="G18" i="22"/>
  <c r="H18" i="22"/>
  <c r="I18" i="22"/>
  <c r="J18" i="22"/>
  <c r="K18" i="22"/>
  <c r="L18" i="22"/>
  <c r="M18" i="22"/>
  <c r="M34" i="19"/>
  <c r="F19" i="22"/>
  <c r="I34" i="19"/>
  <c r="E19" i="22"/>
  <c r="G19" i="22"/>
  <c r="H19" i="22"/>
  <c r="I19" i="22"/>
  <c r="J19" i="22"/>
  <c r="K19" i="22"/>
  <c r="M19" i="22"/>
  <c r="M35" i="19"/>
  <c r="F20" i="22"/>
  <c r="I35" i="19"/>
  <c r="E20" i="22"/>
  <c r="H20" i="22"/>
  <c r="I20" i="22"/>
  <c r="J20" i="22"/>
  <c r="K20" i="22"/>
  <c r="L20" i="22"/>
  <c r="M20" i="22"/>
  <c r="E53" i="22"/>
  <c r="J53" i="22"/>
  <c r="I53" i="22"/>
  <c r="F53" i="22"/>
  <c r="H53" i="22"/>
  <c r="K53" i="22"/>
  <c r="M53" i="22"/>
  <c r="J52" i="22"/>
  <c r="I52" i="22"/>
  <c r="E52" i="22"/>
  <c r="F52" i="22"/>
  <c r="G52" i="22"/>
  <c r="H52" i="22"/>
  <c r="K52" i="22"/>
  <c r="L52" i="22"/>
  <c r="M52" i="22"/>
  <c r="I51" i="22"/>
  <c r="E51" i="22"/>
  <c r="F51" i="22"/>
  <c r="G51" i="22"/>
  <c r="H51" i="22"/>
  <c r="J51" i="22"/>
  <c r="K51" i="22"/>
  <c r="M51" i="22"/>
  <c r="J50" i="22"/>
  <c r="E50" i="22"/>
  <c r="F50" i="22"/>
  <c r="H50" i="22"/>
  <c r="I50" i="22"/>
  <c r="K50" i="22"/>
  <c r="L50" i="22"/>
  <c r="I36" i="19"/>
  <c r="E21" i="22"/>
  <c r="G21" i="22"/>
  <c r="H21" i="22"/>
  <c r="I21" i="22"/>
  <c r="J21" i="22"/>
  <c r="K21" i="22"/>
  <c r="L21" i="22"/>
  <c r="M21" i="22"/>
  <c r="M36" i="19"/>
  <c r="F21" i="22"/>
  <c r="I37" i="19"/>
  <c r="E22" i="22"/>
  <c r="H22" i="22"/>
  <c r="I22" i="22"/>
  <c r="J22" i="22"/>
  <c r="K22" i="22"/>
  <c r="L22" i="22"/>
  <c r="M37" i="19"/>
  <c r="F22" i="22"/>
  <c r="I38" i="19"/>
  <c r="E23" i="22"/>
  <c r="G23" i="22"/>
  <c r="H23" i="22"/>
  <c r="I23" i="22"/>
  <c r="J23" i="22"/>
  <c r="K23" i="22"/>
  <c r="L23" i="22"/>
  <c r="M23" i="22"/>
  <c r="M38" i="19"/>
  <c r="F23" i="22"/>
  <c r="I39" i="19"/>
  <c r="E24" i="22"/>
  <c r="G24" i="22"/>
  <c r="H24" i="22"/>
  <c r="I24" i="22"/>
  <c r="J24" i="22"/>
  <c r="K24" i="22"/>
  <c r="L24" i="22"/>
  <c r="M24" i="22"/>
  <c r="M39" i="19"/>
  <c r="F24" i="22"/>
  <c r="I40" i="19"/>
  <c r="E25" i="22"/>
  <c r="H25" i="22"/>
  <c r="I25" i="22"/>
  <c r="J25" i="22"/>
  <c r="K25" i="22"/>
  <c r="L25" i="22"/>
  <c r="M25" i="22"/>
  <c r="M40" i="19"/>
  <c r="F25" i="22"/>
  <c r="I41" i="19"/>
  <c r="E26" i="22"/>
  <c r="G26" i="22"/>
  <c r="H26" i="22"/>
  <c r="I26" i="22"/>
  <c r="J26" i="22"/>
  <c r="K26" i="22"/>
  <c r="L26" i="22"/>
  <c r="M41" i="19"/>
  <c r="F26" i="22"/>
  <c r="I42" i="19"/>
  <c r="E27" i="22"/>
  <c r="M42" i="19"/>
  <c r="F27" i="22"/>
  <c r="H27" i="22"/>
  <c r="I27" i="22"/>
  <c r="J27" i="22"/>
  <c r="K27" i="22"/>
  <c r="M27" i="22"/>
  <c r="I43" i="19"/>
  <c r="E28" i="22"/>
  <c r="M43" i="19"/>
  <c r="F28" i="22"/>
  <c r="G28" i="22"/>
  <c r="H28" i="22"/>
  <c r="I28" i="22"/>
  <c r="J28" i="22"/>
  <c r="K28" i="22"/>
  <c r="L28" i="22"/>
  <c r="M28" i="22"/>
  <c r="I44" i="19"/>
  <c r="E29" i="22"/>
  <c r="M44" i="19"/>
  <c r="F29" i="22"/>
  <c r="H29" i="22"/>
  <c r="I29" i="22"/>
  <c r="J29" i="22"/>
  <c r="K29" i="22"/>
  <c r="L29" i="22"/>
  <c r="M29" i="22"/>
  <c r="I45" i="19"/>
  <c r="E30" i="22"/>
  <c r="M45" i="19"/>
  <c r="F30" i="22"/>
  <c r="G30" i="22"/>
  <c r="H30" i="22"/>
  <c r="I30" i="22"/>
  <c r="J30" i="22"/>
  <c r="K30" i="22"/>
  <c r="L30" i="22"/>
  <c r="M30" i="22"/>
  <c r="I46" i="19"/>
  <c r="E31" i="22"/>
  <c r="M46" i="19"/>
  <c r="F31" i="22"/>
  <c r="G31" i="22"/>
  <c r="H31" i="22"/>
  <c r="I31" i="22"/>
  <c r="J31" i="22"/>
  <c r="K31" i="22"/>
  <c r="M31" i="22"/>
  <c r="I47" i="19"/>
  <c r="E32" i="22"/>
  <c r="M47" i="19"/>
  <c r="F32" i="22"/>
  <c r="G32" i="22"/>
  <c r="H32" i="22"/>
  <c r="I32" i="22"/>
  <c r="J32" i="22"/>
  <c r="K32" i="22"/>
  <c r="L32" i="22"/>
  <c r="M32" i="22"/>
  <c r="I48" i="19"/>
  <c r="E33" i="22"/>
  <c r="M48" i="19"/>
  <c r="F33" i="22"/>
  <c r="G33" i="22"/>
  <c r="H33" i="22"/>
  <c r="I33" i="22"/>
  <c r="J33" i="22"/>
  <c r="K33" i="22"/>
  <c r="M33" i="22"/>
  <c r="I49" i="19"/>
  <c r="E34" i="22"/>
  <c r="M49" i="19"/>
  <c r="F34" i="22"/>
  <c r="G34" i="22"/>
  <c r="H34" i="22"/>
  <c r="I34" i="22"/>
  <c r="J34" i="22"/>
  <c r="K34" i="22"/>
  <c r="L34" i="22"/>
  <c r="M34" i="22"/>
  <c r="I50" i="19"/>
  <c r="E35" i="22"/>
  <c r="M50" i="19"/>
  <c r="F35" i="22"/>
  <c r="H35" i="22"/>
  <c r="I35" i="22"/>
  <c r="J35" i="22"/>
  <c r="K35" i="22"/>
  <c r="L35" i="22"/>
  <c r="M35" i="22"/>
  <c r="I51" i="19"/>
  <c r="E36" i="22"/>
  <c r="M51" i="19"/>
  <c r="F36" i="22"/>
  <c r="G36" i="22"/>
  <c r="H36" i="22"/>
  <c r="I36" i="22"/>
  <c r="J36" i="22"/>
  <c r="K36" i="22"/>
  <c r="L36" i="22"/>
  <c r="M36" i="22"/>
  <c r="I52" i="19"/>
  <c r="E37" i="22"/>
  <c r="M52" i="19"/>
  <c r="F37" i="22"/>
  <c r="H37" i="22"/>
  <c r="I37" i="22"/>
  <c r="J37" i="22"/>
  <c r="K37" i="22"/>
  <c r="M37" i="22"/>
  <c r="I53" i="19"/>
  <c r="E38" i="22"/>
  <c r="M53" i="19"/>
  <c r="F38" i="22"/>
  <c r="G38" i="22"/>
  <c r="H38" i="22"/>
  <c r="I38" i="22"/>
  <c r="J38" i="22"/>
  <c r="K38" i="22"/>
  <c r="L38" i="22"/>
  <c r="M38" i="22"/>
  <c r="I54" i="19"/>
  <c r="E39" i="22"/>
  <c r="M54" i="19"/>
  <c r="F39" i="22"/>
  <c r="H39" i="22"/>
  <c r="I39" i="22"/>
  <c r="J39" i="22"/>
  <c r="K39" i="22"/>
  <c r="L39" i="22"/>
  <c r="M39" i="22"/>
  <c r="I55" i="19"/>
  <c r="E40" i="22"/>
  <c r="M55" i="19"/>
  <c r="F40" i="22"/>
  <c r="G40" i="22"/>
  <c r="H40" i="22"/>
  <c r="I40" i="22"/>
  <c r="J40" i="22"/>
  <c r="K40" i="22"/>
  <c r="L40" i="22"/>
  <c r="M40" i="22"/>
  <c r="I56" i="19"/>
  <c r="E41" i="22"/>
  <c r="M56" i="19"/>
  <c r="F41" i="22"/>
  <c r="H41" i="22"/>
  <c r="I41" i="22"/>
  <c r="J41" i="22"/>
  <c r="K41" i="22"/>
  <c r="M41" i="22"/>
  <c r="I57" i="19"/>
  <c r="E42" i="22"/>
  <c r="M57" i="19"/>
  <c r="F42" i="22"/>
  <c r="G42" i="22"/>
  <c r="H42" i="22"/>
  <c r="I42" i="22"/>
  <c r="J42" i="22"/>
  <c r="K42" i="22"/>
  <c r="L42" i="22"/>
  <c r="M42" i="22"/>
  <c r="I58" i="19"/>
  <c r="E43" i="22"/>
  <c r="M58" i="19"/>
  <c r="F43" i="22"/>
  <c r="H43" i="22"/>
  <c r="I43" i="22"/>
  <c r="J43" i="22"/>
  <c r="K43" i="22"/>
  <c r="L43" i="22"/>
  <c r="M43" i="22"/>
  <c r="I59" i="19"/>
  <c r="E44" i="22"/>
  <c r="M59" i="19"/>
  <c r="F44" i="22"/>
  <c r="G44" i="22"/>
  <c r="H44" i="22"/>
  <c r="I44" i="22"/>
  <c r="J44" i="22"/>
  <c r="K44" i="22"/>
  <c r="L44" i="22"/>
  <c r="M44" i="22"/>
  <c r="I60" i="19"/>
  <c r="E45" i="22"/>
  <c r="M60" i="19"/>
  <c r="F45" i="22"/>
  <c r="G45" i="22"/>
  <c r="H45" i="22"/>
  <c r="I45" i="22"/>
  <c r="K45" i="22"/>
  <c r="L45" i="22"/>
  <c r="M45" i="22"/>
  <c r="I61" i="19"/>
  <c r="E46" i="22"/>
  <c r="M61" i="19"/>
  <c r="F46" i="22"/>
  <c r="G46" i="22"/>
  <c r="H46" i="22"/>
  <c r="I46" i="22"/>
  <c r="J46" i="22"/>
  <c r="K46" i="22"/>
  <c r="L46" i="22"/>
  <c r="M46" i="22"/>
  <c r="I62" i="19"/>
  <c r="E47" i="22"/>
  <c r="M62" i="19"/>
  <c r="F47" i="22"/>
  <c r="G47" i="22"/>
  <c r="H47" i="22"/>
  <c r="I47" i="22"/>
  <c r="J47" i="22"/>
  <c r="K47" i="22"/>
  <c r="L47" i="22"/>
  <c r="M47" i="22"/>
  <c r="I63" i="19"/>
  <c r="E48" i="22"/>
  <c r="M63" i="19"/>
  <c r="F48" i="22"/>
  <c r="G48" i="22"/>
  <c r="H48" i="22"/>
  <c r="I48" i="22"/>
  <c r="J48" i="22"/>
  <c r="K48" i="22"/>
  <c r="L48" i="22"/>
  <c r="M48" i="22"/>
  <c r="E55" i="22"/>
  <c r="F55" i="22"/>
  <c r="G55" i="22"/>
  <c r="H55" i="22"/>
  <c r="I55" i="22"/>
  <c r="J55" i="22"/>
  <c r="K55" i="22"/>
  <c r="L55" i="22"/>
  <c r="M55" i="22"/>
  <c r="F10" i="21"/>
  <c r="B3" i="21"/>
  <c r="B2" i="21"/>
  <c r="B1" i="21"/>
  <c r="C5" i="22"/>
  <c r="C6" i="22"/>
  <c r="C7" i="22"/>
  <c r="C8" i="22"/>
  <c r="C9" i="22"/>
  <c r="C10" i="22"/>
  <c r="C11" i="22"/>
  <c r="C12" i="22"/>
  <c r="C13" i="22"/>
  <c r="C14" i="22"/>
  <c r="C15" i="22"/>
  <c r="C16" i="22"/>
  <c r="C17" i="22"/>
  <c r="C18" i="22"/>
  <c r="C19" i="22"/>
  <c r="C20" i="22"/>
  <c r="C21" i="22"/>
  <c r="C22" i="22"/>
  <c r="C23" i="22"/>
  <c r="C24" i="22"/>
  <c r="C25" i="22"/>
  <c r="C26" i="22"/>
  <c r="C27" i="22"/>
  <c r="C28" i="22"/>
  <c r="C29" i="22"/>
  <c r="C30" i="22"/>
  <c r="C31" i="22"/>
  <c r="C32" i="22"/>
  <c r="C33" i="22"/>
  <c r="C34" i="22"/>
  <c r="C35" i="22"/>
  <c r="C36" i="22"/>
  <c r="C37" i="22"/>
  <c r="C38" i="22"/>
  <c r="C39" i="22"/>
  <c r="C40" i="22"/>
  <c r="C41" i="22"/>
  <c r="C42" i="22"/>
  <c r="C43" i="22"/>
  <c r="C44" i="22"/>
  <c r="C45" i="22"/>
  <c r="C46" i="22"/>
  <c r="C47" i="22"/>
  <c r="C48" i="22"/>
  <c r="C49" i="22"/>
  <c r="C50" i="22"/>
  <c r="C51" i="22"/>
  <c r="C52" i="22"/>
  <c r="C53" i="22"/>
  <c r="C54" i="22"/>
  <c r="C55" i="22"/>
  <c r="C56" i="22"/>
  <c r="C57" i="22"/>
  <c r="C58" i="22"/>
  <c r="D5" i="22"/>
  <c r="D6" i="22"/>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B4" i="22"/>
  <c r="B5" i="22"/>
  <c r="B6" i="22"/>
  <c r="B7" i="22"/>
  <c r="C4" i="22"/>
  <c r="D4"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F73" i="19"/>
  <c r="K70" i="19"/>
  <c r="J70" i="19"/>
  <c r="I70" i="19"/>
  <c r="H70" i="19"/>
  <c r="G70" i="19"/>
  <c r="F70" i="19"/>
  <c r="K69" i="19"/>
  <c r="J69" i="19"/>
  <c r="I69" i="19"/>
  <c r="H69" i="19"/>
  <c r="G69" i="19"/>
  <c r="F69" i="19"/>
  <c r="J68" i="19"/>
  <c r="H68" i="19"/>
  <c r="F68" i="19"/>
  <c r="F11" i="21"/>
  <c r="AV24" i="19"/>
  <c r="G72" i="19"/>
  <c r="K73" i="19"/>
  <c r="G4" i="22"/>
  <c r="J4" i="22"/>
  <c r="M4" i="22"/>
  <c r="O4" i="22"/>
  <c r="O8" i="22"/>
  <c r="E28" i="21"/>
  <c r="G28" i="21"/>
  <c r="E19" i="21"/>
  <c r="G19" i="21"/>
  <c r="E23" i="21"/>
  <c r="G23" i="21"/>
  <c r="E25" i="21"/>
  <c r="G25" i="21"/>
  <c r="E17" i="21"/>
  <c r="G17" i="21"/>
  <c r="E21" i="21"/>
  <c r="G21" i="21"/>
  <c r="H73" i="19"/>
  <c r="L58" i="22"/>
  <c r="F72" i="19"/>
  <c r="I71" i="19"/>
  <c r="G71" i="19"/>
  <c r="K71" i="19"/>
  <c r="F71" i="19"/>
  <c r="H71" i="19"/>
  <c r="J71" i="19"/>
  <c r="J73" i="19"/>
  <c r="I72" i="19"/>
  <c r="F75" i="19"/>
  <c r="H75" i="19"/>
  <c r="J75" i="19"/>
  <c r="G73" i="19"/>
  <c r="I73" i="19"/>
  <c r="K72" i="19"/>
  <c r="G75" i="19"/>
  <c r="I75" i="19"/>
  <c r="K75" i="19"/>
  <c r="H74" i="19"/>
  <c r="F74" i="19"/>
  <c r="J74" i="19"/>
  <c r="H72" i="19"/>
  <c r="J72" i="19"/>
  <c r="K58" i="22"/>
  <c r="K74" i="19"/>
  <c r="F67" i="19"/>
  <c r="J67" i="19"/>
  <c r="G68" i="19"/>
  <c r="I68" i="19"/>
  <c r="H66" i="19"/>
  <c r="F66" i="19"/>
  <c r="J66" i="19"/>
  <c r="G66" i="19"/>
  <c r="I66" i="19"/>
  <c r="K66" i="19"/>
  <c r="O23" i="22"/>
  <c r="AS38" i="19"/>
  <c r="G74" i="19"/>
  <c r="I74" i="19"/>
  <c r="O53" i="22"/>
  <c r="O24" i="22"/>
  <c r="AS39" i="19"/>
  <c r="O47" i="22"/>
  <c r="AS62" i="19"/>
  <c r="O45" i="22"/>
  <c r="AS60" i="19"/>
  <c r="O41" i="22"/>
  <c r="AS56" i="19"/>
  <c r="O35" i="22"/>
  <c r="AS50" i="19"/>
  <c r="O31" i="22"/>
  <c r="AS46" i="19"/>
  <c r="O27" i="22"/>
  <c r="AS42" i="19"/>
  <c r="O15" i="22"/>
  <c r="AS30" i="19"/>
  <c r="O26" i="22"/>
  <c r="AS41" i="19"/>
  <c r="O25" i="22"/>
  <c r="AS40" i="19"/>
  <c r="O55" i="22"/>
  <c r="O46" i="22"/>
  <c r="AS61" i="19"/>
  <c r="O21" i="22"/>
  <c r="AS36" i="19"/>
  <c r="O20" i="22"/>
  <c r="AS35" i="19"/>
  <c r="O19" i="22"/>
  <c r="AS34" i="19"/>
  <c r="O17" i="22"/>
  <c r="AS32" i="19"/>
  <c r="O14" i="22"/>
  <c r="AS29" i="19"/>
  <c r="O13" i="22"/>
  <c r="AS28" i="19"/>
  <c r="O49" i="22"/>
  <c r="O58" i="22"/>
  <c r="H67" i="19"/>
  <c r="O44" i="22"/>
  <c r="AS59" i="19"/>
  <c r="O43" i="22"/>
  <c r="AS58" i="19"/>
  <c r="O40" i="22"/>
  <c r="AS55" i="19"/>
  <c r="O39" i="22"/>
  <c r="AS54" i="19"/>
  <c r="O37" i="22"/>
  <c r="AS52" i="19"/>
  <c r="O34" i="22"/>
  <c r="AS49" i="19"/>
  <c r="O33" i="22"/>
  <c r="AS48" i="19"/>
  <c r="O30" i="22"/>
  <c r="AS45" i="19"/>
  <c r="O29" i="22"/>
  <c r="AS44" i="19"/>
  <c r="O50" i="22"/>
  <c r="O51" i="22"/>
  <c r="O54" i="22"/>
  <c r="O56" i="22"/>
  <c r="O42" i="22"/>
  <c r="AS57" i="19"/>
  <c r="O38" i="22"/>
  <c r="AS53" i="19"/>
  <c r="O22" i="22"/>
  <c r="AS37" i="19"/>
  <c r="O52" i="22"/>
  <c r="O18" i="22"/>
  <c r="AS33" i="19"/>
  <c r="O9" i="22"/>
  <c r="AS24" i="19"/>
  <c r="O57" i="22"/>
  <c r="O48" i="22"/>
  <c r="AS63" i="19"/>
  <c r="O36" i="22"/>
  <c r="AS51" i="19"/>
  <c r="O32" i="22"/>
  <c r="AS47" i="19"/>
  <c r="O28" i="22"/>
  <c r="AS43" i="19"/>
  <c r="O16" i="22"/>
  <c r="AS31" i="19"/>
  <c r="O7" i="22"/>
  <c r="AS22" i="19"/>
  <c r="G67" i="19"/>
  <c r="I67" i="19"/>
  <c r="K67" i="19"/>
  <c r="O11" i="22"/>
  <c r="AS26" i="19"/>
  <c r="O12" i="22"/>
  <c r="AS27" i="19"/>
  <c r="AS23" i="19"/>
  <c r="O6" i="22"/>
  <c r="AS21" i="19"/>
  <c r="O10" i="22"/>
  <c r="AS25" i="19"/>
  <c r="O5" i="22"/>
  <c r="AS20" i="19"/>
  <c r="Z11" i="21"/>
  <c r="F9" i="21"/>
  <c r="F8" i="21"/>
  <c r="E18" i="21"/>
  <c r="G18" i="21"/>
  <c r="E20" i="21"/>
  <c r="G20" i="21"/>
  <c r="E22" i="21"/>
  <c r="G22" i="21"/>
  <c r="E24" i="21"/>
  <c r="G24" i="21"/>
  <c r="E26" i="21"/>
  <c r="G26" i="21"/>
  <c r="AS19" i="19"/>
</calcChain>
</file>

<file path=xl/comments1.xml><?xml version="1.0" encoding="utf-8"?>
<comments xmlns="http://schemas.openxmlformats.org/spreadsheetml/2006/main">
  <authors>
    <author>Valued Acer Customer</author>
  </authors>
  <commentList>
    <comment ref="C81" authorId="0">
      <text>
        <r>
          <rPr>
            <b/>
            <sz val="12"/>
            <color indexed="81"/>
            <rFont val="Arial"/>
            <family val="2"/>
          </rPr>
          <t>Nama Guru Besar</t>
        </r>
        <r>
          <rPr>
            <sz val="8"/>
            <color indexed="81"/>
            <rFont val="Tahoma"/>
            <family val="2"/>
          </rPr>
          <t xml:space="preserve">
</t>
        </r>
      </text>
    </comment>
    <comment ref="C83" authorId="0">
      <text>
        <r>
          <rPr>
            <b/>
            <sz val="12"/>
            <color indexed="81"/>
            <rFont val="Arial"/>
            <family val="2"/>
          </rPr>
          <t xml:space="preserve">Nama Sekolah
</t>
        </r>
        <r>
          <rPr>
            <sz val="8"/>
            <color indexed="81"/>
            <rFont val="Tahoma"/>
            <family val="2"/>
          </rPr>
          <t xml:space="preserve">
</t>
        </r>
      </text>
    </comment>
  </commentList>
</comments>
</file>

<file path=xl/sharedStrings.xml><?xml version="1.0" encoding="utf-8"?>
<sst xmlns="http://schemas.openxmlformats.org/spreadsheetml/2006/main" count="229" uniqueCount="167">
  <si>
    <t>BIL</t>
  </si>
  <si>
    <t>JANTINA</t>
  </si>
  <si>
    <t>NO. SURAT BERANAK</t>
  </si>
  <si>
    <t>NAMA MURID</t>
  </si>
  <si>
    <t>KEMAHIRAN</t>
  </si>
  <si>
    <t>Berikut adalah pernyataan bagi kemahiran yang telah dikuasai:</t>
  </si>
  <si>
    <t>:</t>
  </si>
  <si>
    <t>Nama Murid</t>
  </si>
  <si>
    <t>Jantina</t>
  </si>
  <si>
    <t>TAFSIRAN</t>
  </si>
  <si>
    <t>………………………………………………………………………………..</t>
  </si>
  <si>
    <t>GURU BESAR</t>
  </si>
  <si>
    <t>SK 3.3</t>
  </si>
  <si>
    <t>SK 4.1</t>
  </si>
  <si>
    <t>SK 4.2</t>
  </si>
  <si>
    <t>SK 4.3</t>
  </si>
  <si>
    <t>SK 5.1</t>
  </si>
  <si>
    <t>SK 5.2</t>
  </si>
  <si>
    <t>SK 5.3</t>
  </si>
  <si>
    <t>SK 5.4</t>
  </si>
  <si>
    <t>SK 6.1</t>
  </si>
  <si>
    <t>SK 6.2</t>
  </si>
  <si>
    <t>L</t>
  </si>
  <si>
    <t>P</t>
  </si>
  <si>
    <t>SK 3.2</t>
  </si>
  <si>
    <t>AL-QURAN (Hafazan)</t>
  </si>
  <si>
    <t>AL-QURAN (Bacaan)</t>
  </si>
  <si>
    <t xml:space="preserve">Kefahaman </t>
  </si>
  <si>
    <t>Tajwid</t>
  </si>
  <si>
    <t xml:space="preserve">Hadis </t>
  </si>
  <si>
    <t xml:space="preserve">Aqidah </t>
  </si>
  <si>
    <t>SK 3.1</t>
  </si>
  <si>
    <t>SK 3.4</t>
  </si>
  <si>
    <t>SK 3.5</t>
  </si>
  <si>
    <t>SK 3.6</t>
  </si>
  <si>
    <t xml:space="preserve">Ibadah </t>
  </si>
  <si>
    <t>Sirah</t>
  </si>
  <si>
    <t xml:space="preserve">Adab </t>
  </si>
  <si>
    <t>SK 6.3</t>
  </si>
  <si>
    <t>SK 6.4</t>
  </si>
  <si>
    <t xml:space="preserve">Jawi </t>
  </si>
  <si>
    <t>SK.7.1</t>
  </si>
  <si>
    <t>AL-QURAN  (Kefahaman)</t>
  </si>
  <si>
    <t>Murid boleh membaca surah -surah tertentu dengan baik</t>
  </si>
  <si>
    <t>Hadis</t>
  </si>
  <si>
    <t>Aqidah</t>
  </si>
  <si>
    <t>Ibadah</t>
  </si>
  <si>
    <t>Adab</t>
  </si>
  <si>
    <t>Jawi</t>
  </si>
  <si>
    <t xml:space="preserve">Tilawah </t>
  </si>
  <si>
    <t xml:space="preserve">Hafazan </t>
  </si>
  <si>
    <t>Kefahaman</t>
  </si>
  <si>
    <t>JUMLAH</t>
  </si>
  <si>
    <t>PENYATAAN UMUM</t>
  </si>
  <si>
    <t>Murid menjelaskan konsep atau menggunakan pengetahuan,kemahiran dan nilai secara praktik dalam tajuk yang dipelajari</t>
  </si>
  <si>
    <t>Murid menjadikan pengetahuan,kemahiran dan nilai daripada tajuk yang dipelajari sebagai amalan dan melakukannya secara bersungguh-sungguh serta bertanggungjawab melaksanakan sesuatu dalam kehidupan seharian.</t>
  </si>
  <si>
    <t>Murid mengalami perubahan tingkah laku, cara pemikiran ,serta mempamerkan ciri-ciri kepimpinan sebagai seorang yang bertakwa berdasarkan pengetahuan,kemahiran dan nilai daripada tajuk yang telah dipelajari dan boleh dicontohi atau boleh memimpin orang lain.</t>
  </si>
  <si>
    <t>DATA PERNYATAAN TAHAP</t>
  </si>
  <si>
    <t>TAHAP</t>
  </si>
  <si>
    <t>PERNYATAAN TAHAP</t>
  </si>
  <si>
    <t>Murid menguasai asas pengetahuan,kemahiran dan nilai dalam tajuk yang dipelajari</t>
  </si>
  <si>
    <t>Murid memberi justifikasi atau istiqamah terhadap tindakan yang dilakukan dalam kehidupan seharian berdasarkan pengetahuan,kemahiran dan nilai daripada tajuk yang dipelajari.</t>
  </si>
  <si>
    <t>Murid mengaplikasikan pengetahuan,kemahiran dan nilai daripada tajuk yang dipelajari dalam kehidupan seharian</t>
  </si>
  <si>
    <t xml:space="preserve">TAHAP </t>
  </si>
  <si>
    <t>Al Quran
 (Tilawah )</t>
  </si>
  <si>
    <t>Al Quran
 ( Hafazan)</t>
  </si>
  <si>
    <t>Al Quran
(Kefahaman)</t>
  </si>
  <si>
    <t>AL-Quran (Bacaan)</t>
  </si>
  <si>
    <t>AL-Quran (Hafazan)</t>
  </si>
  <si>
    <t xml:space="preserve">AL-Quran (Kefahaman) </t>
  </si>
  <si>
    <t>Bil</t>
  </si>
  <si>
    <t>No Sijil Kelahiran/ 
No KP</t>
  </si>
  <si>
    <t>Murid boleh membaca surah-surah tertentu</t>
  </si>
  <si>
    <t>Murid boleh membaca surah-surah tertentu dengan betul dan bertajwid serta diamalkan dalam kehidupan harian.</t>
  </si>
  <si>
    <t>Murid berkebolehan membaca surah-surah tertentu dengan betul dan bertajwid serta beriltizam membaca al Quran.</t>
  </si>
  <si>
    <t xml:space="preserve">Murid  berkebolehan membaca surah-surah tertentu dengan betul dan bertajwid serta istiqamah membaca al Quran </t>
  </si>
  <si>
    <t xml:space="preserve">Murid berkebolehan membaca surah-surah tertentu dengan betul dan bertajwid serta boleh dicontohi bacaannya atau boleh membimbing orang lain </t>
  </si>
  <si>
    <t>Murid boleh menghafaz surah-surah tertentu</t>
  </si>
  <si>
    <t>Murid boleh menghafaz surah-surah tertentu dengan baik</t>
  </si>
  <si>
    <t>Murid boleh menghafaz surah-surah tertentu dengan betul dan bertajwid serta diamalkan dalam kehidupan harian..</t>
  </si>
  <si>
    <t>Murid berkebolehan menghafaz surah-surah tertentu dengan betul dan bertajwid serta beriltizam membaca al Quran.</t>
  </si>
  <si>
    <t>Murid  berkebolehan menghafaz surah-surah tertentu dengan betul dan bertajwid serta istiqamah membaca al Quran</t>
  </si>
  <si>
    <t xml:space="preserve">Murid berkebolehan menghafaz surah-surah tertentu dengan betul dan bertajwid serta boleh dicontohi bacaannya atau boleh membimbing orang lain </t>
  </si>
  <si>
    <t>Murid menyatakan pengenalan dan pengertiaan surah-surah tertentu.</t>
  </si>
  <si>
    <t>Murid menjelaskan pengenalan dan pengertian ayat cari surah-surah tertentu</t>
  </si>
  <si>
    <t xml:space="preserve">Murid menjelaskan dan mengaplikasikan pengajaran ayat dari surah-surah tertentu dalam kehidupan seharian. </t>
  </si>
  <si>
    <t xml:space="preserve">Murid menguraikan dan mengaplikasikan pengajaran daripada surah-surah tertentu dan beriltizam mengamalkan dalam kehidupan harian. </t>
  </si>
  <si>
    <t>Murid menganalisis pengajaran daripada surah-surah tertentu dan istiqamah mengamalkannya dalam kehidupan harian.</t>
  </si>
  <si>
    <t>Murid merumuskan pengajaran daripada surah-surah tertentu dan istiqamah mengamalkannya dalam kehidupan harian serta boleh dicontohi amalannya atau boleh membimbing orang lain</t>
  </si>
  <si>
    <t>Murid boleh mengenal pasti dan membaca potongan ayat al Quran yang mengandungi hukum tajwid tertentu.</t>
  </si>
  <si>
    <t>Murid boleh mengenal pasti dan membaca potongan ayat al Quran yang mengandungi hukum tajwid tertentu dengan baik.</t>
  </si>
  <si>
    <t>Murid boleh membaca dan mengklasifikasikan hukum tajwid dengan betul.</t>
  </si>
  <si>
    <t>Murid berkebolehan dan beriltizam membaca ayat al Quran yang mengandungi hukum tajwid tertentu dengan betul.</t>
  </si>
  <si>
    <t>Murid berkebolehaan membaca ayat al Quran yang mengandungi hukum tajwid tertentu dengan betul secara istiqah.</t>
  </si>
  <si>
    <t>Murid berkebolehaan membaca ayat al Quran yang mengandungi hukum tajwid tertentu dengan betul secara istiqah serta boleh dicontohi bacaan atau boleh membimbing orang lain.</t>
  </si>
  <si>
    <t xml:space="preserve">Murid boleh membaca hadis dan terjemahannya </t>
  </si>
  <si>
    <t xml:space="preserve">Murid menjelas tuntutan hadis tertentu dalam kehidupan harian </t>
  </si>
  <si>
    <t>Murid menghuraikan tuntutan hadis tertentu dan menjelaskan secara bersungguh-sungguh dalam kehidupan harian</t>
  </si>
  <si>
    <t>Murid menghuraikan tuntutan hadis tertentu dan mengamalkannya secara bersungguh-sungguh dalam kehidupan harian</t>
  </si>
  <si>
    <t>Murid menganalisis tuntutan hadis tertentu dan memberikan justifikasi kepentingan melaksanakannya dalam kehidupan harian</t>
  </si>
  <si>
    <t>Murid merumus dan mengamalkan tuntutan hadis tertentu dan menghayati kepentingan dalam kehidupan harian serta boleh dicontohi  atau boleh membimbing orang lain.</t>
  </si>
  <si>
    <t xml:space="preserve">Murid menyatakan konsep asas Aqidah </t>
  </si>
  <si>
    <t>Murid menjelaskan konsep asas Aqidah dan mengklasifikasikan kefahamannya dalam kehidupan harian</t>
  </si>
  <si>
    <t>Murid menghuraikan kefahaman konsep aqidah dengan menjadikannya sebagai pegangan dalam kehidupan harian.</t>
  </si>
  <si>
    <t>Murid menganalisis kefahaman aqidah dan menjadikannya sebagai asas tindakan dalam kehidupan harian.</t>
  </si>
  <si>
    <t>Murid merumuskan kefahaman konsep aqidah serta menjadikannya sebagai asas tindakan dalam kehidupan harian serta boleh dicontohi amalannya atau boleh membimbing orang lain.</t>
  </si>
  <si>
    <t xml:space="preserve">Murid menyatakan konsep asas Ibadah </t>
  </si>
  <si>
    <t xml:space="preserve">Murid menjelaskan dan mempraktikkan konsep Ibadah </t>
  </si>
  <si>
    <t>Murid menjelaskan dan mengklasifikasikan konsep ibadah dengan betul dalam kehidupan harian.</t>
  </si>
  <si>
    <t>Murid menghuraikan dan mengamalkan konsep ibadah secara sempurna dalam kehidupan harian.</t>
  </si>
  <si>
    <t>Murid menganalisis dan mengamalkan konsep ibadah secara sempurna serta istiqamah daalam kehidupan harian.</t>
  </si>
  <si>
    <t>Murid merumuskan dan mengamalkan  konsep ibadah  secara istiqamah dalam kehidupan harian serta boleh dicontohi atau boleh membimbing orang lain.</t>
  </si>
  <si>
    <t>Murid menyatakan sirah Rasulullah SAW</t>
  </si>
  <si>
    <t xml:space="preserve">Murid menjelaskan peristiwa daripada sirah Rasulullah SAW </t>
  </si>
  <si>
    <t>Murid menjelaskan peristiwa daripada sirah Rasulullah SAW dan mengklasifikasikan i’tibarnya dalam kehidupan harian.</t>
  </si>
  <si>
    <t>Murid menghuraikan peristiwa daripada Sirah Rasulullah SAW dan mengklasifikasikan i’tibarnya dalam kehidupan harian secara bersungguh-sunggguh</t>
  </si>
  <si>
    <t xml:space="preserve">Murid menganalisis peristiwa daripada Sirah Rasulullah SAW dan mengklasifikasikan i’tibarnya  secara istiqamah dalam kehidupan harian </t>
  </si>
  <si>
    <t>Murid merumuskan dan peristiwa daripada Sirah Rasulullah SAW dan mengklasifikasikan i’tibarnya bagi menunjukkan rasa cinta kepada rasulullah SAW melalui tindakan dalam kehidupan harian serta boleh dicontohi atau boleh membimbing orang lain.</t>
  </si>
  <si>
    <t xml:space="preserve">Murid menjelaskan konsep asas Aqidah </t>
  </si>
  <si>
    <t>Murid menjelaskan dan mengaplikasikan konsep Adab denngan betul.</t>
  </si>
  <si>
    <t xml:space="preserve">Murid menjelaskan dan mempraktikkan  konsep Adab </t>
  </si>
  <si>
    <t>Murid menyatakan konsep asas Adab</t>
  </si>
  <si>
    <t>Murid boleh menyebut, membaca dan menulis huruf, suku kata dan perkataan dalam tulisan jawi.</t>
  </si>
  <si>
    <t>Murid boleh menyebut, membaca dan menulis huruf, suku kata dan perkataan dalam tulisan jawi dengan baik.</t>
  </si>
  <si>
    <t>Murid boleh menyebut, membaca dan menulis huruf, suku kata dan perkataan dalam tulisan jawi dengan betul.</t>
  </si>
  <si>
    <t>Murid berkebolehan membaca dan menulis huruf ,suku kata dan perkataan dalam tulisan Jawi dengan betul dan membudayakannya di  sekolah.</t>
  </si>
  <si>
    <t>Murid berkebolehan membaca,membina  dan menulis ayat atau teks dalam tulisan Jawi dengan betul dan berterusan</t>
  </si>
  <si>
    <t>Murid berkebolehan membaca, membina dan menulis ayat atau teks  dalam tulisan jawi denganbetul  serta boleh dicontohi  atau  boleh membimbing orang lain.</t>
  </si>
  <si>
    <t>Murid menghuraikan dan mengamalkan  konsep Adab secara bersungguh-sungguh dalam kehidupan harian.</t>
  </si>
  <si>
    <t>Murid menganalisis  dan mengamalkan konsep Adab secara istiqamah dalam kehidupan harian.</t>
  </si>
  <si>
    <t>Murid merumuskan dan mengamalkan konsep Adab secara istiqamah serta boleh dicontohi atau membimbing orang lain.</t>
  </si>
  <si>
    <r>
      <rPr>
        <sz val="12"/>
        <color theme="1"/>
        <rFont val="Calibri"/>
        <family val="2"/>
      </rPr>
      <t>Tahap Keseluruhan</t>
    </r>
    <r>
      <rPr>
        <sz val="9"/>
        <color theme="1"/>
        <rFont val="Calibri"/>
        <family val="2"/>
      </rPr>
      <t xml:space="preserve"> </t>
    </r>
  </si>
  <si>
    <t xml:space="preserve">NAMA GURU </t>
  </si>
  <si>
    <t>NAMA SEKOLAH</t>
  </si>
  <si>
    <t xml:space="preserve">POSKOD </t>
  </si>
  <si>
    <t xml:space="preserve">ALAMAT SEKOLAH </t>
  </si>
  <si>
    <t>KOD SEKOLAH</t>
  </si>
  <si>
    <t xml:space="preserve">NO TELEFON </t>
  </si>
  <si>
    <t>NO FAX</t>
  </si>
  <si>
    <t xml:space="preserve">EMAIL </t>
  </si>
  <si>
    <t>KELAS</t>
  </si>
  <si>
    <t>MATA PELAJARAN</t>
  </si>
  <si>
    <t xml:space="preserve">TAHUN </t>
  </si>
  <si>
    <t xml:space="preserve">NAMA MURID </t>
  </si>
  <si>
    <t>NO SIJIL KELAHIRAN /IC</t>
  </si>
  <si>
    <t xml:space="preserve">KELAS </t>
  </si>
  <si>
    <t>NAMA GURU</t>
  </si>
  <si>
    <t>TARIKH PELAPORAN</t>
  </si>
  <si>
    <t>LELAKI</t>
  </si>
  <si>
    <t>PEREMPUAN</t>
  </si>
  <si>
    <t>PENTAKSIRAN PENDIDIKAN ISLAM TAHUN 6</t>
  </si>
  <si>
    <t>SK 3.7</t>
  </si>
  <si>
    <t>SK 5.5</t>
  </si>
  <si>
    <t>SK 7.2</t>
  </si>
  <si>
    <t>SK 1.1
(at Tin)</t>
  </si>
  <si>
    <t>SK 1.1
 (al Insyirah)</t>
  </si>
  <si>
    <t>SK 1.1
 (as Syam)</t>
  </si>
  <si>
    <t>SK 1.2
 (at Tin )</t>
  </si>
  <si>
    <t>SK 1.2
 (al Insyirah)</t>
  </si>
  <si>
    <t>SK 1.2
(as Syam)</t>
  </si>
  <si>
    <t xml:space="preserve">SK 1.3.2 
(ad Dhuha) </t>
  </si>
  <si>
    <t>SK 1.3.1 
(al Qadr)</t>
  </si>
  <si>
    <t>SK 1.4.1</t>
  </si>
  <si>
    <t>SK 2</t>
  </si>
  <si>
    <t>RUMUSAN PENCAPAIAN TAHAP
KELAS</t>
  </si>
  <si>
    <t xml:space="preserve">BILANGAN MURID </t>
  </si>
  <si>
    <t>Keseluruhan Prestasi Pendidikan Islam Tahun 6 :</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</si>
</sst>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Arial"/>
      <family val="2"/>
    </font>
    <font>
      <sz val="12"/>
      <color theme="1"/>
      <name val="Arial"/>
      <family val="2"/>
    </font>
    <font>
      <sz val="8"/>
      <color indexed="81"/>
      <name val="Tahoma"/>
      <family val="2"/>
    </font>
    <font>
      <b/>
      <sz val="11"/>
      <color theme="1"/>
      <name val="Arial"/>
      <family val="2"/>
    </font>
    <font>
      <b/>
      <sz val="12"/>
      <color theme="1"/>
      <name val="Arial"/>
      <family val="2"/>
    </font>
    <font>
      <b/>
      <sz val="14"/>
      <color theme="1"/>
      <name val="Arial"/>
      <family val="2"/>
    </font>
    <font>
      <b/>
      <sz val="12"/>
      <color indexed="81"/>
      <name val="Arial"/>
      <family val="2"/>
    </font>
    <font>
      <sz val="9"/>
      <color theme="1"/>
      <name val="Arial"/>
      <family val="2"/>
    </font>
    <font>
      <b/>
      <sz val="9"/>
      <color theme="1"/>
      <name val="Arial"/>
      <family val="2"/>
    </font>
    <font>
      <u/>
      <sz val="11"/>
      <color theme="10"/>
      <name val="Calibri"/>
      <family val="2"/>
      <scheme val="minor"/>
    </font>
    <font>
      <u/>
      <sz val="11"/>
      <color theme="11"/>
      <name val="Calibri"/>
      <family val="2"/>
      <scheme val="minor"/>
    </font>
    <font>
      <b/>
      <sz val="11"/>
      <color rgb="FF000000"/>
      <name val="Arial"/>
      <family val="2"/>
    </font>
    <font>
      <b/>
      <sz val="12"/>
      <color rgb="FF000000"/>
      <name val="Arial"/>
      <family val="2"/>
    </font>
    <font>
      <b/>
      <sz val="14"/>
      <color rgb="FF000000"/>
      <name val="Arial"/>
      <family val="2"/>
    </font>
    <font>
      <sz val="11"/>
      <color rgb="FF000000"/>
      <name val="Arial"/>
      <family val="2"/>
    </font>
    <font>
      <sz val="12"/>
      <color rgb="FF000000"/>
      <name val="Arial"/>
      <family val="2"/>
    </font>
    <font>
      <sz val="14"/>
      <color rgb="FF000000"/>
      <name val="Arial"/>
      <family val="2"/>
    </font>
    <font>
      <sz val="14"/>
      <color theme="1"/>
      <name val="Arial"/>
      <family val="2"/>
    </font>
    <font>
      <sz val="14"/>
      <color theme="1"/>
      <name val="Calibri"/>
      <family val="2"/>
      <scheme val="minor"/>
    </font>
    <font>
      <sz val="10"/>
      <color theme="1"/>
      <name val="Arial"/>
      <family val="2"/>
    </font>
    <font>
      <sz val="11"/>
      <color theme="0"/>
      <name val="Calibri"/>
      <family val="2"/>
      <scheme val="minor"/>
    </font>
    <font>
      <b/>
      <sz val="12"/>
      <color theme="0"/>
      <name val="Arial"/>
      <family val="2"/>
    </font>
    <font>
      <sz val="12"/>
      <color theme="0"/>
      <name val="Arial"/>
      <family val="2"/>
    </font>
    <font>
      <b/>
      <sz val="11"/>
      <color theme="1"/>
      <name val="Calibri"/>
      <family val="2"/>
      <scheme val="minor"/>
    </font>
    <font>
      <b/>
      <sz val="14"/>
      <color theme="1"/>
      <name val="Calibri"/>
      <family val="2"/>
    </font>
    <font>
      <sz val="9"/>
      <color theme="1"/>
      <name val="Calibri"/>
      <family val="2"/>
    </font>
    <font>
      <sz val="9"/>
      <color rgb="FF000000"/>
      <name val="Calibri"/>
      <family val="2"/>
    </font>
    <font>
      <b/>
      <sz val="12"/>
      <color theme="1"/>
      <name val="Calibri"/>
      <family val="2"/>
    </font>
    <font>
      <b/>
      <sz val="12"/>
      <color rgb="FF000000"/>
      <name val="Calibri"/>
      <family val="2"/>
    </font>
    <font>
      <b/>
      <sz val="12"/>
      <name val="Calibri"/>
      <family val="2"/>
    </font>
    <font>
      <sz val="9"/>
      <name val="Calibri"/>
      <family val="2"/>
    </font>
    <font>
      <sz val="12"/>
      <color theme="1"/>
      <name val="Calibri"/>
      <family val="2"/>
    </font>
    <font>
      <b/>
      <sz val="14"/>
      <color theme="1"/>
      <name val="Calibri"/>
      <family val="2"/>
      <scheme val="minor"/>
    </font>
    <font>
      <sz val="11"/>
      <name val="Calibri"/>
      <family val="2"/>
      <scheme val="minor"/>
    </font>
    <font>
      <b/>
      <sz val="16"/>
      <color theme="1"/>
      <name val="Calibri"/>
      <scheme val="minor"/>
    </font>
    <font>
      <sz val="16"/>
      <color theme="1"/>
      <name val="Calibri"/>
      <scheme val="minor"/>
    </font>
    <font>
      <sz val="8"/>
      <name val="Calibri"/>
      <family val="2"/>
      <scheme val="minor"/>
    </font>
    <font>
      <sz val="11"/>
      <color theme="0" tint="-4.9989318521683403E-2"/>
      <name val="Calibri"/>
      <scheme val="minor"/>
    </font>
  </fonts>
  <fills count="29">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DDD9C4"/>
        <bgColor rgb="FF000000"/>
      </patternFill>
    </fill>
    <fill>
      <patternFill patternType="solid">
        <fgColor theme="9"/>
        <bgColor indexed="64"/>
      </patternFill>
    </fill>
    <fill>
      <patternFill patternType="solid">
        <fgColor theme="3" tint="0.79998168889431442"/>
        <bgColor indexed="64"/>
      </patternFill>
    </fill>
    <fill>
      <patternFill patternType="solid">
        <fgColor rgb="FFDF5FD6"/>
        <bgColor indexed="64"/>
      </patternFill>
    </fill>
    <fill>
      <patternFill patternType="solid">
        <fgColor rgb="FFFFFFFF"/>
        <bgColor indexed="64"/>
      </patternFill>
    </fill>
    <fill>
      <patternFill patternType="solid">
        <fgColor theme="3"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9FF99"/>
        <bgColor indexed="64"/>
      </patternFill>
    </fill>
    <fill>
      <patternFill patternType="solid">
        <fgColor rgb="FFCCFF66"/>
        <bgColor rgb="FF000000"/>
      </patternFill>
    </fill>
    <fill>
      <patternFill patternType="solid">
        <fgColor rgb="FF00B0F0"/>
        <bgColor indexed="64"/>
      </patternFill>
    </fill>
    <fill>
      <patternFill patternType="solid">
        <fgColor theme="8" tint="0.39997558519241921"/>
        <bgColor indexed="64"/>
      </patternFill>
    </fill>
    <fill>
      <patternFill patternType="solid">
        <fgColor rgb="FFFF99CC"/>
        <bgColor indexed="64"/>
      </patternFill>
    </fill>
    <fill>
      <patternFill patternType="solid">
        <fgColor rgb="FFFFC000"/>
        <bgColor indexed="64"/>
      </patternFill>
    </fill>
    <fill>
      <patternFill patternType="solid">
        <fgColor rgb="FF99CCFF"/>
        <bgColor indexed="64"/>
      </patternFill>
    </fill>
    <fill>
      <patternFill patternType="solid">
        <fgColor rgb="FFFF7C8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51">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275">
    <xf numFmtId="0" fontId="0" fillId="0" borderId="0" xfId="0"/>
    <xf numFmtId="0" fontId="3" fillId="0" borderId="0" xfId="0" applyFont="1"/>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6" fillId="3" borderId="1" xfId="0" applyFont="1" applyFill="1" applyBorder="1" applyAlignment="1">
      <alignment horizontal="center" vertical="center"/>
    </xf>
    <xf numFmtId="0" fontId="6" fillId="0" borderId="0" xfId="0" applyFont="1" applyAlignment="1">
      <alignment horizontal="center" vertical="center"/>
    </xf>
    <xf numFmtId="0" fontId="17" fillId="0" borderId="0" xfId="0" applyFont="1"/>
    <xf numFmtId="0" fontId="14" fillId="0" borderId="0" xfId="0" applyFont="1" applyAlignment="1">
      <alignment horizontal="center" vertical="center"/>
    </xf>
    <xf numFmtId="0" fontId="14" fillId="7" borderId="1" xfId="0" applyFont="1" applyFill="1" applyBorder="1" applyAlignment="1">
      <alignment horizontal="center" vertical="center"/>
    </xf>
    <xf numFmtId="0" fontId="14" fillId="7" borderId="3" xfId="0"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top" wrapText="1"/>
    </xf>
    <xf numFmtId="0" fontId="14" fillId="7" borderId="6" xfId="0" applyFont="1" applyFill="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top" wrapText="1"/>
    </xf>
    <xf numFmtId="0" fontId="17" fillId="0" borderId="8" xfId="0" applyFont="1" applyBorder="1" applyAlignment="1">
      <alignment horizontal="left" vertical="top" wrapText="1"/>
    </xf>
    <xf numFmtId="0" fontId="4" fillId="0" borderId="1" xfId="0" applyFont="1" applyBorder="1" applyAlignment="1">
      <alignment vertical="center" wrapText="1"/>
    </xf>
    <xf numFmtId="0" fontId="7" fillId="3" borderId="1" xfId="0" applyFont="1" applyFill="1" applyBorder="1" applyAlignment="1">
      <alignment horizontal="center" vertical="center"/>
    </xf>
    <xf numFmtId="0" fontId="4" fillId="0" borderId="1" xfId="0" applyFont="1" applyBorder="1" applyAlignment="1">
      <alignment horizontal="left" vertical="center" wrapText="1"/>
    </xf>
    <xf numFmtId="0" fontId="17" fillId="0" borderId="0" xfId="0" applyFont="1" applyBorder="1" applyAlignment="1">
      <alignment horizontal="left" vertical="top" wrapText="1"/>
    </xf>
    <xf numFmtId="0" fontId="14" fillId="0" borderId="0" xfId="0" applyFont="1" applyFill="1" applyBorder="1" applyAlignment="1">
      <alignment horizontal="center" vertical="center"/>
    </xf>
    <xf numFmtId="0" fontId="17" fillId="0" borderId="0" xfId="0" applyFont="1" applyBorder="1" applyAlignment="1">
      <alignment horizontal="left" vertical="center" wrapText="1"/>
    </xf>
    <xf numFmtId="0" fontId="18" fillId="0" borderId="0" xfId="0" applyFont="1" applyBorder="1" applyAlignment="1">
      <alignment horizontal="center" vertical="center" wrapText="1"/>
    </xf>
    <xf numFmtId="0" fontId="15" fillId="7" borderId="1"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6" xfId="0" applyFont="1" applyFill="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7" fillId="0" borderId="7" xfId="0" applyFont="1" applyBorder="1" applyAlignment="1">
      <alignment horizontal="left" vertical="center" wrapText="1"/>
    </xf>
    <xf numFmtId="0" fontId="17" fillId="0" borderId="1" xfId="0" applyFont="1" applyBorder="1" applyAlignment="1">
      <alignment horizontal="left" vertical="center" wrapText="1"/>
    </xf>
    <xf numFmtId="0" fontId="15" fillId="0" borderId="0" xfId="0" applyFont="1" applyFill="1" applyBorder="1" applyAlignment="1">
      <alignment horizontal="center" vertical="center"/>
    </xf>
    <xf numFmtId="0" fontId="18" fillId="0" borderId="9" xfId="0" applyFont="1" applyBorder="1" applyAlignment="1">
      <alignment horizontal="left" vertical="center" wrapText="1"/>
    </xf>
    <xf numFmtId="0" fontId="18" fillId="0" borderId="1" xfId="0" applyFont="1" applyBorder="1" applyAlignment="1">
      <alignment horizontal="left" vertical="center" wrapText="1"/>
    </xf>
    <xf numFmtId="0" fontId="16" fillId="0" borderId="0" xfId="0" applyFont="1" applyAlignment="1">
      <alignment horizontal="center" vertical="center"/>
    </xf>
    <xf numFmtId="0" fontId="19" fillId="0" borderId="0" xfId="0" applyFont="1" applyBorder="1" applyAlignment="1">
      <alignment horizontal="center" vertical="center" wrapText="1"/>
    </xf>
    <xf numFmtId="0" fontId="18" fillId="0" borderId="0" xfId="0" applyFont="1"/>
    <xf numFmtId="0" fontId="0" fillId="0" borderId="0" xfId="0" applyAlignment="1">
      <alignment horizontal="center"/>
    </xf>
    <xf numFmtId="0" fontId="2" fillId="0" borderId="1" xfId="0" applyFont="1" applyBorder="1" applyAlignment="1">
      <alignment vertical="center" wrapText="1" shrinkToFit="1"/>
    </xf>
    <xf numFmtId="0" fontId="10" fillId="0" borderId="1" xfId="0" applyFont="1" applyBorder="1" applyAlignment="1" applyProtection="1">
      <alignment horizontal="center" vertical="center"/>
      <protection locked="0" hidden="1"/>
    </xf>
    <xf numFmtId="0" fontId="0" fillId="0" borderId="1" xfId="0" applyBorder="1" applyAlignment="1">
      <alignment horizontal="left"/>
    </xf>
    <xf numFmtId="0" fontId="0" fillId="0" borderId="1" xfId="0" applyBorder="1" applyAlignment="1">
      <alignment horizontal="center"/>
    </xf>
    <xf numFmtId="1" fontId="0" fillId="0" borderId="1" xfId="0" applyNumberFormat="1" applyBorder="1" applyAlignment="1">
      <alignment horizontal="center"/>
    </xf>
    <xf numFmtId="0" fontId="4" fillId="0" borderId="0" xfId="0" applyFont="1" applyProtection="1">
      <protection hidden="1"/>
    </xf>
    <xf numFmtId="0" fontId="10" fillId="0" borderId="0" xfId="0" applyFont="1" applyAlignment="1" applyProtection="1">
      <alignment horizontal="center"/>
      <protection hidden="1"/>
    </xf>
    <xf numFmtId="0" fontId="4" fillId="0" borderId="0" xfId="0" applyFont="1" applyAlignment="1" applyProtection="1">
      <alignment horizontal="center"/>
      <protection hidden="1"/>
    </xf>
    <xf numFmtId="1" fontId="4" fillId="0" borderId="0" xfId="0" applyNumberFormat="1"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6" fillId="0" borderId="0" xfId="0" applyFont="1" applyProtection="1">
      <protection hidden="1"/>
    </xf>
    <xf numFmtId="0" fontId="3" fillId="0" borderId="0" xfId="0" applyFont="1" applyProtection="1">
      <protection hidden="1"/>
    </xf>
    <xf numFmtId="0" fontId="25" fillId="0" borderId="0" xfId="0" applyFont="1" applyProtection="1">
      <protection hidden="1"/>
    </xf>
    <xf numFmtId="1" fontId="25" fillId="0" borderId="0" xfId="0" applyNumberFormat="1" applyFont="1" applyProtection="1">
      <protection hidden="1"/>
    </xf>
    <xf numFmtId="2" fontId="25" fillId="0" borderId="0" xfId="0" applyNumberFormat="1" applyFont="1" applyProtection="1">
      <protection hidden="1"/>
    </xf>
    <xf numFmtId="0" fontId="0" fillId="0" borderId="0" xfId="0" applyProtection="1">
      <protection hidden="1"/>
    </xf>
    <xf numFmtId="0" fontId="0" fillId="0" borderId="0" xfId="0" applyFont="1" applyProtection="1">
      <protection hidden="1"/>
    </xf>
    <xf numFmtId="0" fontId="22" fillId="0" borderId="1" xfId="0" applyFont="1" applyBorder="1" applyAlignment="1" applyProtection="1">
      <alignment vertical="center" wrapText="1" shrinkToFit="1"/>
      <protection hidden="1"/>
    </xf>
    <xf numFmtId="0" fontId="22" fillId="11" borderId="1" xfId="0" applyFont="1" applyFill="1" applyBorder="1" applyAlignment="1" applyProtection="1">
      <alignment vertical="center" wrapText="1" shrinkToFit="1"/>
      <protection hidden="1"/>
    </xf>
    <xf numFmtId="0" fontId="0" fillId="0" borderId="0" xfId="0" applyFont="1" applyAlignment="1" applyProtection="1">
      <alignment horizontal="right"/>
      <protection hidden="1"/>
    </xf>
    <xf numFmtId="0" fontId="3" fillId="10" borderId="1" xfId="0" applyFont="1" applyFill="1" applyBorder="1" applyAlignment="1" applyProtection="1">
      <alignment horizontal="center" vertical="center"/>
      <protection hidden="1"/>
    </xf>
    <xf numFmtId="0" fontId="0" fillId="0" borderId="0" xfId="0" applyFont="1" applyAlignment="1" applyProtection="1">
      <protection hidden="1"/>
    </xf>
    <xf numFmtId="0" fontId="0" fillId="0" borderId="1" xfId="0" applyBorder="1"/>
    <xf numFmtId="0" fontId="0" fillId="0" borderId="1" xfId="0"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pplyProtection="1">
      <alignment horizontal="center" vertical="center"/>
      <protection locked="0" hidden="1"/>
    </xf>
    <xf numFmtId="0" fontId="2" fillId="0" borderId="1" xfId="0" applyFont="1" applyBorder="1" applyAlignment="1" applyProtection="1">
      <alignment horizontal="center" vertical="center"/>
      <protection locked="0" hidden="1"/>
    </xf>
    <xf numFmtId="0" fontId="24" fillId="0" borderId="0" xfId="0" applyFont="1" applyProtection="1">
      <protection locked="0" hidden="1"/>
    </xf>
    <xf numFmtId="1" fontId="24" fillId="0" borderId="0" xfId="0" applyNumberFormat="1" applyFont="1" applyProtection="1">
      <protection locked="0" hidden="1"/>
    </xf>
    <xf numFmtId="2" fontId="24" fillId="0" borderId="0" xfId="0" applyNumberFormat="1" applyFont="1" applyProtection="1">
      <protection locked="0" hidden="1"/>
    </xf>
    <xf numFmtId="0" fontId="7" fillId="0" borderId="0" xfId="0" applyFont="1" applyProtection="1">
      <protection locked="0" hidden="1"/>
    </xf>
    <xf numFmtId="0" fontId="8" fillId="0" borderId="0" xfId="0" applyFont="1" applyProtection="1">
      <protection locked="0" hidden="1"/>
    </xf>
    <xf numFmtId="0" fontId="8" fillId="0" borderId="0" xfId="0" applyFont="1" applyAlignment="1" applyProtection="1">
      <alignment horizontal="center" vertical="center"/>
      <protection locked="0" hidden="1"/>
    </xf>
    <xf numFmtId="0" fontId="11" fillId="0" borderId="0" xfId="0" applyFont="1" applyAlignment="1" applyProtection="1">
      <alignment horizontal="center"/>
      <protection locked="0" hidden="1"/>
    </xf>
    <xf numFmtId="0" fontId="7" fillId="0" borderId="0" xfId="0" applyFont="1" applyAlignment="1" applyProtection="1">
      <alignment horizontal="center"/>
      <protection locked="0" hidden="1"/>
    </xf>
    <xf numFmtId="1" fontId="7" fillId="0" borderId="0" xfId="0" applyNumberFormat="1" applyFont="1" applyAlignment="1" applyProtection="1">
      <alignment horizontal="center" vertical="center"/>
      <protection locked="0" hidden="1"/>
    </xf>
    <xf numFmtId="0" fontId="7" fillId="0" borderId="0" xfId="0" applyFont="1" applyBorder="1" applyAlignment="1" applyProtection="1">
      <alignment vertical="center"/>
      <protection locked="0" hidden="1"/>
    </xf>
    <xf numFmtId="0" fontId="7" fillId="0" borderId="0" xfId="0" applyFont="1" applyBorder="1" applyAlignment="1" applyProtection="1">
      <alignment horizontal="center" vertical="center"/>
      <protection locked="0" hidden="1"/>
    </xf>
    <xf numFmtId="0" fontId="25" fillId="0" borderId="0" xfId="0" applyFont="1" applyProtection="1">
      <protection locked="0" hidden="1"/>
    </xf>
    <xf numFmtId="1" fontId="25" fillId="0" borderId="0" xfId="0" applyNumberFormat="1" applyFont="1" applyProtection="1">
      <protection locked="0" hidden="1"/>
    </xf>
    <xf numFmtId="2" fontId="25" fillId="0" borderId="0" xfId="0" applyNumberFormat="1" applyFont="1" applyProtection="1">
      <protection locked="0" hidden="1"/>
    </xf>
    <xf numFmtId="0" fontId="4" fillId="0" borderId="0" xfId="0" applyFont="1" applyProtection="1">
      <protection locked="0" hidden="1"/>
    </xf>
    <xf numFmtId="0" fontId="23" fillId="0" borderId="0" xfId="0" applyFont="1" applyProtection="1">
      <protection locked="0" hidden="1"/>
    </xf>
    <xf numFmtId="0" fontId="10" fillId="0" borderId="0" xfId="0" applyFont="1" applyBorder="1" applyAlignment="1" applyProtection="1">
      <alignment horizontal="center" vertical="center"/>
      <protection locked="0" hidden="1"/>
    </xf>
    <xf numFmtId="0" fontId="4" fillId="0" borderId="0" xfId="0" applyFont="1" applyBorder="1" applyAlignment="1" applyProtection="1">
      <alignment vertical="center"/>
      <protection locked="0" hidden="1"/>
    </xf>
    <xf numFmtId="0" fontId="4" fillId="0" borderId="0" xfId="0" applyFont="1" applyBorder="1" applyAlignment="1" applyProtection="1">
      <alignment horizontal="center" vertical="center"/>
      <protection locked="0" hidden="1"/>
    </xf>
    <xf numFmtId="0" fontId="0" fillId="0" borderId="0" xfId="0" applyProtection="1">
      <protection locked="0" hidden="1"/>
    </xf>
    <xf numFmtId="0" fontId="26" fillId="0" borderId="0" xfId="0" applyFont="1" applyFill="1" applyBorder="1" applyAlignment="1" applyProtection="1">
      <alignment vertical="center" wrapText="1"/>
      <protection locked="0" hidden="1"/>
    </xf>
    <xf numFmtId="0" fontId="10" fillId="0" borderId="0" xfId="0" applyFont="1" applyAlignment="1" applyProtection="1">
      <alignment horizontal="center"/>
      <protection locked="0" hidden="1"/>
    </xf>
    <xf numFmtId="0" fontId="7" fillId="0" borderId="0" xfId="0" applyFont="1" applyAlignment="1" applyProtection="1">
      <alignment horizontal="center" vertical="top"/>
      <protection locked="0" hidden="1"/>
    </xf>
    <xf numFmtId="0" fontId="4" fillId="0" borderId="0" xfId="0" applyFont="1" applyAlignment="1" applyProtection="1">
      <alignment horizontal="center" vertical="top" wrapText="1"/>
      <protection locked="0" hidden="1"/>
    </xf>
    <xf numFmtId="0" fontId="4" fillId="0" borderId="0" xfId="0" applyFont="1" applyAlignment="1" applyProtection="1">
      <alignment horizontal="center"/>
      <protection locked="0" hidden="1"/>
    </xf>
    <xf numFmtId="1" fontId="4" fillId="0" borderId="0" xfId="0" applyNumberFormat="1" applyFont="1" applyAlignment="1" applyProtection="1">
      <alignment horizontal="center" vertical="center"/>
      <protection locked="0" hidden="1"/>
    </xf>
    <xf numFmtId="0" fontId="20" fillId="0" borderId="0" xfId="0" applyFont="1" applyAlignment="1" applyProtection="1">
      <alignment horizontal="center" vertical="center"/>
      <protection locked="0" hidden="1"/>
    </xf>
    <xf numFmtId="0" fontId="6" fillId="0" borderId="0" xfId="0" applyFont="1" applyProtection="1">
      <protection locked="0" hidden="1"/>
    </xf>
    <xf numFmtId="0" fontId="3" fillId="0" borderId="0" xfId="0" applyFont="1" applyProtection="1">
      <protection locked="0" hidden="1"/>
    </xf>
    <xf numFmtId="0" fontId="8" fillId="0" borderId="0" xfId="0" applyFont="1" applyAlignment="1" applyProtection="1">
      <alignment horizontal="center"/>
      <protection locked="0" hidden="1"/>
    </xf>
    <xf numFmtId="0" fontId="0" fillId="0" borderId="0" xfId="0" applyFont="1" applyAlignment="1" applyProtection="1">
      <alignment horizontal="center"/>
      <protection hidden="1"/>
    </xf>
    <xf numFmtId="0" fontId="2" fillId="3" borderId="1" xfId="0" applyFont="1" applyFill="1" applyBorder="1" applyAlignment="1" applyProtection="1">
      <alignment horizontal="center" vertical="center"/>
      <protection hidden="1"/>
    </xf>
    <xf numFmtId="1" fontId="28" fillId="3" borderId="6" xfId="0" applyNumberFormat="1" applyFont="1" applyFill="1" applyBorder="1" applyAlignment="1" applyProtection="1">
      <alignment horizontal="center" vertical="center" wrapText="1"/>
      <protection hidden="1"/>
    </xf>
    <xf numFmtId="1" fontId="28" fillId="3" borderId="1" xfId="0" applyNumberFormat="1" applyFont="1" applyFill="1" applyBorder="1" applyAlignment="1" applyProtection="1">
      <alignment horizontal="center" vertical="center" wrapText="1"/>
      <protection hidden="1"/>
    </xf>
    <xf numFmtId="0" fontId="4" fillId="18" borderId="1" xfId="0" applyFont="1" applyFill="1" applyBorder="1" applyAlignment="1" applyProtection="1">
      <alignment horizontal="center" vertical="center"/>
      <protection hidden="1"/>
    </xf>
    <xf numFmtId="0" fontId="8" fillId="0" borderId="0" xfId="0" applyFont="1" applyAlignment="1" applyProtection="1">
      <protection locked="0" hidden="1"/>
    </xf>
    <xf numFmtId="0" fontId="8" fillId="0" borderId="0" xfId="0" applyFont="1" applyFill="1" applyAlignment="1" applyProtection="1">
      <alignment horizontal="left" vertical="top"/>
      <protection locked="0" hidden="1"/>
    </xf>
    <xf numFmtId="0" fontId="8" fillId="0" borderId="0" xfId="0" applyFont="1" applyFill="1" applyAlignment="1" applyProtection="1">
      <alignment horizontal="center"/>
      <protection locked="0" hidden="1"/>
    </xf>
    <xf numFmtId="0" fontId="8" fillId="0" borderId="0" xfId="0" applyFont="1" applyFill="1" applyProtection="1">
      <protection locked="0" hidden="1"/>
    </xf>
    <xf numFmtId="0" fontId="7" fillId="0" borderId="0" xfId="0" applyFont="1" applyFill="1" applyProtection="1">
      <protection locked="0" hidden="1"/>
    </xf>
    <xf numFmtId="0" fontId="24" fillId="0" borderId="0" xfId="0" applyFont="1" applyFill="1" applyProtection="1">
      <protection locked="0" hidden="1"/>
    </xf>
    <xf numFmtId="1" fontId="24" fillId="0" borderId="0" xfId="0" applyNumberFormat="1" applyFont="1" applyFill="1" applyProtection="1">
      <protection locked="0" hidden="1"/>
    </xf>
    <xf numFmtId="2" fontId="24" fillId="0" borderId="0" xfId="0" applyNumberFormat="1" applyFont="1" applyFill="1" applyProtection="1">
      <protection locked="0" hidden="1"/>
    </xf>
    <xf numFmtId="0" fontId="8" fillId="0" borderId="0" xfId="0" applyFont="1" applyFill="1" applyBorder="1" applyAlignment="1" applyProtection="1">
      <alignment horizontal="center"/>
      <protection locked="0" hidden="1"/>
    </xf>
    <xf numFmtId="0" fontId="8" fillId="14" borderId="0" xfId="0" applyFont="1" applyFill="1" applyBorder="1" applyAlignment="1" applyProtection="1">
      <alignment horizontal="left" vertical="top"/>
      <protection locked="0" hidden="1"/>
    </xf>
    <xf numFmtId="0" fontId="8" fillId="0" borderId="0" xfId="0" applyFont="1" applyFill="1" applyBorder="1" applyAlignment="1" applyProtection="1">
      <alignment horizontal="left" vertical="top"/>
      <protection locked="0" hidden="1"/>
    </xf>
    <xf numFmtId="0" fontId="8" fillId="0" borderId="0" xfId="0" applyFont="1" applyFill="1" applyAlignment="1" applyProtection="1">
      <alignment vertical="top"/>
      <protection locked="0" hidden="1"/>
    </xf>
    <xf numFmtId="0" fontId="8" fillId="0" borderId="0" xfId="0" applyFont="1" applyFill="1" applyAlignment="1" applyProtection="1">
      <protection locked="0" hidden="1"/>
    </xf>
    <xf numFmtId="0" fontId="8" fillId="0" borderId="0" xfId="0" applyFont="1" applyFill="1" applyBorder="1" applyAlignment="1" applyProtection="1">
      <alignment vertical="center"/>
      <protection locked="0" hidden="1"/>
    </xf>
    <xf numFmtId="0" fontId="8" fillId="0" borderId="0" xfId="0" applyFont="1" applyFill="1" applyBorder="1" applyAlignment="1" applyProtection="1">
      <alignment vertical="top"/>
      <protection locked="0" hidden="1"/>
    </xf>
    <xf numFmtId="0" fontId="7" fillId="0" borderId="0" xfId="0" applyFont="1" applyFill="1" applyBorder="1" applyProtection="1">
      <protection locked="0" hidden="1"/>
    </xf>
    <xf numFmtId="0" fontId="8" fillId="0" borderId="0" xfId="0" applyFont="1" applyFill="1" applyAlignment="1" applyProtection="1">
      <alignment horizontal="center" vertical="center"/>
      <protection locked="0" hidden="1"/>
    </xf>
    <xf numFmtId="0" fontId="7" fillId="0" borderId="0" xfId="0" applyFont="1" applyFill="1" applyBorder="1" applyAlignment="1" applyProtection="1">
      <alignment vertical="center"/>
      <protection locked="0" hidden="1"/>
    </xf>
    <xf numFmtId="0" fontId="8" fillId="14" borderId="0" xfId="0" applyFont="1" applyFill="1" applyBorder="1" applyAlignment="1" applyProtection="1">
      <alignment horizontal="left"/>
      <protection locked="0" hidden="1"/>
    </xf>
    <xf numFmtId="0" fontId="8" fillId="14" borderId="0" xfId="0" applyFont="1" applyFill="1" applyBorder="1" applyAlignment="1" applyProtection="1">
      <alignment horizontal="left" vertical="center"/>
      <protection locked="0" hidden="1"/>
    </xf>
    <xf numFmtId="0" fontId="8" fillId="0" borderId="0" xfId="0" applyFont="1" applyFill="1" applyBorder="1" applyAlignment="1" applyProtection="1">
      <alignment horizontal="left" vertical="center"/>
      <protection locked="0" hidden="1"/>
    </xf>
    <xf numFmtId="0" fontId="8" fillId="0" borderId="0" xfId="0" applyFont="1" applyFill="1" applyAlignment="1" applyProtection="1">
      <alignment horizontal="left" vertical="center"/>
      <protection locked="0" hidden="1"/>
    </xf>
    <xf numFmtId="0" fontId="7" fillId="0" borderId="0" xfId="0" applyFont="1" applyAlignment="1" applyProtection="1">
      <alignment horizontal="left" vertical="center"/>
      <protection locked="0" hidden="1"/>
    </xf>
    <xf numFmtId="0" fontId="8" fillId="0" borderId="0" xfId="0" applyFont="1" applyAlignment="1" applyProtection="1">
      <alignment horizontal="left" vertical="center"/>
      <protection locked="0" hidden="1"/>
    </xf>
    <xf numFmtId="0" fontId="7" fillId="0" borderId="0" xfId="0" applyFont="1" applyFill="1" applyAlignment="1" applyProtection="1">
      <alignment horizontal="left" vertical="center"/>
      <protection locked="0" hidden="1"/>
    </xf>
    <xf numFmtId="0" fontId="8" fillId="0" borderId="0" xfId="0" applyFont="1" applyAlignment="1" applyProtection="1">
      <alignment vertical="center"/>
      <protection hidden="1"/>
    </xf>
    <xf numFmtId="0" fontId="8" fillId="0" borderId="0" xfId="0" applyFont="1" applyAlignment="1" applyProtection="1">
      <protection hidden="1"/>
    </xf>
    <xf numFmtId="0" fontId="8" fillId="0" borderId="0" xfId="0" applyFont="1" applyProtection="1">
      <protection hidden="1"/>
    </xf>
    <xf numFmtId="0" fontId="7" fillId="0" borderId="0" xfId="0" applyFont="1" applyProtection="1">
      <protection hidden="1"/>
    </xf>
    <xf numFmtId="0" fontId="7" fillId="0" borderId="0" xfId="0" applyFont="1" applyFill="1" applyProtection="1">
      <protection hidden="1"/>
    </xf>
    <xf numFmtId="0" fontId="8" fillId="0" borderId="0" xfId="0" applyFont="1" applyFill="1" applyAlignment="1" applyProtection="1">
      <alignment horizontal="left" vertical="center"/>
      <protection hidden="1"/>
    </xf>
    <xf numFmtId="0" fontId="7"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7" fillId="0" borderId="0" xfId="0" applyFont="1" applyFill="1" applyAlignment="1" applyProtection="1">
      <alignment horizontal="left" vertical="center"/>
      <protection hidden="1"/>
    </xf>
    <xf numFmtId="0" fontId="28" fillId="2" borderId="1" xfId="0" applyFont="1" applyFill="1" applyBorder="1" applyAlignment="1" applyProtection="1">
      <alignment horizontal="center" vertical="center" wrapText="1"/>
      <protection hidden="1"/>
    </xf>
    <xf numFmtId="0" fontId="8" fillId="14" borderId="0" xfId="0" applyFont="1" applyFill="1" applyBorder="1" applyAlignment="1" applyProtection="1">
      <alignment vertical="top"/>
      <protection locked="0" hidden="1"/>
    </xf>
    <xf numFmtId="0" fontId="8" fillId="14" borderId="0" xfId="0" applyFont="1" applyFill="1" applyBorder="1" applyAlignment="1" applyProtection="1">
      <alignment vertical="center"/>
      <protection locked="0" hidden="1"/>
    </xf>
    <xf numFmtId="0" fontId="7" fillId="14" borderId="0" xfId="0" applyFont="1" applyFill="1" applyAlignment="1" applyProtection="1">
      <alignment vertical="center"/>
      <protection locked="0" hidden="1"/>
    </xf>
    <xf numFmtId="0" fontId="8" fillId="0" borderId="0" xfId="0" applyFont="1" applyFill="1" applyAlignment="1" applyProtection="1">
      <alignment vertical="center"/>
      <protection locked="0" hidden="1"/>
    </xf>
    <xf numFmtId="0" fontId="36" fillId="0" borderId="0" xfId="0" applyFont="1" applyProtection="1">
      <protection hidden="1"/>
    </xf>
    <xf numFmtId="0" fontId="10" fillId="0" borderId="0" xfId="0" applyFont="1" applyBorder="1" applyAlignment="1" applyProtection="1">
      <alignment horizontal="center"/>
      <protection locked="0" hidden="1"/>
    </xf>
    <xf numFmtId="0" fontId="7" fillId="0" borderId="0" xfId="0" applyFont="1" applyFill="1" applyAlignment="1" applyProtection="1">
      <alignment vertical="center"/>
      <protection locked="0" hidden="1"/>
    </xf>
    <xf numFmtId="0" fontId="7" fillId="0" borderId="0" xfId="0" applyFont="1" applyFill="1" applyBorder="1" applyAlignment="1" applyProtection="1">
      <alignment horizontal="left" vertical="center"/>
      <protection locked="0" hidden="1"/>
    </xf>
    <xf numFmtId="0" fontId="0" fillId="12" borderId="1" xfId="0" applyFill="1" applyBorder="1" applyAlignment="1" applyProtection="1">
      <alignment horizontal="center" vertical="center"/>
      <protection hidden="1"/>
    </xf>
    <xf numFmtId="0" fontId="0" fillId="12" borderId="14"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9" borderId="1" xfId="0" applyFill="1" applyBorder="1" applyAlignment="1" applyProtection="1">
      <alignment horizontal="center" vertical="center"/>
      <protection hidden="1"/>
    </xf>
    <xf numFmtId="0" fontId="0" fillId="9" borderId="14" xfId="0" applyFill="1"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0" fillId="19" borderId="14" xfId="0"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13" borderId="1" xfId="0" applyFill="1" applyBorder="1" applyAlignment="1" applyProtection="1">
      <alignment horizontal="center" vertical="center"/>
      <protection hidden="1"/>
    </xf>
    <xf numFmtId="0" fontId="0" fillId="13" borderId="14" xfId="0" applyFill="1" applyBorder="1" applyAlignment="1" applyProtection="1">
      <alignment horizontal="center" vertical="center"/>
      <protection hidden="1"/>
    </xf>
    <xf numFmtId="0" fontId="0" fillId="15" borderId="1" xfId="0" applyFill="1" applyBorder="1" applyAlignment="1" applyProtection="1">
      <alignment horizontal="center" vertical="center"/>
      <protection hidden="1"/>
    </xf>
    <xf numFmtId="0" fontId="0" fillId="15" borderId="14"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6" borderId="14" xfId="0" applyFill="1" applyBorder="1" applyAlignment="1" applyProtection="1">
      <alignment horizontal="center" vertical="center"/>
      <protection hidden="1"/>
    </xf>
    <xf numFmtId="0" fontId="0" fillId="17" borderId="1" xfId="0" applyFill="1" applyBorder="1" applyAlignment="1" applyProtection="1">
      <alignment horizontal="center" vertical="center"/>
      <protection hidden="1"/>
    </xf>
    <xf numFmtId="0" fontId="0" fillId="16" borderId="16" xfId="0" applyFill="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28" fillId="21" borderId="1" xfId="0" applyFont="1" applyFill="1" applyBorder="1" applyAlignment="1" applyProtection="1">
      <alignment horizontal="center" vertical="center" wrapText="1"/>
      <protection hidden="1"/>
    </xf>
    <xf numFmtId="0" fontId="29" fillId="22" borderId="6" xfId="0" applyFont="1" applyFill="1" applyBorder="1" applyAlignment="1" applyProtection="1">
      <alignment horizontal="center" vertical="center" wrapText="1"/>
      <protection hidden="1"/>
    </xf>
    <xf numFmtId="0" fontId="29" fillId="22" borderId="1" xfId="0" applyFont="1" applyFill="1" applyBorder="1" applyAlignment="1" applyProtection="1">
      <alignment horizontal="center" vertical="center" wrapText="1"/>
      <protection hidden="1"/>
    </xf>
    <xf numFmtId="0" fontId="29" fillId="22" borderId="7" xfId="0" applyFont="1" applyFill="1" applyBorder="1" applyAlignment="1" applyProtection="1">
      <alignment horizontal="center" vertical="center" wrapText="1"/>
      <protection hidden="1"/>
    </xf>
    <xf numFmtId="0" fontId="28" fillId="20" borderId="1" xfId="0" applyFont="1" applyFill="1" applyBorder="1" applyAlignment="1" applyProtection="1">
      <alignment horizontal="center" vertical="center" wrapText="1"/>
      <protection hidden="1"/>
    </xf>
    <xf numFmtId="0" fontId="32" fillId="23" borderId="1" xfId="0" applyFont="1" applyFill="1" applyBorder="1" applyAlignment="1" applyProtection="1">
      <alignment horizontal="center" vertical="center" wrapText="1"/>
      <protection hidden="1"/>
    </xf>
    <xf numFmtId="0" fontId="33" fillId="23" borderId="1" xfId="0" applyFont="1" applyFill="1" applyBorder="1" applyAlignment="1" applyProtection="1">
      <alignment horizontal="center" vertical="center" wrapText="1"/>
      <protection hidden="1"/>
    </xf>
    <xf numFmtId="0" fontId="30" fillId="24" borderId="1" xfId="0" applyFont="1" applyFill="1" applyBorder="1" applyAlignment="1" applyProtection="1">
      <alignment horizontal="center" vertical="center" wrapText="1"/>
      <protection hidden="1"/>
    </xf>
    <xf numFmtId="0" fontId="28" fillId="24" borderId="1" xfId="0" applyFont="1" applyFill="1" applyBorder="1" applyAlignment="1" applyProtection="1">
      <alignment horizontal="center" vertical="center" wrapText="1"/>
      <protection hidden="1"/>
    </xf>
    <xf numFmtId="0" fontId="28" fillId="25" borderId="1" xfId="0" applyFont="1" applyFill="1" applyBorder="1" applyAlignment="1" applyProtection="1">
      <alignment horizontal="center" vertical="center" wrapText="1"/>
      <protection hidden="1"/>
    </xf>
    <xf numFmtId="0" fontId="28" fillId="25" borderId="2" xfId="0" applyFont="1" applyFill="1" applyBorder="1" applyAlignment="1" applyProtection="1">
      <alignment horizontal="center" vertical="center" wrapText="1"/>
      <protection hidden="1"/>
    </xf>
    <xf numFmtId="0" fontId="28" fillId="26" borderId="1" xfId="0" applyFont="1" applyFill="1" applyBorder="1" applyAlignment="1" applyProtection="1">
      <alignment horizontal="center" vertical="center" wrapText="1"/>
      <protection hidden="1"/>
    </xf>
    <xf numFmtId="0" fontId="28" fillId="27" borderId="1" xfId="0" applyFont="1" applyFill="1" applyBorder="1" applyAlignment="1" applyProtection="1">
      <alignment horizontal="center" vertical="center" wrapText="1"/>
      <protection hidden="1"/>
    </xf>
    <xf numFmtId="0" fontId="28" fillId="28" borderId="6" xfId="0" applyFont="1" applyFill="1" applyBorder="1" applyAlignment="1" applyProtection="1">
      <alignment horizontal="center" vertical="center" wrapText="1"/>
      <protection hidden="1"/>
    </xf>
    <xf numFmtId="2" fontId="25" fillId="0" borderId="0" xfId="0" applyNumberFormat="1" applyFont="1" applyAlignment="1" applyProtection="1">
      <alignment horizontal="center"/>
      <protection locked="0" hidden="1"/>
    </xf>
    <xf numFmtId="1" fontId="25" fillId="0" borderId="0" xfId="0" applyNumberFormat="1" applyFont="1" applyAlignment="1" applyProtection="1">
      <alignment horizontal="center"/>
      <protection locked="0" hidden="1"/>
    </xf>
    <xf numFmtId="0" fontId="26" fillId="14" borderId="13" xfId="0" applyFont="1" applyFill="1" applyBorder="1" applyAlignment="1" applyProtection="1">
      <alignment vertical="center" wrapText="1"/>
      <protection locked="0" hidden="1"/>
    </xf>
    <xf numFmtId="0" fontId="26" fillId="14" borderId="15" xfId="0" applyFont="1" applyFill="1" applyBorder="1" applyAlignment="1" applyProtection="1">
      <alignment vertical="center" wrapText="1"/>
      <protection locked="0" hidden="1"/>
    </xf>
    <xf numFmtId="0" fontId="1" fillId="0" borderId="1" xfId="0" applyFont="1" applyBorder="1" applyAlignment="1" applyProtection="1">
      <alignment horizontal="center" vertical="center"/>
      <protection locked="0" hidden="1"/>
    </xf>
    <xf numFmtId="0" fontId="3" fillId="0" borderId="1" xfId="0" applyFont="1" applyBorder="1" applyAlignment="1" applyProtection="1">
      <alignment horizontal="left" vertical="center"/>
      <protection locked="0" hidden="1"/>
    </xf>
    <xf numFmtId="0" fontId="37" fillId="14" borderId="13" xfId="0" applyFont="1" applyFill="1" applyBorder="1" applyAlignment="1" applyProtection="1">
      <alignment horizontal="center" vertical="center" wrapText="1"/>
      <protection locked="0" hidden="1"/>
    </xf>
    <xf numFmtId="0" fontId="38" fillId="14" borderId="11" xfId="0" applyFont="1" applyFill="1" applyBorder="1" applyAlignment="1" applyProtection="1">
      <alignment horizontal="center" vertical="center"/>
      <protection hidden="1"/>
    </xf>
    <xf numFmtId="0" fontId="38" fillId="14" borderId="12" xfId="0" applyFont="1" applyFill="1" applyBorder="1" applyAlignment="1" applyProtection="1">
      <alignment horizontal="center" vertical="center"/>
      <protection hidden="1"/>
    </xf>
    <xf numFmtId="0" fontId="40" fillId="0" borderId="0" xfId="0" applyFont="1" applyAlignment="1" applyProtection="1">
      <alignment horizontal="center" vertical="center"/>
      <protection hidden="1"/>
    </xf>
    <xf numFmtId="0" fontId="40" fillId="11" borderId="0" xfId="0" applyFont="1" applyFill="1" applyAlignment="1" applyProtection="1">
      <alignment horizontal="center" vertical="center"/>
      <protection hidden="1"/>
    </xf>
    <xf numFmtId="0" fontId="40" fillId="0" borderId="0" xfId="0" applyFont="1"/>
    <xf numFmtId="0" fontId="40" fillId="0" borderId="0" xfId="0" applyFont="1" applyAlignment="1" applyProtection="1">
      <alignment horizontal="center" vertical="center"/>
      <protection locked="0" hidden="1"/>
    </xf>
    <xf numFmtId="0" fontId="0" fillId="0" borderId="0" xfId="0" applyFont="1" applyAlignment="1" applyProtection="1">
      <protection locked="0" hidden="1"/>
    </xf>
    <xf numFmtId="0" fontId="22" fillId="0" borderId="1" xfId="0" applyFont="1" applyBorder="1" applyAlignment="1" applyProtection="1">
      <alignment horizontal="center" vertical="center" wrapText="1" shrinkToFit="1"/>
      <protection hidden="1"/>
    </xf>
    <xf numFmtId="0" fontId="8" fillId="14" borderId="0" xfId="0" applyFont="1" applyFill="1" applyBorder="1" applyAlignment="1" applyProtection="1">
      <alignment horizontal="left" vertical="center"/>
      <protection locked="0" hidden="1"/>
    </xf>
    <xf numFmtId="0" fontId="2" fillId="13" borderId="1" xfId="0" applyFont="1" applyFill="1" applyBorder="1" applyAlignment="1" applyProtection="1">
      <alignment horizontal="center" vertical="center"/>
      <protection locked="0" hidden="1"/>
    </xf>
    <xf numFmtId="0" fontId="2" fillId="13" borderId="2" xfId="0" applyFont="1" applyFill="1" applyBorder="1" applyAlignment="1" applyProtection="1">
      <alignment horizontal="center" vertical="center"/>
      <protection locked="0" hidden="1"/>
    </xf>
    <xf numFmtId="0" fontId="2" fillId="15" borderId="1" xfId="0" applyFont="1" applyFill="1" applyBorder="1" applyAlignment="1" applyProtection="1">
      <alignment horizontal="center" vertical="center"/>
      <protection locked="0" hidden="1"/>
    </xf>
    <xf numFmtId="0" fontId="2" fillId="15" borderId="2" xfId="0" applyFont="1" applyFill="1" applyBorder="1" applyAlignment="1" applyProtection="1">
      <alignment horizontal="center" vertical="center"/>
      <protection locked="0" hidden="1"/>
    </xf>
    <xf numFmtId="0" fontId="31" fillId="22" borderId="2" xfId="0" applyFont="1" applyFill="1" applyBorder="1" applyAlignment="1" applyProtection="1">
      <alignment horizontal="center" vertical="center" wrapText="1"/>
      <protection hidden="1"/>
    </xf>
    <xf numFmtId="0" fontId="31" fillId="22" borderId="4" xfId="0" applyFont="1" applyFill="1" applyBorder="1" applyAlignment="1" applyProtection="1">
      <alignment horizontal="center" vertical="center" wrapText="1"/>
      <protection hidden="1"/>
    </xf>
    <xf numFmtId="0" fontId="31" fillId="22" borderId="3" xfId="0" applyFont="1" applyFill="1" applyBorder="1" applyAlignment="1" applyProtection="1">
      <alignment horizontal="center" vertical="center" wrapText="1"/>
      <protection hidden="1"/>
    </xf>
    <xf numFmtId="0" fontId="30" fillId="20" borderId="2" xfId="0" applyFont="1" applyFill="1" applyBorder="1" applyAlignment="1" applyProtection="1">
      <alignment horizontal="center" vertical="center" wrapText="1"/>
      <protection hidden="1"/>
    </xf>
    <xf numFmtId="0" fontId="30" fillId="20" borderId="4" xfId="0" applyFont="1" applyFill="1" applyBorder="1" applyAlignment="1" applyProtection="1">
      <alignment horizontal="center" vertical="center" wrapText="1"/>
      <protection hidden="1"/>
    </xf>
    <xf numFmtId="0" fontId="30" fillId="20" borderId="3" xfId="0" applyFont="1" applyFill="1" applyBorder="1" applyAlignment="1" applyProtection="1">
      <alignment horizontal="center" vertical="center" wrapText="1"/>
      <protection hidden="1"/>
    </xf>
    <xf numFmtId="0" fontId="38" fillId="14" borderId="11" xfId="0" applyFont="1" applyFill="1" applyBorder="1" applyAlignment="1" applyProtection="1">
      <alignment horizontal="center" vertical="center"/>
      <protection locked="0" hidden="1"/>
    </xf>
    <xf numFmtId="0" fontId="30" fillId="3" borderId="5" xfId="0" applyFont="1" applyFill="1" applyBorder="1" applyAlignment="1" applyProtection="1">
      <alignment horizontal="center" vertical="center"/>
      <protection hidden="1"/>
    </xf>
    <xf numFmtId="0" fontId="30" fillId="3" borderId="6" xfId="0" applyFont="1" applyFill="1" applyBorder="1" applyAlignment="1" applyProtection="1">
      <alignment horizontal="center" vertical="center"/>
      <protection hidden="1"/>
    </xf>
    <xf numFmtId="0" fontId="30" fillId="3" borderId="5" xfId="0" applyFont="1" applyFill="1" applyBorder="1" applyAlignment="1" applyProtection="1">
      <alignment horizontal="center" vertical="center" wrapText="1"/>
      <protection hidden="1"/>
    </xf>
    <xf numFmtId="0" fontId="30" fillId="3" borderId="6" xfId="0" applyFont="1" applyFill="1" applyBorder="1" applyAlignment="1" applyProtection="1">
      <alignment horizontal="center" vertical="center" wrapText="1"/>
      <protection hidden="1"/>
    </xf>
    <xf numFmtId="0" fontId="30" fillId="21" borderId="2" xfId="0" applyFont="1" applyFill="1" applyBorder="1" applyAlignment="1" applyProtection="1">
      <alignment horizontal="center" vertical="center" wrapText="1"/>
      <protection hidden="1"/>
    </xf>
    <xf numFmtId="0" fontId="30" fillId="21" borderId="4" xfId="0" applyFont="1" applyFill="1" applyBorder="1" applyAlignment="1" applyProtection="1">
      <alignment horizontal="center" vertical="center" wrapText="1"/>
      <protection hidden="1"/>
    </xf>
    <xf numFmtId="0" fontId="30" fillId="21" borderId="3" xfId="0" applyFont="1" applyFill="1" applyBorder="1" applyAlignment="1" applyProtection="1">
      <alignment horizontal="center" vertical="center" wrapText="1"/>
      <protection hidden="1"/>
    </xf>
    <xf numFmtId="0" fontId="2" fillId="16" borderId="16" xfId="0" applyFont="1" applyFill="1" applyBorder="1" applyAlignment="1" applyProtection="1">
      <alignment horizontal="center" vertical="center"/>
      <protection locked="0" hidden="1"/>
    </xf>
    <xf numFmtId="0" fontId="2" fillId="16" borderId="17" xfId="0" applyFont="1" applyFill="1" applyBorder="1" applyAlignment="1" applyProtection="1">
      <alignment horizontal="center" vertical="center"/>
      <protection locked="0" hidden="1"/>
    </xf>
    <xf numFmtId="0" fontId="2" fillId="6" borderId="1" xfId="0" applyFont="1" applyFill="1" applyBorder="1" applyAlignment="1" applyProtection="1">
      <alignment horizontal="center" vertical="center"/>
      <protection locked="0" hidden="1"/>
    </xf>
    <xf numFmtId="0" fontId="2" fillId="6" borderId="2" xfId="0" applyFont="1" applyFill="1" applyBorder="1" applyAlignment="1" applyProtection="1">
      <alignment horizontal="center" vertical="center"/>
      <protection locked="0" hidden="1"/>
    </xf>
    <xf numFmtId="0" fontId="2" fillId="17" borderId="1" xfId="0" applyFont="1" applyFill="1" applyBorder="1" applyAlignment="1" applyProtection="1">
      <alignment horizontal="center" vertical="center"/>
      <protection locked="0" hidden="1"/>
    </xf>
    <xf numFmtId="0" fontId="2" fillId="17" borderId="2" xfId="0" applyFont="1" applyFill="1" applyBorder="1" applyAlignment="1" applyProtection="1">
      <alignment horizontal="center" vertical="center"/>
      <protection locked="0" hidden="1"/>
    </xf>
    <xf numFmtId="0" fontId="2" fillId="4" borderId="1" xfId="0" applyFont="1" applyFill="1" applyBorder="1" applyAlignment="1" applyProtection="1">
      <alignment horizontal="center" vertical="center"/>
      <protection locked="0" hidden="1"/>
    </xf>
    <xf numFmtId="0" fontId="2" fillId="4" borderId="2" xfId="0" applyFont="1" applyFill="1" applyBorder="1" applyAlignment="1" applyProtection="1">
      <alignment horizontal="center" vertical="center"/>
      <protection locked="0" hidden="1"/>
    </xf>
    <xf numFmtId="0" fontId="2" fillId="12" borderId="1" xfId="0" applyFont="1" applyFill="1" applyBorder="1" applyAlignment="1" applyProtection="1">
      <alignment horizontal="center" vertical="center"/>
      <protection locked="0" hidden="1"/>
    </xf>
    <xf numFmtId="0" fontId="2" fillId="12" borderId="2" xfId="0" applyFont="1" applyFill="1" applyBorder="1" applyAlignment="1" applyProtection="1">
      <alignment horizontal="center" vertical="center"/>
      <protection locked="0" hidden="1"/>
    </xf>
    <xf numFmtId="0" fontId="2" fillId="5" borderId="1" xfId="0" applyFont="1" applyFill="1" applyBorder="1" applyAlignment="1" applyProtection="1">
      <alignment horizontal="center" vertical="center"/>
      <protection locked="0" hidden="1"/>
    </xf>
    <xf numFmtId="0" fontId="2" fillId="5" borderId="2" xfId="0" applyFont="1" applyFill="1" applyBorder="1" applyAlignment="1" applyProtection="1">
      <alignment horizontal="center" vertical="center"/>
      <protection locked="0" hidden="1"/>
    </xf>
    <xf numFmtId="0" fontId="2" fillId="9" borderId="1" xfId="0" applyFont="1" applyFill="1" applyBorder="1" applyAlignment="1" applyProtection="1">
      <alignment horizontal="center" vertical="center"/>
      <protection locked="0" hidden="1"/>
    </xf>
    <xf numFmtId="0" fontId="2" fillId="9" borderId="2" xfId="0" applyFont="1" applyFill="1" applyBorder="1" applyAlignment="1" applyProtection="1">
      <alignment horizontal="center" vertical="center"/>
      <protection locked="0" hidden="1"/>
    </xf>
    <xf numFmtId="0" fontId="2" fillId="19" borderId="1" xfId="0" applyFont="1" applyFill="1" applyBorder="1" applyAlignment="1" applyProtection="1">
      <alignment horizontal="center" vertical="center"/>
      <protection locked="0" hidden="1"/>
    </xf>
    <xf numFmtId="0" fontId="2" fillId="19" borderId="2" xfId="0" applyFont="1" applyFill="1" applyBorder="1" applyAlignment="1" applyProtection="1">
      <alignment horizontal="center" vertical="center"/>
      <protection locked="0" hidden="1"/>
    </xf>
    <xf numFmtId="0" fontId="37" fillId="14" borderId="10" xfId="0" applyFont="1" applyFill="1" applyBorder="1" applyAlignment="1" applyProtection="1">
      <alignment horizontal="center" vertical="center" wrapText="1"/>
      <protection locked="0" hidden="1"/>
    </xf>
    <xf numFmtId="0" fontId="37" fillId="14" borderId="13" xfId="0" applyFont="1" applyFill="1" applyBorder="1" applyAlignment="1" applyProtection="1">
      <alignment horizontal="center" vertical="center" wrapText="1"/>
      <protection locked="0" hidden="1"/>
    </xf>
    <xf numFmtId="0" fontId="28" fillId="18" borderId="5" xfId="0" applyFont="1" applyFill="1" applyBorder="1" applyAlignment="1" applyProtection="1">
      <alignment horizontal="center" vertical="center" wrapText="1"/>
      <protection hidden="1"/>
    </xf>
    <xf numFmtId="0" fontId="28" fillId="18" borderId="6" xfId="0" applyFont="1" applyFill="1" applyBorder="1" applyAlignment="1" applyProtection="1">
      <alignment horizontal="center" vertical="center" wrapText="1"/>
      <protection hidden="1"/>
    </xf>
    <xf numFmtId="0" fontId="30" fillId="27" borderId="2" xfId="0" applyFont="1" applyFill="1" applyBorder="1" applyAlignment="1" applyProtection="1">
      <alignment horizontal="center" vertical="center" wrapText="1"/>
      <protection hidden="1"/>
    </xf>
    <xf numFmtId="0" fontId="30" fillId="27" borderId="4" xfId="0" applyFont="1" applyFill="1" applyBorder="1" applyAlignment="1" applyProtection="1">
      <alignment horizontal="center" vertical="center" wrapText="1"/>
      <protection hidden="1"/>
    </xf>
    <xf numFmtId="0" fontId="30" fillId="26" borderId="2" xfId="0" applyFont="1" applyFill="1" applyBorder="1" applyAlignment="1" applyProtection="1">
      <alignment horizontal="center" vertical="center" wrapText="1"/>
      <protection hidden="1"/>
    </xf>
    <xf numFmtId="0" fontId="30" fillId="26" borderId="4" xfId="0" applyFont="1" applyFill="1" applyBorder="1" applyAlignment="1" applyProtection="1">
      <alignment horizontal="center" vertical="center" wrapText="1"/>
      <protection hidden="1"/>
    </xf>
    <xf numFmtId="0" fontId="30" fillId="26" borderId="3"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30" fillId="2" borderId="4"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wrapText="1"/>
      <protection hidden="1"/>
    </xf>
    <xf numFmtId="0" fontId="30" fillId="25" borderId="2" xfId="0" applyFont="1" applyFill="1" applyBorder="1" applyAlignment="1" applyProtection="1">
      <alignment horizontal="center" vertical="center" wrapText="1"/>
      <protection hidden="1"/>
    </xf>
    <xf numFmtId="0" fontId="30" fillId="25" borderId="4" xfId="0" applyFont="1" applyFill="1" applyBorder="1" applyAlignment="1" applyProtection="1">
      <alignment horizontal="center" vertical="center" wrapText="1"/>
      <protection hidden="1"/>
    </xf>
    <xf numFmtId="0" fontId="30" fillId="25" borderId="3" xfId="0" applyFont="1" applyFill="1" applyBorder="1" applyAlignment="1" applyProtection="1">
      <alignment horizontal="center" vertical="center" wrapText="1"/>
      <protection hidden="1"/>
    </xf>
    <xf numFmtId="0" fontId="27" fillId="28" borderId="1" xfId="0" applyFont="1" applyFill="1" applyBorder="1" applyAlignment="1" applyProtection="1">
      <alignment horizontal="center" vertical="center" wrapText="1"/>
      <protection hidden="1"/>
    </xf>
    <xf numFmtId="0" fontId="8" fillId="14" borderId="0" xfId="0" applyFont="1" applyFill="1" applyAlignment="1" applyProtection="1">
      <alignment horizontal="left" vertical="center"/>
      <protection locked="0" hidden="1"/>
    </xf>
    <xf numFmtId="0" fontId="7" fillId="14" borderId="0" xfId="0" applyFont="1" applyFill="1" applyAlignment="1" applyProtection="1">
      <alignment horizontal="left" vertical="center"/>
      <protection locked="0" hidden="1"/>
    </xf>
    <xf numFmtId="0" fontId="3" fillId="0" borderId="0" xfId="0" applyFont="1" applyAlignment="1">
      <alignment horizontal="center" vertical="center"/>
    </xf>
    <xf numFmtId="0" fontId="3" fillId="0" borderId="0" xfId="0" applyFont="1" applyAlignment="1" applyProtection="1">
      <alignment horizontal="center"/>
      <protection hidden="1"/>
    </xf>
    <xf numFmtId="0" fontId="35" fillId="0" borderId="0" xfId="0" applyFont="1" applyAlignment="1" applyProtection="1">
      <alignment horizontal="center" vertical="center"/>
      <protection hidden="1"/>
    </xf>
    <xf numFmtId="0" fontId="22" fillId="9" borderId="2" xfId="0" applyFont="1" applyFill="1" applyBorder="1" applyAlignment="1" applyProtection="1">
      <alignment horizontal="center" vertical="center"/>
      <protection hidden="1"/>
    </xf>
    <xf numFmtId="0" fontId="22" fillId="9" borderId="3" xfId="0" applyFont="1" applyFill="1" applyBorder="1" applyAlignment="1" applyProtection="1">
      <alignment horizontal="center" vertical="center"/>
      <protection hidden="1"/>
    </xf>
    <xf numFmtId="0" fontId="6" fillId="0" borderId="0" xfId="0" applyFont="1" applyAlignment="1" applyProtection="1">
      <alignment horizontal="center"/>
      <protection hidden="1"/>
    </xf>
    <xf numFmtId="0" fontId="26" fillId="0" borderId="0" xfId="0" applyFont="1" applyAlignment="1" applyProtection="1">
      <alignment horizontal="center"/>
      <protection hidden="1"/>
    </xf>
    <xf numFmtId="0" fontId="22" fillId="2" borderId="2" xfId="0" applyFont="1" applyFill="1" applyBorder="1" applyAlignment="1" applyProtection="1">
      <alignment horizontal="center" vertical="center" wrapText="1"/>
      <protection hidden="1"/>
    </xf>
    <xf numFmtId="0" fontId="22" fillId="2" borderId="4" xfId="0" applyFont="1" applyFill="1" applyBorder="1" applyAlignment="1" applyProtection="1">
      <alignment horizontal="center" vertical="center" wrapText="1"/>
      <protection hidden="1"/>
    </xf>
    <xf numFmtId="0" fontId="22" fillId="2" borderId="3" xfId="0" applyFont="1" applyFill="1" applyBorder="1" applyAlignment="1" applyProtection="1">
      <alignment horizontal="center" vertical="center" wrapText="1"/>
      <protection hidden="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0" fillId="0" borderId="0" xfId="0" applyFont="1" applyAlignment="1" applyProtection="1">
      <alignment horizontal="left"/>
      <protection hidden="1"/>
    </xf>
    <xf numFmtId="0" fontId="3" fillId="8" borderId="2" xfId="0" applyFont="1" applyFill="1" applyBorder="1" applyAlignment="1" applyProtection="1">
      <alignment horizontal="center" vertical="center"/>
      <protection hidden="1"/>
    </xf>
    <xf numFmtId="0" fontId="3" fillId="8" borderId="4" xfId="0" applyFont="1" applyFill="1" applyBorder="1" applyAlignment="1" applyProtection="1">
      <alignment horizontal="center" vertical="center"/>
      <protection hidden="1"/>
    </xf>
    <xf numFmtId="0" fontId="3" fillId="8" borderId="3" xfId="0" applyFont="1" applyFill="1" applyBorder="1" applyAlignment="1" applyProtection="1">
      <alignment horizontal="center" vertical="center"/>
      <protection hidden="1"/>
    </xf>
    <xf numFmtId="0" fontId="22" fillId="4" borderId="1" xfId="0" applyFont="1" applyFill="1" applyBorder="1" applyAlignment="1" applyProtection="1">
      <alignment horizontal="center" vertical="center" wrapText="1"/>
      <protection hidden="1"/>
    </xf>
    <xf numFmtId="0" fontId="35" fillId="0" borderId="0" xfId="0" applyFont="1" applyAlignment="1" applyProtection="1">
      <alignment horizontal="center"/>
      <protection hidden="1"/>
    </xf>
    <xf numFmtId="0" fontId="3" fillId="5" borderId="2"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22" fillId="9" borderId="1" xfId="0" applyFont="1" applyFill="1" applyBorder="1" applyAlignment="1" applyProtection="1">
      <alignment horizontal="center" vertical="center" wrapText="1"/>
      <protection hidden="1"/>
    </xf>
    <xf numFmtId="0" fontId="21" fillId="3" borderId="1" xfId="0" applyFont="1" applyFill="1" applyBorder="1" applyAlignment="1" applyProtection="1">
      <alignment horizontal="center" vertical="center"/>
      <protection locked="0" hidden="1"/>
    </xf>
    <xf numFmtId="0" fontId="0" fillId="3" borderId="1" xfId="0" applyFill="1" applyBorder="1" applyAlignment="1" applyProtection="1">
      <alignment horizontal="center" vertical="center"/>
      <protection locked="0" hidden="1"/>
    </xf>
    <xf numFmtId="0" fontId="21" fillId="3" borderId="5" xfId="0" applyFont="1" applyFill="1" applyBorder="1" applyAlignment="1" applyProtection="1">
      <alignment horizontal="center" vertical="center"/>
      <protection locked="0" hidden="1"/>
    </xf>
    <xf numFmtId="0" fontId="21" fillId="3" borderId="6" xfId="0" applyFont="1" applyFill="1" applyBorder="1" applyAlignment="1" applyProtection="1">
      <alignment horizontal="center" vertical="center"/>
      <protection locked="0" hidden="1"/>
    </xf>
    <xf numFmtId="0" fontId="3" fillId="3" borderId="5" xfId="0" applyFont="1" applyFill="1" applyBorder="1" applyAlignment="1" applyProtection="1">
      <alignment horizontal="center" vertical="center"/>
      <protection locked="0" hidden="1"/>
    </xf>
    <xf numFmtId="0" fontId="3" fillId="3" borderId="6" xfId="0" applyFont="1" applyFill="1" applyBorder="1" applyAlignment="1" applyProtection="1">
      <alignment horizontal="center" vertical="center"/>
      <protection locked="0" hidden="1"/>
    </xf>
    <xf numFmtId="0" fontId="3" fillId="3" borderId="5" xfId="0" applyFont="1" applyFill="1" applyBorder="1" applyAlignment="1" applyProtection="1">
      <alignment horizontal="center" vertical="center" wrapText="1"/>
      <protection locked="0" hidden="1"/>
    </xf>
    <xf numFmtId="0" fontId="3" fillId="3" borderId="6" xfId="0" applyFont="1" applyFill="1" applyBorder="1" applyAlignment="1" applyProtection="1">
      <alignment horizontal="center" vertical="center" wrapText="1"/>
      <protection locked="0" hidden="1"/>
    </xf>
  </cellXfs>
  <cellStyles count="5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Normal" xfId="0" builtinId="0"/>
  </cellStyles>
  <dxfs count="0"/>
  <tableStyles count="0" defaultTableStyle="TableStyleMedium9" defaultPivotStyle="PivotStyleLight16"/>
  <colors>
    <mruColors>
      <color rgb="FFFF7C80"/>
      <color rgb="FF99CCFF"/>
      <color rgb="FFFF99CC"/>
      <color rgb="FFDF5FD6"/>
      <color rgb="FFFFFF00"/>
      <color rgb="FFCCFF66"/>
      <color rgb="FF99FF99"/>
      <color rgb="FFFFFFFF"/>
      <color rgb="FFFF0066"/>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Bacaan</a:t>
            </a:r>
            <a:r>
              <a:rPr lang="en-US" baseline="0"/>
              <a:t> al Quran</a:t>
            </a:r>
            <a:endParaRPr lang="en-US"/>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KELAS'!$F$66</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KELAS'!$G$66</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KELAS'!$H$66</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KELAS'!$I$66</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KELAS'!$J$66</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KELAS'!$K$66</c:f>
              <c:numCache>
                <c:formatCode>General</c:formatCode>
                <c:ptCount val="1"/>
                <c:pt idx="0">
                  <c:v>0.0</c:v>
                </c:pt>
              </c:numCache>
            </c:numRef>
          </c:val>
        </c:ser>
        <c:dLbls>
          <c:showLegendKey val="0"/>
          <c:showVal val="1"/>
          <c:showCatName val="0"/>
          <c:showSerName val="0"/>
          <c:showPercent val="0"/>
          <c:showBubbleSize val="0"/>
        </c:dLbls>
        <c:gapWidth val="150"/>
        <c:shape val="box"/>
        <c:axId val="2116031952"/>
        <c:axId val="2116027008"/>
        <c:axId val="0"/>
      </c:bar3DChart>
      <c:catAx>
        <c:axId val="2116031952"/>
        <c:scaling>
          <c:orientation val="minMax"/>
        </c:scaling>
        <c:delete val="0"/>
        <c:axPos val="b"/>
        <c:numFmt formatCode="General" sourceLinked="0"/>
        <c:majorTickMark val="out"/>
        <c:minorTickMark val="none"/>
        <c:tickLblPos val="nextTo"/>
        <c:crossAx val="2116027008"/>
        <c:crosses val="autoZero"/>
        <c:auto val="1"/>
        <c:lblAlgn val="ctr"/>
        <c:lblOffset val="100"/>
        <c:noMultiLvlLbl val="0"/>
      </c:catAx>
      <c:valAx>
        <c:axId val="2116027008"/>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6031952"/>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Sirah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 </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KELAS'!$F$74</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KELAS'!$G$74</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KELAS'!$H$74</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KELAS'!$I$74</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KELAS'!$J$74</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KELAS'!$K$74</c:f>
              <c:numCache>
                <c:formatCode>General</c:formatCode>
                <c:ptCount val="1"/>
                <c:pt idx="0">
                  <c:v>0.0</c:v>
                </c:pt>
              </c:numCache>
            </c:numRef>
          </c:val>
        </c:ser>
        <c:dLbls>
          <c:showLegendKey val="0"/>
          <c:showVal val="1"/>
          <c:showCatName val="0"/>
          <c:showSerName val="0"/>
          <c:showPercent val="0"/>
          <c:showBubbleSize val="0"/>
        </c:dLbls>
        <c:gapWidth val="150"/>
        <c:shape val="box"/>
        <c:axId val="2118539040"/>
        <c:axId val="2118541392"/>
        <c:axId val="0"/>
      </c:bar3DChart>
      <c:catAx>
        <c:axId val="2118539040"/>
        <c:scaling>
          <c:orientation val="minMax"/>
        </c:scaling>
        <c:delete val="0"/>
        <c:axPos val="b"/>
        <c:numFmt formatCode="General" sourceLinked="0"/>
        <c:majorTickMark val="out"/>
        <c:minorTickMark val="none"/>
        <c:tickLblPos val="nextTo"/>
        <c:crossAx val="2118541392"/>
        <c:crosses val="autoZero"/>
        <c:auto val="1"/>
        <c:lblAlgn val="ctr"/>
        <c:lblOffset val="100"/>
        <c:noMultiLvlLbl val="0"/>
      </c:catAx>
      <c:valAx>
        <c:axId val="2118541392"/>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8539040"/>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Jawi</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KELAS'!$F$75</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KELAS'!$G$75</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KELAS'!$H$75</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KELAS'!$I$75</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KELAS'!$J$75</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KELAS'!$K$75</c:f>
              <c:numCache>
                <c:formatCode>General</c:formatCode>
                <c:ptCount val="1"/>
                <c:pt idx="0">
                  <c:v>0.0</c:v>
                </c:pt>
              </c:numCache>
            </c:numRef>
          </c:val>
        </c:ser>
        <c:dLbls>
          <c:showLegendKey val="0"/>
          <c:showVal val="1"/>
          <c:showCatName val="0"/>
          <c:showSerName val="0"/>
          <c:showPercent val="0"/>
          <c:showBubbleSize val="0"/>
        </c:dLbls>
        <c:gapWidth val="150"/>
        <c:shape val="box"/>
        <c:axId val="2118611008"/>
        <c:axId val="2118613360"/>
        <c:axId val="0"/>
      </c:bar3DChart>
      <c:catAx>
        <c:axId val="2118611008"/>
        <c:scaling>
          <c:orientation val="minMax"/>
        </c:scaling>
        <c:delete val="0"/>
        <c:axPos val="b"/>
        <c:numFmt formatCode="General" sourceLinked="0"/>
        <c:majorTickMark val="out"/>
        <c:minorTickMark val="none"/>
        <c:tickLblPos val="nextTo"/>
        <c:crossAx val="2118613360"/>
        <c:crosses val="autoZero"/>
        <c:auto val="1"/>
        <c:lblAlgn val="ctr"/>
        <c:lblOffset val="100"/>
        <c:noMultiLvlLbl val="0"/>
      </c:catAx>
      <c:valAx>
        <c:axId val="2118613360"/>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861100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Hafazan </a:t>
            </a:r>
            <a:r>
              <a:rPr lang="en-US" baseline="0"/>
              <a:t> al Quran</a:t>
            </a:r>
            <a:endParaRPr lang="en-US"/>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'REKOD PRESTASI KELAS'!$F$67</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'REKOD PRESTASI KELAS'!$G$67</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'REKOD PRESTASI KELAS'!$H$67</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'REKOD PRESTASI KELAS'!$I$67</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'REKOD PRESTASI KELAS'!$J$67</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'REKOD PRESTASI KELAS'!$K$67</c:f>
              <c:numCache>
                <c:formatCode>General</c:formatCode>
                <c:ptCount val="1"/>
                <c:pt idx="0">
                  <c:v>0.0</c:v>
                </c:pt>
              </c:numCache>
            </c:numRef>
          </c:val>
        </c:ser>
        <c:dLbls>
          <c:showLegendKey val="0"/>
          <c:showVal val="1"/>
          <c:showCatName val="0"/>
          <c:showSerName val="0"/>
          <c:showPercent val="0"/>
          <c:showBubbleSize val="0"/>
        </c:dLbls>
        <c:gapWidth val="150"/>
        <c:shape val="box"/>
        <c:axId val="2117682048"/>
        <c:axId val="2117684352"/>
        <c:axId val="0"/>
      </c:bar3DChart>
      <c:catAx>
        <c:axId val="2117682048"/>
        <c:scaling>
          <c:orientation val="minMax"/>
        </c:scaling>
        <c:delete val="0"/>
        <c:axPos val="b"/>
        <c:majorTickMark val="out"/>
        <c:minorTickMark val="none"/>
        <c:tickLblPos val="nextTo"/>
        <c:crossAx val="2117684352"/>
        <c:crosses val="autoZero"/>
        <c:auto val="1"/>
        <c:lblAlgn val="ctr"/>
        <c:lblOffset val="100"/>
        <c:noMultiLvlLbl val="0"/>
      </c:catAx>
      <c:valAx>
        <c:axId val="2117684352"/>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768204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Kefahaman </a:t>
            </a:r>
            <a:r>
              <a:rPr lang="en-US" baseline="0"/>
              <a:t> al Quran</a:t>
            </a:r>
            <a:endParaRPr lang="en-US"/>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KELAS'!$F$68</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KELAS'!$G$68</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KELAS'!$H$68</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KELAS'!$I$68</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KELAS'!$J$68</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KELAS'!$K$68</c:f>
              <c:numCache>
                <c:formatCode>General</c:formatCode>
                <c:ptCount val="1"/>
                <c:pt idx="0">
                  <c:v>0.0</c:v>
                </c:pt>
              </c:numCache>
            </c:numRef>
          </c:val>
        </c:ser>
        <c:dLbls>
          <c:showLegendKey val="0"/>
          <c:showVal val="1"/>
          <c:showCatName val="0"/>
          <c:showSerName val="0"/>
          <c:showPercent val="0"/>
          <c:showBubbleSize val="0"/>
        </c:dLbls>
        <c:gapWidth val="150"/>
        <c:shape val="box"/>
        <c:axId val="2117772288"/>
        <c:axId val="2117774672"/>
        <c:axId val="0"/>
      </c:bar3DChart>
      <c:catAx>
        <c:axId val="2117772288"/>
        <c:scaling>
          <c:orientation val="minMax"/>
        </c:scaling>
        <c:delete val="0"/>
        <c:axPos val="b"/>
        <c:numFmt formatCode="General" sourceLinked="0"/>
        <c:majorTickMark val="out"/>
        <c:minorTickMark val="none"/>
        <c:tickLblPos val="nextTo"/>
        <c:crossAx val="2117774672"/>
        <c:crosses val="autoZero"/>
        <c:auto val="1"/>
        <c:lblAlgn val="ctr"/>
        <c:lblOffset val="100"/>
        <c:noMultiLvlLbl val="0"/>
      </c:catAx>
      <c:valAx>
        <c:axId val="2117774672"/>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777228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Tajwid</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KELAS'!$F$69</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KELAS'!$G$69</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KELAS'!$H$69</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KELAS'!$I$69</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KELAS'!$J$69</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KELAS'!$K$69</c:f>
              <c:numCache>
                <c:formatCode>General</c:formatCode>
                <c:ptCount val="1"/>
                <c:pt idx="0">
                  <c:v>0.0</c:v>
                </c:pt>
              </c:numCache>
            </c:numRef>
          </c:val>
        </c:ser>
        <c:dLbls>
          <c:showLegendKey val="0"/>
          <c:showVal val="1"/>
          <c:showCatName val="0"/>
          <c:showSerName val="0"/>
          <c:showPercent val="0"/>
          <c:showBubbleSize val="0"/>
        </c:dLbls>
        <c:gapWidth val="150"/>
        <c:shape val="box"/>
        <c:axId val="2075719616"/>
        <c:axId val="2075721968"/>
        <c:axId val="0"/>
      </c:bar3DChart>
      <c:catAx>
        <c:axId val="2075719616"/>
        <c:scaling>
          <c:orientation val="minMax"/>
        </c:scaling>
        <c:delete val="0"/>
        <c:axPos val="b"/>
        <c:numFmt formatCode="General" sourceLinked="0"/>
        <c:majorTickMark val="out"/>
        <c:minorTickMark val="none"/>
        <c:tickLblPos val="nextTo"/>
        <c:crossAx val="2075721968"/>
        <c:crosses val="autoZero"/>
        <c:auto val="1"/>
        <c:lblAlgn val="ctr"/>
        <c:lblOffset val="100"/>
        <c:noMultiLvlLbl val="0"/>
      </c:catAx>
      <c:valAx>
        <c:axId val="2075721968"/>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075719616"/>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Tajwid</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KELAS'!$F$70</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KELAS'!$G$70</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KELAS'!$H$70</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KELAS'!$I$70</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KELAS'!$J$70</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KELAS'!$K$70</c:f>
              <c:numCache>
                <c:formatCode>General</c:formatCode>
                <c:ptCount val="1"/>
                <c:pt idx="0">
                  <c:v>0.0</c:v>
                </c:pt>
              </c:numCache>
            </c:numRef>
          </c:val>
        </c:ser>
        <c:dLbls>
          <c:showLegendKey val="0"/>
          <c:showVal val="1"/>
          <c:showCatName val="0"/>
          <c:showSerName val="0"/>
          <c:showPercent val="0"/>
          <c:showBubbleSize val="0"/>
        </c:dLbls>
        <c:gapWidth val="150"/>
        <c:shape val="box"/>
        <c:axId val="2117866720"/>
        <c:axId val="2117869072"/>
        <c:axId val="0"/>
      </c:bar3DChart>
      <c:catAx>
        <c:axId val="2117866720"/>
        <c:scaling>
          <c:orientation val="minMax"/>
        </c:scaling>
        <c:delete val="0"/>
        <c:axPos val="b"/>
        <c:numFmt formatCode="General" sourceLinked="0"/>
        <c:majorTickMark val="out"/>
        <c:minorTickMark val="none"/>
        <c:tickLblPos val="nextTo"/>
        <c:crossAx val="2117869072"/>
        <c:crosses val="autoZero"/>
        <c:auto val="1"/>
        <c:lblAlgn val="ctr"/>
        <c:lblOffset val="100"/>
        <c:noMultiLvlLbl val="0"/>
      </c:catAx>
      <c:valAx>
        <c:axId val="2117869072"/>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7866720"/>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Hadis</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KELAS'!$F$70</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KELAS'!$G$70</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KELAS'!$H$70</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KELAS'!$I$70</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KELAS'!$J$70</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KELAS'!$K$70</c:f>
              <c:numCache>
                <c:formatCode>General</c:formatCode>
                <c:ptCount val="1"/>
                <c:pt idx="0">
                  <c:v>0.0</c:v>
                </c:pt>
              </c:numCache>
            </c:numRef>
          </c:val>
        </c:ser>
        <c:dLbls>
          <c:showLegendKey val="0"/>
          <c:showVal val="1"/>
          <c:showCatName val="0"/>
          <c:showSerName val="0"/>
          <c:showPercent val="0"/>
          <c:showBubbleSize val="0"/>
        </c:dLbls>
        <c:gapWidth val="150"/>
        <c:shape val="box"/>
        <c:axId val="2118257344"/>
        <c:axId val="2118259696"/>
        <c:axId val="0"/>
      </c:bar3DChart>
      <c:catAx>
        <c:axId val="2118257344"/>
        <c:scaling>
          <c:orientation val="minMax"/>
        </c:scaling>
        <c:delete val="0"/>
        <c:axPos val="b"/>
        <c:numFmt formatCode="General" sourceLinked="0"/>
        <c:majorTickMark val="out"/>
        <c:minorTickMark val="none"/>
        <c:tickLblPos val="nextTo"/>
        <c:crossAx val="2118259696"/>
        <c:crosses val="autoZero"/>
        <c:auto val="1"/>
        <c:lblAlgn val="ctr"/>
        <c:lblOffset val="100"/>
        <c:noMultiLvlLbl val="0"/>
      </c:catAx>
      <c:valAx>
        <c:axId val="2118259696"/>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8257344"/>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Aqidah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KELAS'!$F$71</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KELAS'!$G$71</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KELAS'!$H$71</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KELAS'!$I$71</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KELAS'!$J$71</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KELAS'!$K$71</c:f>
              <c:numCache>
                <c:formatCode>General</c:formatCode>
                <c:ptCount val="1"/>
                <c:pt idx="0">
                  <c:v>0.0</c:v>
                </c:pt>
              </c:numCache>
            </c:numRef>
          </c:val>
        </c:ser>
        <c:dLbls>
          <c:showLegendKey val="0"/>
          <c:showVal val="1"/>
          <c:showCatName val="0"/>
          <c:showSerName val="0"/>
          <c:showPercent val="0"/>
          <c:showBubbleSize val="0"/>
        </c:dLbls>
        <c:gapWidth val="150"/>
        <c:shape val="box"/>
        <c:axId val="2118340208"/>
        <c:axId val="2118342560"/>
        <c:axId val="0"/>
      </c:bar3DChart>
      <c:catAx>
        <c:axId val="2118340208"/>
        <c:scaling>
          <c:orientation val="minMax"/>
        </c:scaling>
        <c:delete val="0"/>
        <c:axPos val="b"/>
        <c:numFmt formatCode="General" sourceLinked="0"/>
        <c:majorTickMark val="out"/>
        <c:minorTickMark val="none"/>
        <c:tickLblPos val="nextTo"/>
        <c:crossAx val="2118342560"/>
        <c:crosses val="autoZero"/>
        <c:auto val="1"/>
        <c:lblAlgn val="ctr"/>
        <c:lblOffset val="100"/>
        <c:noMultiLvlLbl val="0"/>
      </c:catAx>
      <c:valAx>
        <c:axId val="2118342560"/>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8340208"/>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Ibadah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KELAS'!$F$72</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KELAS'!$G$72</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KELAS'!$H$72</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KELAS'!$I$72</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KELAS'!$J$72</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 </c:v>
              </c:pt>
            </c:strLit>
          </c:cat>
          <c:val>
            <c:numRef>
              <c:f>'REKOD PRESTASI KELAS'!$K$72</c:f>
              <c:numCache>
                <c:formatCode>General</c:formatCode>
                <c:ptCount val="1"/>
                <c:pt idx="0">
                  <c:v>0.0</c:v>
                </c:pt>
              </c:numCache>
            </c:numRef>
          </c:val>
        </c:ser>
        <c:dLbls>
          <c:showLegendKey val="0"/>
          <c:showVal val="1"/>
          <c:showCatName val="0"/>
          <c:showSerName val="0"/>
          <c:showPercent val="0"/>
          <c:showBubbleSize val="0"/>
        </c:dLbls>
        <c:gapWidth val="150"/>
        <c:shape val="box"/>
        <c:axId val="2118411840"/>
        <c:axId val="2118414192"/>
        <c:axId val="0"/>
      </c:bar3DChart>
      <c:catAx>
        <c:axId val="2118411840"/>
        <c:scaling>
          <c:orientation val="minMax"/>
        </c:scaling>
        <c:delete val="0"/>
        <c:axPos val="b"/>
        <c:numFmt formatCode="General" sourceLinked="0"/>
        <c:majorTickMark val="out"/>
        <c:minorTickMark val="none"/>
        <c:tickLblPos val="nextTo"/>
        <c:crossAx val="2118414192"/>
        <c:crosses val="autoZero"/>
        <c:auto val="1"/>
        <c:lblAlgn val="ctr"/>
        <c:lblOffset val="100"/>
        <c:noMultiLvlLbl val="0"/>
      </c:catAx>
      <c:valAx>
        <c:axId val="2118414192"/>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8411840"/>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Sirah</a:t>
            </a:r>
          </a:p>
        </c:rich>
      </c:tx>
      <c:overlay val="0"/>
    </c:title>
    <c:autoTitleDeleted val="0"/>
    <c:view3D>
      <c:rotX val="15"/>
      <c:rotY val="20"/>
      <c:rAngAx val="1"/>
    </c:view3D>
    <c:floor>
      <c:thickness val="0"/>
      <c:spPr>
        <a:noFill/>
        <a:ln w="9525">
          <a:noFill/>
        </a:ln>
      </c:spPr>
    </c:floor>
    <c:sideWall>
      <c:thickness val="0"/>
      <c:spPr>
        <a:noFill/>
      </c:spPr>
    </c:sideWall>
    <c:backWall>
      <c:thickness val="0"/>
      <c:spPr>
        <a:noFill/>
        <a:ln w="25400">
          <a:noFill/>
        </a:ln>
      </c:spPr>
    </c:backWall>
    <c:plotArea>
      <c:layout/>
      <c:bar3DChart>
        <c:barDir val="col"/>
        <c:grouping val="clustered"/>
        <c:varyColors val="0"/>
        <c:ser>
          <c:idx val="0"/>
          <c:order val="0"/>
          <c:tx>
            <c:v>Tahap 1</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KELAS'!$F$73</c:f>
              <c:numCache>
                <c:formatCode>General</c:formatCode>
                <c:ptCount val="1"/>
                <c:pt idx="0">
                  <c:v>0.0</c:v>
                </c:pt>
              </c:numCache>
            </c:numRef>
          </c:val>
        </c:ser>
        <c:ser>
          <c:idx val="1"/>
          <c:order val="1"/>
          <c:tx>
            <c:v>Tahap 2</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KELAS'!$G$73</c:f>
              <c:numCache>
                <c:formatCode>General</c:formatCode>
                <c:ptCount val="1"/>
                <c:pt idx="0">
                  <c:v>0.0</c:v>
                </c:pt>
              </c:numCache>
            </c:numRef>
          </c:val>
        </c:ser>
        <c:ser>
          <c:idx val="2"/>
          <c:order val="2"/>
          <c:tx>
            <c:v>Tahap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KELAS'!$H$73</c:f>
              <c:numCache>
                <c:formatCode>General</c:formatCode>
                <c:ptCount val="1"/>
                <c:pt idx="0">
                  <c:v>0.0</c:v>
                </c:pt>
              </c:numCache>
            </c:numRef>
          </c:val>
        </c:ser>
        <c:ser>
          <c:idx val="3"/>
          <c:order val="3"/>
          <c:tx>
            <c:v>Tahap 4</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KELAS'!$I$73</c:f>
              <c:numCache>
                <c:formatCode>General</c:formatCode>
                <c:ptCount val="1"/>
                <c:pt idx="0">
                  <c:v>0.0</c:v>
                </c:pt>
              </c:numCache>
            </c:numRef>
          </c:val>
        </c:ser>
        <c:ser>
          <c:idx val="4"/>
          <c:order val="4"/>
          <c:tx>
            <c:v>Tahap 5</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KELAS'!$J$73</c:f>
              <c:numCache>
                <c:formatCode>General</c:formatCode>
                <c:ptCount val="1"/>
                <c:pt idx="0">
                  <c:v>0.0</c:v>
                </c:pt>
              </c:numCache>
            </c:numRef>
          </c:val>
        </c:ser>
        <c:ser>
          <c:idx val="5"/>
          <c:order val="5"/>
          <c:tx>
            <c:v>Tahap 6</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Tahap</c:v>
              </c:pt>
            </c:strLit>
          </c:cat>
          <c:val>
            <c:numRef>
              <c:f>'REKOD PRESTASI KELAS'!$K$73</c:f>
              <c:numCache>
                <c:formatCode>General</c:formatCode>
                <c:ptCount val="1"/>
                <c:pt idx="0">
                  <c:v>0.0</c:v>
                </c:pt>
              </c:numCache>
            </c:numRef>
          </c:val>
        </c:ser>
        <c:dLbls>
          <c:showLegendKey val="0"/>
          <c:showVal val="1"/>
          <c:showCatName val="0"/>
          <c:showSerName val="0"/>
          <c:showPercent val="0"/>
          <c:showBubbleSize val="0"/>
        </c:dLbls>
        <c:gapWidth val="150"/>
        <c:shape val="box"/>
        <c:axId val="2118451856"/>
        <c:axId val="2118454224"/>
        <c:axId val="0"/>
      </c:bar3DChart>
      <c:catAx>
        <c:axId val="2118451856"/>
        <c:scaling>
          <c:orientation val="minMax"/>
        </c:scaling>
        <c:delete val="0"/>
        <c:axPos val="b"/>
        <c:numFmt formatCode="General" sourceLinked="0"/>
        <c:majorTickMark val="out"/>
        <c:minorTickMark val="none"/>
        <c:tickLblPos val="nextTo"/>
        <c:crossAx val="2118454224"/>
        <c:crosses val="autoZero"/>
        <c:auto val="1"/>
        <c:lblAlgn val="ctr"/>
        <c:lblOffset val="100"/>
        <c:noMultiLvlLbl val="0"/>
      </c:catAx>
      <c:valAx>
        <c:axId val="2118454224"/>
        <c:scaling>
          <c:orientation val="minMax"/>
        </c:scaling>
        <c:delete val="1"/>
        <c:axPos val="l"/>
        <c:title>
          <c:tx>
            <c:rich>
              <a:bodyPr rot="-5400000" vert="horz"/>
              <a:lstStyle/>
              <a:p>
                <a:pPr>
                  <a:defRPr/>
                </a:pPr>
                <a:r>
                  <a:rPr lang="en-US"/>
                  <a:t>Bialangan</a:t>
                </a:r>
                <a:r>
                  <a:rPr lang="en-US" baseline="0"/>
                  <a:t> Murid</a:t>
                </a:r>
                <a:endParaRPr lang="en-US"/>
              </a:p>
            </c:rich>
          </c:tx>
          <c:overlay val="0"/>
        </c:title>
        <c:numFmt formatCode="General" sourceLinked="1"/>
        <c:majorTickMark val="out"/>
        <c:minorTickMark val="none"/>
        <c:tickLblPos val="none"/>
        <c:crossAx val="2118451856"/>
        <c:crosses val="autoZero"/>
        <c:crossBetween val="between"/>
      </c:valAx>
      <c:spPr>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Lines="79" dropStyle="combo" dx="16" fmlaLink="$Z$14" fmlaRange="$Z$17:$Z$61" val="0"/>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1" Type="http://schemas.openxmlformats.org/officeDocument/2006/relationships/chart" Target="../charts/chart11.xml"/><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1990725</xdr:colOff>
      <xdr:row>28</xdr:row>
      <xdr:rowOff>95250</xdr:rowOff>
    </xdr:from>
    <xdr:to>
      <xdr:col>6</xdr:col>
      <xdr:colOff>4114800</xdr:colOff>
      <xdr:row>31</xdr:row>
      <xdr:rowOff>142876</xdr:rowOff>
    </xdr:to>
    <xdr:sp macro="" textlink="">
      <xdr:nvSpPr>
        <xdr:cNvPr id="2" name="TextBox 1"/>
        <xdr:cNvSpPr txBox="1"/>
      </xdr:nvSpPr>
      <xdr:spPr>
        <a:xfrm>
          <a:off x="4591050" y="10039350"/>
          <a:ext cx="2124075" cy="61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a:t>
          </a:r>
        </a:p>
        <a:p>
          <a:pPr algn="ctr"/>
          <a:r>
            <a:rPr lang="en-US" sz="1100"/>
            <a:t>(Guru</a:t>
          </a:r>
          <a:r>
            <a:rPr lang="en-US" sz="1100" baseline="0"/>
            <a:t> Besar )</a:t>
          </a:r>
          <a:endParaRPr lang="en-US" sz="1100"/>
        </a:p>
      </xdr:txBody>
    </xdr:sp>
    <xdr:clientData/>
  </xdr:twoCellAnchor>
  <xdr:twoCellAnchor>
    <xdr:from>
      <xdr:col>1</xdr:col>
      <xdr:colOff>0</xdr:colOff>
      <xdr:row>28</xdr:row>
      <xdr:rowOff>66674</xdr:rowOff>
    </xdr:from>
    <xdr:to>
      <xdr:col>5</xdr:col>
      <xdr:colOff>19050</xdr:colOff>
      <xdr:row>31</xdr:row>
      <xdr:rowOff>171449</xdr:rowOff>
    </xdr:to>
    <xdr:sp macro="" textlink="">
      <xdr:nvSpPr>
        <xdr:cNvPr id="3" name="TextBox 2"/>
        <xdr:cNvSpPr txBox="1"/>
      </xdr:nvSpPr>
      <xdr:spPr>
        <a:xfrm>
          <a:off x="0" y="10010774"/>
          <a:ext cx="212407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a:p>
          <a:pPr algn="ctr"/>
          <a:r>
            <a:rPr lang="en-US" sz="1100"/>
            <a:t>....................................................(Guru</a:t>
          </a:r>
          <a:r>
            <a:rPr lang="en-US" sz="1100" baseline="0"/>
            <a:t> Mata Pelajaran)</a:t>
          </a:r>
          <a:endParaRPr lang="en-US" sz="1100"/>
        </a:p>
      </xdr:txBody>
    </xdr:sp>
    <xdr:clientData/>
  </xdr:twoCellAnchor>
  <mc:AlternateContent xmlns:mc="http://schemas.openxmlformats.org/markup-compatibility/2006">
    <mc:Choice xmlns:a14="http://schemas.microsoft.com/office/drawing/2010/main" Requires="a14">
      <xdr:twoCellAnchor editAs="absolute">
        <xdr:from>
          <xdr:col>6</xdr:col>
          <xdr:colOff>939800</xdr:colOff>
          <xdr:row>13</xdr:row>
          <xdr:rowOff>38100</xdr:rowOff>
        </xdr:from>
        <xdr:to>
          <xdr:col>6</xdr:col>
          <xdr:colOff>4178300</xdr:colOff>
          <xdr:row>14</xdr:row>
          <xdr:rowOff>101600</xdr:rowOff>
        </xdr:to>
        <xdr:sp macro="" textlink="">
          <xdr:nvSpPr>
            <xdr:cNvPr id="10249" name="Drop Down 9" hidden="1">
              <a:extLst>
                <a:ext uri="{63B3BB69-23CF-44E3-9099-C40C66FF867C}">
                  <a14:compatExt spid="_x0000_s10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507999</xdr:colOff>
      <xdr:row>4</xdr:row>
      <xdr:rowOff>91018</xdr:rowOff>
    </xdr:from>
    <xdr:to>
      <xdr:col>10</xdr:col>
      <xdr:colOff>533401</xdr:colOff>
      <xdr:row>26</xdr:row>
      <xdr:rowOff>133350</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39</xdr:row>
      <xdr:rowOff>0</xdr:rowOff>
    </xdr:from>
    <xdr:to>
      <xdr:col>10</xdr:col>
      <xdr:colOff>539752</xdr:colOff>
      <xdr:row>61</xdr:row>
      <xdr:rowOff>42332</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552450</xdr:colOff>
      <xdr:row>74</xdr:row>
      <xdr:rowOff>0</xdr:rowOff>
    </xdr:from>
    <xdr:to>
      <xdr:col>10</xdr:col>
      <xdr:colOff>577852</xdr:colOff>
      <xdr:row>96</xdr:row>
      <xdr:rowOff>42332</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107</xdr:row>
      <xdr:rowOff>0</xdr:rowOff>
    </xdr:from>
    <xdr:to>
      <xdr:col>11</xdr:col>
      <xdr:colOff>25402</xdr:colOff>
      <xdr:row>129</xdr:row>
      <xdr:rowOff>42332</xdr:rowOff>
    </xdr:to>
    <xdr:graphicFrame macro="">
      <xdr:nvGraphicFramePr>
        <xdr:cNvPr id="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140</xdr:row>
      <xdr:rowOff>0</xdr:rowOff>
    </xdr:from>
    <xdr:to>
      <xdr:col>11</xdr:col>
      <xdr:colOff>25402</xdr:colOff>
      <xdr:row>162</xdr:row>
      <xdr:rowOff>42332</xdr:rowOff>
    </xdr:to>
    <xdr:graphicFrame macro="">
      <xdr:nvGraphicFramePr>
        <xdr:cNvPr id="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76200</xdr:colOff>
      <xdr:row>4</xdr:row>
      <xdr:rowOff>95250</xdr:rowOff>
    </xdr:from>
    <xdr:to>
      <xdr:col>24</xdr:col>
      <xdr:colOff>101602</xdr:colOff>
      <xdr:row>26</xdr:row>
      <xdr:rowOff>137582</xdr:rowOff>
    </xdr:to>
    <xdr:graphicFrame macro="">
      <xdr:nvGraphicFramePr>
        <xdr:cNvPr id="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39</xdr:row>
      <xdr:rowOff>0</xdr:rowOff>
    </xdr:from>
    <xdr:to>
      <xdr:col>24</xdr:col>
      <xdr:colOff>25402</xdr:colOff>
      <xdr:row>61</xdr:row>
      <xdr:rowOff>42332</xdr:rowOff>
    </xdr:to>
    <xdr:graphicFrame macro="">
      <xdr:nvGraphicFramePr>
        <xdr:cNvPr id="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74</xdr:row>
      <xdr:rowOff>0</xdr:rowOff>
    </xdr:from>
    <xdr:to>
      <xdr:col>24</xdr:col>
      <xdr:colOff>25402</xdr:colOff>
      <xdr:row>96</xdr:row>
      <xdr:rowOff>42332</xdr:rowOff>
    </xdr:to>
    <xdr:graphicFrame macro="">
      <xdr:nvGraphicFramePr>
        <xdr:cNvPr id="2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107</xdr:row>
      <xdr:rowOff>0</xdr:rowOff>
    </xdr:from>
    <xdr:to>
      <xdr:col>24</xdr:col>
      <xdr:colOff>25402</xdr:colOff>
      <xdr:row>129</xdr:row>
      <xdr:rowOff>42332</xdr:rowOff>
    </xdr:to>
    <xdr:graphicFrame macro="">
      <xdr:nvGraphicFramePr>
        <xdr:cNvPr id="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0</xdr:colOff>
      <xdr:row>140</xdr:row>
      <xdr:rowOff>0</xdr:rowOff>
    </xdr:from>
    <xdr:to>
      <xdr:col>24</xdr:col>
      <xdr:colOff>25402</xdr:colOff>
      <xdr:row>162</xdr:row>
      <xdr:rowOff>42332</xdr:rowOff>
    </xdr:to>
    <xdr:graphicFrame macro="">
      <xdr:nvGraphicFramePr>
        <xdr:cNvPr id="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27</xdr:col>
      <xdr:colOff>0</xdr:colOff>
      <xdr:row>4</xdr:row>
      <xdr:rowOff>0</xdr:rowOff>
    </xdr:from>
    <xdr:to>
      <xdr:col>37</xdr:col>
      <xdr:colOff>25402</xdr:colOff>
      <xdr:row>26</xdr:row>
      <xdr:rowOff>42332</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2.vml"/><Relationship Id="rId3"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B3:BC95"/>
  <sheetViews>
    <sheetView showGridLines="0" showZeros="0" showWhiteSpace="0" topLeftCell="A31" zoomScale="75" zoomScaleNormal="75" zoomScaleSheetLayoutView="30" zoomScalePageLayoutView="75" workbookViewId="0">
      <selection activeCell="AA12" sqref="AA12"/>
    </sheetView>
  </sheetViews>
  <sheetFormatPr baseColWidth="10" defaultColWidth="8.5" defaultRowHeight="18" x14ac:dyDescent="0.2"/>
  <cols>
    <col min="1" max="1" width="8.5" style="44"/>
    <col min="2" max="2" width="7.5" style="45" customWidth="1"/>
    <col min="3" max="3" width="45.5" style="44" customWidth="1"/>
    <col min="4" max="4" width="22" style="44" customWidth="1"/>
    <col min="5" max="5" width="16.5" style="46" customWidth="1"/>
    <col min="6" max="6" width="15.5" style="44" customWidth="1"/>
    <col min="7" max="7" width="14.1640625" style="44" customWidth="1"/>
    <col min="8" max="8" width="12.6640625" style="44" customWidth="1"/>
    <col min="9" max="9" width="12.6640625" style="47" customWidth="1"/>
    <col min="10" max="12" width="13.83203125" style="44" customWidth="1"/>
    <col min="13" max="13" width="11.5" style="48" customWidth="1"/>
    <col min="14" max="15" width="13.6640625" style="44" customWidth="1"/>
    <col min="16" max="16" width="11.83203125" style="44" customWidth="1"/>
    <col min="17" max="17" width="12.6640625" style="44" customWidth="1"/>
    <col min="18" max="18" width="11.5" style="44" customWidth="1"/>
    <col min="19" max="25" width="11.33203125" style="44" customWidth="1"/>
    <col min="26" max="26" width="8.83203125" style="44" customWidth="1"/>
    <col min="27" max="29" width="11.1640625" style="44" customWidth="1"/>
    <col min="30" max="30" width="8.83203125" style="44" customWidth="1"/>
    <col min="31" max="35" width="10.83203125" style="44" customWidth="1"/>
    <col min="36" max="36" width="8.83203125" style="44" customWidth="1"/>
    <col min="37" max="40" width="10.6640625" style="44" customWidth="1"/>
    <col min="41" max="44" width="8.83203125" style="44" customWidth="1"/>
    <col min="45" max="45" width="16" style="44" customWidth="1"/>
    <col min="46" max="46" width="8.5" style="51" customWidth="1"/>
    <col min="47" max="47" width="11" style="52" customWidth="1"/>
    <col min="48" max="48" width="7.5" style="52" customWidth="1"/>
    <col min="49" max="50" width="8.5" style="52" customWidth="1"/>
    <col min="51" max="51" width="7.33203125" style="52" customWidth="1"/>
    <col min="52" max="52" width="7.5" style="52" customWidth="1"/>
    <col min="53" max="53" width="6" style="52" customWidth="1"/>
    <col min="54" max="54" width="11.6640625" style="53" customWidth="1"/>
    <col min="55" max="16384" width="8.5" style="44"/>
  </cols>
  <sheetData>
    <row r="3" spans="2:55" s="69" customFormat="1" ht="27.75" customHeight="1" x14ac:dyDescent="0.2">
      <c r="C3" s="126" t="s">
        <v>133</v>
      </c>
      <c r="D3" s="137"/>
      <c r="E3" s="137"/>
      <c r="F3" s="137"/>
      <c r="G3" s="137"/>
      <c r="H3" s="137"/>
      <c r="I3" s="137"/>
      <c r="J3" s="114"/>
      <c r="K3" s="114"/>
      <c r="L3" s="114"/>
      <c r="M3" s="114"/>
      <c r="N3" s="114"/>
      <c r="O3" s="114"/>
      <c r="S3" s="131" t="s">
        <v>136</v>
      </c>
      <c r="T3" s="132"/>
      <c r="U3" s="131"/>
      <c r="V3" s="243"/>
      <c r="W3" s="243"/>
      <c r="X3" s="243"/>
      <c r="Y3" s="243"/>
      <c r="Z3" s="139"/>
      <c r="AA3" s="101"/>
      <c r="AB3" s="101"/>
      <c r="AC3" s="101"/>
      <c r="AD3" s="101"/>
      <c r="AE3" s="101"/>
      <c r="AF3" s="101"/>
      <c r="AG3" s="101"/>
      <c r="AH3" s="101"/>
      <c r="AI3" s="101"/>
      <c r="AJ3" s="101"/>
      <c r="AK3" s="101"/>
      <c r="AL3" s="101"/>
      <c r="AM3" s="101"/>
      <c r="AN3" s="101"/>
      <c r="AO3" s="101"/>
      <c r="AP3" s="101"/>
      <c r="AQ3" s="101"/>
      <c r="AR3" s="101"/>
      <c r="AS3" s="101"/>
      <c r="AT3" s="66"/>
      <c r="AU3" s="67"/>
      <c r="AV3" s="67"/>
      <c r="AW3" s="67"/>
      <c r="AX3" s="67"/>
      <c r="AY3" s="67"/>
      <c r="AZ3" s="67"/>
      <c r="BA3" s="67"/>
      <c r="BB3" s="68"/>
    </row>
    <row r="4" spans="2:55" s="69" customFormat="1" ht="6" customHeight="1" x14ac:dyDescent="0.2">
      <c r="C4" s="127"/>
      <c r="I4" s="109"/>
      <c r="J4" s="109"/>
      <c r="K4" s="109"/>
      <c r="L4" s="113"/>
      <c r="M4" s="112"/>
      <c r="N4" s="112"/>
      <c r="O4" s="112"/>
      <c r="S4" s="131"/>
      <c r="T4" s="131"/>
      <c r="U4" s="131"/>
      <c r="V4" s="122"/>
      <c r="W4" s="124"/>
      <c r="X4" s="124"/>
      <c r="Y4" s="124"/>
      <c r="Z4" s="122"/>
      <c r="AA4" s="101"/>
      <c r="AB4" s="101"/>
      <c r="AC4" s="101"/>
      <c r="AD4" s="101"/>
      <c r="AE4" s="101"/>
      <c r="AF4" s="101"/>
      <c r="AG4" s="101"/>
      <c r="AH4" s="101"/>
      <c r="AI4" s="101"/>
      <c r="AJ4" s="101"/>
      <c r="AK4" s="101"/>
      <c r="AL4" s="101"/>
      <c r="AM4" s="101"/>
      <c r="AN4" s="101"/>
      <c r="AO4" s="101"/>
      <c r="AP4" s="101"/>
      <c r="AQ4" s="101"/>
      <c r="AR4" s="101"/>
      <c r="AS4" s="101"/>
      <c r="AT4" s="66"/>
      <c r="AU4" s="67"/>
      <c r="AV4" s="67"/>
      <c r="AW4" s="67"/>
      <c r="AX4" s="67"/>
      <c r="AY4" s="67"/>
      <c r="AZ4" s="67"/>
      <c r="BA4" s="67"/>
      <c r="BB4" s="68"/>
    </row>
    <row r="5" spans="2:55" s="69" customFormat="1" x14ac:dyDescent="0.2">
      <c r="C5" s="128" t="s">
        <v>135</v>
      </c>
      <c r="D5" s="136"/>
      <c r="E5" s="136"/>
      <c r="F5" s="136"/>
      <c r="G5" s="136"/>
      <c r="H5" s="136"/>
      <c r="I5" s="136"/>
      <c r="O5" s="115"/>
      <c r="S5" s="131" t="s">
        <v>137</v>
      </c>
      <c r="T5" s="132"/>
      <c r="U5" s="131"/>
      <c r="V5" s="243"/>
      <c r="W5" s="243"/>
      <c r="X5" s="243"/>
      <c r="Y5" s="243"/>
      <c r="Z5" s="139"/>
      <c r="AA5" s="101"/>
      <c r="AB5" s="101"/>
      <c r="AC5" s="101"/>
      <c r="AD5" s="101"/>
      <c r="AE5" s="101"/>
      <c r="AF5" s="101"/>
      <c r="AG5" s="101"/>
      <c r="AH5" s="101"/>
      <c r="AI5" s="101"/>
      <c r="AJ5" s="101"/>
      <c r="AK5" s="101"/>
      <c r="AL5" s="101"/>
      <c r="AM5" s="101"/>
      <c r="AN5" s="101"/>
      <c r="AO5" s="101"/>
      <c r="AP5" s="101"/>
      <c r="AQ5" s="101"/>
      <c r="AR5" s="101"/>
      <c r="AS5" s="101"/>
      <c r="AT5" s="66"/>
      <c r="AU5" s="67"/>
      <c r="AV5" s="67"/>
      <c r="AW5" s="67"/>
      <c r="AX5" s="67"/>
      <c r="AY5" s="67"/>
      <c r="AZ5" s="67"/>
      <c r="BA5" s="67"/>
      <c r="BB5" s="68"/>
    </row>
    <row r="6" spans="2:55" s="69" customFormat="1" ht="6.75" customHeight="1" x14ac:dyDescent="0.2">
      <c r="C6" s="128"/>
      <c r="D6" s="110"/>
      <c r="E6" s="110"/>
      <c r="F6" s="110"/>
      <c r="G6" s="110"/>
      <c r="H6" s="110"/>
      <c r="I6" s="110"/>
      <c r="O6" s="115"/>
      <c r="S6" s="131"/>
      <c r="T6" s="131"/>
      <c r="U6" s="131"/>
      <c r="V6" s="139"/>
      <c r="W6" s="139"/>
      <c r="X6" s="139"/>
      <c r="Y6" s="139"/>
      <c r="Z6" s="139"/>
      <c r="AA6" s="101"/>
      <c r="AB6" s="101"/>
      <c r="AC6" s="101"/>
      <c r="AD6" s="101"/>
      <c r="AE6" s="101"/>
      <c r="AF6" s="101"/>
      <c r="AG6" s="101"/>
      <c r="AH6" s="101"/>
      <c r="AI6" s="101"/>
      <c r="AJ6" s="101"/>
      <c r="AK6" s="101"/>
      <c r="AL6" s="101"/>
      <c r="AM6" s="101"/>
      <c r="AN6" s="101"/>
      <c r="AO6" s="101"/>
      <c r="AP6" s="101"/>
      <c r="AQ6" s="101"/>
      <c r="AR6" s="101"/>
      <c r="AS6" s="101"/>
      <c r="AT6" s="66"/>
      <c r="AU6" s="67"/>
      <c r="AV6" s="67"/>
      <c r="AW6" s="67"/>
      <c r="AX6" s="67"/>
      <c r="AY6" s="67"/>
      <c r="AZ6" s="67"/>
      <c r="BA6" s="67"/>
      <c r="BB6" s="68"/>
    </row>
    <row r="7" spans="2:55" s="69" customFormat="1" x14ac:dyDescent="0.2">
      <c r="B7" s="95"/>
      <c r="C7" s="129"/>
      <c r="D7" s="136"/>
      <c r="E7" s="136"/>
      <c r="F7" s="136"/>
      <c r="G7" s="136"/>
      <c r="H7" s="136"/>
      <c r="I7" s="136"/>
      <c r="O7" s="115"/>
      <c r="S7" s="131" t="s">
        <v>138</v>
      </c>
      <c r="T7" s="131"/>
      <c r="U7" s="131"/>
      <c r="V7" s="243"/>
      <c r="W7" s="243"/>
      <c r="X7" s="243"/>
      <c r="Y7" s="243"/>
      <c r="Z7" s="139"/>
      <c r="AA7" s="70"/>
      <c r="AB7" s="70"/>
      <c r="AC7" s="70"/>
      <c r="AD7" s="70"/>
      <c r="AE7" s="70"/>
      <c r="AF7" s="70"/>
      <c r="AG7" s="70"/>
      <c r="AH7" s="70"/>
      <c r="AI7" s="70"/>
      <c r="AJ7" s="70"/>
      <c r="AK7" s="70"/>
      <c r="AL7" s="70"/>
      <c r="AM7" s="70"/>
      <c r="AN7" s="70"/>
      <c r="AO7" s="70"/>
      <c r="AP7" s="70"/>
      <c r="AQ7" s="70"/>
      <c r="AR7" s="70"/>
      <c r="AS7" s="70"/>
      <c r="AT7" s="66"/>
      <c r="AU7" s="67"/>
      <c r="AV7" s="67"/>
      <c r="AW7" s="67"/>
      <c r="AX7" s="67"/>
      <c r="AY7" s="67"/>
      <c r="AZ7" s="67"/>
      <c r="BA7" s="67"/>
      <c r="BB7" s="68"/>
    </row>
    <row r="8" spans="2:55" s="69" customFormat="1" ht="6.75" customHeight="1" x14ac:dyDescent="0.2">
      <c r="B8" s="95"/>
      <c r="C8" s="129"/>
      <c r="D8" s="110"/>
      <c r="E8" s="110"/>
      <c r="F8" s="110"/>
      <c r="G8" s="110"/>
      <c r="H8" s="110"/>
      <c r="I8" s="110"/>
      <c r="O8" s="115"/>
      <c r="S8" s="131"/>
      <c r="T8" s="131"/>
      <c r="U8" s="131"/>
      <c r="V8" s="122"/>
      <c r="W8" s="122"/>
      <c r="X8" s="122"/>
      <c r="Y8" s="122"/>
      <c r="Z8" s="122"/>
      <c r="AA8" s="70"/>
      <c r="AB8" s="70"/>
      <c r="AC8" s="70"/>
      <c r="AD8" s="70"/>
      <c r="AE8" s="70"/>
      <c r="AF8" s="70"/>
      <c r="AG8" s="70"/>
      <c r="AH8" s="70"/>
      <c r="AI8" s="70"/>
      <c r="AJ8" s="70"/>
      <c r="AK8" s="70"/>
      <c r="AL8" s="70"/>
      <c r="AM8" s="70"/>
      <c r="AN8" s="70"/>
      <c r="AO8" s="70"/>
      <c r="AP8" s="70"/>
      <c r="AQ8" s="70"/>
      <c r="AR8" s="70"/>
      <c r="AS8" s="70"/>
      <c r="AT8" s="66"/>
      <c r="AU8" s="67"/>
      <c r="AV8" s="67"/>
      <c r="AW8" s="67"/>
      <c r="AX8" s="67"/>
      <c r="AY8" s="67"/>
      <c r="AZ8" s="67"/>
      <c r="BA8" s="67"/>
      <c r="BB8" s="68"/>
    </row>
    <row r="9" spans="2:55" s="69" customFormat="1" x14ac:dyDescent="0.2">
      <c r="B9" s="95"/>
      <c r="C9" s="129"/>
      <c r="D9" s="136"/>
      <c r="E9" s="136"/>
      <c r="F9" s="136"/>
      <c r="G9" s="136"/>
      <c r="H9" s="136"/>
      <c r="I9" s="136"/>
      <c r="O9" s="115"/>
      <c r="S9" s="131" t="s">
        <v>139</v>
      </c>
      <c r="T9" s="131"/>
      <c r="U9" s="131"/>
      <c r="V9" s="243"/>
      <c r="W9" s="243"/>
      <c r="X9" s="243"/>
      <c r="Y9" s="243"/>
      <c r="Z9" s="139"/>
      <c r="AA9" s="70"/>
      <c r="AB9" s="70"/>
      <c r="AC9" s="70"/>
      <c r="AD9" s="70"/>
      <c r="AE9" s="70"/>
      <c r="AF9" s="70"/>
      <c r="AG9" s="70"/>
      <c r="AH9" s="70"/>
      <c r="AI9" s="70"/>
      <c r="AJ9" s="70"/>
      <c r="AK9" s="70"/>
      <c r="AL9" s="70"/>
      <c r="AM9" s="70"/>
      <c r="AN9" s="70"/>
      <c r="AO9" s="70"/>
      <c r="AP9" s="70"/>
      <c r="AQ9" s="70"/>
      <c r="AR9" s="70"/>
      <c r="AS9" s="70"/>
      <c r="AT9" s="66"/>
      <c r="AU9" s="67"/>
      <c r="AV9" s="67"/>
      <c r="AW9" s="67"/>
      <c r="AX9" s="67"/>
      <c r="AY9" s="67"/>
      <c r="AZ9" s="67"/>
      <c r="BA9" s="67"/>
      <c r="BB9" s="68"/>
    </row>
    <row r="10" spans="2:55" s="105" customFormat="1" ht="4.5" customHeight="1" x14ac:dyDescent="0.2">
      <c r="B10" s="103"/>
      <c r="C10" s="130"/>
      <c r="D10" s="104"/>
      <c r="I10" s="111"/>
      <c r="J10" s="111"/>
      <c r="K10" s="111"/>
      <c r="L10" s="111"/>
      <c r="M10" s="102"/>
      <c r="N10" s="102"/>
      <c r="O10" s="102"/>
      <c r="S10" s="131"/>
      <c r="T10" s="131"/>
      <c r="U10" s="131"/>
      <c r="V10" s="122"/>
      <c r="W10" s="122"/>
      <c r="X10" s="122"/>
      <c r="Y10" s="122"/>
      <c r="Z10" s="122"/>
      <c r="AA10" s="104"/>
      <c r="AB10" s="104"/>
      <c r="AC10" s="104"/>
      <c r="AD10" s="104"/>
      <c r="AE10" s="104"/>
      <c r="AF10" s="104"/>
      <c r="AG10" s="104"/>
      <c r="AH10" s="104"/>
      <c r="AI10" s="104"/>
      <c r="AJ10" s="104"/>
      <c r="AK10" s="104"/>
      <c r="AL10" s="104"/>
      <c r="AM10" s="104"/>
      <c r="AN10" s="104"/>
      <c r="AO10" s="104"/>
      <c r="AP10" s="104"/>
      <c r="AQ10" s="104"/>
      <c r="AR10" s="104"/>
      <c r="AS10" s="104"/>
      <c r="AT10" s="106"/>
      <c r="AU10" s="107"/>
      <c r="AV10" s="107"/>
      <c r="AW10" s="107"/>
      <c r="AX10" s="107"/>
      <c r="AY10" s="107"/>
      <c r="AZ10" s="107"/>
      <c r="BA10" s="107"/>
      <c r="BB10" s="108"/>
    </row>
    <row r="11" spans="2:55" s="69" customFormat="1" x14ac:dyDescent="0.2">
      <c r="C11" s="127" t="s">
        <v>134</v>
      </c>
      <c r="D11" s="119"/>
      <c r="E11" s="119"/>
      <c r="F11" s="119"/>
      <c r="G11" s="119"/>
      <c r="H11" s="119"/>
      <c r="I11" s="119"/>
      <c r="O11" s="113"/>
      <c r="S11" s="133"/>
      <c r="T11" s="131"/>
      <c r="U11" s="131"/>
      <c r="V11" s="122"/>
      <c r="W11" s="124"/>
      <c r="X11" s="124"/>
      <c r="Y11" s="124"/>
      <c r="Z11" s="122"/>
      <c r="AA11" s="101"/>
      <c r="AB11" s="101"/>
      <c r="AC11" s="101"/>
      <c r="AD11" s="101"/>
      <c r="AE11" s="101"/>
      <c r="AF11" s="101"/>
      <c r="AG11" s="101"/>
      <c r="AH11" s="101"/>
      <c r="AI11" s="101"/>
      <c r="AJ11" s="101"/>
      <c r="AK11" s="101"/>
      <c r="AL11" s="101"/>
      <c r="AM11" s="101"/>
      <c r="AN11" s="101"/>
      <c r="AO11" s="101"/>
      <c r="AP11" s="101"/>
      <c r="AQ11" s="101"/>
      <c r="AR11" s="101"/>
      <c r="AS11" s="101"/>
      <c r="AT11" s="66"/>
      <c r="AU11" s="67"/>
      <c r="AV11" s="67"/>
      <c r="AW11" s="67"/>
      <c r="AX11" s="67"/>
      <c r="AY11" s="67"/>
      <c r="AZ11" s="67"/>
      <c r="BA11" s="67"/>
      <c r="BB11" s="68"/>
    </row>
    <row r="12" spans="2:55" s="69" customFormat="1" x14ac:dyDescent="0.2">
      <c r="B12" s="72"/>
      <c r="C12" s="129"/>
      <c r="E12" s="73"/>
      <c r="I12" s="116"/>
      <c r="J12" s="105"/>
      <c r="K12" s="105"/>
      <c r="L12" s="105"/>
      <c r="M12" s="117"/>
      <c r="N12" s="105"/>
      <c r="O12" s="105"/>
      <c r="S12" s="132"/>
      <c r="T12" s="134"/>
      <c r="U12" s="134"/>
      <c r="V12" s="125"/>
      <c r="W12" s="123"/>
      <c r="X12" s="123"/>
      <c r="Y12" s="123"/>
      <c r="Z12" s="125"/>
      <c r="AT12" s="66"/>
      <c r="AU12" s="67"/>
      <c r="AV12" s="67"/>
      <c r="AW12" s="67"/>
      <c r="AX12" s="67"/>
      <c r="AY12" s="67"/>
      <c r="AZ12" s="67"/>
      <c r="BA12" s="67"/>
      <c r="BB12" s="68"/>
    </row>
    <row r="13" spans="2:55" s="69" customFormat="1" ht="25" customHeight="1" x14ac:dyDescent="0.2">
      <c r="C13" s="128" t="s">
        <v>132</v>
      </c>
      <c r="D13" s="192"/>
      <c r="E13" s="192"/>
      <c r="F13" s="192"/>
      <c r="G13" s="192"/>
      <c r="H13" s="192"/>
      <c r="I13" s="192"/>
      <c r="O13" s="118"/>
      <c r="S13" s="133" t="s">
        <v>142</v>
      </c>
      <c r="T13" s="134"/>
      <c r="U13" s="134"/>
      <c r="V13" s="244"/>
      <c r="W13" s="244"/>
      <c r="X13" s="244"/>
      <c r="Y13" s="244"/>
      <c r="Z13" s="142"/>
      <c r="AA13" s="75"/>
      <c r="AB13" s="75"/>
      <c r="AC13" s="75"/>
      <c r="AD13" s="75"/>
      <c r="AE13" s="75"/>
      <c r="AF13" s="75"/>
      <c r="AG13" s="75"/>
      <c r="AH13" s="75"/>
      <c r="AI13" s="75"/>
      <c r="AJ13" s="75"/>
      <c r="AK13" s="75"/>
      <c r="AL13" s="75"/>
      <c r="AM13" s="75"/>
      <c r="AN13" s="75"/>
      <c r="AO13" s="75"/>
      <c r="AP13" s="75"/>
      <c r="AQ13" s="75"/>
      <c r="AR13" s="75"/>
      <c r="AS13" s="76"/>
      <c r="AT13" s="66"/>
      <c r="AU13" s="67"/>
      <c r="AV13" s="67"/>
      <c r="AW13" s="67"/>
      <c r="AX13" s="67"/>
      <c r="AY13" s="67"/>
      <c r="AZ13" s="67"/>
      <c r="BA13" s="67"/>
      <c r="BB13" s="68"/>
    </row>
    <row r="14" spans="2:55" s="69" customFormat="1" ht="25" customHeight="1" x14ac:dyDescent="0.2">
      <c r="C14" s="128"/>
      <c r="D14" s="121"/>
      <c r="E14" s="121"/>
      <c r="F14" s="121"/>
      <c r="G14" s="121"/>
      <c r="H14" s="121"/>
      <c r="I14" s="121"/>
      <c r="O14" s="118"/>
      <c r="S14" s="133"/>
      <c r="T14" s="134"/>
      <c r="U14" s="134"/>
      <c r="V14" s="125"/>
      <c r="W14" s="125"/>
      <c r="X14" s="125"/>
      <c r="Y14" s="125"/>
      <c r="Z14" s="143"/>
      <c r="AA14" s="75"/>
      <c r="AB14" s="75"/>
      <c r="AC14" s="75"/>
      <c r="AD14" s="75"/>
      <c r="AE14" s="75"/>
      <c r="AF14" s="75"/>
      <c r="AG14" s="75"/>
      <c r="AH14" s="75"/>
      <c r="AI14" s="75"/>
      <c r="AJ14" s="75"/>
      <c r="AK14" s="75"/>
      <c r="AL14" s="75"/>
      <c r="AM14" s="75"/>
      <c r="AN14" s="75"/>
      <c r="AO14" s="75"/>
      <c r="AP14" s="75"/>
      <c r="AQ14" s="75"/>
      <c r="AR14" s="75"/>
      <c r="AS14" s="76"/>
      <c r="AT14" s="66"/>
      <c r="AU14" s="67"/>
      <c r="AV14" s="67"/>
      <c r="AW14" s="67"/>
      <c r="AX14" s="67"/>
      <c r="AY14" s="67"/>
      <c r="AZ14" s="67"/>
      <c r="BA14" s="67"/>
      <c r="BB14" s="68"/>
    </row>
    <row r="15" spans="2:55" s="69" customFormat="1" ht="25" customHeight="1" x14ac:dyDescent="0.2">
      <c r="C15" s="128" t="s">
        <v>141</v>
      </c>
      <c r="D15" s="120"/>
      <c r="E15" s="120"/>
      <c r="F15" s="120"/>
      <c r="G15" s="120"/>
      <c r="H15" s="120"/>
      <c r="I15" s="120"/>
      <c r="O15" s="118"/>
      <c r="S15" s="133" t="s">
        <v>140</v>
      </c>
      <c r="T15" s="134"/>
      <c r="U15" s="134"/>
      <c r="V15" s="138"/>
      <c r="W15" s="138"/>
      <c r="X15" s="138"/>
      <c r="Y15" s="138"/>
      <c r="Z15" s="142"/>
      <c r="AA15" s="75"/>
      <c r="AB15" s="75"/>
      <c r="AC15" s="75"/>
      <c r="AD15" s="75"/>
      <c r="AE15" s="75"/>
      <c r="AF15" s="75"/>
      <c r="AG15" s="75"/>
      <c r="AH15" s="75"/>
      <c r="AI15" s="75"/>
      <c r="AJ15" s="75"/>
      <c r="AK15" s="75"/>
      <c r="AL15" s="75"/>
      <c r="AM15" s="75"/>
      <c r="AN15" s="75"/>
      <c r="AO15" s="75"/>
      <c r="AP15" s="75"/>
      <c r="AQ15" s="75"/>
      <c r="AR15" s="75"/>
      <c r="AS15" s="76"/>
      <c r="AT15" s="66"/>
      <c r="AU15" s="67"/>
      <c r="AV15" s="67"/>
      <c r="AW15" s="67"/>
      <c r="AX15" s="67"/>
      <c r="AY15" s="67"/>
      <c r="AZ15" s="67"/>
      <c r="BA15" s="67"/>
      <c r="BB15" s="68"/>
      <c r="BC15" s="66"/>
    </row>
    <row r="16" spans="2:55" s="69" customFormat="1" x14ac:dyDescent="0.2">
      <c r="B16" s="72"/>
      <c r="E16" s="73"/>
      <c r="I16" s="74"/>
      <c r="M16" s="71"/>
      <c r="AT16" s="66"/>
      <c r="AU16" s="67"/>
      <c r="AV16" s="67"/>
      <c r="AW16" s="67"/>
      <c r="AX16" s="67"/>
      <c r="AY16" s="67"/>
      <c r="AZ16" s="67"/>
      <c r="BA16" s="67"/>
      <c r="BB16" s="68"/>
      <c r="BC16" s="66"/>
    </row>
    <row r="17" spans="2:55" s="80" customFormat="1" ht="30.75" customHeight="1" x14ac:dyDescent="0.2">
      <c r="B17" s="204" t="s">
        <v>70</v>
      </c>
      <c r="C17" s="204" t="s">
        <v>7</v>
      </c>
      <c r="D17" s="206" t="s">
        <v>71</v>
      </c>
      <c r="E17" s="204" t="s">
        <v>8</v>
      </c>
      <c r="F17" s="208" t="s">
        <v>67</v>
      </c>
      <c r="G17" s="209"/>
      <c r="H17" s="209"/>
      <c r="I17" s="210"/>
      <c r="J17" s="197" t="s">
        <v>68</v>
      </c>
      <c r="K17" s="198"/>
      <c r="L17" s="198"/>
      <c r="M17" s="199"/>
      <c r="N17" s="200" t="s">
        <v>69</v>
      </c>
      <c r="O17" s="201"/>
      <c r="P17" s="202"/>
      <c r="Q17" s="168" t="s">
        <v>28</v>
      </c>
      <c r="R17" s="170" t="s">
        <v>29</v>
      </c>
      <c r="S17" s="239" t="s">
        <v>30</v>
      </c>
      <c r="T17" s="240"/>
      <c r="U17" s="240"/>
      <c r="V17" s="240"/>
      <c r="W17" s="240"/>
      <c r="X17" s="240"/>
      <c r="Y17" s="240"/>
      <c r="Z17" s="241"/>
      <c r="AA17" s="236" t="s">
        <v>35</v>
      </c>
      <c r="AB17" s="237"/>
      <c r="AC17" s="237"/>
      <c r="AD17" s="238"/>
      <c r="AE17" s="233" t="s">
        <v>36</v>
      </c>
      <c r="AF17" s="234"/>
      <c r="AG17" s="234"/>
      <c r="AH17" s="234"/>
      <c r="AI17" s="234"/>
      <c r="AJ17" s="235"/>
      <c r="AK17" s="231" t="s">
        <v>37</v>
      </c>
      <c r="AL17" s="232"/>
      <c r="AM17" s="232"/>
      <c r="AN17" s="232"/>
      <c r="AO17" s="232"/>
      <c r="AP17" s="242" t="s">
        <v>40</v>
      </c>
      <c r="AQ17" s="242"/>
      <c r="AR17" s="242"/>
      <c r="AS17" s="229" t="s">
        <v>131</v>
      </c>
      <c r="AT17" s="77"/>
      <c r="AU17" s="78"/>
      <c r="AV17" s="78"/>
      <c r="AW17" s="78"/>
      <c r="AX17" s="78"/>
      <c r="AY17" s="78"/>
      <c r="AZ17" s="78"/>
      <c r="BA17" s="78"/>
      <c r="BB17" s="79"/>
      <c r="BC17" s="77"/>
    </row>
    <row r="18" spans="2:55" s="80" customFormat="1" ht="26.25" customHeight="1" x14ac:dyDescent="0.2">
      <c r="B18" s="205"/>
      <c r="C18" s="205"/>
      <c r="D18" s="207"/>
      <c r="E18" s="205"/>
      <c r="F18" s="163" t="s">
        <v>154</v>
      </c>
      <c r="G18" s="163" t="s">
        <v>155</v>
      </c>
      <c r="H18" s="163" t="s">
        <v>156</v>
      </c>
      <c r="I18" s="98" t="s">
        <v>58</v>
      </c>
      <c r="J18" s="164" t="s">
        <v>157</v>
      </c>
      <c r="K18" s="165" t="s">
        <v>158</v>
      </c>
      <c r="L18" s="166" t="s">
        <v>159</v>
      </c>
      <c r="M18" s="98" t="s">
        <v>58</v>
      </c>
      <c r="N18" s="167" t="s">
        <v>161</v>
      </c>
      <c r="O18" s="167" t="s">
        <v>160</v>
      </c>
      <c r="P18" s="98" t="s">
        <v>58</v>
      </c>
      <c r="Q18" s="169" t="s">
        <v>162</v>
      </c>
      <c r="R18" s="171" t="s">
        <v>163</v>
      </c>
      <c r="S18" s="172" t="s">
        <v>31</v>
      </c>
      <c r="T18" s="172" t="s">
        <v>24</v>
      </c>
      <c r="U18" s="172" t="s">
        <v>12</v>
      </c>
      <c r="V18" s="172" t="s">
        <v>32</v>
      </c>
      <c r="W18" s="172" t="s">
        <v>33</v>
      </c>
      <c r="X18" s="173" t="s">
        <v>34</v>
      </c>
      <c r="Y18" s="173" t="s">
        <v>151</v>
      </c>
      <c r="Z18" s="99" t="s">
        <v>58</v>
      </c>
      <c r="AA18" s="135" t="s">
        <v>13</v>
      </c>
      <c r="AB18" s="135" t="s">
        <v>14</v>
      </c>
      <c r="AC18" s="135" t="s">
        <v>15</v>
      </c>
      <c r="AD18" s="98" t="s">
        <v>58</v>
      </c>
      <c r="AE18" s="174" t="s">
        <v>16</v>
      </c>
      <c r="AF18" s="174" t="s">
        <v>17</v>
      </c>
      <c r="AG18" s="174" t="s">
        <v>18</v>
      </c>
      <c r="AH18" s="174" t="s">
        <v>19</v>
      </c>
      <c r="AI18" s="174" t="s">
        <v>152</v>
      </c>
      <c r="AJ18" s="98" t="s">
        <v>58</v>
      </c>
      <c r="AK18" s="175" t="s">
        <v>20</v>
      </c>
      <c r="AL18" s="175" t="s">
        <v>21</v>
      </c>
      <c r="AM18" s="175" t="s">
        <v>38</v>
      </c>
      <c r="AN18" s="175" t="s">
        <v>39</v>
      </c>
      <c r="AO18" s="98" t="s">
        <v>58</v>
      </c>
      <c r="AP18" s="176" t="s">
        <v>41</v>
      </c>
      <c r="AQ18" s="176" t="s">
        <v>153</v>
      </c>
      <c r="AR18" s="98" t="s">
        <v>58</v>
      </c>
      <c r="AS18" s="230"/>
      <c r="AT18" s="77"/>
      <c r="AU18" s="81"/>
      <c r="AV18" s="81"/>
      <c r="AW18" s="81"/>
      <c r="AX18" s="81"/>
      <c r="AY18" s="81"/>
      <c r="AZ18" s="81"/>
      <c r="BA18" s="81"/>
      <c r="BB18" s="81"/>
      <c r="BC18" s="77"/>
    </row>
    <row r="19" spans="2:55" s="80" customFormat="1" ht="30" customHeight="1" x14ac:dyDescent="0.2">
      <c r="B19" s="162">
        <v>1</v>
      </c>
      <c r="C19" s="182"/>
      <c r="D19" s="64"/>
      <c r="E19" s="65"/>
      <c r="F19" s="65"/>
      <c r="G19" s="65"/>
      <c r="H19" s="65"/>
      <c r="I19" s="97">
        <f>ROUND((SUM(F19:H19)/18)*6,0)</f>
        <v>0</v>
      </c>
      <c r="J19" s="65"/>
      <c r="K19" s="65"/>
      <c r="L19" s="65"/>
      <c r="M19" s="97">
        <f>ROUND((SUM(J19:L19)/18)*6,0)</f>
        <v>0</v>
      </c>
      <c r="N19" s="65"/>
      <c r="O19" s="65"/>
      <c r="P19" s="97">
        <f>ROUND((SUM(N19:O19)/12)*6,0)</f>
        <v>0</v>
      </c>
      <c r="Q19" s="65"/>
      <c r="R19" s="65"/>
      <c r="S19" s="65"/>
      <c r="T19" s="65"/>
      <c r="U19" s="65"/>
      <c r="V19" s="65"/>
      <c r="W19" s="65"/>
      <c r="X19" s="65"/>
      <c r="Y19" s="65"/>
      <c r="Z19" s="97">
        <f>ROUNDDOWN((SUM(S19:Y19)/42)*6,0)</f>
        <v>0</v>
      </c>
      <c r="AA19" s="65"/>
      <c r="AB19" s="65"/>
      <c r="AC19" s="65"/>
      <c r="AD19" s="97">
        <f>ROUND((SUM(AA19:AC19)/18)*6,0)</f>
        <v>0</v>
      </c>
      <c r="AE19" s="65"/>
      <c r="AF19" s="65"/>
      <c r="AG19" s="65"/>
      <c r="AH19" s="65"/>
      <c r="AI19" s="65"/>
      <c r="AJ19" s="97">
        <f>ROUND((SUM(AE19:AI19)/30)*6,0)</f>
        <v>0</v>
      </c>
      <c r="AK19" s="65"/>
      <c r="AL19" s="65"/>
      <c r="AM19" s="65"/>
      <c r="AN19" s="65"/>
      <c r="AO19" s="97">
        <f t="shared" ref="AO19:AO63" si="0">ROUND((SUM(AK19:AN19)/24)*6,0)</f>
        <v>0</v>
      </c>
      <c r="AP19" s="65"/>
      <c r="AQ19" s="65"/>
      <c r="AR19" s="97">
        <f>ROUND((SUM(AP19:AQ19)/12)*6,0)</f>
        <v>0</v>
      </c>
      <c r="AS19" s="100">
        <f>'Data Skor'!O4</f>
        <v>0</v>
      </c>
      <c r="AT19" s="77">
        <v>5</v>
      </c>
      <c r="AU19" s="81"/>
      <c r="AV19" s="81"/>
      <c r="AW19" s="81"/>
      <c r="AX19" s="81"/>
      <c r="AY19" s="81"/>
      <c r="AZ19" s="81"/>
      <c r="BA19" s="81"/>
      <c r="BB19" s="81"/>
      <c r="BC19" s="77"/>
    </row>
    <row r="20" spans="2:55" s="80" customFormat="1" ht="30" customHeight="1" x14ac:dyDescent="0.2">
      <c r="B20" s="162" t="str">
        <f>IF(ISBLANK(C20),"",B19+1)</f>
        <v/>
      </c>
      <c r="C20" s="182"/>
      <c r="D20" s="64"/>
      <c r="E20" s="65"/>
      <c r="F20" s="65"/>
      <c r="G20" s="65"/>
      <c r="H20" s="65"/>
      <c r="I20" s="97">
        <f t="shared" ref="I20:I63" si="1">ROUND((SUM(F20:H20)/18)*6,0)</f>
        <v>0</v>
      </c>
      <c r="J20" s="65"/>
      <c r="K20" s="65"/>
      <c r="L20" s="65"/>
      <c r="M20" s="97">
        <f t="shared" ref="M20:M63" si="2">ROUND((SUM(J20:L20)/18)*6,0)</f>
        <v>0</v>
      </c>
      <c r="N20" s="65"/>
      <c r="O20" s="65"/>
      <c r="P20" s="97">
        <f t="shared" ref="P20:P63" si="3">ROUND((SUM(N20:O20)/12)*6,0)</f>
        <v>0</v>
      </c>
      <c r="Q20" s="65"/>
      <c r="R20" s="65"/>
      <c r="S20" s="65"/>
      <c r="T20" s="65"/>
      <c r="U20" s="65"/>
      <c r="V20" s="65"/>
      <c r="W20" s="65"/>
      <c r="X20" s="65"/>
      <c r="Y20" s="65"/>
      <c r="Z20" s="97">
        <f t="shared" ref="Z20:Z63" si="4">ROUNDDOWN((SUM(S20:Y20)/42)*6,0)</f>
        <v>0</v>
      </c>
      <c r="AA20" s="65"/>
      <c r="AB20" s="65"/>
      <c r="AC20" s="65"/>
      <c r="AD20" s="97">
        <f t="shared" ref="AD20:AD63" si="5">ROUND((SUM(AA20:AC20)/18)*6,0)</f>
        <v>0</v>
      </c>
      <c r="AE20" s="65"/>
      <c r="AF20" s="65"/>
      <c r="AG20" s="65"/>
      <c r="AH20" s="65"/>
      <c r="AI20" s="65"/>
      <c r="AJ20" s="97">
        <f t="shared" ref="AJ20:AJ63" si="6">ROUND((SUM(AE20:AI20)/30)*6,0)</f>
        <v>0</v>
      </c>
      <c r="AK20" s="65"/>
      <c r="AL20" s="65"/>
      <c r="AM20" s="65"/>
      <c r="AN20" s="65"/>
      <c r="AO20" s="97">
        <f t="shared" si="0"/>
        <v>0</v>
      </c>
      <c r="AP20" s="65"/>
      <c r="AQ20" s="65"/>
      <c r="AR20" s="97">
        <f t="shared" ref="AR20:AR63" si="7">ROUND((SUM(AP20:AQ20)/12)*6,0)</f>
        <v>0</v>
      </c>
      <c r="AS20" s="100">
        <f>'Data Skor'!O5</f>
        <v>0</v>
      </c>
      <c r="AT20" s="77">
        <v>1</v>
      </c>
      <c r="AU20" s="81">
        <v>1</v>
      </c>
      <c r="AV20" s="78"/>
      <c r="AW20" s="78"/>
      <c r="AX20" s="78"/>
      <c r="AY20" s="78"/>
      <c r="AZ20" s="78"/>
      <c r="BA20" s="78"/>
      <c r="BB20" s="177"/>
      <c r="BC20" s="77"/>
    </row>
    <row r="21" spans="2:55" s="80" customFormat="1" ht="30" customHeight="1" x14ac:dyDescent="0.2">
      <c r="B21" s="162" t="str">
        <f t="shared" ref="B21:B63" si="8">IF(ISBLANK(C21),"",B20+1)</f>
        <v/>
      </c>
      <c r="C21" s="182"/>
      <c r="D21" s="64"/>
      <c r="E21" s="181"/>
      <c r="F21" s="65"/>
      <c r="G21" s="65"/>
      <c r="H21" s="65"/>
      <c r="I21" s="97">
        <f t="shared" si="1"/>
        <v>0</v>
      </c>
      <c r="J21" s="65"/>
      <c r="K21" s="65"/>
      <c r="L21" s="65"/>
      <c r="M21" s="97">
        <f t="shared" si="2"/>
        <v>0</v>
      </c>
      <c r="N21" s="65"/>
      <c r="O21" s="65"/>
      <c r="P21" s="97">
        <f t="shared" si="3"/>
        <v>0</v>
      </c>
      <c r="Q21" s="65"/>
      <c r="R21" s="65"/>
      <c r="S21" s="65"/>
      <c r="T21" s="65"/>
      <c r="U21" s="65"/>
      <c r="V21" s="65"/>
      <c r="W21" s="65"/>
      <c r="X21" s="65"/>
      <c r="Y21" s="65"/>
      <c r="Z21" s="97">
        <f t="shared" si="4"/>
        <v>0</v>
      </c>
      <c r="AA21" s="65"/>
      <c r="AB21" s="65"/>
      <c r="AC21" s="65"/>
      <c r="AD21" s="97">
        <f t="shared" si="5"/>
        <v>0</v>
      </c>
      <c r="AE21" s="65"/>
      <c r="AF21" s="65"/>
      <c r="AG21" s="65"/>
      <c r="AH21" s="65"/>
      <c r="AI21" s="65"/>
      <c r="AJ21" s="97">
        <f t="shared" si="6"/>
        <v>0</v>
      </c>
      <c r="AK21" s="65"/>
      <c r="AL21" s="65"/>
      <c r="AM21" s="65"/>
      <c r="AN21" s="65"/>
      <c r="AO21" s="97">
        <f t="shared" si="0"/>
        <v>0</v>
      </c>
      <c r="AP21" s="65"/>
      <c r="AQ21" s="65"/>
      <c r="AR21" s="97">
        <f t="shared" si="7"/>
        <v>0</v>
      </c>
      <c r="AS21" s="100">
        <f>'Data Skor'!O6</f>
        <v>0</v>
      </c>
      <c r="AT21" s="77">
        <v>5</v>
      </c>
      <c r="AU21" s="81"/>
      <c r="AV21" s="78"/>
      <c r="AW21" s="78"/>
      <c r="AX21" s="78"/>
      <c r="AY21" s="78"/>
      <c r="AZ21" s="78"/>
      <c r="BA21" s="78" t="s">
        <v>22</v>
      </c>
      <c r="BB21" s="178">
        <v>1</v>
      </c>
      <c r="BC21" s="77"/>
    </row>
    <row r="22" spans="2:55" s="80" customFormat="1" ht="30" customHeight="1" x14ac:dyDescent="0.2">
      <c r="B22" s="162" t="str">
        <f t="shared" si="8"/>
        <v/>
      </c>
      <c r="C22" s="182"/>
      <c r="D22" s="64"/>
      <c r="E22" s="181"/>
      <c r="F22" s="65"/>
      <c r="G22" s="65"/>
      <c r="H22" s="65"/>
      <c r="I22" s="97">
        <f t="shared" si="1"/>
        <v>0</v>
      </c>
      <c r="J22" s="65"/>
      <c r="K22" s="65"/>
      <c r="L22" s="65"/>
      <c r="M22" s="97">
        <f t="shared" si="2"/>
        <v>0</v>
      </c>
      <c r="N22" s="65"/>
      <c r="O22" s="65"/>
      <c r="P22" s="97">
        <f t="shared" si="3"/>
        <v>0</v>
      </c>
      <c r="Q22" s="65"/>
      <c r="R22" s="65"/>
      <c r="S22" s="65"/>
      <c r="T22" s="65"/>
      <c r="U22" s="65"/>
      <c r="V22" s="65"/>
      <c r="W22" s="65"/>
      <c r="X22" s="65"/>
      <c r="Y22" s="65"/>
      <c r="Z22" s="97">
        <f t="shared" si="4"/>
        <v>0</v>
      </c>
      <c r="AA22" s="65"/>
      <c r="AB22" s="65"/>
      <c r="AC22" s="65"/>
      <c r="AD22" s="97">
        <f t="shared" si="5"/>
        <v>0</v>
      </c>
      <c r="AE22" s="65"/>
      <c r="AF22" s="65"/>
      <c r="AG22" s="65"/>
      <c r="AH22" s="65"/>
      <c r="AI22" s="65"/>
      <c r="AJ22" s="97">
        <f t="shared" si="6"/>
        <v>0</v>
      </c>
      <c r="AK22" s="65"/>
      <c r="AL22" s="65"/>
      <c r="AM22" s="65"/>
      <c r="AN22" s="65"/>
      <c r="AO22" s="97">
        <f t="shared" si="0"/>
        <v>0</v>
      </c>
      <c r="AP22" s="65"/>
      <c r="AQ22" s="65"/>
      <c r="AR22" s="97">
        <f t="shared" si="7"/>
        <v>0</v>
      </c>
      <c r="AS22" s="100">
        <f>'Data Skor'!O7</f>
        <v>0</v>
      </c>
      <c r="AT22" s="77"/>
      <c r="AU22" s="81"/>
      <c r="AV22" s="78">
        <v>6</v>
      </c>
      <c r="AW22" s="78"/>
      <c r="AX22" s="78"/>
      <c r="AY22" s="78"/>
      <c r="AZ22" s="78"/>
      <c r="BA22" s="78" t="s">
        <v>23</v>
      </c>
      <c r="BB22" s="178">
        <v>2</v>
      </c>
      <c r="BC22" s="77"/>
    </row>
    <row r="23" spans="2:55" s="80" customFormat="1" ht="30" customHeight="1" x14ac:dyDescent="0.2">
      <c r="B23" s="162" t="str">
        <f t="shared" si="8"/>
        <v/>
      </c>
      <c r="C23" s="182"/>
      <c r="D23" s="64"/>
      <c r="E23" s="65"/>
      <c r="F23" s="65"/>
      <c r="G23" s="65"/>
      <c r="H23" s="65"/>
      <c r="I23" s="97">
        <f t="shared" si="1"/>
        <v>0</v>
      </c>
      <c r="J23" s="65"/>
      <c r="K23" s="65"/>
      <c r="L23" s="65"/>
      <c r="M23" s="97">
        <f t="shared" si="2"/>
        <v>0</v>
      </c>
      <c r="N23" s="65"/>
      <c r="O23" s="65"/>
      <c r="P23" s="97">
        <f t="shared" si="3"/>
        <v>0</v>
      </c>
      <c r="Q23" s="65"/>
      <c r="R23" s="65"/>
      <c r="S23" s="65"/>
      <c r="T23" s="65"/>
      <c r="U23" s="65"/>
      <c r="V23" s="65"/>
      <c r="W23" s="65"/>
      <c r="X23" s="65"/>
      <c r="Y23" s="65"/>
      <c r="Z23" s="97">
        <f t="shared" si="4"/>
        <v>0</v>
      </c>
      <c r="AA23" s="65"/>
      <c r="AB23" s="65"/>
      <c r="AC23" s="65"/>
      <c r="AD23" s="97">
        <f t="shared" si="5"/>
        <v>0</v>
      </c>
      <c r="AE23" s="65"/>
      <c r="AF23" s="65"/>
      <c r="AG23" s="65"/>
      <c r="AH23" s="65"/>
      <c r="AI23" s="65"/>
      <c r="AJ23" s="97">
        <f t="shared" si="6"/>
        <v>0</v>
      </c>
      <c r="AK23" s="65"/>
      <c r="AL23" s="65"/>
      <c r="AM23" s="65"/>
      <c r="AN23" s="65"/>
      <c r="AO23" s="97">
        <f t="shared" si="0"/>
        <v>0</v>
      </c>
      <c r="AP23" s="65"/>
      <c r="AQ23" s="65"/>
      <c r="AR23" s="97">
        <f t="shared" si="7"/>
        <v>0</v>
      </c>
      <c r="AS23" s="100">
        <f>'Data Skor'!O8</f>
        <v>0</v>
      </c>
      <c r="AT23" s="77"/>
      <c r="AU23" s="78"/>
      <c r="AV23" s="78">
        <v>9</v>
      </c>
      <c r="AW23" s="78"/>
      <c r="AX23" s="78"/>
      <c r="AY23" s="78"/>
      <c r="AZ23" s="78"/>
      <c r="BA23" s="78"/>
      <c r="BB23" s="178">
        <v>3</v>
      </c>
      <c r="BC23" s="77"/>
    </row>
    <row r="24" spans="2:55" s="80" customFormat="1" ht="30" customHeight="1" x14ac:dyDescent="0.2">
      <c r="B24" s="162" t="str">
        <f t="shared" si="8"/>
        <v/>
      </c>
      <c r="C24" s="182"/>
      <c r="D24" s="64"/>
      <c r="E24" s="65"/>
      <c r="F24" s="65"/>
      <c r="G24" s="65"/>
      <c r="H24" s="65"/>
      <c r="I24" s="97">
        <f t="shared" si="1"/>
        <v>0</v>
      </c>
      <c r="J24" s="65"/>
      <c r="K24" s="65"/>
      <c r="L24" s="65"/>
      <c r="M24" s="97">
        <f t="shared" si="2"/>
        <v>0</v>
      </c>
      <c r="N24" s="65"/>
      <c r="O24" s="65"/>
      <c r="P24" s="97">
        <f t="shared" si="3"/>
        <v>0</v>
      </c>
      <c r="Q24" s="65"/>
      <c r="R24" s="65"/>
      <c r="S24" s="65"/>
      <c r="T24" s="65"/>
      <c r="U24" s="65"/>
      <c r="V24" s="65"/>
      <c r="W24" s="65"/>
      <c r="X24" s="65"/>
      <c r="Y24" s="65"/>
      <c r="Z24" s="97">
        <f t="shared" si="4"/>
        <v>0</v>
      </c>
      <c r="AA24" s="65"/>
      <c r="AB24" s="65"/>
      <c r="AC24" s="65"/>
      <c r="AD24" s="97">
        <f t="shared" si="5"/>
        <v>0</v>
      </c>
      <c r="AE24" s="65"/>
      <c r="AF24" s="65"/>
      <c r="AG24" s="65"/>
      <c r="AH24" s="65"/>
      <c r="AI24" s="65"/>
      <c r="AJ24" s="97">
        <f t="shared" si="6"/>
        <v>0</v>
      </c>
      <c r="AK24" s="65"/>
      <c r="AL24" s="65"/>
      <c r="AM24" s="65"/>
      <c r="AN24" s="65"/>
      <c r="AO24" s="97">
        <f t="shared" si="0"/>
        <v>0</v>
      </c>
      <c r="AP24" s="65"/>
      <c r="AQ24" s="65"/>
      <c r="AR24" s="97">
        <f t="shared" si="7"/>
        <v>0</v>
      </c>
      <c r="AS24" s="100">
        <f>'Data Skor'!O9</f>
        <v>0</v>
      </c>
      <c r="AT24" s="77"/>
      <c r="AU24" s="78"/>
      <c r="AV24" s="78">
        <f>AV22*AV23</f>
        <v>54</v>
      </c>
      <c r="AW24" s="78"/>
      <c r="AX24" s="78"/>
      <c r="AY24" s="78"/>
      <c r="AZ24" s="78"/>
      <c r="BA24" s="78"/>
      <c r="BB24" s="178">
        <v>4</v>
      </c>
      <c r="BC24" s="77"/>
    </row>
    <row r="25" spans="2:55" s="80" customFormat="1" ht="30" customHeight="1" x14ac:dyDescent="0.2">
      <c r="B25" s="162" t="str">
        <f t="shared" si="8"/>
        <v/>
      </c>
      <c r="C25" s="182"/>
      <c r="D25" s="64"/>
      <c r="E25" s="65"/>
      <c r="F25" s="65"/>
      <c r="G25" s="65"/>
      <c r="H25" s="65"/>
      <c r="I25" s="97">
        <f t="shared" si="1"/>
        <v>0</v>
      </c>
      <c r="J25" s="65"/>
      <c r="K25" s="65"/>
      <c r="L25" s="65"/>
      <c r="M25" s="97">
        <f t="shared" si="2"/>
        <v>0</v>
      </c>
      <c r="N25" s="65"/>
      <c r="O25" s="65"/>
      <c r="P25" s="97">
        <f t="shared" si="3"/>
        <v>0</v>
      </c>
      <c r="Q25" s="65"/>
      <c r="R25" s="65"/>
      <c r="S25" s="65"/>
      <c r="T25" s="65"/>
      <c r="U25" s="65"/>
      <c r="V25" s="65"/>
      <c r="W25" s="65"/>
      <c r="X25" s="65"/>
      <c r="Y25" s="65"/>
      <c r="Z25" s="97">
        <f t="shared" si="4"/>
        <v>0</v>
      </c>
      <c r="AA25" s="65"/>
      <c r="AB25" s="65"/>
      <c r="AC25" s="65"/>
      <c r="AD25" s="97">
        <f t="shared" si="5"/>
        <v>0</v>
      </c>
      <c r="AE25" s="65"/>
      <c r="AF25" s="65"/>
      <c r="AG25" s="65"/>
      <c r="AH25" s="65"/>
      <c r="AI25" s="65"/>
      <c r="AJ25" s="97">
        <f t="shared" si="6"/>
        <v>0</v>
      </c>
      <c r="AK25" s="65"/>
      <c r="AL25" s="65"/>
      <c r="AM25" s="65"/>
      <c r="AN25" s="65"/>
      <c r="AO25" s="97">
        <f t="shared" si="0"/>
        <v>0</v>
      </c>
      <c r="AP25" s="65"/>
      <c r="AQ25" s="65"/>
      <c r="AR25" s="97">
        <f t="shared" si="7"/>
        <v>0</v>
      </c>
      <c r="AS25" s="100">
        <f>'Data Skor'!O10</f>
        <v>0</v>
      </c>
      <c r="AT25" s="77"/>
      <c r="AU25" s="78"/>
      <c r="AV25" s="78"/>
      <c r="AW25" s="78"/>
      <c r="AX25" s="78"/>
      <c r="AY25" s="78"/>
      <c r="AZ25" s="78"/>
      <c r="BA25" s="78"/>
      <c r="BB25" s="178">
        <v>5</v>
      </c>
      <c r="BC25" s="77"/>
    </row>
    <row r="26" spans="2:55" s="80" customFormat="1" ht="30" customHeight="1" x14ac:dyDescent="0.2">
      <c r="B26" s="162" t="str">
        <f t="shared" si="8"/>
        <v/>
      </c>
      <c r="C26" s="182"/>
      <c r="D26" s="64"/>
      <c r="E26" s="65"/>
      <c r="F26" s="65"/>
      <c r="G26" s="65"/>
      <c r="H26" s="65"/>
      <c r="I26" s="97">
        <f t="shared" si="1"/>
        <v>0</v>
      </c>
      <c r="J26" s="65"/>
      <c r="K26" s="65"/>
      <c r="L26" s="65"/>
      <c r="M26" s="97">
        <f t="shared" si="2"/>
        <v>0</v>
      </c>
      <c r="N26" s="65"/>
      <c r="O26" s="65"/>
      <c r="P26" s="97">
        <f t="shared" si="3"/>
        <v>0</v>
      </c>
      <c r="Q26" s="65"/>
      <c r="R26" s="65"/>
      <c r="S26" s="65"/>
      <c r="T26" s="65"/>
      <c r="U26" s="65"/>
      <c r="V26" s="65"/>
      <c r="W26" s="65"/>
      <c r="X26" s="65"/>
      <c r="Y26" s="65"/>
      <c r="Z26" s="97">
        <f t="shared" si="4"/>
        <v>0</v>
      </c>
      <c r="AA26" s="65"/>
      <c r="AB26" s="65"/>
      <c r="AC26" s="65"/>
      <c r="AD26" s="97">
        <f t="shared" si="5"/>
        <v>0</v>
      </c>
      <c r="AE26" s="65"/>
      <c r="AF26" s="65"/>
      <c r="AG26" s="65"/>
      <c r="AH26" s="65"/>
      <c r="AI26" s="65"/>
      <c r="AJ26" s="97">
        <f t="shared" si="6"/>
        <v>0</v>
      </c>
      <c r="AK26" s="65"/>
      <c r="AL26" s="65"/>
      <c r="AM26" s="65"/>
      <c r="AN26" s="65"/>
      <c r="AO26" s="97">
        <f t="shared" si="0"/>
        <v>0</v>
      </c>
      <c r="AP26" s="65"/>
      <c r="AQ26" s="65"/>
      <c r="AR26" s="97">
        <f>ROUND((SUM(AP26:AQ26)/12)*6,0)</f>
        <v>0</v>
      </c>
      <c r="AS26" s="100">
        <f>'Data Skor'!O11</f>
        <v>0</v>
      </c>
      <c r="AT26" s="77"/>
      <c r="AU26" s="78"/>
      <c r="AV26" s="78"/>
      <c r="AW26" s="78"/>
      <c r="AX26" s="78"/>
      <c r="AY26" s="78"/>
      <c r="AZ26" s="78"/>
      <c r="BA26" s="78"/>
      <c r="BB26" s="178">
        <v>6</v>
      </c>
      <c r="BC26" s="77"/>
    </row>
    <row r="27" spans="2:55" s="80" customFormat="1" ht="30" customHeight="1" x14ac:dyDescent="0.2">
      <c r="B27" s="162" t="str">
        <f t="shared" si="8"/>
        <v/>
      </c>
      <c r="C27" s="182"/>
      <c r="D27" s="64"/>
      <c r="E27" s="65"/>
      <c r="F27" s="65"/>
      <c r="G27" s="65"/>
      <c r="H27" s="65"/>
      <c r="I27" s="97">
        <f t="shared" si="1"/>
        <v>0</v>
      </c>
      <c r="J27" s="65"/>
      <c r="K27" s="65"/>
      <c r="L27" s="65"/>
      <c r="M27" s="97">
        <f t="shared" si="2"/>
        <v>0</v>
      </c>
      <c r="N27" s="65"/>
      <c r="O27" s="65"/>
      <c r="P27" s="97">
        <f t="shared" si="3"/>
        <v>0</v>
      </c>
      <c r="Q27" s="65"/>
      <c r="R27" s="65"/>
      <c r="S27" s="65"/>
      <c r="T27" s="65"/>
      <c r="U27" s="65"/>
      <c r="V27" s="65"/>
      <c r="W27" s="65"/>
      <c r="X27" s="65"/>
      <c r="Y27" s="65"/>
      <c r="Z27" s="97">
        <f t="shared" si="4"/>
        <v>0</v>
      </c>
      <c r="AA27" s="65"/>
      <c r="AB27" s="65"/>
      <c r="AC27" s="65"/>
      <c r="AD27" s="97">
        <f t="shared" si="5"/>
        <v>0</v>
      </c>
      <c r="AE27" s="65"/>
      <c r="AF27" s="65"/>
      <c r="AG27" s="65"/>
      <c r="AH27" s="65"/>
      <c r="AI27" s="65"/>
      <c r="AJ27" s="97">
        <f t="shared" si="6"/>
        <v>0</v>
      </c>
      <c r="AK27" s="65"/>
      <c r="AL27" s="65"/>
      <c r="AM27" s="65"/>
      <c r="AN27" s="65"/>
      <c r="AO27" s="97">
        <f t="shared" si="0"/>
        <v>0</v>
      </c>
      <c r="AP27" s="65"/>
      <c r="AQ27" s="65"/>
      <c r="AR27" s="97">
        <f t="shared" si="7"/>
        <v>0</v>
      </c>
      <c r="AS27" s="100">
        <f>'Data Skor'!O12</f>
        <v>0</v>
      </c>
      <c r="AT27" s="77"/>
      <c r="AU27" s="78"/>
      <c r="AV27" s="78"/>
      <c r="AW27" s="78"/>
      <c r="AX27" s="78"/>
      <c r="AY27" s="78"/>
      <c r="AZ27" s="78"/>
      <c r="BA27" s="78"/>
      <c r="BB27" s="79"/>
      <c r="BC27" s="77"/>
    </row>
    <row r="28" spans="2:55" s="80" customFormat="1" ht="30" customHeight="1" x14ac:dyDescent="0.2">
      <c r="B28" s="162" t="str">
        <f t="shared" si="8"/>
        <v/>
      </c>
      <c r="C28" s="182"/>
      <c r="D28" s="64"/>
      <c r="E28" s="65"/>
      <c r="F28" s="65"/>
      <c r="G28" s="65"/>
      <c r="H28" s="65"/>
      <c r="I28" s="97">
        <f t="shared" si="1"/>
        <v>0</v>
      </c>
      <c r="J28" s="65"/>
      <c r="K28" s="65"/>
      <c r="L28" s="65"/>
      <c r="M28" s="97">
        <f t="shared" si="2"/>
        <v>0</v>
      </c>
      <c r="N28" s="65"/>
      <c r="O28" s="65"/>
      <c r="P28" s="97">
        <f t="shared" si="3"/>
        <v>0</v>
      </c>
      <c r="Q28" s="65"/>
      <c r="R28" s="65"/>
      <c r="S28" s="65"/>
      <c r="T28" s="65"/>
      <c r="U28" s="65"/>
      <c r="V28" s="65"/>
      <c r="W28" s="65"/>
      <c r="X28" s="65"/>
      <c r="Y28" s="65"/>
      <c r="Z28" s="97">
        <f t="shared" si="4"/>
        <v>0</v>
      </c>
      <c r="AA28" s="65"/>
      <c r="AB28" s="65"/>
      <c r="AC28" s="65"/>
      <c r="AD28" s="97">
        <f t="shared" si="5"/>
        <v>0</v>
      </c>
      <c r="AE28" s="65"/>
      <c r="AF28" s="65"/>
      <c r="AG28" s="65"/>
      <c r="AH28" s="65"/>
      <c r="AI28" s="65"/>
      <c r="AJ28" s="97">
        <f t="shared" si="6"/>
        <v>0</v>
      </c>
      <c r="AK28" s="65"/>
      <c r="AL28" s="65"/>
      <c r="AM28" s="65"/>
      <c r="AN28" s="65"/>
      <c r="AO28" s="97">
        <f t="shared" si="0"/>
        <v>0</v>
      </c>
      <c r="AP28" s="65"/>
      <c r="AQ28" s="65"/>
      <c r="AR28" s="97">
        <f t="shared" si="7"/>
        <v>0</v>
      </c>
      <c r="AS28" s="100">
        <f>'Data Skor'!O13</f>
        <v>0</v>
      </c>
      <c r="AT28" s="77"/>
      <c r="AU28" s="78"/>
      <c r="AV28" s="78"/>
      <c r="AW28" s="78"/>
      <c r="AX28" s="78"/>
      <c r="AY28" s="78"/>
      <c r="AZ28" s="78"/>
      <c r="BA28" s="78"/>
      <c r="BB28" s="79"/>
    </row>
    <row r="29" spans="2:55" s="80" customFormat="1" ht="30" customHeight="1" x14ac:dyDescent="0.2">
      <c r="B29" s="162" t="str">
        <f t="shared" si="8"/>
        <v/>
      </c>
      <c r="C29" s="182"/>
      <c r="D29" s="64"/>
      <c r="E29" s="65"/>
      <c r="F29" s="65"/>
      <c r="G29" s="65"/>
      <c r="H29" s="65"/>
      <c r="I29" s="97">
        <f t="shared" si="1"/>
        <v>0</v>
      </c>
      <c r="J29" s="65"/>
      <c r="K29" s="65"/>
      <c r="L29" s="65"/>
      <c r="M29" s="97">
        <f t="shared" si="2"/>
        <v>0</v>
      </c>
      <c r="N29" s="65"/>
      <c r="O29" s="65"/>
      <c r="P29" s="97">
        <f t="shared" si="3"/>
        <v>0</v>
      </c>
      <c r="Q29" s="65"/>
      <c r="R29" s="65"/>
      <c r="S29" s="65"/>
      <c r="T29" s="65"/>
      <c r="U29" s="65"/>
      <c r="V29" s="65"/>
      <c r="W29" s="65"/>
      <c r="X29" s="65"/>
      <c r="Y29" s="65"/>
      <c r="Z29" s="97">
        <f t="shared" si="4"/>
        <v>0</v>
      </c>
      <c r="AA29" s="65"/>
      <c r="AB29" s="65"/>
      <c r="AC29" s="65"/>
      <c r="AD29" s="97">
        <f t="shared" si="5"/>
        <v>0</v>
      </c>
      <c r="AE29" s="65"/>
      <c r="AF29" s="65"/>
      <c r="AG29" s="65"/>
      <c r="AH29" s="65"/>
      <c r="AI29" s="65"/>
      <c r="AJ29" s="97">
        <f t="shared" si="6"/>
        <v>0</v>
      </c>
      <c r="AK29" s="65"/>
      <c r="AL29" s="65"/>
      <c r="AM29" s="65"/>
      <c r="AN29" s="65"/>
      <c r="AO29" s="97">
        <f t="shared" si="0"/>
        <v>0</v>
      </c>
      <c r="AP29" s="65"/>
      <c r="AQ29" s="65"/>
      <c r="AR29" s="97">
        <f t="shared" si="7"/>
        <v>0</v>
      </c>
      <c r="AS29" s="100">
        <f>'Data Skor'!O14</f>
        <v>0</v>
      </c>
      <c r="AT29" s="77"/>
      <c r="AU29" s="78"/>
      <c r="AV29" s="78"/>
      <c r="AW29" s="78"/>
      <c r="AX29" s="78"/>
      <c r="AY29" s="78"/>
      <c r="AZ29" s="78"/>
      <c r="BA29" s="78"/>
      <c r="BB29" s="79"/>
    </row>
    <row r="30" spans="2:55" s="80" customFormat="1" ht="30" customHeight="1" x14ac:dyDescent="0.2">
      <c r="B30" s="162" t="str">
        <f t="shared" si="8"/>
        <v/>
      </c>
      <c r="C30" s="182"/>
      <c r="D30" s="64"/>
      <c r="E30" s="65"/>
      <c r="F30" s="65"/>
      <c r="G30" s="65"/>
      <c r="H30" s="65"/>
      <c r="I30" s="97">
        <f t="shared" si="1"/>
        <v>0</v>
      </c>
      <c r="J30" s="65"/>
      <c r="K30" s="65"/>
      <c r="L30" s="65"/>
      <c r="M30" s="97">
        <f t="shared" si="2"/>
        <v>0</v>
      </c>
      <c r="N30" s="65"/>
      <c r="O30" s="65"/>
      <c r="P30" s="97">
        <f t="shared" si="3"/>
        <v>0</v>
      </c>
      <c r="Q30" s="65"/>
      <c r="R30" s="65"/>
      <c r="S30" s="65"/>
      <c r="T30" s="65"/>
      <c r="U30" s="65"/>
      <c r="V30" s="65"/>
      <c r="W30" s="65"/>
      <c r="X30" s="65"/>
      <c r="Y30" s="65"/>
      <c r="Z30" s="97">
        <f t="shared" si="4"/>
        <v>0</v>
      </c>
      <c r="AA30" s="65"/>
      <c r="AB30" s="65"/>
      <c r="AC30" s="65"/>
      <c r="AD30" s="97">
        <f t="shared" si="5"/>
        <v>0</v>
      </c>
      <c r="AE30" s="65"/>
      <c r="AF30" s="65"/>
      <c r="AG30" s="65"/>
      <c r="AH30" s="65"/>
      <c r="AI30" s="65"/>
      <c r="AJ30" s="97">
        <f t="shared" si="6"/>
        <v>0</v>
      </c>
      <c r="AK30" s="65"/>
      <c r="AL30" s="65"/>
      <c r="AM30" s="65"/>
      <c r="AN30" s="65"/>
      <c r="AO30" s="97">
        <f t="shared" si="0"/>
        <v>0</v>
      </c>
      <c r="AP30" s="65"/>
      <c r="AQ30" s="65"/>
      <c r="AR30" s="97">
        <f t="shared" si="7"/>
        <v>0</v>
      </c>
      <c r="AS30" s="100">
        <f>'Data Skor'!O15</f>
        <v>0</v>
      </c>
      <c r="AT30" s="77"/>
      <c r="AU30" s="78"/>
      <c r="AV30" s="78"/>
      <c r="AW30" s="78"/>
      <c r="AX30" s="78"/>
      <c r="AY30" s="78"/>
      <c r="AZ30" s="78"/>
      <c r="BA30" s="78"/>
      <c r="BB30" s="79"/>
    </row>
    <row r="31" spans="2:55" s="80" customFormat="1" ht="30" customHeight="1" x14ac:dyDescent="0.2">
      <c r="B31" s="162" t="str">
        <f t="shared" si="8"/>
        <v/>
      </c>
      <c r="C31" s="182"/>
      <c r="D31" s="64"/>
      <c r="E31" s="65"/>
      <c r="F31" s="65"/>
      <c r="G31" s="65"/>
      <c r="H31" s="65"/>
      <c r="I31" s="97">
        <f t="shared" si="1"/>
        <v>0</v>
      </c>
      <c r="J31" s="65"/>
      <c r="K31" s="65"/>
      <c r="L31" s="65"/>
      <c r="M31" s="97">
        <f t="shared" si="2"/>
        <v>0</v>
      </c>
      <c r="N31" s="65"/>
      <c r="O31" s="65"/>
      <c r="P31" s="97">
        <f t="shared" si="3"/>
        <v>0</v>
      </c>
      <c r="Q31" s="65"/>
      <c r="R31" s="65"/>
      <c r="S31" s="65"/>
      <c r="T31" s="65"/>
      <c r="U31" s="65"/>
      <c r="V31" s="65"/>
      <c r="W31" s="65"/>
      <c r="X31" s="65"/>
      <c r="Y31" s="65"/>
      <c r="Z31" s="97">
        <f t="shared" si="4"/>
        <v>0</v>
      </c>
      <c r="AA31" s="65"/>
      <c r="AB31" s="65"/>
      <c r="AC31" s="65"/>
      <c r="AD31" s="97">
        <f t="shared" si="5"/>
        <v>0</v>
      </c>
      <c r="AE31" s="65"/>
      <c r="AF31" s="65"/>
      <c r="AG31" s="65"/>
      <c r="AH31" s="65"/>
      <c r="AI31" s="65"/>
      <c r="AJ31" s="97">
        <f t="shared" si="6"/>
        <v>0</v>
      </c>
      <c r="AK31" s="65"/>
      <c r="AL31" s="65"/>
      <c r="AM31" s="65"/>
      <c r="AN31" s="65"/>
      <c r="AO31" s="97">
        <f t="shared" si="0"/>
        <v>0</v>
      </c>
      <c r="AP31" s="65"/>
      <c r="AQ31" s="65"/>
      <c r="AR31" s="97">
        <f t="shared" si="7"/>
        <v>0</v>
      </c>
      <c r="AS31" s="100">
        <f>'Data Skor'!O16</f>
        <v>0</v>
      </c>
      <c r="AT31" s="77"/>
      <c r="AU31" s="78"/>
      <c r="AV31" s="78"/>
      <c r="AW31" s="78"/>
      <c r="AX31" s="78"/>
      <c r="AY31" s="78"/>
      <c r="AZ31" s="78"/>
      <c r="BA31" s="78"/>
      <c r="BB31" s="79"/>
    </row>
    <row r="32" spans="2:55" s="80" customFormat="1" ht="30" customHeight="1" x14ac:dyDescent="0.2">
      <c r="B32" s="162" t="str">
        <f t="shared" si="8"/>
        <v/>
      </c>
      <c r="C32" s="182"/>
      <c r="D32" s="64"/>
      <c r="E32" s="65"/>
      <c r="F32" s="65"/>
      <c r="G32" s="65"/>
      <c r="H32" s="65"/>
      <c r="I32" s="97">
        <f t="shared" si="1"/>
        <v>0</v>
      </c>
      <c r="J32" s="65"/>
      <c r="K32" s="65"/>
      <c r="L32" s="65"/>
      <c r="M32" s="97">
        <f t="shared" si="2"/>
        <v>0</v>
      </c>
      <c r="N32" s="65"/>
      <c r="O32" s="65"/>
      <c r="P32" s="97">
        <f t="shared" si="3"/>
        <v>0</v>
      </c>
      <c r="Q32" s="65"/>
      <c r="R32" s="65"/>
      <c r="S32" s="65"/>
      <c r="T32" s="65"/>
      <c r="U32" s="65"/>
      <c r="V32" s="65"/>
      <c r="W32" s="65"/>
      <c r="X32" s="65"/>
      <c r="Y32" s="65"/>
      <c r="Z32" s="97">
        <f t="shared" si="4"/>
        <v>0</v>
      </c>
      <c r="AA32" s="65"/>
      <c r="AB32" s="65"/>
      <c r="AC32" s="65"/>
      <c r="AD32" s="97">
        <f t="shared" si="5"/>
        <v>0</v>
      </c>
      <c r="AE32" s="65"/>
      <c r="AF32" s="65"/>
      <c r="AG32" s="65"/>
      <c r="AH32" s="65"/>
      <c r="AI32" s="65"/>
      <c r="AJ32" s="97">
        <f t="shared" si="6"/>
        <v>0</v>
      </c>
      <c r="AK32" s="65"/>
      <c r="AL32" s="65"/>
      <c r="AM32" s="65"/>
      <c r="AN32" s="65"/>
      <c r="AO32" s="97">
        <f t="shared" si="0"/>
        <v>0</v>
      </c>
      <c r="AP32" s="65"/>
      <c r="AQ32" s="65"/>
      <c r="AR32" s="97">
        <f t="shared" si="7"/>
        <v>0</v>
      </c>
      <c r="AS32" s="100">
        <f>'Data Skor'!O17</f>
        <v>0</v>
      </c>
      <c r="AT32" s="77"/>
      <c r="AU32" s="78"/>
      <c r="AV32" s="78"/>
      <c r="AW32" s="78"/>
      <c r="AX32" s="78"/>
      <c r="AY32" s="78"/>
      <c r="AZ32" s="78"/>
      <c r="BA32" s="78"/>
      <c r="BB32" s="79"/>
    </row>
    <row r="33" spans="2:54" s="80" customFormat="1" ht="30" customHeight="1" x14ac:dyDescent="0.2">
      <c r="B33" s="162" t="str">
        <f t="shared" si="8"/>
        <v/>
      </c>
      <c r="C33" s="182"/>
      <c r="D33" s="64"/>
      <c r="E33" s="65"/>
      <c r="F33" s="65"/>
      <c r="G33" s="65"/>
      <c r="H33" s="65"/>
      <c r="I33" s="97">
        <f t="shared" si="1"/>
        <v>0</v>
      </c>
      <c r="J33" s="65"/>
      <c r="K33" s="65"/>
      <c r="L33" s="65"/>
      <c r="M33" s="97">
        <f t="shared" si="2"/>
        <v>0</v>
      </c>
      <c r="N33" s="65"/>
      <c r="O33" s="65"/>
      <c r="P33" s="97">
        <f t="shared" si="3"/>
        <v>0</v>
      </c>
      <c r="Q33" s="65"/>
      <c r="R33" s="65"/>
      <c r="S33" s="65"/>
      <c r="T33" s="65"/>
      <c r="U33" s="65"/>
      <c r="V33" s="65"/>
      <c r="W33" s="65"/>
      <c r="X33" s="65"/>
      <c r="Y33" s="65"/>
      <c r="Z33" s="97">
        <f t="shared" si="4"/>
        <v>0</v>
      </c>
      <c r="AA33" s="65"/>
      <c r="AB33" s="65"/>
      <c r="AC33" s="65"/>
      <c r="AD33" s="97">
        <f t="shared" si="5"/>
        <v>0</v>
      </c>
      <c r="AE33" s="65"/>
      <c r="AF33" s="65"/>
      <c r="AG33" s="65"/>
      <c r="AH33" s="65"/>
      <c r="AI33" s="65"/>
      <c r="AJ33" s="97">
        <f t="shared" si="6"/>
        <v>0</v>
      </c>
      <c r="AK33" s="65"/>
      <c r="AL33" s="65"/>
      <c r="AM33" s="65"/>
      <c r="AN33" s="65"/>
      <c r="AO33" s="97">
        <f t="shared" si="0"/>
        <v>0</v>
      </c>
      <c r="AP33" s="65"/>
      <c r="AQ33" s="65"/>
      <c r="AR33" s="97">
        <f t="shared" si="7"/>
        <v>0</v>
      </c>
      <c r="AS33" s="100">
        <f>'Data Skor'!O18</f>
        <v>0</v>
      </c>
      <c r="AT33" s="77"/>
      <c r="AU33" s="78"/>
      <c r="AV33" s="78"/>
      <c r="AW33" s="78"/>
      <c r="AX33" s="78"/>
      <c r="AY33" s="78"/>
      <c r="AZ33" s="78"/>
      <c r="BA33" s="78"/>
      <c r="BB33" s="79"/>
    </row>
    <row r="34" spans="2:54" s="80" customFormat="1" ht="30" customHeight="1" x14ac:dyDescent="0.2">
      <c r="B34" s="162" t="str">
        <f t="shared" si="8"/>
        <v/>
      </c>
      <c r="C34" s="182"/>
      <c r="D34" s="64"/>
      <c r="E34" s="65"/>
      <c r="F34" s="65"/>
      <c r="G34" s="65"/>
      <c r="H34" s="65"/>
      <c r="I34" s="97">
        <f t="shared" si="1"/>
        <v>0</v>
      </c>
      <c r="J34" s="65"/>
      <c r="K34" s="65"/>
      <c r="L34" s="65"/>
      <c r="M34" s="97">
        <f t="shared" si="2"/>
        <v>0</v>
      </c>
      <c r="N34" s="65"/>
      <c r="O34" s="65"/>
      <c r="P34" s="97">
        <f t="shared" si="3"/>
        <v>0</v>
      </c>
      <c r="Q34" s="65"/>
      <c r="R34" s="65"/>
      <c r="S34" s="65"/>
      <c r="T34" s="65"/>
      <c r="U34" s="65"/>
      <c r="V34" s="65"/>
      <c r="W34" s="65"/>
      <c r="X34" s="65"/>
      <c r="Y34" s="65"/>
      <c r="Z34" s="97">
        <f t="shared" si="4"/>
        <v>0</v>
      </c>
      <c r="AA34" s="65"/>
      <c r="AB34" s="65"/>
      <c r="AC34" s="65"/>
      <c r="AD34" s="97">
        <f t="shared" si="5"/>
        <v>0</v>
      </c>
      <c r="AE34" s="65"/>
      <c r="AF34" s="65"/>
      <c r="AG34" s="65"/>
      <c r="AH34" s="65"/>
      <c r="AI34" s="65"/>
      <c r="AJ34" s="97">
        <f t="shared" si="6"/>
        <v>0</v>
      </c>
      <c r="AK34" s="65"/>
      <c r="AL34" s="65"/>
      <c r="AM34" s="65"/>
      <c r="AN34" s="65"/>
      <c r="AO34" s="97">
        <f t="shared" si="0"/>
        <v>0</v>
      </c>
      <c r="AP34" s="65"/>
      <c r="AQ34" s="65"/>
      <c r="AR34" s="97">
        <f t="shared" si="7"/>
        <v>0</v>
      </c>
      <c r="AS34" s="100">
        <f>'Data Skor'!O19</f>
        <v>0</v>
      </c>
      <c r="AT34" s="77"/>
      <c r="AU34" s="78"/>
      <c r="AV34" s="78"/>
      <c r="AW34" s="78"/>
      <c r="AX34" s="78"/>
      <c r="AY34" s="78"/>
      <c r="AZ34" s="78"/>
      <c r="BA34" s="78"/>
      <c r="BB34" s="79"/>
    </row>
    <row r="35" spans="2:54" s="80" customFormat="1" ht="30" customHeight="1" x14ac:dyDescent="0.2">
      <c r="B35" s="162" t="str">
        <f t="shared" si="8"/>
        <v/>
      </c>
      <c r="C35" s="182"/>
      <c r="D35" s="64"/>
      <c r="E35" s="65"/>
      <c r="F35" s="65"/>
      <c r="G35" s="65"/>
      <c r="H35" s="65"/>
      <c r="I35" s="97">
        <f t="shared" si="1"/>
        <v>0</v>
      </c>
      <c r="J35" s="65"/>
      <c r="K35" s="65"/>
      <c r="L35" s="65"/>
      <c r="M35" s="97">
        <f t="shared" si="2"/>
        <v>0</v>
      </c>
      <c r="N35" s="65"/>
      <c r="O35" s="65"/>
      <c r="P35" s="97">
        <f t="shared" si="3"/>
        <v>0</v>
      </c>
      <c r="Q35" s="65"/>
      <c r="R35" s="65"/>
      <c r="S35" s="65"/>
      <c r="T35" s="65"/>
      <c r="U35" s="65"/>
      <c r="V35" s="65"/>
      <c r="W35" s="65"/>
      <c r="X35" s="65"/>
      <c r="Y35" s="65"/>
      <c r="Z35" s="97">
        <f t="shared" si="4"/>
        <v>0</v>
      </c>
      <c r="AA35" s="65"/>
      <c r="AB35" s="65"/>
      <c r="AC35" s="65"/>
      <c r="AD35" s="97">
        <f t="shared" si="5"/>
        <v>0</v>
      </c>
      <c r="AE35" s="65"/>
      <c r="AF35" s="65"/>
      <c r="AG35" s="65"/>
      <c r="AH35" s="65"/>
      <c r="AI35" s="65"/>
      <c r="AJ35" s="97">
        <f t="shared" si="6"/>
        <v>0</v>
      </c>
      <c r="AK35" s="65"/>
      <c r="AL35" s="65"/>
      <c r="AM35" s="65"/>
      <c r="AN35" s="65"/>
      <c r="AO35" s="97">
        <f t="shared" si="0"/>
        <v>0</v>
      </c>
      <c r="AP35" s="65"/>
      <c r="AQ35" s="65"/>
      <c r="AR35" s="97">
        <f t="shared" si="7"/>
        <v>0</v>
      </c>
      <c r="AS35" s="100">
        <f>'Data Skor'!O20</f>
        <v>0</v>
      </c>
      <c r="AT35" s="77"/>
      <c r="AU35" s="78"/>
      <c r="AV35" s="78"/>
      <c r="AW35" s="78"/>
      <c r="AX35" s="78"/>
      <c r="AY35" s="78"/>
      <c r="AZ35" s="78"/>
      <c r="BA35" s="78"/>
      <c r="BB35" s="79"/>
    </row>
    <row r="36" spans="2:54" s="80" customFormat="1" ht="30" customHeight="1" x14ac:dyDescent="0.2">
      <c r="B36" s="162" t="str">
        <f t="shared" si="8"/>
        <v/>
      </c>
      <c r="C36" s="182"/>
      <c r="D36" s="64"/>
      <c r="E36" s="65"/>
      <c r="F36" s="65"/>
      <c r="G36" s="65"/>
      <c r="H36" s="65"/>
      <c r="I36" s="97">
        <f t="shared" si="1"/>
        <v>0</v>
      </c>
      <c r="J36" s="65"/>
      <c r="K36" s="65"/>
      <c r="L36" s="65"/>
      <c r="M36" s="97">
        <f t="shared" si="2"/>
        <v>0</v>
      </c>
      <c r="N36" s="65"/>
      <c r="O36" s="65"/>
      <c r="P36" s="97">
        <f t="shared" si="3"/>
        <v>0</v>
      </c>
      <c r="Q36" s="65"/>
      <c r="R36" s="65"/>
      <c r="S36" s="65"/>
      <c r="T36" s="65"/>
      <c r="U36" s="65"/>
      <c r="V36" s="65"/>
      <c r="W36" s="65"/>
      <c r="X36" s="65"/>
      <c r="Y36" s="65"/>
      <c r="Z36" s="97">
        <f t="shared" si="4"/>
        <v>0</v>
      </c>
      <c r="AA36" s="65"/>
      <c r="AB36" s="65"/>
      <c r="AC36" s="65"/>
      <c r="AD36" s="97">
        <f t="shared" si="5"/>
        <v>0</v>
      </c>
      <c r="AE36" s="65"/>
      <c r="AF36" s="65"/>
      <c r="AG36" s="65"/>
      <c r="AH36" s="65"/>
      <c r="AI36" s="65"/>
      <c r="AJ36" s="97">
        <f t="shared" si="6"/>
        <v>0</v>
      </c>
      <c r="AK36" s="65"/>
      <c r="AL36" s="65"/>
      <c r="AM36" s="65"/>
      <c r="AN36" s="65"/>
      <c r="AO36" s="97">
        <f t="shared" si="0"/>
        <v>0</v>
      </c>
      <c r="AP36" s="65"/>
      <c r="AQ36" s="65"/>
      <c r="AR36" s="97">
        <f t="shared" si="7"/>
        <v>0</v>
      </c>
      <c r="AS36" s="100">
        <f>'Data Skor'!O21</f>
        <v>0</v>
      </c>
      <c r="AT36" s="77"/>
      <c r="AU36" s="78"/>
      <c r="AV36" s="78"/>
      <c r="AW36" s="78"/>
      <c r="AX36" s="78"/>
      <c r="AY36" s="78"/>
      <c r="AZ36" s="78"/>
      <c r="BA36" s="78"/>
      <c r="BB36" s="79"/>
    </row>
    <row r="37" spans="2:54" s="80" customFormat="1" ht="30" customHeight="1" x14ac:dyDescent="0.2">
      <c r="B37" s="162" t="str">
        <f t="shared" si="8"/>
        <v/>
      </c>
      <c r="C37" s="182"/>
      <c r="D37" s="64"/>
      <c r="E37" s="65"/>
      <c r="F37" s="65"/>
      <c r="G37" s="65"/>
      <c r="H37" s="65"/>
      <c r="I37" s="97">
        <f t="shared" si="1"/>
        <v>0</v>
      </c>
      <c r="J37" s="65"/>
      <c r="K37" s="65"/>
      <c r="L37" s="65"/>
      <c r="M37" s="97">
        <f t="shared" si="2"/>
        <v>0</v>
      </c>
      <c r="N37" s="65"/>
      <c r="O37" s="65"/>
      <c r="P37" s="97">
        <f t="shared" si="3"/>
        <v>0</v>
      </c>
      <c r="Q37" s="65"/>
      <c r="R37" s="65"/>
      <c r="S37" s="65"/>
      <c r="T37" s="65"/>
      <c r="U37" s="65"/>
      <c r="V37" s="65"/>
      <c r="W37" s="65"/>
      <c r="X37" s="65"/>
      <c r="Y37" s="65"/>
      <c r="Z37" s="97">
        <f t="shared" si="4"/>
        <v>0</v>
      </c>
      <c r="AA37" s="65"/>
      <c r="AB37" s="65"/>
      <c r="AC37" s="65"/>
      <c r="AD37" s="97">
        <f t="shared" si="5"/>
        <v>0</v>
      </c>
      <c r="AE37" s="65"/>
      <c r="AF37" s="65"/>
      <c r="AG37" s="65"/>
      <c r="AH37" s="65"/>
      <c r="AI37" s="65"/>
      <c r="AJ37" s="97">
        <f t="shared" si="6"/>
        <v>0</v>
      </c>
      <c r="AK37" s="65"/>
      <c r="AL37" s="65"/>
      <c r="AM37" s="65"/>
      <c r="AN37" s="65"/>
      <c r="AO37" s="97">
        <f t="shared" si="0"/>
        <v>0</v>
      </c>
      <c r="AP37" s="65"/>
      <c r="AQ37" s="65"/>
      <c r="AR37" s="97">
        <f t="shared" si="7"/>
        <v>0</v>
      </c>
      <c r="AS37" s="100">
        <f>'Data Skor'!O22</f>
        <v>0</v>
      </c>
      <c r="AT37" s="77"/>
      <c r="AU37" s="78"/>
      <c r="AV37" s="78"/>
      <c r="AW37" s="78"/>
      <c r="AX37" s="78"/>
      <c r="AY37" s="78"/>
      <c r="AZ37" s="78"/>
      <c r="BA37" s="78"/>
      <c r="BB37" s="79"/>
    </row>
    <row r="38" spans="2:54" s="80" customFormat="1" ht="30" customHeight="1" x14ac:dyDescent="0.2">
      <c r="B38" s="162" t="str">
        <f t="shared" si="8"/>
        <v/>
      </c>
      <c r="C38" s="182"/>
      <c r="D38" s="64"/>
      <c r="E38" s="65"/>
      <c r="F38" s="65"/>
      <c r="G38" s="65"/>
      <c r="H38" s="65"/>
      <c r="I38" s="97">
        <f t="shared" si="1"/>
        <v>0</v>
      </c>
      <c r="J38" s="65"/>
      <c r="K38" s="65"/>
      <c r="L38" s="65"/>
      <c r="M38" s="97">
        <f t="shared" si="2"/>
        <v>0</v>
      </c>
      <c r="N38" s="65"/>
      <c r="O38" s="65"/>
      <c r="P38" s="97">
        <f t="shared" si="3"/>
        <v>0</v>
      </c>
      <c r="Q38" s="65"/>
      <c r="R38" s="65"/>
      <c r="S38" s="65"/>
      <c r="T38" s="65"/>
      <c r="U38" s="65"/>
      <c r="V38" s="65"/>
      <c r="W38" s="65"/>
      <c r="X38" s="65"/>
      <c r="Y38" s="65"/>
      <c r="Z38" s="97">
        <f t="shared" si="4"/>
        <v>0</v>
      </c>
      <c r="AA38" s="65"/>
      <c r="AB38" s="65"/>
      <c r="AC38" s="65"/>
      <c r="AD38" s="97">
        <f t="shared" si="5"/>
        <v>0</v>
      </c>
      <c r="AE38" s="65"/>
      <c r="AF38" s="65"/>
      <c r="AG38" s="65"/>
      <c r="AH38" s="65"/>
      <c r="AI38" s="65"/>
      <c r="AJ38" s="97">
        <f t="shared" si="6"/>
        <v>0</v>
      </c>
      <c r="AK38" s="65"/>
      <c r="AL38" s="65"/>
      <c r="AM38" s="65"/>
      <c r="AN38" s="65"/>
      <c r="AO38" s="97">
        <f t="shared" si="0"/>
        <v>0</v>
      </c>
      <c r="AP38" s="65"/>
      <c r="AQ38" s="65"/>
      <c r="AR38" s="97">
        <f t="shared" si="7"/>
        <v>0</v>
      </c>
      <c r="AS38" s="100">
        <f>'Data Skor'!O23</f>
        <v>0</v>
      </c>
      <c r="AT38" s="77"/>
      <c r="AU38" s="78"/>
      <c r="AV38" s="78"/>
      <c r="AW38" s="78"/>
      <c r="AX38" s="78"/>
      <c r="AY38" s="78"/>
      <c r="AZ38" s="78"/>
      <c r="BA38" s="78"/>
      <c r="BB38" s="79"/>
    </row>
    <row r="39" spans="2:54" s="80" customFormat="1" ht="30" customHeight="1" x14ac:dyDescent="0.2">
      <c r="B39" s="162" t="str">
        <f t="shared" si="8"/>
        <v/>
      </c>
      <c r="C39" s="182"/>
      <c r="D39" s="64"/>
      <c r="E39" s="65"/>
      <c r="F39" s="65"/>
      <c r="G39" s="65"/>
      <c r="H39" s="65"/>
      <c r="I39" s="97">
        <f t="shared" si="1"/>
        <v>0</v>
      </c>
      <c r="J39" s="65"/>
      <c r="K39" s="65"/>
      <c r="L39" s="65"/>
      <c r="M39" s="97">
        <f t="shared" si="2"/>
        <v>0</v>
      </c>
      <c r="N39" s="65"/>
      <c r="O39" s="65"/>
      <c r="P39" s="97">
        <f t="shared" si="3"/>
        <v>0</v>
      </c>
      <c r="Q39" s="65"/>
      <c r="R39" s="65"/>
      <c r="S39" s="65"/>
      <c r="T39" s="65"/>
      <c r="U39" s="65"/>
      <c r="V39" s="65"/>
      <c r="W39" s="65"/>
      <c r="X39" s="65"/>
      <c r="Y39" s="65"/>
      <c r="Z39" s="97">
        <f t="shared" si="4"/>
        <v>0</v>
      </c>
      <c r="AA39" s="65"/>
      <c r="AB39" s="65"/>
      <c r="AC39" s="65"/>
      <c r="AD39" s="97">
        <f t="shared" si="5"/>
        <v>0</v>
      </c>
      <c r="AE39" s="65"/>
      <c r="AF39" s="65"/>
      <c r="AG39" s="65"/>
      <c r="AH39" s="65"/>
      <c r="AI39" s="65"/>
      <c r="AJ39" s="97">
        <f t="shared" si="6"/>
        <v>0</v>
      </c>
      <c r="AK39" s="65"/>
      <c r="AL39" s="65"/>
      <c r="AM39" s="65"/>
      <c r="AN39" s="65"/>
      <c r="AO39" s="97">
        <f t="shared" si="0"/>
        <v>0</v>
      </c>
      <c r="AP39" s="65"/>
      <c r="AQ39" s="65"/>
      <c r="AR39" s="97">
        <f t="shared" si="7"/>
        <v>0</v>
      </c>
      <c r="AS39" s="100">
        <f>'Data Skor'!O24</f>
        <v>0</v>
      </c>
      <c r="AT39" s="77"/>
      <c r="AU39" s="78"/>
      <c r="AV39" s="78"/>
      <c r="AW39" s="78"/>
      <c r="AX39" s="78"/>
      <c r="AY39" s="78"/>
      <c r="AZ39" s="78"/>
      <c r="BA39" s="78"/>
      <c r="BB39" s="79"/>
    </row>
    <row r="40" spans="2:54" s="80" customFormat="1" ht="30" customHeight="1" x14ac:dyDescent="0.2">
      <c r="B40" s="162" t="str">
        <f t="shared" si="8"/>
        <v/>
      </c>
      <c r="C40" s="182"/>
      <c r="D40" s="64"/>
      <c r="E40" s="65"/>
      <c r="F40" s="65"/>
      <c r="G40" s="65"/>
      <c r="H40" s="65"/>
      <c r="I40" s="97">
        <f t="shared" si="1"/>
        <v>0</v>
      </c>
      <c r="J40" s="65"/>
      <c r="K40" s="65"/>
      <c r="L40" s="65"/>
      <c r="M40" s="97">
        <f t="shared" si="2"/>
        <v>0</v>
      </c>
      <c r="N40" s="65"/>
      <c r="O40" s="65"/>
      <c r="P40" s="97">
        <f t="shared" si="3"/>
        <v>0</v>
      </c>
      <c r="Q40" s="65"/>
      <c r="R40" s="65"/>
      <c r="S40" s="65"/>
      <c r="T40" s="65"/>
      <c r="U40" s="65"/>
      <c r="V40" s="65"/>
      <c r="W40" s="65"/>
      <c r="X40" s="65"/>
      <c r="Y40" s="65"/>
      <c r="Z40" s="97">
        <f t="shared" si="4"/>
        <v>0</v>
      </c>
      <c r="AA40" s="65"/>
      <c r="AB40" s="65"/>
      <c r="AC40" s="65"/>
      <c r="AD40" s="97">
        <f t="shared" si="5"/>
        <v>0</v>
      </c>
      <c r="AE40" s="65"/>
      <c r="AF40" s="65"/>
      <c r="AG40" s="65"/>
      <c r="AH40" s="65"/>
      <c r="AI40" s="65"/>
      <c r="AJ40" s="97">
        <f t="shared" si="6"/>
        <v>0</v>
      </c>
      <c r="AK40" s="65"/>
      <c r="AL40" s="65"/>
      <c r="AM40" s="65"/>
      <c r="AN40" s="65"/>
      <c r="AO40" s="97">
        <f t="shared" si="0"/>
        <v>0</v>
      </c>
      <c r="AP40" s="65"/>
      <c r="AQ40" s="65"/>
      <c r="AR40" s="97">
        <f t="shared" si="7"/>
        <v>0</v>
      </c>
      <c r="AS40" s="100">
        <f>'Data Skor'!O25</f>
        <v>0</v>
      </c>
      <c r="AT40" s="77"/>
      <c r="AU40" s="78"/>
      <c r="AV40" s="78"/>
      <c r="AW40" s="78"/>
      <c r="AX40" s="78"/>
      <c r="AY40" s="78"/>
      <c r="AZ40" s="78"/>
      <c r="BA40" s="78"/>
      <c r="BB40" s="79"/>
    </row>
    <row r="41" spans="2:54" s="80" customFormat="1" ht="30" customHeight="1" x14ac:dyDescent="0.2">
      <c r="B41" s="162" t="str">
        <f t="shared" si="8"/>
        <v/>
      </c>
      <c r="C41" s="182"/>
      <c r="D41" s="64"/>
      <c r="E41" s="65"/>
      <c r="F41" s="65"/>
      <c r="G41" s="65"/>
      <c r="H41" s="65"/>
      <c r="I41" s="97">
        <f t="shared" si="1"/>
        <v>0</v>
      </c>
      <c r="J41" s="65"/>
      <c r="K41" s="65"/>
      <c r="L41" s="65"/>
      <c r="M41" s="97">
        <f t="shared" si="2"/>
        <v>0</v>
      </c>
      <c r="N41" s="65"/>
      <c r="O41" s="65"/>
      <c r="P41" s="97">
        <f t="shared" si="3"/>
        <v>0</v>
      </c>
      <c r="Q41" s="65"/>
      <c r="R41" s="65"/>
      <c r="S41" s="65"/>
      <c r="T41" s="65"/>
      <c r="U41" s="65"/>
      <c r="V41" s="65"/>
      <c r="W41" s="65"/>
      <c r="X41" s="65"/>
      <c r="Y41" s="65"/>
      <c r="Z41" s="97">
        <f t="shared" si="4"/>
        <v>0</v>
      </c>
      <c r="AA41" s="65"/>
      <c r="AB41" s="65"/>
      <c r="AC41" s="65"/>
      <c r="AD41" s="97">
        <f t="shared" si="5"/>
        <v>0</v>
      </c>
      <c r="AE41" s="65"/>
      <c r="AF41" s="65"/>
      <c r="AG41" s="65"/>
      <c r="AH41" s="65"/>
      <c r="AI41" s="65"/>
      <c r="AJ41" s="97">
        <f t="shared" si="6"/>
        <v>0</v>
      </c>
      <c r="AK41" s="65"/>
      <c r="AL41" s="65"/>
      <c r="AM41" s="65"/>
      <c r="AN41" s="65"/>
      <c r="AO41" s="97">
        <f t="shared" si="0"/>
        <v>0</v>
      </c>
      <c r="AP41" s="65"/>
      <c r="AQ41" s="65"/>
      <c r="AR41" s="97">
        <f t="shared" si="7"/>
        <v>0</v>
      </c>
      <c r="AS41" s="100">
        <f>'Data Skor'!O26</f>
        <v>0</v>
      </c>
      <c r="AT41" s="77"/>
      <c r="AU41" s="78"/>
      <c r="AV41" s="78"/>
      <c r="AW41" s="78"/>
      <c r="AX41" s="78"/>
      <c r="AY41" s="78"/>
      <c r="AZ41" s="78"/>
      <c r="BA41" s="78"/>
      <c r="BB41" s="79"/>
    </row>
    <row r="42" spans="2:54" s="80" customFormat="1" ht="30" customHeight="1" x14ac:dyDescent="0.2">
      <c r="B42" s="162" t="str">
        <f t="shared" si="8"/>
        <v/>
      </c>
      <c r="C42" s="182"/>
      <c r="D42" s="64"/>
      <c r="E42" s="65"/>
      <c r="F42" s="65"/>
      <c r="G42" s="65"/>
      <c r="H42" s="65"/>
      <c r="I42" s="97">
        <f t="shared" si="1"/>
        <v>0</v>
      </c>
      <c r="J42" s="65"/>
      <c r="K42" s="65"/>
      <c r="L42" s="65"/>
      <c r="M42" s="97">
        <f t="shared" si="2"/>
        <v>0</v>
      </c>
      <c r="N42" s="65"/>
      <c r="O42" s="65"/>
      <c r="P42" s="97">
        <f t="shared" si="3"/>
        <v>0</v>
      </c>
      <c r="Q42" s="65"/>
      <c r="R42" s="65"/>
      <c r="S42" s="65"/>
      <c r="T42" s="65"/>
      <c r="U42" s="65"/>
      <c r="V42" s="65"/>
      <c r="W42" s="65"/>
      <c r="X42" s="65"/>
      <c r="Y42" s="65"/>
      <c r="Z42" s="97">
        <f t="shared" si="4"/>
        <v>0</v>
      </c>
      <c r="AA42" s="65"/>
      <c r="AB42" s="65"/>
      <c r="AC42" s="65"/>
      <c r="AD42" s="97">
        <f t="shared" si="5"/>
        <v>0</v>
      </c>
      <c r="AE42" s="65"/>
      <c r="AF42" s="65"/>
      <c r="AG42" s="65"/>
      <c r="AH42" s="65"/>
      <c r="AI42" s="65"/>
      <c r="AJ42" s="97">
        <f t="shared" si="6"/>
        <v>0</v>
      </c>
      <c r="AK42" s="65"/>
      <c r="AL42" s="65"/>
      <c r="AM42" s="65"/>
      <c r="AN42" s="65"/>
      <c r="AO42" s="97">
        <f t="shared" si="0"/>
        <v>0</v>
      </c>
      <c r="AP42" s="65"/>
      <c r="AQ42" s="65"/>
      <c r="AR42" s="97">
        <f t="shared" si="7"/>
        <v>0</v>
      </c>
      <c r="AS42" s="100">
        <f>'Data Skor'!O27</f>
        <v>0</v>
      </c>
      <c r="AT42" s="77"/>
      <c r="AU42" s="78"/>
      <c r="AV42" s="78"/>
      <c r="AW42" s="78"/>
      <c r="AX42" s="78"/>
      <c r="AY42" s="78"/>
      <c r="AZ42" s="78"/>
      <c r="BA42" s="78"/>
      <c r="BB42" s="79"/>
    </row>
    <row r="43" spans="2:54" s="80" customFormat="1" ht="30" customHeight="1" x14ac:dyDescent="0.2">
      <c r="B43" s="162" t="str">
        <f t="shared" si="8"/>
        <v/>
      </c>
      <c r="C43" s="182"/>
      <c r="D43" s="64"/>
      <c r="E43" s="65"/>
      <c r="F43" s="65"/>
      <c r="G43" s="65"/>
      <c r="H43" s="65"/>
      <c r="I43" s="97">
        <f t="shared" si="1"/>
        <v>0</v>
      </c>
      <c r="J43" s="65"/>
      <c r="K43" s="65"/>
      <c r="L43" s="65"/>
      <c r="M43" s="97">
        <f t="shared" si="2"/>
        <v>0</v>
      </c>
      <c r="N43" s="65"/>
      <c r="O43" s="65"/>
      <c r="P43" s="97">
        <f t="shared" si="3"/>
        <v>0</v>
      </c>
      <c r="Q43" s="65"/>
      <c r="R43" s="65"/>
      <c r="S43" s="65"/>
      <c r="T43" s="65"/>
      <c r="U43" s="65"/>
      <c r="V43" s="65"/>
      <c r="W43" s="65"/>
      <c r="X43" s="65"/>
      <c r="Y43" s="65"/>
      <c r="Z43" s="97">
        <f t="shared" si="4"/>
        <v>0</v>
      </c>
      <c r="AA43" s="65"/>
      <c r="AB43" s="65"/>
      <c r="AC43" s="65"/>
      <c r="AD43" s="97">
        <f t="shared" si="5"/>
        <v>0</v>
      </c>
      <c r="AE43" s="65"/>
      <c r="AF43" s="65"/>
      <c r="AG43" s="65"/>
      <c r="AH43" s="65"/>
      <c r="AI43" s="65"/>
      <c r="AJ43" s="97">
        <f t="shared" si="6"/>
        <v>0</v>
      </c>
      <c r="AK43" s="65"/>
      <c r="AL43" s="65"/>
      <c r="AM43" s="65"/>
      <c r="AN43" s="65"/>
      <c r="AO43" s="97">
        <f t="shared" si="0"/>
        <v>0</v>
      </c>
      <c r="AP43" s="65"/>
      <c r="AQ43" s="65"/>
      <c r="AR43" s="97">
        <f t="shared" si="7"/>
        <v>0</v>
      </c>
      <c r="AS43" s="100">
        <f>'Data Skor'!O28</f>
        <v>0</v>
      </c>
      <c r="AT43" s="77"/>
      <c r="AU43" s="78"/>
      <c r="AV43" s="78"/>
      <c r="AW43" s="78"/>
      <c r="AX43" s="78"/>
      <c r="AY43" s="78"/>
      <c r="AZ43" s="78"/>
      <c r="BA43" s="78"/>
      <c r="BB43" s="79"/>
    </row>
    <row r="44" spans="2:54" s="80" customFormat="1" ht="30" customHeight="1" x14ac:dyDescent="0.2">
      <c r="B44" s="162" t="str">
        <f t="shared" si="8"/>
        <v/>
      </c>
      <c r="C44" s="182"/>
      <c r="D44" s="64"/>
      <c r="E44" s="65"/>
      <c r="F44" s="65"/>
      <c r="G44" s="65"/>
      <c r="H44" s="65"/>
      <c r="I44" s="97">
        <f t="shared" si="1"/>
        <v>0</v>
      </c>
      <c r="J44" s="65"/>
      <c r="K44" s="65"/>
      <c r="L44" s="65"/>
      <c r="M44" s="97">
        <f t="shared" si="2"/>
        <v>0</v>
      </c>
      <c r="N44" s="65"/>
      <c r="O44" s="65"/>
      <c r="P44" s="97">
        <f t="shared" si="3"/>
        <v>0</v>
      </c>
      <c r="Q44" s="65"/>
      <c r="R44" s="65"/>
      <c r="S44" s="65"/>
      <c r="T44" s="65"/>
      <c r="U44" s="65"/>
      <c r="V44" s="65"/>
      <c r="W44" s="65"/>
      <c r="X44" s="65"/>
      <c r="Y44" s="65"/>
      <c r="Z44" s="97">
        <f t="shared" si="4"/>
        <v>0</v>
      </c>
      <c r="AA44" s="65"/>
      <c r="AB44" s="65"/>
      <c r="AC44" s="65"/>
      <c r="AD44" s="97">
        <f t="shared" si="5"/>
        <v>0</v>
      </c>
      <c r="AE44" s="65"/>
      <c r="AF44" s="65"/>
      <c r="AG44" s="65"/>
      <c r="AH44" s="65"/>
      <c r="AI44" s="65"/>
      <c r="AJ44" s="97">
        <f t="shared" si="6"/>
        <v>0</v>
      </c>
      <c r="AK44" s="65"/>
      <c r="AL44" s="65"/>
      <c r="AM44" s="65"/>
      <c r="AN44" s="65"/>
      <c r="AO44" s="97">
        <f t="shared" si="0"/>
        <v>0</v>
      </c>
      <c r="AP44" s="65"/>
      <c r="AQ44" s="65"/>
      <c r="AR44" s="97">
        <f t="shared" si="7"/>
        <v>0</v>
      </c>
      <c r="AS44" s="100">
        <f>'Data Skor'!O29</f>
        <v>0</v>
      </c>
      <c r="AT44" s="77"/>
      <c r="AU44" s="78"/>
      <c r="AV44" s="78"/>
      <c r="AW44" s="78"/>
      <c r="AX44" s="78"/>
      <c r="AY44" s="78"/>
      <c r="AZ44" s="78"/>
      <c r="BA44" s="78"/>
      <c r="BB44" s="79"/>
    </row>
    <row r="45" spans="2:54" s="80" customFormat="1" ht="30" customHeight="1" x14ac:dyDescent="0.2">
      <c r="B45" s="162" t="str">
        <f t="shared" si="8"/>
        <v/>
      </c>
      <c r="C45" s="182"/>
      <c r="D45" s="64"/>
      <c r="E45" s="65"/>
      <c r="F45" s="65"/>
      <c r="G45" s="65"/>
      <c r="H45" s="65"/>
      <c r="I45" s="97">
        <f t="shared" si="1"/>
        <v>0</v>
      </c>
      <c r="J45" s="65"/>
      <c r="K45" s="65"/>
      <c r="L45" s="65"/>
      <c r="M45" s="97">
        <f t="shared" si="2"/>
        <v>0</v>
      </c>
      <c r="N45" s="65"/>
      <c r="O45" s="65"/>
      <c r="P45" s="97">
        <f t="shared" si="3"/>
        <v>0</v>
      </c>
      <c r="Q45" s="65"/>
      <c r="R45" s="65"/>
      <c r="S45" s="65"/>
      <c r="T45" s="65"/>
      <c r="U45" s="65"/>
      <c r="V45" s="65"/>
      <c r="W45" s="65"/>
      <c r="X45" s="65"/>
      <c r="Y45" s="65"/>
      <c r="Z45" s="97">
        <f t="shared" si="4"/>
        <v>0</v>
      </c>
      <c r="AA45" s="65"/>
      <c r="AB45" s="65"/>
      <c r="AC45" s="65"/>
      <c r="AD45" s="97">
        <f t="shared" si="5"/>
        <v>0</v>
      </c>
      <c r="AE45" s="65"/>
      <c r="AF45" s="65"/>
      <c r="AG45" s="65"/>
      <c r="AH45" s="65"/>
      <c r="AI45" s="65"/>
      <c r="AJ45" s="97">
        <f t="shared" si="6"/>
        <v>0</v>
      </c>
      <c r="AK45" s="65"/>
      <c r="AL45" s="65"/>
      <c r="AM45" s="65"/>
      <c r="AN45" s="65"/>
      <c r="AO45" s="97">
        <f t="shared" si="0"/>
        <v>0</v>
      </c>
      <c r="AP45" s="65"/>
      <c r="AQ45" s="65"/>
      <c r="AR45" s="97">
        <f t="shared" si="7"/>
        <v>0</v>
      </c>
      <c r="AS45" s="100">
        <f>'Data Skor'!O30</f>
        <v>0</v>
      </c>
      <c r="AT45" s="77"/>
      <c r="AU45" s="78"/>
      <c r="AV45" s="78"/>
      <c r="AW45" s="78"/>
      <c r="AX45" s="78"/>
      <c r="AY45" s="78"/>
      <c r="AZ45" s="78"/>
      <c r="BA45" s="78"/>
      <c r="BB45" s="79"/>
    </row>
    <row r="46" spans="2:54" s="80" customFormat="1" ht="30" customHeight="1" x14ac:dyDescent="0.2">
      <c r="B46" s="162" t="str">
        <f t="shared" si="8"/>
        <v/>
      </c>
      <c r="C46" s="182"/>
      <c r="D46" s="64"/>
      <c r="E46" s="65"/>
      <c r="F46" s="65"/>
      <c r="G46" s="65"/>
      <c r="H46" s="65"/>
      <c r="I46" s="97">
        <f t="shared" si="1"/>
        <v>0</v>
      </c>
      <c r="J46" s="65"/>
      <c r="K46" s="65"/>
      <c r="L46" s="65"/>
      <c r="M46" s="97">
        <f t="shared" si="2"/>
        <v>0</v>
      </c>
      <c r="N46" s="65"/>
      <c r="O46" s="65"/>
      <c r="P46" s="97">
        <f t="shared" si="3"/>
        <v>0</v>
      </c>
      <c r="Q46" s="65"/>
      <c r="R46" s="65"/>
      <c r="S46" s="65"/>
      <c r="T46" s="65"/>
      <c r="U46" s="65"/>
      <c r="V46" s="65"/>
      <c r="W46" s="65"/>
      <c r="X46" s="65"/>
      <c r="Y46" s="65"/>
      <c r="Z46" s="97">
        <f t="shared" si="4"/>
        <v>0</v>
      </c>
      <c r="AA46" s="65"/>
      <c r="AB46" s="65"/>
      <c r="AC46" s="65"/>
      <c r="AD46" s="97">
        <f t="shared" si="5"/>
        <v>0</v>
      </c>
      <c r="AE46" s="65"/>
      <c r="AF46" s="65"/>
      <c r="AG46" s="65"/>
      <c r="AH46" s="65"/>
      <c r="AI46" s="65"/>
      <c r="AJ46" s="97">
        <f t="shared" si="6"/>
        <v>0</v>
      </c>
      <c r="AK46" s="65"/>
      <c r="AL46" s="65"/>
      <c r="AM46" s="65"/>
      <c r="AN46" s="65"/>
      <c r="AO46" s="97">
        <f t="shared" si="0"/>
        <v>0</v>
      </c>
      <c r="AP46" s="65"/>
      <c r="AQ46" s="65"/>
      <c r="AR46" s="97">
        <f t="shared" si="7"/>
        <v>0</v>
      </c>
      <c r="AS46" s="100">
        <f>'Data Skor'!O31</f>
        <v>0</v>
      </c>
      <c r="AT46" s="77"/>
      <c r="AU46" s="78"/>
      <c r="AV46" s="78"/>
      <c r="AW46" s="78"/>
      <c r="AX46" s="78"/>
      <c r="AY46" s="78"/>
      <c r="AZ46" s="78"/>
      <c r="BA46" s="78"/>
      <c r="BB46" s="79"/>
    </row>
    <row r="47" spans="2:54" s="80" customFormat="1" ht="30" customHeight="1" x14ac:dyDescent="0.2">
      <c r="B47" s="162" t="str">
        <f t="shared" si="8"/>
        <v/>
      </c>
      <c r="C47" s="182"/>
      <c r="D47" s="64"/>
      <c r="E47" s="65"/>
      <c r="F47" s="65"/>
      <c r="G47" s="65"/>
      <c r="H47" s="65"/>
      <c r="I47" s="97">
        <f t="shared" si="1"/>
        <v>0</v>
      </c>
      <c r="J47" s="65"/>
      <c r="K47" s="65"/>
      <c r="L47" s="65"/>
      <c r="M47" s="97">
        <f t="shared" si="2"/>
        <v>0</v>
      </c>
      <c r="N47" s="65"/>
      <c r="O47" s="65"/>
      <c r="P47" s="97">
        <f t="shared" si="3"/>
        <v>0</v>
      </c>
      <c r="Q47" s="65"/>
      <c r="R47" s="65"/>
      <c r="S47" s="65"/>
      <c r="T47" s="65"/>
      <c r="U47" s="65"/>
      <c r="V47" s="65"/>
      <c r="W47" s="65"/>
      <c r="X47" s="65"/>
      <c r="Y47" s="65"/>
      <c r="Z47" s="97">
        <f t="shared" si="4"/>
        <v>0</v>
      </c>
      <c r="AA47" s="65"/>
      <c r="AB47" s="65"/>
      <c r="AC47" s="65"/>
      <c r="AD47" s="97">
        <f t="shared" si="5"/>
        <v>0</v>
      </c>
      <c r="AE47" s="65"/>
      <c r="AF47" s="65"/>
      <c r="AG47" s="65"/>
      <c r="AH47" s="65"/>
      <c r="AI47" s="65"/>
      <c r="AJ47" s="97">
        <f t="shared" si="6"/>
        <v>0</v>
      </c>
      <c r="AK47" s="65"/>
      <c r="AL47" s="65"/>
      <c r="AM47" s="65"/>
      <c r="AN47" s="65"/>
      <c r="AO47" s="97">
        <f t="shared" si="0"/>
        <v>0</v>
      </c>
      <c r="AP47" s="65"/>
      <c r="AQ47" s="65"/>
      <c r="AR47" s="97">
        <f t="shared" si="7"/>
        <v>0</v>
      </c>
      <c r="AS47" s="100">
        <f>'Data Skor'!O32</f>
        <v>0</v>
      </c>
      <c r="AT47" s="77"/>
      <c r="AU47" s="78"/>
      <c r="AV47" s="78"/>
      <c r="AW47" s="78"/>
      <c r="AX47" s="78"/>
      <c r="AY47" s="78"/>
      <c r="AZ47" s="78"/>
      <c r="BA47" s="78"/>
      <c r="BB47" s="79"/>
    </row>
    <row r="48" spans="2:54" s="80" customFormat="1" ht="30" customHeight="1" x14ac:dyDescent="0.2">
      <c r="B48" s="162" t="str">
        <f t="shared" si="8"/>
        <v/>
      </c>
      <c r="C48" s="182"/>
      <c r="D48" s="64"/>
      <c r="E48" s="65"/>
      <c r="F48" s="65"/>
      <c r="G48" s="65"/>
      <c r="H48" s="65"/>
      <c r="I48" s="97">
        <f t="shared" si="1"/>
        <v>0</v>
      </c>
      <c r="J48" s="65"/>
      <c r="K48" s="65"/>
      <c r="L48" s="65"/>
      <c r="M48" s="97">
        <f t="shared" si="2"/>
        <v>0</v>
      </c>
      <c r="N48" s="65"/>
      <c r="O48" s="65"/>
      <c r="P48" s="97">
        <f t="shared" si="3"/>
        <v>0</v>
      </c>
      <c r="Q48" s="65"/>
      <c r="R48" s="65"/>
      <c r="S48" s="65"/>
      <c r="T48" s="65"/>
      <c r="U48" s="65"/>
      <c r="V48" s="65"/>
      <c r="W48" s="65"/>
      <c r="X48" s="65"/>
      <c r="Y48" s="65"/>
      <c r="Z48" s="97">
        <f t="shared" si="4"/>
        <v>0</v>
      </c>
      <c r="AA48" s="65"/>
      <c r="AB48" s="65"/>
      <c r="AC48" s="65"/>
      <c r="AD48" s="97">
        <f t="shared" si="5"/>
        <v>0</v>
      </c>
      <c r="AE48" s="65"/>
      <c r="AF48" s="65"/>
      <c r="AG48" s="65"/>
      <c r="AH48" s="65"/>
      <c r="AI48" s="65"/>
      <c r="AJ48" s="97">
        <f t="shared" si="6"/>
        <v>0</v>
      </c>
      <c r="AK48" s="65"/>
      <c r="AL48" s="65"/>
      <c r="AM48" s="65"/>
      <c r="AN48" s="65"/>
      <c r="AO48" s="97">
        <f t="shared" si="0"/>
        <v>0</v>
      </c>
      <c r="AP48" s="65"/>
      <c r="AQ48" s="65"/>
      <c r="AR48" s="97">
        <f t="shared" si="7"/>
        <v>0</v>
      </c>
      <c r="AS48" s="100">
        <f>'Data Skor'!O33</f>
        <v>0</v>
      </c>
      <c r="AT48" s="77"/>
      <c r="AU48" s="78"/>
      <c r="AV48" s="78"/>
      <c r="AW48" s="78"/>
      <c r="AX48" s="78"/>
      <c r="AY48" s="78"/>
      <c r="AZ48" s="78"/>
      <c r="BA48" s="78"/>
      <c r="BB48" s="79"/>
    </row>
    <row r="49" spans="2:54" s="80" customFormat="1" ht="30" customHeight="1" x14ac:dyDescent="0.2">
      <c r="B49" s="162" t="str">
        <f t="shared" si="8"/>
        <v/>
      </c>
      <c r="C49" s="182"/>
      <c r="D49" s="64"/>
      <c r="E49" s="65"/>
      <c r="F49" s="65"/>
      <c r="G49" s="65"/>
      <c r="H49" s="65"/>
      <c r="I49" s="97">
        <f t="shared" si="1"/>
        <v>0</v>
      </c>
      <c r="J49" s="65"/>
      <c r="K49" s="65"/>
      <c r="L49" s="65"/>
      <c r="M49" s="97">
        <f t="shared" si="2"/>
        <v>0</v>
      </c>
      <c r="N49" s="65"/>
      <c r="O49" s="65"/>
      <c r="P49" s="97">
        <f t="shared" si="3"/>
        <v>0</v>
      </c>
      <c r="Q49" s="65"/>
      <c r="R49" s="65"/>
      <c r="S49" s="65"/>
      <c r="T49" s="65"/>
      <c r="U49" s="65"/>
      <c r="V49" s="65"/>
      <c r="W49" s="65"/>
      <c r="X49" s="65"/>
      <c r="Y49" s="65"/>
      <c r="Z49" s="97">
        <f t="shared" si="4"/>
        <v>0</v>
      </c>
      <c r="AA49" s="65"/>
      <c r="AB49" s="65"/>
      <c r="AC49" s="65"/>
      <c r="AD49" s="97">
        <f t="shared" si="5"/>
        <v>0</v>
      </c>
      <c r="AE49" s="65"/>
      <c r="AF49" s="65"/>
      <c r="AG49" s="65"/>
      <c r="AH49" s="65"/>
      <c r="AI49" s="65"/>
      <c r="AJ49" s="97">
        <f t="shared" si="6"/>
        <v>0</v>
      </c>
      <c r="AK49" s="65"/>
      <c r="AL49" s="65"/>
      <c r="AM49" s="65"/>
      <c r="AN49" s="65"/>
      <c r="AO49" s="97">
        <f t="shared" si="0"/>
        <v>0</v>
      </c>
      <c r="AP49" s="65"/>
      <c r="AQ49" s="65"/>
      <c r="AR49" s="97">
        <f t="shared" si="7"/>
        <v>0</v>
      </c>
      <c r="AS49" s="100">
        <f>'Data Skor'!O34</f>
        <v>0</v>
      </c>
      <c r="AT49" s="77"/>
      <c r="AU49" s="78"/>
      <c r="AV49" s="78"/>
      <c r="AW49" s="78"/>
      <c r="AX49" s="78"/>
      <c r="AY49" s="78"/>
      <c r="AZ49" s="78"/>
      <c r="BA49" s="78"/>
      <c r="BB49" s="79"/>
    </row>
    <row r="50" spans="2:54" s="80" customFormat="1" ht="30" customHeight="1" x14ac:dyDescent="0.2">
      <c r="B50" s="162" t="str">
        <f t="shared" si="8"/>
        <v/>
      </c>
      <c r="C50" s="182"/>
      <c r="D50" s="64"/>
      <c r="E50" s="65"/>
      <c r="F50" s="65"/>
      <c r="G50" s="65"/>
      <c r="H50" s="65"/>
      <c r="I50" s="97">
        <f t="shared" si="1"/>
        <v>0</v>
      </c>
      <c r="J50" s="65"/>
      <c r="K50" s="65"/>
      <c r="L50" s="65"/>
      <c r="M50" s="97">
        <f t="shared" si="2"/>
        <v>0</v>
      </c>
      <c r="N50" s="65"/>
      <c r="O50" s="65"/>
      <c r="P50" s="97">
        <f t="shared" si="3"/>
        <v>0</v>
      </c>
      <c r="Q50" s="65"/>
      <c r="R50" s="65"/>
      <c r="S50" s="65"/>
      <c r="T50" s="65"/>
      <c r="U50" s="65"/>
      <c r="V50" s="65"/>
      <c r="W50" s="65"/>
      <c r="X50" s="65"/>
      <c r="Y50" s="65"/>
      <c r="Z50" s="97">
        <f t="shared" si="4"/>
        <v>0</v>
      </c>
      <c r="AA50" s="65"/>
      <c r="AB50" s="65"/>
      <c r="AC50" s="65"/>
      <c r="AD50" s="97">
        <f t="shared" si="5"/>
        <v>0</v>
      </c>
      <c r="AE50" s="65"/>
      <c r="AF50" s="65"/>
      <c r="AG50" s="65"/>
      <c r="AH50" s="65"/>
      <c r="AI50" s="65"/>
      <c r="AJ50" s="97">
        <f t="shared" si="6"/>
        <v>0</v>
      </c>
      <c r="AK50" s="65"/>
      <c r="AL50" s="65"/>
      <c r="AM50" s="65"/>
      <c r="AN50" s="65"/>
      <c r="AO50" s="97">
        <f t="shared" si="0"/>
        <v>0</v>
      </c>
      <c r="AP50" s="65"/>
      <c r="AQ50" s="65"/>
      <c r="AR50" s="97">
        <f t="shared" si="7"/>
        <v>0</v>
      </c>
      <c r="AS50" s="100">
        <f>'Data Skor'!O35</f>
        <v>0</v>
      </c>
      <c r="AT50" s="77"/>
      <c r="AU50" s="78"/>
      <c r="AV50" s="78"/>
      <c r="AW50" s="78"/>
      <c r="AX50" s="78"/>
      <c r="AY50" s="78"/>
      <c r="AZ50" s="78"/>
      <c r="BA50" s="78"/>
      <c r="BB50" s="79"/>
    </row>
    <row r="51" spans="2:54" s="80" customFormat="1" ht="30" customHeight="1" x14ac:dyDescent="0.2">
      <c r="B51" s="162" t="str">
        <f t="shared" si="8"/>
        <v/>
      </c>
      <c r="C51" s="182"/>
      <c r="D51" s="64"/>
      <c r="E51" s="65"/>
      <c r="F51" s="65"/>
      <c r="G51" s="65"/>
      <c r="H51" s="65"/>
      <c r="I51" s="97">
        <f t="shared" si="1"/>
        <v>0</v>
      </c>
      <c r="J51" s="65"/>
      <c r="K51" s="65"/>
      <c r="L51" s="65"/>
      <c r="M51" s="97">
        <f t="shared" si="2"/>
        <v>0</v>
      </c>
      <c r="N51" s="65"/>
      <c r="O51" s="65"/>
      <c r="P51" s="97">
        <f t="shared" si="3"/>
        <v>0</v>
      </c>
      <c r="Q51" s="65"/>
      <c r="R51" s="65"/>
      <c r="S51" s="65"/>
      <c r="T51" s="65"/>
      <c r="U51" s="65"/>
      <c r="V51" s="65"/>
      <c r="W51" s="65"/>
      <c r="X51" s="65"/>
      <c r="Y51" s="65"/>
      <c r="Z51" s="97">
        <f t="shared" si="4"/>
        <v>0</v>
      </c>
      <c r="AA51" s="65"/>
      <c r="AB51" s="65"/>
      <c r="AC51" s="65"/>
      <c r="AD51" s="97">
        <f t="shared" si="5"/>
        <v>0</v>
      </c>
      <c r="AE51" s="65"/>
      <c r="AF51" s="65"/>
      <c r="AG51" s="65"/>
      <c r="AH51" s="65"/>
      <c r="AI51" s="65"/>
      <c r="AJ51" s="97">
        <f t="shared" si="6"/>
        <v>0</v>
      </c>
      <c r="AK51" s="65"/>
      <c r="AL51" s="65"/>
      <c r="AM51" s="65"/>
      <c r="AN51" s="65"/>
      <c r="AO51" s="97">
        <f t="shared" si="0"/>
        <v>0</v>
      </c>
      <c r="AP51" s="65"/>
      <c r="AQ51" s="65"/>
      <c r="AR51" s="97">
        <f t="shared" si="7"/>
        <v>0</v>
      </c>
      <c r="AS51" s="100">
        <f>'Data Skor'!O36</f>
        <v>0</v>
      </c>
      <c r="AT51" s="77"/>
      <c r="AU51" s="78"/>
      <c r="AV51" s="78"/>
      <c r="AW51" s="78"/>
      <c r="AX51" s="78"/>
      <c r="AY51" s="78"/>
      <c r="AZ51" s="78"/>
      <c r="BA51" s="78"/>
      <c r="BB51" s="79"/>
    </row>
    <row r="52" spans="2:54" s="80" customFormat="1" ht="30" customHeight="1" x14ac:dyDescent="0.2">
      <c r="B52" s="162" t="str">
        <f t="shared" si="8"/>
        <v/>
      </c>
      <c r="C52" s="182"/>
      <c r="D52" s="64"/>
      <c r="E52" s="65"/>
      <c r="F52" s="65"/>
      <c r="G52" s="65"/>
      <c r="H52" s="65"/>
      <c r="I52" s="97">
        <f t="shared" si="1"/>
        <v>0</v>
      </c>
      <c r="J52" s="65"/>
      <c r="K52" s="65"/>
      <c r="L52" s="65"/>
      <c r="M52" s="97">
        <f t="shared" si="2"/>
        <v>0</v>
      </c>
      <c r="N52" s="65"/>
      <c r="O52" s="65"/>
      <c r="P52" s="97">
        <f t="shared" si="3"/>
        <v>0</v>
      </c>
      <c r="Q52" s="65"/>
      <c r="R52" s="65"/>
      <c r="S52" s="65"/>
      <c r="T52" s="65"/>
      <c r="U52" s="65"/>
      <c r="V52" s="65"/>
      <c r="W52" s="65"/>
      <c r="X52" s="65"/>
      <c r="Y52" s="65"/>
      <c r="Z52" s="97">
        <f t="shared" si="4"/>
        <v>0</v>
      </c>
      <c r="AA52" s="65"/>
      <c r="AB52" s="65"/>
      <c r="AC52" s="65"/>
      <c r="AD52" s="97">
        <f t="shared" si="5"/>
        <v>0</v>
      </c>
      <c r="AE52" s="65"/>
      <c r="AF52" s="65"/>
      <c r="AG52" s="65"/>
      <c r="AH52" s="65"/>
      <c r="AI52" s="65"/>
      <c r="AJ52" s="97">
        <f t="shared" si="6"/>
        <v>0</v>
      </c>
      <c r="AK52" s="65"/>
      <c r="AL52" s="65"/>
      <c r="AM52" s="65"/>
      <c r="AN52" s="65"/>
      <c r="AO52" s="97">
        <f t="shared" si="0"/>
        <v>0</v>
      </c>
      <c r="AP52" s="65"/>
      <c r="AQ52" s="65"/>
      <c r="AR52" s="97">
        <f t="shared" si="7"/>
        <v>0</v>
      </c>
      <c r="AS52" s="100">
        <f>'Data Skor'!O37</f>
        <v>0</v>
      </c>
      <c r="AT52" s="77"/>
      <c r="AU52" s="78"/>
      <c r="AV52" s="78"/>
      <c r="AW52" s="78"/>
      <c r="AX52" s="78"/>
      <c r="AY52" s="78"/>
      <c r="AZ52" s="78"/>
      <c r="BA52" s="78"/>
      <c r="BB52" s="79"/>
    </row>
    <row r="53" spans="2:54" s="80" customFormat="1" ht="30" customHeight="1" x14ac:dyDescent="0.2">
      <c r="B53" s="162" t="str">
        <f t="shared" si="8"/>
        <v/>
      </c>
      <c r="C53" s="182"/>
      <c r="D53" s="64"/>
      <c r="E53" s="65"/>
      <c r="F53" s="65"/>
      <c r="G53" s="65"/>
      <c r="H53" s="65"/>
      <c r="I53" s="97">
        <f t="shared" si="1"/>
        <v>0</v>
      </c>
      <c r="J53" s="65"/>
      <c r="K53" s="65"/>
      <c r="L53" s="65"/>
      <c r="M53" s="97">
        <f t="shared" si="2"/>
        <v>0</v>
      </c>
      <c r="N53" s="65"/>
      <c r="O53" s="65"/>
      <c r="P53" s="97">
        <f t="shared" si="3"/>
        <v>0</v>
      </c>
      <c r="Q53" s="65"/>
      <c r="R53" s="65"/>
      <c r="S53" s="65"/>
      <c r="T53" s="65"/>
      <c r="U53" s="65"/>
      <c r="V53" s="65"/>
      <c r="W53" s="65"/>
      <c r="X53" s="65"/>
      <c r="Y53" s="65"/>
      <c r="Z53" s="97">
        <f t="shared" si="4"/>
        <v>0</v>
      </c>
      <c r="AA53" s="65"/>
      <c r="AB53" s="65"/>
      <c r="AC53" s="65"/>
      <c r="AD53" s="97">
        <f t="shared" si="5"/>
        <v>0</v>
      </c>
      <c r="AE53" s="65"/>
      <c r="AF53" s="65"/>
      <c r="AG53" s="65"/>
      <c r="AH53" s="65"/>
      <c r="AI53" s="65"/>
      <c r="AJ53" s="97">
        <f t="shared" si="6"/>
        <v>0</v>
      </c>
      <c r="AK53" s="65"/>
      <c r="AL53" s="65"/>
      <c r="AM53" s="65"/>
      <c r="AN53" s="65"/>
      <c r="AO53" s="97">
        <f t="shared" si="0"/>
        <v>0</v>
      </c>
      <c r="AP53" s="65"/>
      <c r="AQ53" s="65"/>
      <c r="AR53" s="97">
        <f t="shared" si="7"/>
        <v>0</v>
      </c>
      <c r="AS53" s="100">
        <f>'Data Skor'!O38</f>
        <v>0</v>
      </c>
      <c r="AT53" s="77"/>
      <c r="AU53" s="78"/>
      <c r="AV53" s="78"/>
      <c r="AW53" s="78"/>
      <c r="AX53" s="78"/>
      <c r="AY53" s="78"/>
      <c r="AZ53" s="78"/>
      <c r="BA53" s="78"/>
      <c r="BB53" s="79"/>
    </row>
    <row r="54" spans="2:54" s="80" customFormat="1" ht="30" customHeight="1" x14ac:dyDescent="0.2">
      <c r="B54" s="162" t="str">
        <f t="shared" si="8"/>
        <v/>
      </c>
      <c r="C54" s="182"/>
      <c r="D54" s="64"/>
      <c r="E54" s="65"/>
      <c r="F54" s="65"/>
      <c r="G54" s="65"/>
      <c r="H54" s="65"/>
      <c r="I54" s="97">
        <f t="shared" si="1"/>
        <v>0</v>
      </c>
      <c r="J54" s="65"/>
      <c r="K54" s="65"/>
      <c r="L54" s="65"/>
      <c r="M54" s="97">
        <f t="shared" si="2"/>
        <v>0</v>
      </c>
      <c r="N54" s="65"/>
      <c r="O54" s="65"/>
      <c r="P54" s="97">
        <f t="shared" si="3"/>
        <v>0</v>
      </c>
      <c r="Q54" s="65"/>
      <c r="R54" s="65"/>
      <c r="S54" s="65"/>
      <c r="T54" s="65"/>
      <c r="U54" s="65"/>
      <c r="V54" s="65"/>
      <c r="W54" s="65"/>
      <c r="X54" s="65"/>
      <c r="Y54" s="65"/>
      <c r="Z54" s="97">
        <f t="shared" si="4"/>
        <v>0</v>
      </c>
      <c r="AA54" s="65"/>
      <c r="AB54" s="65"/>
      <c r="AC54" s="65"/>
      <c r="AD54" s="97">
        <f t="shared" si="5"/>
        <v>0</v>
      </c>
      <c r="AE54" s="65"/>
      <c r="AF54" s="65"/>
      <c r="AG54" s="65"/>
      <c r="AH54" s="65"/>
      <c r="AI54" s="65"/>
      <c r="AJ54" s="97">
        <f t="shared" si="6"/>
        <v>0</v>
      </c>
      <c r="AK54" s="65"/>
      <c r="AL54" s="65"/>
      <c r="AM54" s="65"/>
      <c r="AN54" s="65"/>
      <c r="AO54" s="97">
        <f t="shared" si="0"/>
        <v>0</v>
      </c>
      <c r="AP54" s="65"/>
      <c r="AQ54" s="65"/>
      <c r="AR54" s="97">
        <f t="shared" si="7"/>
        <v>0</v>
      </c>
      <c r="AS54" s="100">
        <f>'Data Skor'!O39</f>
        <v>0</v>
      </c>
      <c r="AT54" s="77"/>
      <c r="AU54" s="78"/>
      <c r="AV54" s="78"/>
      <c r="AW54" s="78"/>
      <c r="AX54" s="78"/>
      <c r="AY54" s="78"/>
      <c r="AZ54" s="78"/>
      <c r="BA54" s="78"/>
      <c r="BB54" s="79"/>
    </row>
    <row r="55" spans="2:54" s="80" customFormat="1" ht="30" customHeight="1" x14ac:dyDescent="0.2">
      <c r="B55" s="162" t="str">
        <f t="shared" si="8"/>
        <v/>
      </c>
      <c r="C55" s="182"/>
      <c r="D55" s="64"/>
      <c r="E55" s="65"/>
      <c r="F55" s="65"/>
      <c r="G55" s="65"/>
      <c r="H55" s="65"/>
      <c r="I55" s="97">
        <f t="shared" si="1"/>
        <v>0</v>
      </c>
      <c r="J55" s="65"/>
      <c r="K55" s="65"/>
      <c r="L55" s="65"/>
      <c r="M55" s="97">
        <f t="shared" si="2"/>
        <v>0</v>
      </c>
      <c r="N55" s="65"/>
      <c r="O55" s="65"/>
      <c r="P55" s="97">
        <f t="shared" si="3"/>
        <v>0</v>
      </c>
      <c r="Q55" s="65"/>
      <c r="R55" s="65"/>
      <c r="S55" s="65"/>
      <c r="T55" s="65"/>
      <c r="U55" s="65"/>
      <c r="V55" s="65"/>
      <c r="W55" s="65"/>
      <c r="X55" s="65"/>
      <c r="Y55" s="65"/>
      <c r="Z55" s="97">
        <f t="shared" si="4"/>
        <v>0</v>
      </c>
      <c r="AA55" s="65"/>
      <c r="AB55" s="65"/>
      <c r="AC55" s="65"/>
      <c r="AD55" s="97">
        <f t="shared" si="5"/>
        <v>0</v>
      </c>
      <c r="AE55" s="65"/>
      <c r="AF55" s="65"/>
      <c r="AG55" s="65"/>
      <c r="AH55" s="65"/>
      <c r="AI55" s="65"/>
      <c r="AJ55" s="97">
        <f t="shared" si="6"/>
        <v>0</v>
      </c>
      <c r="AK55" s="65"/>
      <c r="AL55" s="65"/>
      <c r="AM55" s="65"/>
      <c r="AN55" s="65"/>
      <c r="AO55" s="97">
        <f t="shared" si="0"/>
        <v>0</v>
      </c>
      <c r="AP55" s="65"/>
      <c r="AQ55" s="65"/>
      <c r="AR55" s="97">
        <f t="shared" si="7"/>
        <v>0</v>
      </c>
      <c r="AS55" s="100">
        <f>'Data Skor'!O40</f>
        <v>0</v>
      </c>
      <c r="AT55" s="77"/>
      <c r="AU55" s="78"/>
      <c r="AV55" s="78"/>
      <c r="AW55" s="78"/>
      <c r="AX55" s="78"/>
      <c r="AY55" s="78"/>
      <c r="AZ55" s="78"/>
      <c r="BA55" s="78"/>
      <c r="BB55" s="79"/>
    </row>
    <row r="56" spans="2:54" s="80" customFormat="1" ht="30" customHeight="1" x14ac:dyDescent="0.2">
      <c r="B56" s="162" t="str">
        <f t="shared" si="8"/>
        <v/>
      </c>
      <c r="C56" s="182"/>
      <c r="D56" s="64"/>
      <c r="E56" s="65"/>
      <c r="F56" s="65"/>
      <c r="G56" s="65"/>
      <c r="H56" s="65"/>
      <c r="I56" s="97">
        <f t="shared" si="1"/>
        <v>0</v>
      </c>
      <c r="J56" s="65"/>
      <c r="K56" s="65"/>
      <c r="L56" s="65"/>
      <c r="M56" s="97">
        <f t="shared" si="2"/>
        <v>0</v>
      </c>
      <c r="N56" s="65"/>
      <c r="O56" s="65"/>
      <c r="P56" s="97">
        <f t="shared" si="3"/>
        <v>0</v>
      </c>
      <c r="Q56" s="65"/>
      <c r="R56" s="65"/>
      <c r="S56" s="65"/>
      <c r="T56" s="65"/>
      <c r="U56" s="65"/>
      <c r="V56" s="65"/>
      <c r="W56" s="65"/>
      <c r="X56" s="65"/>
      <c r="Y56" s="65"/>
      <c r="Z56" s="97">
        <f t="shared" si="4"/>
        <v>0</v>
      </c>
      <c r="AA56" s="65"/>
      <c r="AB56" s="65"/>
      <c r="AC56" s="65"/>
      <c r="AD56" s="97">
        <f t="shared" si="5"/>
        <v>0</v>
      </c>
      <c r="AE56" s="65"/>
      <c r="AF56" s="65"/>
      <c r="AG56" s="65"/>
      <c r="AH56" s="65"/>
      <c r="AI56" s="65"/>
      <c r="AJ56" s="97">
        <f t="shared" si="6"/>
        <v>0</v>
      </c>
      <c r="AK56" s="65"/>
      <c r="AL56" s="65"/>
      <c r="AM56" s="65"/>
      <c r="AN56" s="65"/>
      <c r="AO56" s="97">
        <f t="shared" si="0"/>
        <v>0</v>
      </c>
      <c r="AP56" s="65"/>
      <c r="AQ56" s="65"/>
      <c r="AR56" s="97">
        <f t="shared" si="7"/>
        <v>0</v>
      </c>
      <c r="AS56" s="100">
        <f>'Data Skor'!O41</f>
        <v>0</v>
      </c>
      <c r="AT56" s="77"/>
      <c r="AU56" s="78"/>
      <c r="AV56" s="78"/>
      <c r="AW56" s="78"/>
      <c r="AX56" s="78"/>
      <c r="AY56" s="78"/>
      <c r="AZ56" s="78"/>
      <c r="BA56" s="78"/>
      <c r="BB56" s="79"/>
    </row>
    <row r="57" spans="2:54" s="80" customFormat="1" ht="30" customHeight="1" x14ac:dyDescent="0.2">
      <c r="B57" s="162" t="str">
        <f t="shared" si="8"/>
        <v/>
      </c>
      <c r="C57" s="182"/>
      <c r="D57" s="64"/>
      <c r="E57" s="65"/>
      <c r="F57" s="65"/>
      <c r="G57" s="65"/>
      <c r="H57" s="65"/>
      <c r="I57" s="97">
        <f t="shared" si="1"/>
        <v>0</v>
      </c>
      <c r="J57" s="65"/>
      <c r="K57" s="65"/>
      <c r="L57" s="65"/>
      <c r="M57" s="97">
        <f t="shared" si="2"/>
        <v>0</v>
      </c>
      <c r="N57" s="65"/>
      <c r="O57" s="65"/>
      <c r="P57" s="97">
        <f t="shared" si="3"/>
        <v>0</v>
      </c>
      <c r="Q57" s="65"/>
      <c r="R57" s="65"/>
      <c r="S57" s="65"/>
      <c r="T57" s="65"/>
      <c r="U57" s="65"/>
      <c r="V57" s="65"/>
      <c r="W57" s="65"/>
      <c r="X57" s="65"/>
      <c r="Y57" s="65"/>
      <c r="Z57" s="97">
        <f t="shared" si="4"/>
        <v>0</v>
      </c>
      <c r="AA57" s="65"/>
      <c r="AB57" s="65"/>
      <c r="AC57" s="65"/>
      <c r="AD57" s="97">
        <f t="shared" si="5"/>
        <v>0</v>
      </c>
      <c r="AE57" s="65"/>
      <c r="AF57" s="65"/>
      <c r="AG57" s="65"/>
      <c r="AH57" s="65"/>
      <c r="AI57" s="65"/>
      <c r="AJ57" s="97">
        <f t="shared" si="6"/>
        <v>0</v>
      </c>
      <c r="AK57" s="65"/>
      <c r="AL57" s="65"/>
      <c r="AM57" s="65"/>
      <c r="AN57" s="65"/>
      <c r="AO57" s="97">
        <f t="shared" si="0"/>
        <v>0</v>
      </c>
      <c r="AP57" s="65"/>
      <c r="AQ57" s="65"/>
      <c r="AR57" s="97">
        <f t="shared" si="7"/>
        <v>0</v>
      </c>
      <c r="AS57" s="100">
        <f>'Data Skor'!O42</f>
        <v>0</v>
      </c>
      <c r="AT57" s="77"/>
      <c r="AU57" s="78"/>
      <c r="AV57" s="78"/>
      <c r="AW57" s="78"/>
      <c r="AX57" s="78"/>
      <c r="AY57" s="78"/>
      <c r="AZ57" s="78"/>
      <c r="BA57" s="78"/>
      <c r="BB57" s="79"/>
    </row>
    <row r="58" spans="2:54" s="80" customFormat="1" ht="30" customHeight="1" x14ac:dyDescent="0.2">
      <c r="B58" s="162" t="str">
        <f t="shared" si="8"/>
        <v/>
      </c>
      <c r="C58" s="182"/>
      <c r="D58" s="64"/>
      <c r="E58" s="65"/>
      <c r="F58" s="65"/>
      <c r="G58" s="65"/>
      <c r="H58" s="65"/>
      <c r="I58" s="97">
        <f t="shared" si="1"/>
        <v>0</v>
      </c>
      <c r="J58" s="65"/>
      <c r="K58" s="65"/>
      <c r="L58" s="65"/>
      <c r="M58" s="97">
        <f t="shared" si="2"/>
        <v>0</v>
      </c>
      <c r="N58" s="65"/>
      <c r="O58" s="65"/>
      <c r="P58" s="97">
        <f t="shared" si="3"/>
        <v>0</v>
      </c>
      <c r="Q58" s="65"/>
      <c r="R58" s="65"/>
      <c r="S58" s="65"/>
      <c r="T58" s="65"/>
      <c r="U58" s="65"/>
      <c r="V58" s="65"/>
      <c r="W58" s="65"/>
      <c r="X58" s="65"/>
      <c r="Y58" s="65"/>
      <c r="Z58" s="97">
        <f t="shared" si="4"/>
        <v>0</v>
      </c>
      <c r="AA58" s="65"/>
      <c r="AB58" s="65"/>
      <c r="AC58" s="65"/>
      <c r="AD58" s="97">
        <f t="shared" si="5"/>
        <v>0</v>
      </c>
      <c r="AE58" s="65"/>
      <c r="AF58" s="65"/>
      <c r="AG58" s="65"/>
      <c r="AH58" s="65"/>
      <c r="AI58" s="65"/>
      <c r="AJ58" s="97">
        <f t="shared" si="6"/>
        <v>0</v>
      </c>
      <c r="AK58" s="65"/>
      <c r="AL58" s="65"/>
      <c r="AM58" s="65"/>
      <c r="AN58" s="65"/>
      <c r="AO58" s="97">
        <f t="shared" si="0"/>
        <v>0</v>
      </c>
      <c r="AP58" s="65"/>
      <c r="AQ58" s="65"/>
      <c r="AR58" s="97">
        <f t="shared" si="7"/>
        <v>0</v>
      </c>
      <c r="AS58" s="100">
        <f>'Data Skor'!O43</f>
        <v>0</v>
      </c>
      <c r="AT58" s="77"/>
      <c r="AU58" s="78"/>
      <c r="AV58" s="78"/>
      <c r="AW58" s="78"/>
      <c r="AX58" s="78"/>
      <c r="AY58" s="78"/>
      <c r="AZ58" s="78"/>
      <c r="BA58" s="78"/>
      <c r="BB58" s="79"/>
    </row>
    <row r="59" spans="2:54" s="80" customFormat="1" ht="30" customHeight="1" x14ac:dyDescent="0.2">
      <c r="B59" s="162" t="str">
        <f t="shared" si="8"/>
        <v/>
      </c>
      <c r="C59" s="182"/>
      <c r="D59" s="64"/>
      <c r="E59" s="65"/>
      <c r="F59" s="65"/>
      <c r="G59" s="65"/>
      <c r="H59" s="65"/>
      <c r="I59" s="97">
        <f t="shared" si="1"/>
        <v>0</v>
      </c>
      <c r="J59" s="65"/>
      <c r="K59" s="65"/>
      <c r="L59" s="65"/>
      <c r="M59" s="97">
        <f t="shared" si="2"/>
        <v>0</v>
      </c>
      <c r="N59" s="65"/>
      <c r="O59" s="65"/>
      <c r="P59" s="97">
        <f t="shared" si="3"/>
        <v>0</v>
      </c>
      <c r="Q59" s="65"/>
      <c r="R59" s="65"/>
      <c r="S59" s="65"/>
      <c r="T59" s="65"/>
      <c r="U59" s="65"/>
      <c r="V59" s="65"/>
      <c r="W59" s="65"/>
      <c r="X59" s="65"/>
      <c r="Y59" s="65"/>
      <c r="Z59" s="97">
        <f t="shared" si="4"/>
        <v>0</v>
      </c>
      <c r="AA59" s="65"/>
      <c r="AB59" s="65"/>
      <c r="AC59" s="65"/>
      <c r="AD59" s="97">
        <f t="shared" si="5"/>
        <v>0</v>
      </c>
      <c r="AE59" s="65"/>
      <c r="AF59" s="65"/>
      <c r="AG59" s="65"/>
      <c r="AH59" s="65"/>
      <c r="AI59" s="65"/>
      <c r="AJ59" s="97">
        <f t="shared" si="6"/>
        <v>0</v>
      </c>
      <c r="AK59" s="65"/>
      <c r="AL59" s="65"/>
      <c r="AM59" s="65"/>
      <c r="AN59" s="65"/>
      <c r="AO59" s="97">
        <f t="shared" si="0"/>
        <v>0</v>
      </c>
      <c r="AP59" s="65"/>
      <c r="AQ59" s="65"/>
      <c r="AR59" s="97">
        <f t="shared" si="7"/>
        <v>0</v>
      </c>
      <c r="AS59" s="100">
        <f>'Data Skor'!O44</f>
        <v>0</v>
      </c>
      <c r="AT59" s="77"/>
      <c r="AU59" s="78"/>
      <c r="AV59" s="78"/>
      <c r="AW59" s="78"/>
      <c r="AX59" s="78"/>
      <c r="AY59" s="78"/>
      <c r="AZ59" s="78"/>
      <c r="BA59" s="78"/>
      <c r="BB59" s="79"/>
    </row>
    <row r="60" spans="2:54" s="80" customFormat="1" ht="30" customHeight="1" x14ac:dyDescent="0.2">
      <c r="B60" s="162" t="str">
        <f t="shared" si="8"/>
        <v/>
      </c>
      <c r="C60" s="182"/>
      <c r="D60" s="64"/>
      <c r="E60" s="65"/>
      <c r="F60" s="65"/>
      <c r="G60" s="65"/>
      <c r="H60" s="65"/>
      <c r="I60" s="97">
        <f t="shared" si="1"/>
        <v>0</v>
      </c>
      <c r="J60" s="65"/>
      <c r="K60" s="65"/>
      <c r="L60" s="65"/>
      <c r="M60" s="97">
        <f t="shared" si="2"/>
        <v>0</v>
      </c>
      <c r="N60" s="65"/>
      <c r="O60" s="65"/>
      <c r="P60" s="97">
        <f t="shared" si="3"/>
        <v>0</v>
      </c>
      <c r="Q60" s="65"/>
      <c r="R60" s="65"/>
      <c r="S60" s="65"/>
      <c r="T60" s="65"/>
      <c r="U60" s="65"/>
      <c r="V60" s="65"/>
      <c r="W60" s="65"/>
      <c r="X60" s="65"/>
      <c r="Y60" s="65"/>
      <c r="Z60" s="97">
        <f t="shared" si="4"/>
        <v>0</v>
      </c>
      <c r="AA60" s="65"/>
      <c r="AB60" s="65"/>
      <c r="AC60" s="65"/>
      <c r="AD60" s="97">
        <f t="shared" si="5"/>
        <v>0</v>
      </c>
      <c r="AE60" s="65"/>
      <c r="AF60" s="65"/>
      <c r="AG60" s="65"/>
      <c r="AH60" s="65"/>
      <c r="AI60" s="65"/>
      <c r="AJ60" s="97">
        <f t="shared" si="6"/>
        <v>0</v>
      </c>
      <c r="AK60" s="65"/>
      <c r="AL60" s="65"/>
      <c r="AM60" s="65"/>
      <c r="AN60" s="65"/>
      <c r="AO60" s="97">
        <f t="shared" si="0"/>
        <v>0</v>
      </c>
      <c r="AP60" s="65"/>
      <c r="AQ60" s="65"/>
      <c r="AR60" s="97">
        <f t="shared" si="7"/>
        <v>0</v>
      </c>
      <c r="AS60" s="100">
        <f>'Data Skor'!O45</f>
        <v>0</v>
      </c>
      <c r="AT60" s="77"/>
      <c r="AU60" s="78"/>
      <c r="AV60" s="78"/>
      <c r="AW60" s="78"/>
      <c r="AX60" s="78"/>
      <c r="AY60" s="78"/>
      <c r="AZ60" s="78"/>
      <c r="BA60" s="78"/>
      <c r="BB60" s="79"/>
    </row>
    <row r="61" spans="2:54" s="80" customFormat="1" ht="30" customHeight="1" x14ac:dyDescent="0.2">
      <c r="B61" s="162" t="str">
        <f t="shared" si="8"/>
        <v/>
      </c>
      <c r="C61" s="182"/>
      <c r="D61" s="64"/>
      <c r="E61" s="65"/>
      <c r="F61" s="65"/>
      <c r="G61" s="65"/>
      <c r="H61" s="65"/>
      <c r="I61" s="97">
        <f t="shared" si="1"/>
        <v>0</v>
      </c>
      <c r="J61" s="65"/>
      <c r="K61" s="65"/>
      <c r="L61" s="65"/>
      <c r="M61" s="97">
        <f t="shared" si="2"/>
        <v>0</v>
      </c>
      <c r="N61" s="65"/>
      <c r="O61" s="65"/>
      <c r="P61" s="97">
        <f t="shared" si="3"/>
        <v>0</v>
      </c>
      <c r="Q61" s="65"/>
      <c r="R61" s="65"/>
      <c r="S61" s="65"/>
      <c r="T61" s="65"/>
      <c r="U61" s="65"/>
      <c r="V61" s="65"/>
      <c r="W61" s="65"/>
      <c r="X61" s="65"/>
      <c r="Y61" s="65"/>
      <c r="Z61" s="97">
        <f t="shared" si="4"/>
        <v>0</v>
      </c>
      <c r="AA61" s="65"/>
      <c r="AB61" s="65"/>
      <c r="AC61" s="65"/>
      <c r="AD61" s="97">
        <f t="shared" si="5"/>
        <v>0</v>
      </c>
      <c r="AE61" s="65"/>
      <c r="AF61" s="65"/>
      <c r="AG61" s="65"/>
      <c r="AH61" s="65"/>
      <c r="AI61" s="65"/>
      <c r="AJ61" s="97">
        <f t="shared" si="6"/>
        <v>0</v>
      </c>
      <c r="AK61" s="65"/>
      <c r="AL61" s="65"/>
      <c r="AM61" s="65"/>
      <c r="AN61" s="65"/>
      <c r="AO61" s="97">
        <f t="shared" si="0"/>
        <v>0</v>
      </c>
      <c r="AP61" s="65"/>
      <c r="AQ61" s="65"/>
      <c r="AR61" s="97">
        <f t="shared" si="7"/>
        <v>0</v>
      </c>
      <c r="AS61" s="100">
        <f>'Data Skor'!O46</f>
        <v>0</v>
      </c>
      <c r="AT61" s="77"/>
      <c r="AU61" s="78"/>
      <c r="AV61" s="78"/>
      <c r="AW61" s="78"/>
      <c r="AX61" s="78"/>
      <c r="AY61" s="78"/>
      <c r="AZ61" s="78"/>
      <c r="BA61" s="78"/>
      <c r="BB61" s="79"/>
    </row>
    <row r="62" spans="2:54" s="80" customFormat="1" ht="30" customHeight="1" x14ac:dyDescent="0.2">
      <c r="B62" s="162" t="str">
        <f t="shared" si="8"/>
        <v/>
      </c>
      <c r="C62" s="182"/>
      <c r="D62" s="64"/>
      <c r="E62" s="65"/>
      <c r="F62" s="65"/>
      <c r="G62" s="65"/>
      <c r="H62" s="65"/>
      <c r="I62" s="97">
        <f t="shared" si="1"/>
        <v>0</v>
      </c>
      <c r="J62" s="65"/>
      <c r="K62" s="65"/>
      <c r="L62" s="65"/>
      <c r="M62" s="97">
        <f t="shared" si="2"/>
        <v>0</v>
      </c>
      <c r="N62" s="65"/>
      <c r="O62" s="65"/>
      <c r="P62" s="97">
        <f t="shared" si="3"/>
        <v>0</v>
      </c>
      <c r="Q62" s="65"/>
      <c r="R62" s="65"/>
      <c r="S62" s="65"/>
      <c r="T62" s="65"/>
      <c r="U62" s="65"/>
      <c r="V62" s="65"/>
      <c r="W62" s="65"/>
      <c r="X62" s="65"/>
      <c r="Y62" s="65"/>
      <c r="Z62" s="97">
        <f t="shared" si="4"/>
        <v>0</v>
      </c>
      <c r="AA62" s="65"/>
      <c r="AB62" s="65"/>
      <c r="AC62" s="65"/>
      <c r="AD62" s="97">
        <f t="shared" si="5"/>
        <v>0</v>
      </c>
      <c r="AE62" s="65"/>
      <c r="AF62" s="65"/>
      <c r="AG62" s="65"/>
      <c r="AH62" s="65"/>
      <c r="AI62" s="65"/>
      <c r="AJ62" s="97">
        <f t="shared" si="6"/>
        <v>0</v>
      </c>
      <c r="AK62" s="65"/>
      <c r="AL62" s="65"/>
      <c r="AM62" s="65"/>
      <c r="AN62" s="65"/>
      <c r="AO62" s="97">
        <f t="shared" si="0"/>
        <v>0</v>
      </c>
      <c r="AP62" s="65"/>
      <c r="AQ62" s="65"/>
      <c r="AR62" s="97">
        <f t="shared" si="7"/>
        <v>0</v>
      </c>
      <c r="AS62" s="100">
        <f>'Data Skor'!O47</f>
        <v>0</v>
      </c>
      <c r="AT62" s="77"/>
      <c r="AU62" s="78"/>
      <c r="AV62" s="78"/>
      <c r="AW62" s="78"/>
      <c r="AX62" s="78"/>
      <c r="AY62" s="78"/>
      <c r="AZ62" s="78"/>
      <c r="BA62" s="78"/>
      <c r="BB62" s="79"/>
    </row>
    <row r="63" spans="2:54" s="80" customFormat="1" ht="30" customHeight="1" x14ac:dyDescent="0.2">
      <c r="B63" s="162" t="str">
        <f t="shared" si="8"/>
        <v/>
      </c>
      <c r="C63" s="182"/>
      <c r="D63" s="64"/>
      <c r="E63" s="65"/>
      <c r="F63" s="65"/>
      <c r="G63" s="65"/>
      <c r="H63" s="65"/>
      <c r="I63" s="97">
        <f t="shared" si="1"/>
        <v>0</v>
      </c>
      <c r="J63" s="65"/>
      <c r="K63" s="65"/>
      <c r="L63" s="65"/>
      <c r="M63" s="97">
        <f t="shared" si="2"/>
        <v>0</v>
      </c>
      <c r="N63" s="65"/>
      <c r="O63" s="65"/>
      <c r="P63" s="97">
        <f t="shared" si="3"/>
        <v>0</v>
      </c>
      <c r="Q63" s="65"/>
      <c r="R63" s="65"/>
      <c r="S63" s="65"/>
      <c r="T63" s="65"/>
      <c r="U63" s="65"/>
      <c r="V63" s="65"/>
      <c r="W63" s="65"/>
      <c r="X63" s="65"/>
      <c r="Y63" s="65"/>
      <c r="Z63" s="97">
        <f t="shared" si="4"/>
        <v>0</v>
      </c>
      <c r="AA63" s="65"/>
      <c r="AB63" s="65"/>
      <c r="AC63" s="65"/>
      <c r="AD63" s="97">
        <f t="shared" si="5"/>
        <v>0</v>
      </c>
      <c r="AE63" s="65"/>
      <c r="AF63" s="65"/>
      <c r="AG63" s="65"/>
      <c r="AH63" s="65"/>
      <c r="AI63" s="65"/>
      <c r="AJ63" s="97">
        <f t="shared" si="6"/>
        <v>0</v>
      </c>
      <c r="AK63" s="65"/>
      <c r="AL63" s="65"/>
      <c r="AM63" s="65"/>
      <c r="AN63" s="65"/>
      <c r="AO63" s="97">
        <f t="shared" si="0"/>
        <v>0</v>
      </c>
      <c r="AP63" s="65"/>
      <c r="AQ63" s="65"/>
      <c r="AR63" s="97">
        <f t="shared" si="7"/>
        <v>0</v>
      </c>
      <c r="AS63" s="100">
        <f>'Data Skor'!O48</f>
        <v>0</v>
      </c>
      <c r="AT63" s="77"/>
      <c r="AU63" s="78"/>
      <c r="AV63" s="78"/>
      <c r="AW63" s="78"/>
      <c r="AX63" s="78"/>
      <c r="AY63" s="78"/>
      <c r="AZ63" s="78"/>
      <c r="BA63" s="78"/>
      <c r="BB63" s="79"/>
    </row>
    <row r="64" spans="2:54" s="80" customFormat="1" ht="30" customHeight="1" thickBot="1" x14ac:dyDescent="0.25">
      <c r="B64" s="82"/>
      <c r="C64" s="83"/>
      <c r="D64" s="84"/>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77"/>
      <c r="AU64" s="78"/>
      <c r="AV64" s="78"/>
      <c r="AW64" s="78"/>
      <c r="AX64" s="78"/>
      <c r="AY64" s="78"/>
      <c r="AZ64" s="78"/>
      <c r="BA64" s="78"/>
      <c r="BB64" s="79"/>
    </row>
    <row r="65" spans="2:54" s="80" customFormat="1" ht="30" customHeight="1" x14ac:dyDescent="0.2">
      <c r="B65" s="82"/>
      <c r="C65" s="227" t="s">
        <v>164</v>
      </c>
      <c r="D65" s="203" t="s">
        <v>63</v>
      </c>
      <c r="E65" s="203"/>
      <c r="F65" s="184">
        <v>1</v>
      </c>
      <c r="G65" s="184">
        <v>2</v>
      </c>
      <c r="H65" s="184">
        <v>3</v>
      </c>
      <c r="I65" s="184">
        <v>4</v>
      </c>
      <c r="J65" s="184">
        <v>5</v>
      </c>
      <c r="K65" s="185">
        <v>6</v>
      </c>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77"/>
      <c r="AU65" s="78"/>
      <c r="AV65" s="78"/>
      <c r="AW65" s="78"/>
      <c r="AX65" s="78"/>
      <c r="AY65" s="78"/>
      <c r="AZ65" s="78"/>
      <c r="BA65" s="78"/>
      <c r="BB65" s="79"/>
    </row>
    <row r="66" spans="2:54" s="80" customFormat="1" ht="30" customHeight="1" x14ac:dyDescent="0.2">
      <c r="B66" s="86"/>
      <c r="C66" s="228"/>
      <c r="D66" s="219" t="s">
        <v>26</v>
      </c>
      <c r="E66" s="220"/>
      <c r="F66" s="144">
        <f>COUNTIF(I19:I63,1)</f>
        <v>0</v>
      </c>
      <c r="G66" s="144">
        <f>COUNTIF(I19:I63,2)</f>
        <v>0</v>
      </c>
      <c r="H66" s="144">
        <f>COUNTIF(I19:I63,3)</f>
        <v>0</v>
      </c>
      <c r="I66" s="144">
        <f>COUNTIF(I19:I63,4)</f>
        <v>0</v>
      </c>
      <c r="J66" s="144">
        <f>COUNTIF(I19:I63,5)</f>
        <v>0</v>
      </c>
      <c r="K66" s="145">
        <f>COUNTIF(I19:I63,6)</f>
        <v>0</v>
      </c>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77"/>
      <c r="AU66" s="78"/>
      <c r="AV66" s="78"/>
      <c r="AW66" s="78"/>
      <c r="AX66" s="78"/>
      <c r="AY66" s="78"/>
      <c r="AZ66" s="78"/>
      <c r="BA66" s="78"/>
      <c r="BB66" s="79"/>
    </row>
    <row r="67" spans="2:54" s="80" customFormat="1" ht="30" customHeight="1" x14ac:dyDescent="0.2">
      <c r="B67" s="86"/>
      <c r="C67" s="228"/>
      <c r="D67" s="221" t="s">
        <v>25</v>
      </c>
      <c r="E67" s="222"/>
      <c r="F67" s="146">
        <f>COUNTIF(M19:M63,1)</f>
        <v>0</v>
      </c>
      <c r="G67" s="146">
        <f>COUNTIF(M19:M63,2)</f>
        <v>0</v>
      </c>
      <c r="H67" s="146">
        <f>COUNTIF(M19:M63,3)</f>
        <v>0</v>
      </c>
      <c r="I67" s="146">
        <f>COUNTIF(M19:M63,4)</f>
        <v>0</v>
      </c>
      <c r="J67" s="146">
        <f>COUNTIF(M19:M63,5)</f>
        <v>0</v>
      </c>
      <c r="K67" s="147">
        <f>COUNTIF(M19:M63,6)</f>
        <v>0</v>
      </c>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77"/>
      <c r="AU67" s="78"/>
      <c r="AV67" s="78"/>
      <c r="AW67" s="78"/>
      <c r="AX67" s="78"/>
      <c r="AY67" s="78"/>
      <c r="AZ67" s="78"/>
      <c r="BA67" s="78"/>
      <c r="BB67" s="79"/>
    </row>
    <row r="68" spans="2:54" s="80" customFormat="1" ht="30" customHeight="1" x14ac:dyDescent="0.2">
      <c r="B68" s="86"/>
      <c r="C68" s="228"/>
      <c r="D68" s="223" t="s">
        <v>27</v>
      </c>
      <c r="E68" s="224"/>
      <c r="F68" s="148">
        <f>COUNTIF(P19:P63,1)</f>
        <v>0</v>
      </c>
      <c r="G68" s="148">
        <f>COUNTIF(P19:P63,2)</f>
        <v>0</v>
      </c>
      <c r="H68" s="148">
        <f>COUNTIF(P19:P63,3)</f>
        <v>0</v>
      </c>
      <c r="I68" s="148">
        <f>COUNTIF(P19:P63,4)</f>
        <v>0</v>
      </c>
      <c r="J68" s="148">
        <f>COUNTIF(P19:P63,5)</f>
        <v>0</v>
      </c>
      <c r="K68" s="149">
        <f>COUNTIF(P19:P63,6)</f>
        <v>0</v>
      </c>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77"/>
      <c r="AU68" s="78"/>
      <c r="AV68" s="78"/>
      <c r="AW68" s="78"/>
      <c r="AX68" s="78"/>
      <c r="AY68" s="78"/>
      <c r="AZ68" s="78"/>
      <c r="BA68" s="78"/>
      <c r="BB68" s="79"/>
    </row>
    <row r="69" spans="2:54" s="80" customFormat="1" ht="30" customHeight="1" x14ac:dyDescent="0.2">
      <c r="B69" s="86"/>
      <c r="C69" s="228"/>
      <c r="D69" s="225" t="s">
        <v>28</v>
      </c>
      <c r="E69" s="226"/>
      <c r="F69" s="150">
        <f>COUNTIF(Q19:Q63,1)</f>
        <v>0</v>
      </c>
      <c r="G69" s="150">
        <f>COUNTIF(Q19:Q63,2)</f>
        <v>0</v>
      </c>
      <c r="H69" s="150">
        <f>COUNTIF(Q19:Q63,3)</f>
        <v>0</v>
      </c>
      <c r="I69" s="150">
        <f>COUNTIF(Q19:Q63,4)</f>
        <v>0</v>
      </c>
      <c r="J69" s="150">
        <f>COUNTIF(Q19:Q63,5)</f>
        <v>0</v>
      </c>
      <c r="K69" s="151">
        <f>COUNTIF(Q19:Q63,6)</f>
        <v>0</v>
      </c>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77"/>
      <c r="AU69" s="78"/>
      <c r="AV69" s="78"/>
      <c r="AW69" s="78"/>
      <c r="AX69" s="78"/>
      <c r="AY69" s="78"/>
      <c r="AZ69" s="78"/>
      <c r="BA69" s="78"/>
      <c r="BB69" s="79"/>
    </row>
    <row r="70" spans="2:54" s="80" customFormat="1" ht="30" customHeight="1" x14ac:dyDescent="0.2">
      <c r="B70" s="86"/>
      <c r="C70" s="183" t="s">
        <v>165</v>
      </c>
      <c r="D70" s="217" t="s">
        <v>29</v>
      </c>
      <c r="E70" s="218"/>
      <c r="F70" s="152">
        <f>COUNTIF(R19:R63,1)</f>
        <v>0</v>
      </c>
      <c r="G70" s="152">
        <f>COUNTIF(R19:R63,2)</f>
        <v>0</v>
      </c>
      <c r="H70" s="152">
        <f>COUNTIF(R19:R63,3)</f>
        <v>0</v>
      </c>
      <c r="I70" s="152">
        <f>COUNTIF(R19:R63,4)</f>
        <v>0</v>
      </c>
      <c r="J70" s="152">
        <f>COUNTIF(R19:R63,5)</f>
        <v>0</v>
      </c>
      <c r="K70" s="153">
        <f>COUNTIF(R19:R63,6)</f>
        <v>0</v>
      </c>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77"/>
      <c r="AU70" s="78"/>
      <c r="AV70" s="78"/>
      <c r="AW70" s="78"/>
      <c r="AX70" s="78"/>
      <c r="AY70" s="78"/>
      <c r="AZ70" s="78"/>
      <c r="BA70" s="78"/>
      <c r="BB70" s="79"/>
    </row>
    <row r="71" spans="2:54" s="80" customFormat="1" ht="30" customHeight="1" x14ac:dyDescent="0.2">
      <c r="B71" s="86"/>
      <c r="C71" s="183">
        <f>COUNT(B19:B63)</f>
        <v>1</v>
      </c>
      <c r="D71" s="193" t="s">
        <v>30</v>
      </c>
      <c r="E71" s="194"/>
      <c r="F71" s="154">
        <f>COUNTIF(Z19:Z63,1)</f>
        <v>0</v>
      </c>
      <c r="G71" s="154">
        <f>COUNTIF(Z19:Z63,2)</f>
        <v>0</v>
      </c>
      <c r="H71" s="154">
        <f>COUNTIF(Z19:Z63,3)</f>
        <v>0</v>
      </c>
      <c r="I71" s="154">
        <f>COUNTIF(Z19:Z63,4)</f>
        <v>0</v>
      </c>
      <c r="J71" s="154">
        <f>COUNTIF(Z19:Z63,5)</f>
        <v>0</v>
      </c>
      <c r="K71" s="155">
        <f>COUNTIF(Z19:Z63,6)</f>
        <v>0</v>
      </c>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77"/>
      <c r="AU71" s="78"/>
      <c r="AV71" s="78"/>
      <c r="AW71" s="78"/>
      <c r="AX71" s="78"/>
      <c r="AY71" s="78"/>
      <c r="AZ71" s="78"/>
      <c r="BA71" s="78"/>
      <c r="BB71" s="79"/>
    </row>
    <row r="72" spans="2:54" s="80" customFormat="1" ht="30" customHeight="1" x14ac:dyDescent="0.2">
      <c r="B72" s="82"/>
      <c r="C72" s="179"/>
      <c r="D72" s="195" t="s">
        <v>35</v>
      </c>
      <c r="E72" s="196"/>
      <c r="F72" s="156">
        <f>COUNTIF(AD19:AD63,1)</f>
        <v>0</v>
      </c>
      <c r="G72" s="156">
        <f>COUNTIF(AD19:AD63,2)</f>
        <v>0</v>
      </c>
      <c r="H72" s="156">
        <f>COUNTIF(AD19:AD63,3)</f>
        <v>0</v>
      </c>
      <c r="I72" s="156">
        <f>COUNTIF(AD19:AD63,4)</f>
        <v>0</v>
      </c>
      <c r="J72" s="156">
        <f>COUNTIF(AD19:AD63,5)</f>
        <v>0</v>
      </c>
      <c r="K72" s="157">
        <f>COUNTIF(AD19:AD63,6)</f>
        <v>0</v>
      </c>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77"/>
      <c r="AU72" s="78"/>
      <c r="AV72" s="78"/>
      <c r="AW72" s="78"/>
      <c r="AX72" s="78"/>
      <c r="AY72" s="78"/>
      <c r="AZ72" s="78"/>
      <c r="BA72" s="78"/>
      <c r="BB72" s="79"/>
    </row>
    <row r="73" spans="2:54" s="80" customFormat="1" ht="30" customHeight="1" x14ac:dyDescent="0.2">
      <c r="B73" s="141"/>
      <c r="C73" s="179"/>
      <c r="D73" s="213" t="s">
        <v>36</v>
      </c>
      <c r="E73" s="214"/>
      <c r="F73" s="158">
        <f>COUNTIF(AJ19:AJ63,1)</f>
        <v>0</v>
      </c>
      <c r="G73" s="158">
        <f>COUNTIF(AJ19:AJ63,2)</f>
        <v>0</v>
      </c>
      <c r="H73" s="158">
        <f>COUNTIF(AJ19:AJ63,3)</f>
        <v>0</v>
      </c>
      <c r="I73" s="158">
        <f>COUNTIF(AJ19:AJ63,4)</f>
        <v>0</v>
      </c>
      <c r="J73" s="158">
        <f>COUNTIF(AJ19:AJ63,5)</f>
        <v>0</v>
      </c>
      <c r="K73" s="159">
        <f>COUNTIF(AJ19:AJ63,6)</f>
        <v>0</v>
      </c>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77"/>
      <c r="AU73" s="78"/>
      <c r="AV73" s="78"/>
      <c r="AW73" s="78"/>
      <c r="AX73" s="78"/>
      <c r="AY73" s="78"/>
      <c r="AZ73" s="78"/>
      <c r="BA73" s="78"/>
      <c r="BB73" s="79"/>
    </row>
    <row r="74" spans="2:54" s="80" customFormat="1" ht="30" customHeight="1" x14ac:dyDescent="0.2">
      <c r="B74" s="141"/>
      <c r="C74" s="179"/>
      <c r="D74" s="215" t="s">
        <v>37</v>
      </c>
      <c r="E74" s="216"/>
      <c r="F74" s="160">
        <f>COUNTIF(AO19:AO63,1)</f>
        <v>0</v>
      </c>
      <c r="G74" s="160">
        <f>COUNTIF(AO19:AO63,2)</f>
        <v>0</v>
      </c>
      <c r="H74" s="160">
        <f>COUNTIF(AO19:AO63,3)</f>
        <v>0</v>
      </c>
      <c r="I74" s="160">
        <f>COUNTIF(AO19:AO63,4)</f>
        <v>0</v>
      </c>
      <c r="J74" s="160">
        <f>COUNTIF(AO19:AO63,5)</f>
        <v>0</v>
      </c>
      <c r="K74" s="160">
        <f>COUNTIF(AO19:AO63,6)</f>
        <v>0</v>
      </c>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77"/>
      <c r="AU74" s="78"/>
      <c r="AV74" s="78"/>
      <c r="AW74" s="78"/>
      <c r="AX74" s="78"/>
      <c r="AY74" s="78"/>
      <c r="AZ74" s="78"/>
      <c r="BA74" s="78"/>
      <c r="BB74" s="79"/>
    </row>
    <row r="75" spans="2:54" s="80" customFormat="1" ht="30" customHeight="1" thickBot="1" x14ac:dyDescent="0.25">
      <c r="B75" s="141"/>
      <c r="C75" s="180"/>
      <c r="D75" s="211" t="s">
        <v>40</v>
      </c>
      <c r="E75" s="212"/>
      <c r="F75" s="161">
        <f>COUNTIF(AR19:AR63,1)</f>
        <v>0</v>
      </c>
      <c r="G75" s="161">
        <f>COUNTIF(AR19:AR63,2)</f>
        <v>0</v>
      </c>
      <c r="H75" s="161">
        <f>COUNTIF(AR19:AR63,3)</f>
        <v>0</v>
      </c>
      <c r="I75" s="161">
        <f>COUNTIF(AR19:AR63,4)</f>
        <v>0</v>
      </c>
      <c r="J75" s="161">
        <f>COUNTIF(AR19:AR63,5)</f>
        <v>0</v>
      </c>
      <c r="K75" s="161">
        <f>COUNTIF(AR19:AR63,6)</f>
        <v>0</v>
      </c>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77"/>
      <c r="AU75" s="78"/>
      <c r="AV75" s="78"/>
      <c r="AW75" s="78"/>
      <c r="AX75" s="78"/>
      <c r="AY75" s="78"/>
      <c r="AZ75" s="78"/>
      <c r="BA75" s="78"/>
      <c r="BB75" s="79"/>
    </row>
    <row r="76" spans="2:54" s="80" customFormat="1" ht="15" customHeight="1" x14ac:dyDescent="0.2">
      <c r="B76" s="87"/>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77"/>
      <c r="AU76" s="78"/>
      <c r="AV76" s="78"/>
      <c r="AW76" s="78"/>
      <c r="AX76" s="78"/>
      <c r="AY76" s="78"/>
      <c r="AZ76" s="78"/>
      <c r="BA76" s="78"/>
      <c r="BB76" s="79"/>
    </row>
    <row r="77" spans="2:54" s="80" customFormat="1" ht="15" customHeight="1" x14ac:dyDescent="0.2">
      <c r="B77" s="87"/>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77"/>
      <c r="AU77" s="78"/>
      <c r="AV77" s="78"/>
      <c r="AW77" s="78"/>
      <c r="AX77" s="78"/>
      <c r="AY77" s="78"/>
      <c r="AZ77" s="78"/>
      <c r="BA77" s="78"/>
      <c r="BB77" s="79"/>
    </row>
    <row r="78" spans="2:54" s="80" customFormat="1" ht="15" customHeight="1" x14ac:dyDescent="0.2">
      <c r="B78" s="87"/>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77"/>
      <c r="AU78" s="78"/>
      <c r="AV78" s="78"/>
      <c r="AW78" s="78"/>
      <c r="AX78" s="78"/>
      <c r="AY78" s="78"/>
      <c r="AZ78" s="78"/>
      <c r="BA78" s="78"/>
      <c r="BB78" s="79"/>
    </row>
    <row r="79" spans="2:54" s="80" customFormat="1" ht="16" x14ac:dyDescent="0.2">
      <c r="B79" s="87"/>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77"/>
      <c r="AU79" s="78"/>
      <c r="AV79" s="78"/>
      <c r="AW79" s="78"/>
      <c r="AX79" s="78"/>
      <c r="AY79" s="78"/>
      <c r="AZ79" s="78"/>
      <c r="BA79" s="78"/>
      <c r="BB79" s="79"/>
    </row>
    <row r="80" spans="2:54" s="80" customFormat="1" ht="20" customHeight="1" x14ac:dyDescent="0.2">
      <c r="B80" s="87"/>
      <c r="C80" s="80" t="s">
        <v>10</v>
      </c>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77"/>
      <c r="AU80" s="78"/>
      <c r="AV80" s="78"/>
      <c r="AW80" s="78"/>
      <c r="AX80" s="78"/>
      <c r="AY80" s="78"/>
      <c r="AZ80" s="78"/>
      <c r="BA80" s="78"/>
      <c r="BB80" s="79"/>
    </row>
    <row r="81" spans="2:54" s="80" customFormat="1" ht="15" customHeight="1" x14ac:dyDescent="0.2">
      <c r="B81" s="87"/>
      <c r="C81" s="88"/>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77"/>
      <c r="AU81" s="78"/>
      <c r="AV81" s="78"/>
      <c r="AW81" s="78"/>
      <c r="AX81" s="78"/>
      <c r="AY81" s="78"/>
      <c r="AZ81" s="78"/>
      <c r="BA81" s="78"/>
      <c r="BB81" s="79"/>
    </row>
    <row r="82" spans="2:54" s="80" customFormat="1" ht="15" customHeight="1" x14ac:dyDescent="0.2">
      <c r="B82" s="87"/>
      <c r="C82" s="89" t="s">
        <v>11</v>
      </c>
      <c r="E82" s="90"/>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77"/>
      <c r="AU82" s="78"/>
      <c r="AV82" s="78"/>
      <c r="AW82" s="78"/>
      <c r="AX82" s="78"/>
      <c r="AY82" s="78"/>
      <c r="AZ82" s="78"/>
      <c r="BA82" s="78"/>
      <c r="BB82" s="79"/>
    </row>
    <row r="83" spans="2:54" s="80" customFormat="1" ht="15" customHeight="1" x14ac:dyDescent="0.2">
      <c r="B83" s="87"/>
      <c r="C83" s="89"/>
      <c r="E83" s="90"/>
      <c r="I83" s="91"/>
      <c r="M83" s="92"/>
      <c r="AT83" s="77"/>
      <c r="AU83" s="78"/>
      <c r="AV83" s="78"/>
      <c r="AW83" s="78"/>
      <c r="AX83" s="78"/>
      <c r="AY83" s="78"/>
      <c r="AZ83" s="78"/>
      <c r="BA83" s="78"/>
      <c r="BB83" s="79"/>
    </row>
    <row r="84" spans="2:54" s="80" customFormat="1" ht="20" customHeight="1" x14ac:dyDescent="0.2">
      <c r="B84" s="87"/>
      <c r="C84" s="93"/>
      <c r="D84" s="93"/>
      <c r="E84" s="90"/>
      <c r="I84" s="91"/>
      <c r="M84" s="92"/>
      <c r="AT84" s="77"/>
      <c r="AU84" s="78"/>
      <c r="AV84" s="78"/>
      <c r="AW84" s="78"/>
      <c r="AX84" s="78"/>
      <c r="AY84" s="78"/>
      <c r="AZ84" s="78"/>
      <c r="BA84" s="78"/>
      <c r="BB84" s="79"/>
    </row>
    <row r="85" spans="2:54" s="80" customFormat="1" x14ac:dyDescent="0.2">
      <c r="B85" s="87"/>
      <c r="C85" s="94"/>
      <c r="D85" s="94"/>
      <c r="E85" s="90"/>
      <c r="I85" s="91"/>
      <c r="M85" s="92"/>
      <c r="AT85" s="77"/>
      <c r="AU85" s="78"/>
      <c r="AV85" s="78"/>
      <c r="AW85" s="78"/>
      <c r="AX85" s="78"/>
      <c r="AY85" s="78"/>
      <c r="AZ85" s="78"/>
      <c r="BA85" s="78"/>
      <c r="BB85" s="79"/>
    </row>
    <row r="86" spans="2:54" s="80" customFormat="1" x14ac:dyDescent="0.2">
      <c r="B86" s="87"/>
      <c r="E86" s="90"/>
      <c r="I86" s="91"/>
      <c r="M86" s="92"/>
      <c r="AT86" s="77"/>
      <c r="AU86" s="78"/>
      <c r="AV86" s="78"/>
      <c r="AW86" s="78"/>
      <c r="AX86" s="78"/>
      <c r="AY86" s="78"/>
      <c r="AZ86" s="78"/>
      <c r="BA86" s="78"/>
      <c r="BB86" s="79"/>
    </row>
    <row r="87" spans="2:54" s="80" customFormat="1" x14ac:dyDescent="0.2">
      <c r="B87" s="87"/>
      <c r="E87" s="90"/>
      <c r="I87" s="91"/>
      <c r="M87" s="92"/>
      <c r="AT87" s="77"/>
      <c r="AU87" s="78"/>
      <c r="AV87" s="78"/>
      <c r="AW87" s="78"/>
      <c r="AX87" s="78"/>
      <c r="AY87" s="78"/>
      <c r="AZ87" s="78"/>
      <c r="BA87" s="78"/>
      <c r="BB87" s="79"/>
    </row>
    <row r="88" spans="2:54" s="80" customFormat="1" x14ac:dyDescent="0.2">
      <c r="B88" s="87"/>
      <c r="E88" s="90"/>
      <c r="I88" s="91"/>
      <c r="M88" s="92"/>
      <c r="AT88" s="77"/>
      <c r="AU88" s="78"/>
      <c r="AV88" s="78"/>
      <c r="AW88" s="78"/>
      <c r="AX88" s="78"/>
      <c r="AY88" s="78"/>
      <c r="AZ88" s="78"/>
      <c r="BA88" s="78"/>
      <c r="BB88" s="79"/>
    </row>
    <row r="89" spans="2:54" s="80" customFormat="1" x14ac:dyDescent="0.2">
      <c r="B89" s="87"/>
      <c r="E89" s="90"/>
      <c r="I89" s="91"/>
      <c r="M89" s="92"/>
      <c r="AT89" s="77"/>
      <c r="AU89" s="78"/>
      <c r="AV89" s="78"/>
      <c r="AW89" s="78"/>
      <c r="AX89" s="78"/>
      <c r="AY89" s="78"/>
      <c r="AZ89" s="78"/>
      <c r="BA89" s="78"/>
      <c r="BB89" s="79"/>
    </row>
    <row r="90" spans="2:54" s="80" customFormat="1" x14ac:dyDescent="0.2">
      <c r="B90" s="87"/>
      <c r="E90" s="90"/>
      <c r="I90" s="91"/>
      <c r="M90" s="92"/>
      <c r="AT90" s="77"/>
      <c r="AU90" s="78"/>
      <c r="AV90" s="78"/>
      <c r="AW90" s="78"/>
      <c r="AX90" s="78"/>
      <c r="AY90" s="78"/>
      <c r="AZ90" s="78"/>
      <c r="BA90" s="78"/>
      <c r="BB90" s="79"/>
    </row>
    <row r="91" spans="2:54" s="80" customFormat="1" x14ac:dyDescent="0.2">
      <c r="B91" s="87"/>
      <c r="E91" s="90"/>
      <c r="I91" s="91"/>
      <c r="M91" s="92"/>
      <c r="AT91" s="77"/>
      <c r="AU91" s="78"/>
      <c r="AV91" s="78"/>
      <c r="AW91" s="78"/>
      <c r="AX91" s="78"/>
      <c r="AY91" s="78"/>
      <c r="AZ91" s="78"/>
      <c r="BA91" s="78"/>
      <c r="BB91" s="79"/>
    </row>
    <row r="92" spans="2:54" s="80" customFormat="1" x14ac:dyDescent="0.2">
      <c r="B92" s="87"/>
      <c r="E92" s="90"/>
      <c r="I92" s="91"/>
      <c r="M92" s="92"/>
      <c r="AT92" s="77"/>
      <c r="AU92" s="78"/>
      <c r="AV92" s="78"/>
      <c r="AW92" s="78"/>
      <c r="AX92" s="78"/>
      <c r="AY92" s="78"/>
      <c r="AZ92" s="78"/>
      <c r="BA92" s="78"/>
      <c r="BB92" s="79"/>
    </row>
    <row r="93" spans="2:54" s="80" customFormat="1" x14ac:dyDescent="0.2">
      <c r="B93" s="87"/>
      <c r="E93" s="90"/>
      <c r="I93" s="91"/>
      <c r="M93" s="92"/>
      <c r="AT93" s="77"/>
      <c r="AU93" s="78"/>
      <c r="AV93" s="78"/>
      <c r="AW93" s="78"/>
      <c r="AX93" s="78"/>
      <c r="AY93" s="78"/>
      <c r="AZ93" s="78"/>
      <c r="BA93" s="78"/>
      <c r="BB93" s="79"/>
    </row>
    <row r="94" spans="2:54" s="80" customFormat="1" x14ac:dyDescent="0.2">
      <c r="B94" s="87"/>
      <c r="E94" s="90"/>
      <c r="I94" s="91"/>
      <c r="M94" s="92"/>
      <c r="AT94" s="77"/>
      <c r="AU94" s="78"/>
      <c r="AV94" s="78"/>
      <c r="AW94" s="78"/>
      <c r="AX94" s="78"/>
      <c r="AY94" s="78"/>
      <c r="AZ94" s="78"/>
      <c r="BA94" s="78"/>
      <c r="BB94" s="79"/>
    </row>
    <row r="95" spans="2:54" s="80" customFormat="1" x14ac:dyDescent="0.2">
      <c r="B95" s="87"/>
      <c r="E95" s="90"/>
      <c r="I95" s="91"/>
      <c r="M95" s="92"/>
      <c r="AT95" s="77"/>
      <c r="AU95" s="78"/>
      <c r="AV95" s="78"/>
      <c r="AW95" s="78"/>
      <c r="AX95" s="78"/>
      <c r="AY95" s="78"/>
      <c r="AZ95" s="78"/>
      <c r="BA95" s="78"/>
      <c r="BB95" s="79"/>
    </row>
  </sheetData>
  <sheetProtection password="DCD3" sheet="1" objects="1" scenarios="1" selectLockedCells="1"/>
  <protectedRanges>
    <protectedRange sqref="C19:AR63" name="Range1"/>
    <protectedRange sqref="H7:H9 C3:C4 E5:G9 G12 C11:C15 B12:B15 I5:I9 B7:B10 D10:D15 F11:I11 J3:N4 J10:N10 T6:U15 F13:I15 I12:N12 E11:E15 U3 S3:S15 U5 T4:U4 O3:O15 V3:AS15" name="Range2"/>
  </protectedRanges>
  <sortState ref="C10:N59">
    <sortCondition ref="C10"/>
  </sortState>
  <dataConsolidate/>
  <mergeCells count="31">
    <mergeCell ref="V3:Y3"/>
    <mergeCell ref="V5:Y5"/>
    <mergeCell ref="V7:Y7"/>
    <mergeCell ref="V9:Y9"/>
    <mergeCell ref="V13:Y13"/>
    <mergeCell ref="C65:C69"/>
    <mergeCell ref="AS17:AS18"/>
    <mergeCell ref="AK17:AO17"/>
    <mergeCell ref="AE17:AJ17"/>
    <mergeCell ref="AA17:AD17"/>
    <mergeCell ref="S17:Z17"/>
    <mergeCell ref="AP17:AR17"/>
    <mergeCell ref="D75:E75"/>
    <mergeCell ref="D73:E73"/>
    <mergeCell ref="D74:E74"/>
    <mergeCell ref="D70:E70"/>
    <mergeCell ref="D66:E66"/>
    <mergeCell ref="D67:E67"/>
    <mergeCell ref="D68:E68"/>
    <mergeCell ref="D69:E69"/>
    <mergeCell ref="B17:B18"/>
    <mergeCell ref="C17:C18"/>
    <mergeCell ref="D17:D18"/>
    <mergeCell ref="E17:E18"/>
    <mergeCell ref="F17:I17"/>
    <mergeCell ref="D13:I13"/>
    <mergeCell ref="D71:E71"/>
    <mergeCell ref="D72:E72"/>
    <mergeCell ref="J17:M17"/>
    <mergeCell ref="N17:P17"/>
    <mergeCell ref="D65:E65"/>
  </mergeCells>
  <phoneticPr fontId="39" type="noConversion"/>
  <dataValidations count="2">
    <dataValidation type="list" allowBlank="1" showInputMessage="1" showErrorMessage="1" errorTitle="SALAH" error="Hanya Tahap 1 hingga 6 sahaja" sqref="F19:H63 AK19:AN63 AE19:AI63 AA19:AC63 Q19:Y63 N19:O63 J19:L63 AP19:AQ63">
      <formula1>$BB$20:$BB$26</formula1>
    </dataValidation>
    <dataValidation type="list" allowBlank="1" showInputMessage="1" showErrorMessage="1" errorTitle="SALAH" error="Hanya L dan P sahaja_x000a_L = Lelaki_x000a_P = Perempuan" sqref="E19:E63">
      <formula1>$BA$20:$BA$22</formula1>
    </dataValidation>
  </dataValidations>
  <pageMargins left="0.70000000000000007" right="0.70000000000000007" top="0.75000000000000011" bottom="0.75000000000000011" header="0.30000000000000004" footer="0.30000000000000004"/>
  <pageSetup paperSize="9" scale="60" orientation="landscape" blackAndWhite="1" horizontalDpi="4294967292" verticalDpi="4294967292"/>
  <headerFooter>
    <oddHeader>&amp;C&amp;"Arial,Regular"&amp;14BORANG PELAPORAN DSKP PENDIDIKAN ISLAM TAHUN 4</oddHeader>
  </headerFooter>
  <rowBreaks count="2" manualBreakCount="2">
    <brk id="34" max="44" man="1"/>
    <brk id="54" max="44" man="1"/>
  </rowBreaks>
  <colBreaks count="3" manualBreakCount="3">
    <brk id="12" min="1" max="82" man="1"/>
    <brk id="30" max="1048575" man="1"/>
    <brk id="45" min="2" max="80"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E105"/>
  <sheetViews>
    <sheetView showGridLines="0" topLeftCell="A4" zoomScale="60" zoomScaleNormal="60" zoomScalePageLayoutView="60" workbookViewId="0">
      <selection activeCell="C13" sqref="C13"/>
    </sheetView>
  </sheetViews>
  <sheetFormatPr baseColWidth="10" defaultColWidth="8.5" defaultRowHeight="14" x14ac:dyDescent="0.15"/>
  <cols>
    <col min="1" max="1" width="8.5" style="1"/>
    <col min="2" max="2" width="124.33203125" style="1" customWidth="1"/>
    <col min="3" max="3" width="64.5" style="1" customWidth="1"/>
    <col min="4" max="4" width="15" style="1" customWidth="1"/>
    <col min="5" max="16384" width="8.5" style="1"/>
  </cols>
  <sheetData>
    <row r="1" spans="1:5" ht="28.5" customHeight="1" x14ac:dyDescent="0.15">
      <c r="A1" s="245" t="s">
        <v>57</v>
      </c>
      <c r="B1" s="245"/>
    </row>
    <row r="3" spans="1:5" ht="27.75" customHeight="1" x14ac:dyDescent="0.15">
      <c r="B3" s="3" t="s">
        <v>53</v>
      </c>
    </row>
    <row r="4" spans="1:5" ht="45" customHeight="1" x14ac:dyDescent="0.15">
      <c r="A4" s="6" t="s">
        <v>58</v>
      </c>
      <c r="B4" s="6" t="s">
        <v>59</v>
      </c>
    </row>
    <row r="5" spans="1:5" ht="45" customHeight="1" x14ac:dyDescent="0.15">
      <c r="A5" s="19">
        <v>1</v>
      </c>
      <c r="B5" s="39" t="s">
        <v>60</v>
      </c>
    </row>
    <row r="6" spans="1:5" ht="45" customHeight="1" x14ac:dyDescent="0.15">
      <c r="A6" s="19">
        <v>2</v>
      </c>
      <c r="B6" s="39" t="s">
        <v>54</v>
      </c>
    </row>
    <row r="7" spans="1:5" ht="45" customHeight="1" x14ac:dyDescent="0.15">
      <c r="A7" s="19">
        <v>3</v>
      </c>
      <c r="B7" s="39" t="s">
        <v>62</v>
      </c>
    </row>
    <row r="8" spans="1:5" ht="56.25" customHeight="1" x14ac:dyDescent="0.15">
      <c r="A8" s="19">
        <v>4</v>
      </c>
      <c r="B8" s="39" t="s">
        <v>55</v>
      </c>
    </row>
    <row r="9" spans="1:5" ht="46.5" customHeight="1" x14ac:dyDescent="0.15">
      <c r="A9" s="19">
        <v>5</v>
      </c>
      <c r="B9" s="39" t="s">
        <v>61</v>
      </c>
    </row>
    <row r="10" spans="1:5" ht="51" customHeight="1" x14ac:dyDescent="0.15">
      <c r="A10" s="19">
        <v>6</v>
      </c>
      <c r="B10" s="39" t="s">
        <v>56</v>
      </c>
    </row>
    <row r="12" spans="1:5" ht="34" customHeight="1" x14ac:dyDescent="0.15">
      <c r="B12" s="7" t="s">
        <v>26</v>
      </c>
    </row>
    <row r="13" spans="1:5" ht="45" customHeight="1" x14ac:dyDescent="0.15">
      <c r="A13" s="6" t="s">
        <v>58</v>
      </c>
      <c r="B13" s="6" t="s">
        <v>59</v>
      </c>
      <c r="D13" s="3"/>
      <c r="E13" s="3"/>
    </row>
    <row r="14" spans="1:5" ht="45" customHeight="1" x14ac:dyDescent="0.15">
      <c r="A14" s="19">
        <v>1</v>
      </c>
      <c r="B14" s="63" t="s">
        <v>72</v>
      </c>
      <c r="C14" s="4"/>
      <c r="D14" s="3"/>
      <c r="E14" s="4"/>
    </row>
    <row r="15" spans="1:5" ht="45" customHeight="1" x14ac:dyDescent="0.15">
      <c r="A15" s="19">
        <v>2</v>
      </c>
      <c r="B15" s="18" t="s">
        <v>43</v>
      </c>
      <c r="C15" s="5"/>
      <c r="D15" s="3"/>
      <c r="E15" s="4"/>
    </row>
    <row r="16" spans="1:5" ht="45" customHeight="1" x14ac:dyDescent="0.15">
      <c r="A16" s="19">
        <v>3</v>
      </c>
      <c r="B16" s="18" t="s">
        <v>73</v>
      </c>
      <c r="C16" s="2"/>
      <c r="D16" s="3"/>
      <c r="E16" s="4"/>
    </row>
    <row r="17" spans="1:5" ht="45" customHeight="1" x14ac:dyDescent="0.15">
      <c r="A17" s="19">
        <v>4</v>
      </c>
      <c r="B17" s="18" t="s">
        <v>74</v>
      </c>
      <c r="C17" s="2"/>
      <c r="D17" s="3"/>
      <c r="E17" s="4"/>
    </row>
    <row r="18" spans="1:5" ht="45" customHeight="1" x14ac:dyDescent="0.15">
      <c r="A18" s="19">
        <v>5</v>
      </c>
      <c r="B18" s="18" t="s">
        <v>75</v>
      </c>
      <c r="C18" s="2"/>
      <c r="D18" s="3"/>
      <c r="E18" s="4"/>
    </row>
    <row r="19" spans="1:5" ht="45" customHeight="1" x14ac:dyDescent="0.15">
      <c r="A19" s="19">
        <v>6</v>
      </c>
      <c r="B19" s="18" t="s">
        <v>76</v>
      </c>
      <c r="C19" s="2"/>
      <c r="D19" s="3"/>
      <c r="E19" s="4"/>
    </row>
    <row r="20" spans="1:5" ht="34" customHeight="1" x14ac:dyDescent="0.15">
      <c r="A20" s="3"/>
      <c r="B20" s="4"/>
      <c r="C20" s="2"/>
      <c r="D20" s="3"/>
      <c r="E20" s="4"/>
    </row>
    <row r="21" spans="1:5" ht="45" customHeight="1" x14ac:dyDescent="0.15">
      <c r="B21" s="7" t="s">
        <v>25</v>
      </c>
    </row>
    <row r="22" spans="1:5" ht="45" customHeight="1" x14ac:dyDescent="0.15">
      <c r="A22" s="19" t="s">
        <v>58</v>
      </c>
      <c r="B22" s="19" t="s">
        <v>59</v>
      </c>
      <c r="D22" s="3"/>
      <c r="E22" s="3"/>
    </row>
    <row r="23" spans="1:5" ht="45" customHeight="1" x14ac:dyDescent="0.15">
      <c r="A23" s="19">
        <v>1</v>
      </c>
      <c r="B23" s="20" t="s">
        <v>77</v>
      </c>
      <c r="C23" s="4"/>
      <c r="D23" s="3"/>
      <c r="E23" s="4"/>
    </row>
    <row r="24" spans="1:5" ht="45" customHeight="1" x14ac:dyDescent="0.15">
      <c r="A24" s="19">
        <v>2</v>
      </c>
      <c r="B24" s="20" t="s">
        <v>78</v>
      </c>
      <c r="C24" s="5"/>
      <c r="D24" s="3"/>
      <c r="E24" s="4"/>
    </row>
    <row r="25" spans="1:5" ht="45" customHeight="1" x14ac:dyDescent="0.15">
      <c r="A25" s="19">
        <v>3</v>
      </c>
      <c r="B25" s="20" t="s">
        <v>79</v>
      </c>
      <c r="C25" s="2"/>
      <c r="D25" s="3"/>
      <c r="E25" s="4"/>
    </row>
    <row r="26" spans="1:5" ht="45" customHeight="1" x14ac:dyDescent="0.15">
      <c r="A26" s="19">
        <v>4</v>
      </c>
      <c r="B26" s="20" t="s">
        <v>80</v>
      </c>
      <c r="C26" s="2"/>
      <c r="D26" s="3"/>
      <c r="E26" s="4"/>
    </row>
    <row r="27" spans="1:5" ht="45" customHeight="1" x14ac:dyDescent="0.15">
      <c r="A27" s="19">
        <v>5</v>
      </c>
      <c r="B27" s="20" t="s">
        <v>81</v>
      </c>
      <c r="C27" s="2"/>
      <c r="D27" s="3"/>
      <c r="E27" s="4"/>
    </row>
    <row r="28" spans="1:5" ht="45" customHeight="1" x14ac:dyDescent="0.15">
      <c r="A28" s="19">
        <v>6</v>
      </c>
      <c r="B28" s="20" t="s">
        <v>82</v>
      </c>
      <c r="C28" s="2"/>
      <c r="D28" s="3"/>
      <c r="E28" s="4"/>
    </row>
    <row r="29" spans="1:5" ht="34" customHeight="1" x14ac:dyDescent="0.15"/>
    <row r="30" spans="1:5" ht="45" customHeight="1" x14ac:dyDescent="0.15">
      <c r="A30" s="8"/>
      <c r="B30" s="9" t="s">
        <v>42</v>
      </c>
      <c r="C30" s="8"/>
      <c r="D30" s="8"/>
      <c r="E30" s="8"/>
    </row>
    <row r="31" spans="1:5" ht="45" customHeight="1" x14ac:dyDescent="0.15">
      <c r="A31" s="25" t="s">
        <v>58</v>
      </c>
      <c r="B31" s="26" t="s">
        <v>59</v>
      </c>
      <c r="C31" s="8"/>
      <c r="D31" s="12"/>
      <c r="E31" s="12"/>
    </row>
    <row r="32" spans="1:5" ht="45" customHeight="1" x14ac:dyDescent="0.15">
      <c r="A32" s="25">
        <v>1</v>
      </c>
      <c r="B32" s="28" t="s">
        <v>83</v>
      </c>
      <c r="C32" s="17"/>
      <c r="D32" s="12"/>
      <c r="E32" s="13"/>
    </row>
    <row r="33" spans="1:5" ht="45" customHeight="1" x14ac:dyDescent="0.15">
      <c r="A33" s="25">
        <v>2</v>
      </c>
      <c r="B33" s="29" t="s">
        <v>84</v>
      </c>
      <c r="C33" s="15"/>
      <c r="D33" s="12"/>
      <c r="E33" s="13"/>
    </row>
    <row r="34" spans="1:5" ht="45" customHeight="1" x14ac:dyDescent="0.15">
      <c r="A34" s="27">
        <v>3</v>
      </c>
      <c r="B34" s="29" t="s">
        <v>85</v>
      </c>
      <c r="C34" s="16"/>
      <c r="D34" s="12"/>
      <c r="E34" s="13"/>
    </row>
    <row r="35" spans="1:5" ht="45" customHeight="1" x14ac:dyDescent="0.15">
      <c r="A35" s="27">
        <v>4</v>
      </c>
      <c r="B35" s="29" t="s">
        <v>86</v>
      </c>
      <c r="C35" s="16"/>
      <c r="D35" s="12"/>
      <c r="E35" s="13"/>
    </row>
    <row r="36" spans="1:5" ht="45" customHeight="1" x14ac:dyDescent="0.15">
      <c r="A36" s="27">
        <v>5</v>
      </c>
      <c r="B36" s="29" t="s">
        <v>87</v>
      </c>
      <c r="C36" s="16"/>
      <c r="D36" s="12"/>
      <c r="E36" s="13"/>
    </row>
    <row r="37" spans="1:5" ht="45" customHeight="1" x14ac:dyDescent="0.15">
      <c r="A37" s="27">
        <v>6</v>
      </c>
      <c r="B37" s="29" t="s">
        <v>88</v>
      </c>
      <c r="C37" s="16"/>
      <c r="D37" s="12"/>
      <c r="E37" s="13"/>
    </row>
    <row r="38" spans="1:5" ht="34" customHeight="1" x14ac:dyDescent="0.15">
      <c r="A38" s="22"/>
      <c r="B38" s="21"/>
      <c r="C38" s="16"/>
      <c r="D38" s="12"/>
      <c r="E38" s="13"/>
    </row>
    <row r="39" spans="1:5" ht="45" customHeight="1" x14ac:dyDescent="0.15">
      <c r="A39" s="22"/>
      <c r="B39" s="24" t="s">
        <v>28</v>
      </c>
      <c r="C39" s="16"/>
      <c r="D39" s="12"/>
      <c r="E39" s="13"/>
    </row>
    <row r="40" spans="1:5" ht="45" customHeight="1" x14ac:dyDescent="0.15">
      <c r="A40" s="10" t="s">
        <v>58</v>
      </c>
      <c r="B40" s="11" t="s">
        <v>59</v>
      </c>
      <c r="C40" s="8"/>
      <c r="D40" s="12"/>
      <c r="E40" s="12"/>
    </row>
    <row r="41" spans="1:5" ht="45" customHeight="1" x14ac:dyDescent="0.15">
      <c r="A41" s="10">
        <v>1</v>
      </c>
      <c r="B41" s="31" t="s">
        <v>89</v>
      </c>
      <c r="C41" s="13"/>
      <c r="D41" s="12"/>
      <c r="E41" s="13"/>
    </row>
    <row r="42" spans="1:5" ht="45" customHeight="1" x14ac:dyDescent="0.15">
      <c r="A42" s="10">
        <v>2</v>
      </c>
      <c r="B42" s="30" t="s">
        <v>90</v>
      </c>
      <c r="C42" s="15"/>
      <c r="D42" s="12"/>
      <c r="E42" s="13"/>
    </row>
    <row r="43" spans="1:5" ht="45" customHeight="1" x14ac:dyDescent="0.15">
      <c r="A43" s="14">
        <v>3</v>
      </c>
      <c r="B43" s="30" t="s">
        <v>91</v>
      </c>
      <c r="C43" s="16"/>
      <c r="D43" s="12"/>
      <c r="E43" s="13"/>
    </row>
    <row r="44" spans="1:5" ht="45" customHeight="1" x14ac:dyDescent="0.15">
      <c r="A44" s="14">
        <v>4</v>
      </c>
      <c r="B44" s="30" t="s">
        <v>92</v>
      </c>
      <c r="C44" s="16"/>
      <c r="D44" s="12"/>
      <c r="E44" s="13"/>
    </row>
    <row r="45" spans="1:5" ht="45" customHeight="1" x14ac:dyDescent="0.15">
      <c r="A45" s="14">
        <v>5</v>
      </c>
      <c r="B45" s="30" t="s">
        <v>93</v>
      </c>
      <c r="C45" s="16"/>
      <c r="D45" s="12"/>
      <c r="E45" s="13"/>
    </row>
    <row r="46" spans="1:5" ht="45" customHeight="1" x14ac:dyDescent="0.15">
      <c r="A46" s="14">
        <v>6</v>
      </c>
      <c r="B46" s="30" t="s">
        <v>94</v>
      </c>
      <c r="C46" s="16"/>
      <c r="D46" s="12"/>
      <c r="E46" s="13"/>
    </row>
    <row r="47" spans="1:5" ht="34" customHeight="1" x14ac:dyDescent="0.15"/>
    <row r="48" spans="1:5" ht="45" customHeight="1" x14ac:dyDescent="0.15">
      <c r="A48" s="32"/>
      <c r="B48" s="36" t="s">
        <v>44</v>
      </c>
    </row>
    <row r="49" spans="1:2" ht="45" customHeight="1" x14ac:dyDescent="0.15">
      <c r="A49" s="25" t="s">
        <v>58</v>
      </c>
      <c r="B49" s="26" t="s">
        <v>59</v>
      </c>
    </row>
    <row r="50" spans="1:2" ht="45" customHeight="1" x14ac:dyDescent="0.15">
      <c r="A50" s="25">
        <v>1</v>
      </c>
      <c r="B50" s="33" t="s">
        <v>95</v>
      </c>
    </row>
    <row r="51" spans="1:2" ht="45" customHeight="1" x14ac:dyDescent="0.15">
      <c r="A51" s="25">
        <v>2</v>
      </c>
      <c r="B51" s="34" t="s">
        <v>96</v>
      </c>
    </row>
    <row r="52" spans="1:2" ht="45" customHeight="1" x14ac:dyDescent="0.15">
      <c r="A52" s="27">
        <v>3</v>
      </c>
      <c r="B52" s="29" t="s">
        <v>97</v>
      </c>
    </row>
    <row r="53" spans="1:2" ht="45" customHeight="1" x14ac:dyDescent="0.15">
      <c r="A53" s="27">
        <v>4</v>
      </c>
      <c r="B53" s="29" t="s">
        <v>98</v>
      </c>
    </row>
    <row r="54" spans="1:2" ht="45" customHeight="1" x14ac:dyDescent="0.15">
      <c r="A54" s="27">
        <v>5</v>
      </c>
      <c r="B54" s="29" t="s">
        <v>99</v>
      </c>
    </row>
    <row r="55" spans="1:2" ht="45" customHeight="1" x14ac:dyDescent="0.15">
      <c r="A55" s="27">
        <v>6</v>
      </c>
      <c r="B55" s="29" t="s">
        <v>100</v>
      </c>
    </row>
    <row r="56" spans="1:2" ht="34" customHeight="1" x14ac:dyDescent="0.15">
      <c r="A56" s="22"/>
      <c r="B56" s="23"/>
    </row>
    <row r="57" spans="1:2" ht="45" customHeight="1" x14ac:dyDescent="0.15">
      <c r="A57" s="8"/>
      <c r="B57" s="35" t="s">
        <v>45</v>
      </c>
    </row>
    <row r="58" spans="1:2" ht="45" customHeight="1" x14ac:dyDescent="0.15">
      <c r="A58" s="25" t="s">
        <v>58</v>
      </c>
      <c r="B58" s="26" t="s">
        <v>59</v>
      </c>
    </row>
    <row r="59" spans="1:2" ht="45" customHeight="1" x14ac:dyDescent="0.15">
      <c r="A59" s="25">
        <v>1</v>
      </c>
      <c r="B59" s="34" t="s">
        <v>101</v>
      </c>
    </row>
    <row r="60" spans="1:2" ht="45" customHeight="1" x14ac:dyDescent="0.15">
      <c r="A60" s="25">
        <v>2</v>
      </c>
      <c r="B60" s="34" t="s">
        <v>118</v>
      </c>
    </row>
    <row r="61" spans="1:2" ht="45" customHeight="1" x14ac:dyDescent="0.15">
      <c r="A61" s="27">
        <v>3</v>
      </c>
      <c r="B61" s="29" t="s">
        <v>102</v>
      </c>
    </row>
    <row r="62" spans="1:2" ht="45" customHeight="1" x14ac:dyDescent="0.15">
      <c r="A62" s="27">
        <v>4</v>
      </c>
      <c r="B62" s="29" t="s">
        <v>103</v>
      </c>
    </row>
    <row r="63" spans="1:2" ht="45" customHeight="1" x14ac:dyDescent="0.15">
      <c r="A63" s="27">
        <v>5</v>
      </c>
      <c r="B63" s="29" t="s">
        <v>104</v>
      </c>
    </row>
    <row r="64" spans="1:2" ht="45" customHeight="1" x14ac:dyDescent="0.15">
      <c r="A64" s="27">
        <v>6</v>
      </c>
      <c r="B64" s="29" t="s">
        <v>105</v>
      </c>
    </row>
    <row r="65" spans="1:5" ht="34" customHeight="1" x14ac:dyDescent="0.15"/>
    <row r="66" spans="1:5" ht="45" customHeight="1" x14ac:dyDescent="0.15">
      <c r="A66" s="8"/>
      <c r="B66" s="35" t="s">
        <v>46</v>
      </c>
      <c r="C66" s="8"/>
      <c r="D66" s="8"/>
      <c r="E66" s="8"/>
    </row>
    <row r="67" spans="1:5" ht="45" customHeight="1" x14ac:dyDescent="0.15">
      <c r="A67" s="25" t="s">
        <v>58</v>
      </c>
      <c r="B67" s="26" t="s">
        <v>59</v>
      </c>
      <c r="C67" s="8"/>
      <c r="D67" s="12"/>
      <c r="E67" s="12"/>
    </row>
    <row r="68" spans="1:5" ht="45" customHeight="1" x14ac:dyDescent="0.15">
      <c r="A68" s="25">
        <v>1</v>
      </c>
      <c r="B68" s="34" t="s">
        <v>106</v>
      </c>
      <c r="C68" s="17"/>
      <c r="D68" s="12"/>
      <c r="E68" s="13"/>
    </row>
    <row r="69" spans="1:5" ht="45" customHeight="1" x14ac:dyDescent="0.15">
      <c r="A69" s="25">
        <v>2</v>
      </c>
      <c r="B69" s="34" t="s">
        <v>107</v>
      </c>
      <c r="C69" s="15"/>
      <c r="D69" s="12"/>
      <c r="E69" s="13"/>
    </row>
    <row r="70" spans="1:5" ht="45" customHeight="1" x14ac:dyDescent="0.15">
      <c r="A70" s="27">
        <v>3</v>
      </c>
      <c r="B70" s="29" t="s">
        <v>108</v>
      </c>
      <c r="C70" s="16"/>
      <c r="D70" s="12"/>
      <c r="E70" s="13"/>
    </row>
    <row r="71" spans="1:5" ht="45" customHeight="1" x14ac:dyDescent="0.15">
      <c r="A71" s="27">
        <v>4</v>
      </c>
      <c r="B71" s="29" t="s">
        <v>109</v>
      </c>
      <c r="C71" s="16"/>
      <c r="D71" s="12"/>
      <c r="E71" s="13"/>
    </row>
    <row r="72" spans="1:5" ht="45" customHeight="1" x14ac:dyDescent="0.15">
      <c r="A72" s="27">
        <v>5</v>
      </c>
      <c r="B72" s="29" t="s">
        <v>110</v>
      </c>
      <c r="C72" s="16"/>
      <c r="D72" s="12"/>
      <c r="E72" s="13"/>
    </row>
    <row r="73" spans="1:5" ht="45" customHeight="1" x14ac:dyDescent="0.15">
      <c r="A73" s="27">
        <v>6</v>
      </c>
      <c r="B73" s="29" t="s">
        <v>111</v>
      </c>
      <c r="C73" s="16"/>
      <c r="D73" s="12"/>
      <c r="E73" s="13"/>
    </row>
    <row r="74" spans="1:5" ht="34" customHeight="1" x14ac:dyDescent="0.15"/>
    <row r="75" spans="1:5" ht="34" customHeight="1" x14ac:dyDescent="0.15"/>
    <row r="76" spans="1:5" ht="45" customHeight="1" x14ac:dyDescent="0.2">
      <c r="A76" s="37"/>
      <c r="B76" s="35" t="s">
        <v>47</v>
      </c>
      <c r="C76" s="8"/>
      <c r="D76" s="8"/>
      <c r="E76" s="8"/>
    </row>
    <row r="77" spans="1:5" ht="45" customHeight="1" x14ac:dyDescent="0.15">
      <c r="A77" s="25" t="s">
        <v>58</v>
      </c>
      <c r="B77" s="26" t="s">
        <v>59</v>
      </c>
      <c r="C77" s="8"/>
      <c r="D77" s="12"/>
      <c r="E77" s="12"/>
    </row>
    <row r="78" spans="1:5" ht="45" customHeight="1" x14ac:dyDescent="0.15">
      <c r="A78" s="25">
        <v>1</v>
      </c>
      <c r="B78" s="34" t="s">
        <v>121</v>
      </c>
      <c r="C78" s="17"/>
      <c r="D78" s="12"/>
      <c r="E78" s="13"/>
    </row>
    <row r="79" spans="1:5" ht="45" customHeight="1" x14ac:dyDescent="0.15">
      <c r="A79" s="25">
        <v>2</v>
      </c>
      <c r="B79" s="34" t="s">
        <v>120</v>
      </c>
      <c r="C79" s="15"/>
      <c r="D79" s="12"/>
      <c r="E79" s="13"/>
    </row>
    <row r="80" spans="1:5" ht="45" customHeight="1" x14ac:dyDescent="0.15">
      <c r="A80" s="27">
        <v>3</v>
      </c>
      <c r="B80" s="29" t="s">
        <v>119</v>
      </c>
      <c r="C80" s="16"/>
      <c r="D80" s="12"/>
      <c r="E80" s="13"/>
    </row>
    <row r="81" spans="1:5" ht="45" customHeight="1" x14ac:dyDescent="0.15">
      <c r="A81" s="27">
        <v>4</v>
      </c>
      <c r="B81" s="29" t="s">
        <v>128</v>
      </c>
      <c r="C81" s="16"/>
      <c r="D81" s="12"/>
      <c r="E81" s="13"/>
    </row>
    <row r="82" spans="1:5" ht="45" customHeight="1" x14ac:dyDescent="0.15">
      <c r="A82" s="27">
        <v>5</v>
      </c>
      <c r="B82" s="29" t="s">
        <v>129</v>
      </c>
      <c r="C82" s="16"/>
      <c r="D82" s="12"/>
      <c r="E82" s="13"/>
    </row>
    <row r="83" spans="1:5" ht="45" customHeight="1" x14ac:dyDescent="0.15">
      <c r="A83" s="27">
        <v>6</v>
      </c>
      <c r="B83" s="29" t="s">
        <v>130</v>
      </c>
      <c r="C83" s="16"/>
      <c r="D83" s="12"/>
      <c r="E83" s="13"/>
    </row>
    <row r="84" spans="1:5" ht="34" customHeight="1" x14ac:dyDescent="0.15"/>
    <row r="85" spans="1:5" ht="34" customHeight="1" x14ac:dyDescent="0.15"/>
    <row r="86" spans="1:5" ht="45" customHeight="1" x14ac:dyDescent="0.2">
      <c r="A86" s="37"/>
      <c r="B86" s="35" t="s">
        <v>36</v>
      </c>
      <c r="C86" s="8"/>
      <c r="D86" s="8"/>
      <c r="E86" s="8"/>
    </row>
    <row r="87" spans="1:5" ht="45" customHeight="1" x14ac:dyDescent="0.15">
      <c r="A87" s="25" t="s">
        <v>58</v>
      </c>
      <c r="B87" s="26" t="s">
        <v>59</v>
      </c>
      <c r="C87" s="8"/>
      <c r="D87" s="12"/>
      <c r="E87" s="12"/>
    </row>
    <row r="88" spans="1:5" ht="45" customHeight="1" x14ac:dyDescent="0.15">
      <c r="A88" s="25">
        <v>1</v>
      </c>
      <c r="B88" s="34" t="s">
        <v>112</v>
      </c>
      <c r="C88" s="17"/>
      <c r="D88" s="12"/>
      <c r="E88" s="13"/>
    </row>
    <row r="89" spans="1:5" ht="45" customHeight="1" x14ac:dyDescent="0.15">
      <c r="A89" s="25">
        <v>2</v>
      </c>
      <c r="B89" s="34" t="s">
        <v>113</v>
      </c>
      <c r="C89" s="15"/>
      <c r="D89" s="12"/>
      <c r="E89" s="13"/>
    </row>
    <row r="90" spans="1:5" ht="45" customHeight="1" x14ac:dyDescent="0.15">
      <c r="A90" s="27">
        <v>3</v>
      </c>
      <c r="B90" s="29" t="s">
        <v>114</v>
      </c>
      <c r="C90" s="16"/>
      <c r="D90" s="12"/>
      <c r="E90" s="13"/>
    </row>
    <row r="91" spans="1:5" ht="45" customHeight="1" x14ac:dyDescent="0.15">
      <c r="A91" s="27">
        <v>4</v>
      </c>
      <c r="B91" s="29" t="s">
        <v>115</v>
      </c>
      <c r="C91" s="16"/>
      <c r="D91" s="12"/>
      <c r="E91" s="13"/>
    </row>
    <row r="92" spans="1:5" ht="45" customHeight="1" x14ac:dyDescent="0.15">
      <c r="A92" s="27">
        <v>5</v>
      </c>
      <c r="B92" s="29" t="s">
        <v>116</v>
      </c>
      <c r="C92" s="16"/>
      <c r="D92" s="12"/>
      <c r="E92" s="13"/>
    </row>
    <row r="93" spans="1:5" ht="57.75" customHeight="1" x14ac:dyDescent="0.15">
      <c r="A93" s="27">
        <v>6</v>
      </c>
      <c r="B93" s="29" t="s">
        <v>117</v>
      </c>
      <c r="C93" s="16"/>
      <c r="D93" s="12"/>
      <c r="E93" s="13"/>
    </row>
    <row r="94" spans="1:5" ht="34" customHeight="1" x14ac:dyDescent="0.15"/>
    <row r="95" spans="1:5" ht="34" customHeight="1" x14ac:dyDescent="0.15"/>
    <row r="96" spans="1:5" ht="45" customHeight="1" x14ac:dyDescent="0.2">
      <c r="A96" s="37"/>
      <c r="B96" s="35" t="s">
        <v>48</v>
      </c>
      <c r="C96" s="8"/>
      <c r="D96" s="8"/>
      <c r="E96" s="8"/>
    </row>
    <row r="97" spans="1:5" ht="45" customHeight="1" x14ac:dyDescent="0.15">
      <c r="A97" s="25" t="s">
        <v>58</v>
      </c>
      <c r="B97" s="26" t="s">
        <v>59</v>
      </c>
      <c r="C97" s="8"/>
      <c r="D97" s="12"/>
      <c r="E97" s="12"/>
    </row>
    <row r="98" spans="1:5" ht="45" customHeight="1" x14ac:dyDescent="0.15">
      <c r="A98" s="25">
        <v>1</v>
      </c>
      <c r="B98" s="34" t="s">
        <v>122</v>
      </c>
      <c r="C98" s="17"/>
      <c r="D98" s="12"/>
      <c r="E98" s="13"/>
    </row>
    <row r="99" spans="1:5" ht="45" customHeight="1" x14ac:dyDescent="0.15">
      <c r="A99" s="25">
        <v>2</v>
      </c>
      <c r="B99" s="34" t="s">
        <v>123</v>
      </c>
      <c r="C99" s="15"/>
      <c r="D99" s="12"/>
      <c r="E99" s="13"/>
    </row>
    <row r="100" spans="1:5" ht="45" customHeight="1" x14ac:dyDescent="0.15">
      <c r="A100" s="27">
        <v>3</v>
      </c>
      <c r="B100" s="34" t="s">
        <v>124</v>
      </c>
      <c r="C100" s="16"/>
      <c r="D100" s="12"/>
      <c r="E100" s="13"/>
    </row>
    <row r="101" spans="1:5" ht="45" customHeight="1" x14ac:dyDescent="0.15">
      <c r="A101" s="27">
        <v>4</v>
      </c>
      <c r="B101" s="29" t="s">
        <v>125</v>
      </c>
      <c r="C101" s="16"/>
      <c r="D101" s="12"/>
      <c r="E101" s="13"/>
    </row>
    <row r="102" spans="1:5" ht="45" customHeight="1" x14ac:dyDescent="0.15">
      <c r="A102" s="27">
        <v>5</v>
      </c>
      <c r="B102" s="29" t="s">
        <v>126</v>
      </c>
      <c r="C102" s="16"/>
      <c r="D102" s="12"/>
      <c r="E102" s="13"/>
    </row>
    <row r="103" spans="1:5" ht="51" customHeight="1" x14ac:dyDescent="0.15">
      <c r="A103" s="27">
        <v>6</v>
      </c>
      <c r="B103" s="29" t="s">
        <v>127</v>
      </c>
      <c r="C103" s="16"/>
      <c r="D103" s="12"/>
      <c r="E103" s="13"/>
    </row>
    <row r="104" spans="1:5" ht="34" customHeight="1" x14ac:dyDescent="0.15"/>
    <row r="105" spans="1:5" ht="34" customHeight="1" x14ac:dyDescent="0.15"/>
  </sheetData>
  <sheetProtection password="D313" sheet="1" objects="1" scenarios="1"/>
  <mergeCells count="1">
    <mergeCell ref="A1:B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B1:Z72"/>
  <sheetViews>
    <sheetView showGridLines="0" tabSelected="1" view="pageBreakPreview" topLeftCell="A12" zoomScale="75" zoomScaleNormal="75" zoomScaleSheetLayoutView="70" zoomScalePageLayoutView="75" workbookViewId="0">
      <selection activeCell="F12" sqref="F12"/>
    </sheetView>
  </sheetViews>
  <sheetFormatPr baseColWidth="10" defaultColWidth="8.83203125" defaultRowHeight="15" x14ac:dyDescent="0.2"/>
  <cols>
    <col min="1" max="1" width="4" style="54" customWidth="1"/>
    <col min="2" max="2" width="8.83203125" style="54"/>
    <col min="3" max="3" width="7.6640625" style="54" customWidth="1"/>
    <col min="4" max="4" width="11.1640625" style="54" customWidth="1"/>
    <col min="5" max="5" width="2" style="54" bestFit="1" customWidth="1"/>
    <col min="6" max="6" width="7" style="54" customWidth="1"/>
    <col min="7" max="7" width="59.6640625" style="54" customWidth="1"/>
    <col min="8" max="25" width="8.83203125" style="54"/>
    <col min="26" max="26" width="8.83203125" style="186" hidden="1" customWidth="1"/>
    <col min="27" max="16384" width="8.83203125" style="54"/>
  </cols>
  <sheetData>
    <row r="1" spans="2:26" ht="19" x14ac:dyDescent="0.2">
      <c r="B1" s="247">
        <f>'REKOD PRESTASI KELAS'!D3</f>
        <v>0</v>
      </c>
      <c r="C1" s="247"/>
      <c r="D1" s="247"/>
      <c r="E1" s="247"/>
      <c r="F1" s="247"/>
      <c r="G1" s="247"/>
    </row>
    <row r="2" spans="2:26" ht="19" x14ac:dyDescent="0.2">
      <c r="B2" s="247">
        <f>'REKOD PRESTASI KELAS'!D5</f>
        <v>0</v>
      </c>
      <c r="C2" s="247"/>
      <c r="D2" s="247"/>
      <c r="E2" s="247"/>
      <c r="F2" s="247"/>
      <c r="G2" s="247"/>
    </row>
    <row r="3" spans="2:26" ht="15" customHeight="1" x14ac:dyDescent="0.25">
      <c r="B3" s="263">
        <f>'REKOD PRESTASI KELAS'!D7</f>
        <v>0</v>
      </c>
      <c r="C3" s="263"/>
      <c r="D3" s="263"/>
      <c r="E3" s="263"/>
      <c r="F3" s="263"/>
      <c r="G3" s="263"/>
    </row>
    <row r="4" spans="2:26" ht="15" customHeight="1" x14ac:dyDescent="0.2"/>
    <row r="5" spans="2:26" ht="15" customHeight="1" x14ac:dyDescent="0.2">
      <c r="B5" s="251" t="s">
        <v>150</v>
      </c>
      <c r="C5" s="251"/>
      <c r="D5" s="251"/>
      <c r="E5" s="251"/>
      <c r="F5" s="251"/>
      <c r="G5" s="251"/>
    </row>
    <row r="6" spans="2:26" ht="15" customHeight="1" x14ac:dyDescent="0.2">
      <c r="B6" s="96"/>
      <c r="C6" s="96"/>
      <c r="D6" s="96"/>
      <c r="E6" s="96"/>
      <c r="F6" s="96"/>
      <c r="G6" s="96"/>
    </row>
    <row r="7" spans="2:26" x14ac:dyDescent="0.2">
      <c r="B7" s="55" t="s">
        <v>143</v>
      </c>
      <c r="C7" s="55"/>
      <c r="D7" s="140"/>
      <c r="E7" s="58" t="s">
        <v>6</v>
      </c>
      <c r="F7" s="258">
        <f>INDEX(Z17:Z61,Z14,1)</f>
        <v>0</v>
      </c>
      <c r="G7" s="258"/>
    </row>
    <row r="8" spans="2:26" x14ac:dyDescent="0.2">
      <c r="B8" s="55" t="s">
        <v>144</v>
      </c>
      <c r="C8" s="55"/>
      <c r="D8" s="55"/>
      <c r="E8" s="58" t="s">
        <v>6</v>
      </c>
      <c r="F8" s="258">
        <f>VLOOKUP(F7,MAKLUMAT,2,0)</f>
        <v>0</v>
      </c>
      <c r="G8" s="258"/>
    </row>
    <row r="9" spans="2:26" x14ac:dyDescent="0.2">
      <c r="B9" s="55" t="s">
        <v>1</v>
      </c>
      <c r="C9" s="55"/>
      <c r="D9" s="55"/>
      <c r="E9" s="58" t="s">
        <v>6</v>
      </c>
      <c r="F9" s="55" t="e">
        <f>VLOOKUP(Z11,LP,2,0)</f>
        <v>#N/A</v>
      </c>
      <c r="G9" s="60"/>
    </row>
    <row r="10" spans="2:26" x14ac:dyDescent="0.2">
      <c r="B10" s="55" t="s">
        <v>145</v>
      </c>
      <c r="C10" s="55"/>
      <c r="D10" s="55"/>
      <c r="E10" s="58" t="s">
        <v>6</v>
      </c>
      <c r="F10" s="60">
        <f>'REKOD PRESTASI KELAS'!V15</f>
        <v>0</v>
      </c>
      <c r="G10" s="60"/>
    </row>
    <row r="11" spans="2:26" x14ac:dyDescent="0.2">
      <c r="B11" s="55" t="s">
        <v>146</v>
      </c>
      <c r="C11" s="55"/>
      <c r="D11" s="55"/>
      <c r="E11" s="58" t="s">
        <v>6</v>
      </c>
      <c r="F11" s="60">
        <f>'REKOD PRESTASI KELAS'!D13</f>
        <v>0</v>
      </c>
      <c r="G11" s="60"/>
      <c r="Z11" s="187">
        <f>VLOOKUP(F7,MAKLUMAT,3,0)</f>
        <v>0</v>
      </c>
    </row>
    <row r="12" spans="2:26" x14ac:dyDescent="0.2">
      <c r="B12" s="55" t="s">
        <v>147</v>
      </c>
      <c r="C12" s="55"/>
      <c r="D12" s="55"/>
      <c r="E12" s="58" t="s">
        <v>6</v>
      </c>
      <c r="F12" s="190"/>
      <c r="G12" s="190"/>
    </row>
    <row r="13" spans="2:26" ht="7.5" customHeight="1" x14ac:dyDescent="0.2"/>
    <row r="14" spans="2:26" x14ac:dyDescent="0.2">
      <c r="B14" s="55" t="s">
        <v>5</v>
      </c>
      <c r="Z14" s="189">
        <v>1</v>
      </c>
    </row>
    <row r="15" spans="2:26" ht="12.75" customHeight="1" x14ac:dyDescent="0.2"/>
    <row r="16" spans="2:26" ht="24.75" customHeight="1" x14ac:dyDescent="0.2">
      <c r="B16" s="259" t="s">
        <v>4</v>
      </c>
      <c r="C16" s="260"/>
      <c r="D16" s="261"/>
      <c r="E16" s="264" t="s">
        <v>58</v>
      </c>
      <c r="F16" s="265"/>
      <c r="G16" s="59" t="s">
        <v>9</v>
      </c>
    </row>
    <row r="17" spans="2:26" ht="48" customHeight="1" x14ac:dyDescent="0.2">
      <c r="B17" s="252" t="s">
        <v>64</v>
      </c>
      <c r="C17" s="253"/>
      <c r="D17" s="254"/>
      <c r="E17" s="248">
        <f>VLOOKUP(F7,MAKLUMAT,4,0)</f>
        <v>0</v>
      </c>
      <c r="F17" s="249"/>
      <c r="G17" s="56" t="e">
        <f>VLOOKUP(E17,TILAWAH,2,0)</f>
        <v>#N/A</v>
      </c>
      <c r="Z17" s="186">
        <f>'REKOD PRESTASI KELAS'!C19</f>
        <v>0</v>
      </c>
    </row>
    <row r="18" spans="2:26" ht="48" customHeight="1" x14ac:dyDescent="0.2">
      <c r="B18" s="252" t="s">
        <v>65</v>
      </c>
      <c r="C18" s="253"/>
      <c r="D18" s="254"/>
      <c r="E18" s="248">
        <f>VLOOKUP(F7,MAKLUMAT,5,0)</f>
        <v>0</v>
      </c>
      <c r="F18" s="249"/>
      <c r="G18" s="56" t="e">
        <f>VLOOKUP(E18,HAFAZAN,2,0)</f>
        <v>#N/A</v>
      </c>
      <c r="Z18" s="186">
        <f>'REKOD PRESTASI KELAS'!C20</f>
        <v>0</v>
      </c>
    </row>
    <row r="19" spans="2:26" ht="48" customHeight="1" x14ac:dyDescent="0.2">
      <c r="B19" s="252" t="s">
        <v>66</v>
      </c>
      <c r="C19" s="253"/>
      <c r="D19" s="254"/>
      <c r="E19" s="248">
        <f>VLOOKUP(F7,MAKLUMAT,6,0)</f>
        <v>0</v>
      </c>
      <c r="F19" s="249"/>
      <c r="G19" s="56" t="e">
        <f>VLOOKUP(E19,KEFAHAMAN,2,0)</f>
        <v>#N/A</v>
      </c>
      <c r="Z19" s="186">
        <f>'REKOD PRESTASI KELAS'!C21</f>
        <v>0</v>
      </c>
    </row>
    <row r="20" spans="2:26" ht="48" customHeight="1" x14ac:dyDescent="0.2">
      <c r="B20" s="252" t="s">
        <v>28</v>
      </c>
      <c r="C20" s="253"/>
      <c r="D20" s="254"/>
      <c r="E20" s="248">
        <f>VLOOKUP(F7,MAKLUMAT,7,0)</f>
        <v>0</v>
      </c>
      <c r="F20" s="249"/>
      <c r="G20" s="56" t="e">
        <f>VLOOKUP(E20,TAJWID,2,0)</f>
        <v>#N/A</v>
      </c>
      <c r="Z20" s="186">
        <f>'REKOD PRESTASI KELAS'!C22</f>
        <v>0</v>
      </c>
    </row>
    <row r="21" spans="2:26" ht="48" customHeight="1" x14ac:dyDescent="0.2">
      <c r="B21" s="255" t="s">
        <v>44</v>
      </c>
      <c r="C21" s="256"/>
      <c r="D21" s="257"/>
      <c r="E21" s="248">
        <f>VLOOKUP(F7,MAKLUMAT,8,0)</f>
        <v>0</v>
      </c>
      <c r="F21" s="249"/>
      <c r="G21" s="56" t="e">
        <f>VLOOKUP(E21,HADIS,2,0)</f>
        <v>#N/A</v>
      </c>
      <c r="Z21" s="186">
        <f>'REKOD PRESTASI KELAS'!C23</f>
        <v>0</v>
      </c>
    </row>
    <row r="22" spans="2:26" ht="48" customHeight="1" x14ac:dyDescent="0.2">
      <c r="B22" s="255" t="s">
        <v>45</v>
      </c>
      <c r="C22" s="256"/>
      <c r="D22" s="257"/>
      <c r="E22" s="248">
        <f>VLOOKUP(F7,MAKLUMAT,9,0)</f>
        <v>0</v>
      </c>
      <c r="F22" s="249"/>
      <c r="G22" s="56" t="e">
        <f>VLOOKUP(E22,AQIDAH,2,0)</f>
        <v>#N/A</v>
      </c>
      <c r="Z22" s="186">
        <f>'REKOD PRESTASI KELAS'!C24</f>
        <v>0</v>
      </c>
    </row>
    <row r="23" spans="2:26" ht="48" customHeight="1" x14ac:dyDescent="0.2">
      <c r="B23" s="255" t="s">
        <v>46</v>
      </c>
      <c r="C23" s="256"/>
      <c r="D23" s="257"/>
      <c r="E23" s="248">
        <f>VLOOKUP(F7,MAKLUMAT,10,0)</f>
        <v>0</v>
      </c>
      <c r="F23" s="249"/>
      <c r="G23" s="56" t="e">
        <f>VLOOKUP(E23,IBADAH,2,0)</f>
        <v>#N/A</v>
      </c>
      <c r="Z23" s="186">
        <f>'REKOD PRESTASI KELAS'!C25</f>
        <v>0</v>
      </c>
    </row>
    <row r="24" spans="2:26" ht="48" customHeight="1" x14ac:dyDescent="0.2">
      <c r="B24" s="252" t="s">
        <v>36</v>
      </c>
      <c r="C24" s="253"/>
      <c r="D24" s="254"/>
      <c r="E24" s="248">
        <f>VLOOKUP(F7,MAKLUMAT,11,0)</f>
        <v>0</v>
      </c>
      <c r="F24" s="249"/>
      <c r="G24" s="56" t="e">
        <f>VLOOKUP(E24,SIRAH,2,0)</f>
        <v>#N/A</v>
      </c>
      <c r="Z24" s="186">
        <f>'REKOD PRESTASI KELAS'!C26</f>
        <v>0</v>
      </c>
    </row>
    <row r="25" spans="2:26" ht="48" customHeight="1" x14ac:dyDescent="0.2">
      <c r="B25" s="255" t="s">
        <v>47</v>
      </c>
      <c r="C25" s="256"/>
      <c r="D25" s="257"/>
      <c r="E25" s="248">
        <f>VLOOKUP(F7,MAKLUMAT,12,0)</f>
        <v>0</v>
      </c>
      <c r="F25" s="249"/>
      <c r="G25" s="56" t="e">
        <f>VLOOKUP(E25,ADAB,2,0)</f>
        <v>#N/A</v>
      </c>
      <c r="Z25" s="186">
        <f>'REKOD PRESTASI KELAS'!C27</f>
        <v>0</v>
      </c>
    </row>
    <row r="26" spans="2:26" ht="48.25" customHeight="1" x14ac:dyDescent="0.2">
      <c r="B26" s="252" t="s">
        <v>48</v>
      </c>
      <c r="C26" s="253"/>
      <c r="D26" s="254"/>
      <c r="E26" s="248">
        <f>VLOOKUP(F7,MAKLUMAT,13,0)</f>
        <v>0</v>
      </c>
      <c r="F26" s="249"/>
      <c r="G26" s="57" t="e">
        <f>VLOOKUP(E26,JAWI,2,0)</f>
        <v>#N/A</v>
      </c>
      <c r="Z26" s="186">
        <f>'REKOD PRESTASI KELAS'!C28</f>
        <v>0</v>
      </c>
    </row>
    <row r="27" spans="2:26" ht="7.5" customHeight="1" x14ac:dyDescent="0.2">
      <c r="Z27" s="186">
        <f>'REKOD PRESTASI KELAS'!C29</f>
        <v>0</v>
      </c>
    </row>
    <row r="28" spans="2:26" ht="55" customHeight="1" x14ac:dyDescent="0.2">
      <c r="B28" s="262" t="s">
        <v>166</v>
      </c>
      <c r="C28" s="262"/>
      <c r="D28" s="262"/>
      <c r="E28" s="266">
        <f>VLOOKUP(F7,MAKLUMAT,14,0)</f>
        <v>0</v>
      </c>
      <c r="F28" s="266"/>
      <c r="G28" s="191" t="e">
        <f>VLOOKUP(E28,PENYATAUMUM,2,0)</f>
        <v>#N/A</v>
      </c>
      <c r="Z28" s="186">
        <f>'REKOD PRESTASI KELAS'!C30</f>
        <v>0</v>
      </c>
    </row>
    <row r="29" spans="2:26" x14ac:dyDescent="0.2">
      <c r="Z29" s="186">
        <f>'REKOD PRESTASI KELAS'!C31</f>
        <v>0</v>
      </c>
    </row>
    <row r="30" spans="2:26" x14ac:dyDescent="0.2">
      <c r="B30" s="49"/>
      <c r="C30" s="49"/>
      <c r="D30" s="49"/>
      <c r="E30" s="49"/>
      <c r="F30" s="50"/>
      <c r="Z30" s="186">
        <f>'REKOD PRESTASI KELAS'!C32</f>
        <v>0</v>
      </c>
    </row>
    <row r="31" spans="2:26" x14ac:dyDescent="0.2">
      <c r="B31" s="250"/>
      <c r="C31" s="250"/>
      <c r="D31" s="250"/>
      <c r="E31" s="250"/>
      <c r="F31" s="250"/>
      <c r="Z31" s="186">
        <f>'REKOD PRESTASI KELAS'!C33</f>
        <v>0</v>
      </c>
    </row>
    <row r="32" spans="2:26" x14ac:dyDescent="0.2">
      <c r="B32" s="246"/>
      <c r="C32" s="246"/>
      <c r="D32" s="246"/>
      <c r="E32" s="246"/>
      <c r="F32" s="246"/>
      <c r="Z32" s="186">
        <f>'REKOD PRESTASI KELAS'!C34</f>
        <v>0</v>
      </c>
    </row>
    <row r="33" spans="2:26" x14ac:dyDescent="0.2">
      <c r="B33" s="246"/>
      <c r="C33" s="246"/>
      <c r="D33" s="246"/>
      <c r="E33" s="246"/>
      <c r="F33" s="246"/>
      <c r="Z33" s="186">
        <f>'REKOD PRESTASI KELAS'!C35</f>
        <v>0</v>
      </c>
    </row>
    <row r="34" spans="2:26" x14ac:dyDescent="0.2">
      <c r="Z34" s="186">
        <f>'REKOD PRESTASI KELAS'!C36</f>
        <v>0</v>
      </c>
    </row>
    <row r="35" spans="2:26" x14ac:dyDescent="0.2">
      <c r="Z35" s="186">
        <f>'REKOD PRESTASI KELAS'!C37</f>
        <v>0</v>
      </c>
    </row>
    <row r="36" spans="2:26" x14ac:dyDescent="0.2">
      <c r="Z36" s="186">
        <f>'REKOD PRESTASI KELAS'!C38</f>
        <v>0</v>
      </c>
    </row>
    <row r="37" spans="2:26" x14ac:dyDescent="0.2">
      <c r="Z37" s="186">
        <f>'REKOD PRESTASI KELAS'!C39</f>
        <v>0</v>
      </c>
    </row>
    <row r="38" spans="2:26" x14ac:dyDescent="0.2">
      <c r="Z38" s="186">
        <f>'REKOD PRESTASI KELAS'!C40</f>
        <v>0</v>
      </c>
    </row>
    <row r="39" spans="2:26" x14ac:dyDescent="0.2">
      <c r="Z39" s="186">
        <f>'REKOD PRESTASI KELAS'!C41</f>
        <v>0</v>
      </c>
    </row>
    <row r="40" spans="2:26" x14ac:dyDescent="0.2">
      <c r="Z40" s="186">
        <f>'REKOD PRESTASI KELAS'!C42</f>
        <v>0</v>
      </c>
    </row>
    <row r="41" spans="2:26" x14ac:dyDescent="0.2">
      <c r="Z41" s="186">
        <f>'REKOD PRESTASI KELAS'!C43</f>
        <v>0</v>
      </c>
    </row>
    <row r="42" spans="2:26" x14ac:dyDescent="0.2">
      <c r="Z42" s="186">
        <f>'REKOD PRESTASI KELAS'!C44</f>
        <v>0</v>
      </c>
    </row>
    <row r="43" spans="2:26" x14ac:dyDescent="0.2">
      <c r="Z43" s="186">
        <f>'REKOD PRESTASI KELAS'!C45</f>
        <v>0</v>
      </c>
    </row>
    <row r="44" spans="2:26" x14ac:dyDescent="0.2">
      <c r="Z44" s="186">
        <f>'REKOD PRESTASI KELAS'!C46</f>
        <v>0</v>
      </c>
    </row>
    <row r="45" spans="2:26" x14ac:dyDescent="0.2">
      <c r="Z45" s="186">
        <f>'REKOD PRESTASI KELAS'!C47</f>
        <v>0</v>
      </c>
    </row>
    <row r="46" spans="2:26" x14ac:dyDescent="0.2">
      <c r="Z46" s="186">
        <f>'REKOD PRESTASI KELAS'!C48</f>
        <v>0</v>
      </c>
    </row>
    <row r="47" spans="2:26" x14ac:dyDescent="0.2">
      <c r="Z47" s="186">
        <f>'REKOD PRESTASI KELAS'!C49</f>
        <v>0</v>
      </c>
    </row>
    <row r="48" spans="2:26" x14ac:dyDescent="0.2">
      <c r="Z48" s="186">
        <f>'REKOD PRESTASI KELAS'!C50</f>
        <v>0</v>
      </c>
    </row>
    <row r="49" spans="26:26" x14ac:dyDescent="0.2">
      <c r="Z49" s="186">
        <f>'REKOD PRESTASI KELAS'!C51</f>
        <v>0</v>
      </c>
    </row>
    <row r="50" spans="26:26" x14ac:dyDescent="0.2">
      <c r="Z50" s="186">
        <f>'REKOD PRESTASI KELAS'!C52</f>
        <v>0</v>
      </c>
    </row>
    <row r="51" spans="26:26" x14ac:dyDescent="0.2">
      <c r="Z51" s="186">
        <f>'REKOD PRESTASI KELAS'!C53</f>
        <v>0</v>
      </c>
    </row>
    <row r="52" spans="26:26" x14ac:dyDescent="0.2">
      <c r="Z52" s="186">
        <f>'REKOD PRESTASI KELAS'!C54</f>
        <v>0</v>
      </c>
    </row>
    <row r="53" spans="26:26" x14ac:dyDescent="0.2">
      <c r="Z53" s="186">
        <f>'REKOD PRESTASI KELAS'!C55</f>
        <v>0</v>
      </c>
    </row>
    <row r="54" spans="26:26" x14ac:dyDescent="0.2">
      <c r="Z54" s="186">
        <f>'REKOD PRESTASI KELAS'!C56</f>
        <v>0</v>
      </c>
    </row>
    <row r="55" spans="26:26" x14ac:dyDescent="0.2">
      <c r="Z55" s="186">
        <f>'REKOD PRESTASI KELAS'!C57</f>
        <v>0</v>
      </c>
    </row>
    <row r="56" spans="26:26" x14ac:dyDescent="0.2">
      <c r="Z56" s="186">
        <f>'REKOD PRESTASI KELAS'!C58</f>
        <v>0</v>
      </c>
    </row>
    <row r="57" spans="26:26" x14ac:dyDescent="0.2">
      <c r="Z57" s="186">
        <f>'REKOD PRESTASI KELAS'!C59</f>
        <v>0</v>
      </c>
    </row>
    <row r="58" spans="26:26" x14ac:dyDescent="0.2">
      <c r="Z58" s="186">
        <f>'REKOD PRESTASI KELAS'!C60</f>
        <v>0</v>
      </c>
    </row>
    <row r="59" spans="26:26" x14ac:dyDescent="0.2">
      <c r="Z59" s="186">
        <f>'REKOD PRESTASI KELAS'!C61</f>
        <v>0</v>
      </c>
    </row>
    <row r="60" spans="26:26" x14ac:dyDescent="0.2">
      <c r="Z60" s="186">
        <f>'REKOD PRESTASI KELAS'!C62</f>
        <v>0</v>
      </c>
    </row>
    <row r="61" spans="26:26" x14ac:dyDescent="0.2">
      <c r="Z61" s="186">
        <f>'REKOD PRESTASI KELAS'!C63</f>
        <v>0</v>
      </c>
    </row>
    <row r="62" spans="26:26" x14ac:dyDescent="0.2">
      <c r="Z62" s="188"/>
    </row>
    <row r="63" spans="26:26" x14ac:dyDescent="0.2">
      <c r="Z63" s="188"/>
    </row>
    <row r="64" spans="26:26" x14ac:dyDescent="0.2">
      <c r="Z64" s="188"/>
    </row>
    <row r="65" spans="26:26" x14ac:dyDescent="0.2">
      <c r="Z65" s="188"/>
    </row>
    <row r="66" spans="26:26" x14ac:dyDescent="0.2">
      <c r="Z66" s="188"/>
    </row>
    <row r="67" spans="26:26" x14ac:dyDescent="0.2">
      <c r="Z67" s="188"/>
    </row>
    <row r="68" spans="26:26" x14ac:dyDescent="0.2">
      <c r="Z68" s="188"/>
    </row>
    <row r="69" spans="26:26" x14ac:dyDescent="0.2">
      <c r="Z69" s="188"/>
    </row>
    <row r="70" spans="26:26" x14ac:dyDescent="0.2">
      <c r="Z70" s="188"/>
    </row>
    <row r="71" spans="26:26" x14ac:dyDescent="0.2">
      <c r="Z71" s="188"/>
    </row>
    <row r="72" spans="26:26" x14ac:dyDescent="0.2">
      <c r="Z72" s="188"/>
    </row>
  </sheetData>
  <sheetProtection password="DCD3" sheet="1" objects="1" scenarios="1" selectLockedCells="1"/>
  <protectedRanges>
    <protectedRange sqref="F7:G7" name="Range1"/>
  </protectedRanges>
  <mergeCells count="33">
    <mergeCell ref="E28:F28"/>
    <mergeCell ref="E22:F22"/>
    <mergeCell ref="E23:F23"/>
    <mergeCell ref="E26:F26"/>
    <mergeCell ref="E25:F25"/>
    <mergeCell ref="E24:F24"/>
    <mergeCell ref="B1:G1"/>
    <mergeCell ref="E18:F18"/>
    <mergeCell ref="E19:F19"/>
    <mergeCell ref="E20:F20"/>
    <mergeCell ref="E21:F21"/>
    <mergeCell ref="B17:D17"/>
    <mergeCell ref="B18:D18"/>
    <mergeCell ref="B3:G3"/>
    <mergeCell ref="B19:D19"/>
    <mergeCell ref="E16:F16"/>
    <mergeCell ref="F7:G7"/>
    <mergeCell ref="B32:F32"/>
    <mergeCell ref="B33:F33"/>
    <mergeCell ref="B2:G2"/>
    <mergeCell ref="E17:F17"/>
    <mergeCell ref="B31:F31"/>
    <mergeCell ref="B5:G5"/>
    <mergeCell ref="B20:D20"/>
    <mergeCell ref="B21:D21"/>
    <mergeCell ref="B22:D22"/>
    <mergeCell ref="B23:D23"/>
    <mergeCell ref="B24:D24"/>
    <mergeCell ref="B25:D25"/>
    <mergeCell ref="B26:D26"/>
    <mergeCell ref="F8:G8"/>
    <mergeCell ref="B16:D16"/>
    <mergeCell ref="B28:D28"/>
  </mergeCells>
  <phoneticPr fontId="39" type="noConversion"/>
  <pageMargins left="0.2" right="0.2" top="0.2" bottom="0.2" header="0.31" footer="0.2"/>
  <pageSetup paperSize="9" scale="87" orientation="portrait" blackAndWhite="1"/>
  <drawing r:id="rId1"/>
  <legacyDrawing r:id="rId2"/>
  <mc:AlternateContent xmlns:mc="http://schemas.openxmlformats.org/markup-compatibility/2006">
    <mc:Choice Requires="x14">
      <controls>
        <mc:AlternateContent xmlns:mc="http://schemas.openxmlformats.org/markup-compatibility/2006">
          <mc:Choice Requires="x14">
            <control shapeId="10249" r:id="rId3" name="Drop Down 9">
              <controlPr locked="0" defaultSize="0" print="0" autoLine="0" autoPict="0">
                <anchor>
                  <from>
                    <xdr:col>6</xdr:col>
                    <xdr:colOff>939800</xdr:colOff>
                    <xdr:row>13</xdr:row>
                    <xdr:rowOff>38100</xdr:rowOff>
                  </from>
                  <to>
                    <xdr:col>6</xdr:col>
                    <xdr:colOff>4178300</xdr:colOff>
                    <xdr:row>14</xdr:row>
                    <xdr:rowOff>101600</xdr:rowOff>
                  </to>
                </anchor>
              </controlPr>
            </control>
          </mc:Choice>
          <mc:Fallback/>
        </mc:AlternateContent>
      </controls>
    </mc:Choice>
    <mc:Fallback/>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58"/>
  <sheetViews>
    <sheetView showZeros="0" zoomScale="80" zoomScaleNormal="80" zoomScalePageLayoutView="80" workbookViewId="0">
      <selection activeCell="O4" sqref="O4"/>
    </sheetView>
  </sheetViews>
  <sheetFormatPr baseColWidth="10" defaultColWidth="8.83203125" defaultRowHeight="15" x14ac:dyDescent="0.2"/>
  <cols>
    <col min="2" max="2" width="32.1640625" bestFit="1" customWidth="1"/>
    <col min="3" max="3" width="12.5" customWidth="1"/>
    <col min="4" max="4" width="12.83203125" style="38" bestFit="1" customWidth="1"/>
    <col min="6" max="6" width="10.83203125" style="38" bestFit="1" customWidth="1"/>
    <col min="7" max="7" width="13.83203125" bestFit="1" customWidth="1"/>
    <col min="19" max="19" width="12.33203125" bestFit="1" customWidth="1"/>
  </cols>
  <sheetData>
    <row r="1" spans="1:19" x14ac:dyDescent="0.2">
      <c r="A1" s="38">
        <v>1</v>
      </c>
      <c r="B1" s="38">
        <v>2</v>
      </c>
      <c r="C1" s="38">
        <v>3</v>
      </c>
      <c r="D1" s="38">
        <v>4</v>
      </c>
      <c r="E1" s="38">
        <v>5</v>
      </c>
      <c r="F1" s="38">
        <v>6</v>
      </c>
      <c r="G1" s="38">
        <v>7</v>
      </c>
      <c r="H1" s="38">
        <v>8</v>
      </c>
      <c r="I1" s="38">
        <v>9</v>
      </c>
      <c r="J1" s="38">
        <v>10</v>
      </c>
      <c r="K1" s="38">
        <v>11</v>
      </c>
      <c r="L1" s="38">
        <v>12</v>
      </c>
      <c r="M1" s="38">
        <v>13</v>
      </c>
      <c r="N1" s="38">
        <v>14</v>
      </c>
      <c r="O1" s="38">
        <v>15</v>
      </c>
    </row>
    <row r="2" spans="1:19" x14ac:dyDescent="0.2">
      <c r="A2" s="271" t="s">
        <v>0</v>
      </c>
      <c r="B2" s="271" t="s">
        <v>3</v>
      </c>
      <c r="C2" s="273" t="s">
        <v>2</v>
      </c>
      <c r="D2" s="271" t="s">
        <v>1</v>
      </c>
      <c r="E2" s="267" t="s">
        <v>49</v>
      </c>
      <c r="F2" s="267" t="s">
        <v>50</v>
      </c>
      <c r="G2" s="267" t="s">
        <v>51</v>
      </c>
      <c r="H2" s="269" t="s">
        <v>28</v>
      </c>
      <c r="I2" s="267" t="s">
        <v>44</v>
      </c>
      <c r="J2" s="267" t="s">
        <v>45</v>
      </c>
      <c r="K2" s="267" t="s">
        <v>46</v>
      </c>
      <c r="L2" s="267" t="s">
        <v>36</v>
      </c>
      <c r="M2" s="267" t="s">
        <v>47</v>
      </c>
      <c r="N2" s="267" t="s">
        <v>48</v>
      </c>
      <c r="O2" s="268" t="s">
        <v>52</v>
      </c>
    </row>
    <row r="3" spans="1:19" x14ac:dyDescent="0.2">
      <c r="A3" s="272"/>
      <c r="B3" s="272"/>
      <c r="C3" s="274"/>
      <c r="D3" s="272"/>
      <c r="E3" s="267"/>
      <c r="F3" s="267"/>
      <c r="G3" s="267"/>
      <c r="H3" s="270"/>
      <c r="I3" s="267"/>
      <c r="J3" s="267"/>
      <c r="K3" s="267"/>
      <c r="L3" s="267"/>
      <c r="M3" s="267"/>
      <c r="N3" s="267"/>
      <c r="O3" s="268"/>
    </row>
    <row r="4" spans="1:19" x14ac:dyDescent="0.2">
      <c r="A4" s="40">
        <v>1</v>
      </c>
      <c r="B4" s="41">
        <f>'REKOD PRESTASI KELAS'!C19</f>
        <v>0</v>
      </c>
      <c r="C4" s="41">
        <f>'REKOD PRESTASI KELAS'!D19</f>
        <v>0</v>
      </c>
      <c r="D4" s="42">
        <f>'REKOD PRESTASI KELAS'!E19</f>
        <v>0</v>
      </c>
      <c r="E4" s="43">
        <f>'REKOD PRESTASI KELAS'!I19</f>
        <v>0</v>
      </c>
      <c r="F4" s="42">
        <f>'REKOD PRESTASI KELAS'!M19</f>
        <v>0</v>
      </c>
      <c r="G4" s="42">
        <f>'REKOD PRESTASI KELAS'!P19</f>
        <v>0</v>
      </c>
      <c r="H4" s="43">
        <f>'REKOD PRESTASI KELAS'!Q19</f>
        <v>0</v>
      </c>
      <c r="I4" s="43">
        <f>'REKOD PRESTASI KELAS'!R19</f>
        <v>0</v>
      </c>
      <c r="J4" s="42">
        <f>'REKOD PRESTASI KELAS'!Z19</f>
        <v>0</v>
      </c>
      <c r="K4" s="42">
        <f>'REKOD PRESTASI KELAS'!AD19</f>
        <v>0</v>
      </c>
      <c r="L4" s="42">
        <f>'REKOD PRESTASI KELAS'!AJ19</f>
        <v>0</v>
      </c>
      <c r="M4" s="43">
        <f>'REKOD PRESTASI KELAS'!AO19</f>
        <v>0</v>
      </c>
      <c r="N4" s="43">
        <f>'REKOD PRESTASI KELAS'!AR19</f>
        <v>0</v>
      </c>
      <c r="O4" s="42">
        <f>ROUND((SUM(E4:N4)/60)*6,0)</f>
        <v>0</v>
      </c>
    </row>
    <row r="5" spans="1:19" x14ac:dyDescent="0.2">
      <c r="A5" s="40">
        <v>2</v>
      </c>
      <c r="B5" s="41">
        <f>'REKOD PRESTASI KELAS'!C20</f>
        <v>0</v>
      </c>
      <c r="C5" s="41">
        <f>'REKOD PRESTASI KELAS'!D20</f>
        <v>0</v>
      </c>
      <c r="D5" s="42">
        <f>'REKOD PRESTASI KELAS'!E20</f>
        <v>0</v>
      </c>
      <c r="E5" s="43">
        <f>'REKOD PRESTASI KELAS'!I20</f>
        <v>0</v>
      </c>
      <c r="F5" s="42">
        <f>'REKOD PRESTASI KELAS'!M20</f>
        <v>0</v>
      </c>
      <c r="G5" s="42">
        <f>'REKOD PRESTASI KELAS'!P20</f>
        <v>0</v>
      </c>
      <c r="H5" s="43">
        <f>'REKOD PRESTASI KELAS'!Q20</f>
        <v>0</v>
      </c>
      <c r="I5" s="43">
        <f>'REKOD PRESTASI KELAS'!R20</f>
        <v>0</v>
      </c>
      <c r="J5" s="42">
        <f>'REKOD PRESTASI KELAS'!Z20</f>
        <v>0</v>
      </c>
      <c r="K5" s="42">
        <f>'REKOD PRESTASI KELAS'!AD20</f>
        <v>0</v>
      </c>
      <c r="L5" s="42">
        <f>'REKOD PRESTASI KELAS'!AJ20</f>
        <v>0</v>
      </c>
      <c r="M5" s="43">
        <f>'REKOD PRESTASI KELAS'!AO20</f>
        <v>0</v>
      </c>
      <c r="N5" s="43">
        <f>'REKOD PRESTASI KELAS'!AR20</f>
        <v>0</v>
      </c>
      <c r="O5" s="42">
        <f t="shared" ref="O5:O58" si="0">ROUND((SUM(E5:N5)/60)*6,0)</f>
        <v>0</v>
      </c>
      <c r="R5" s="62" t="s">
        <v>22</v>
      </c>
      <c r="S5" s="61" t="s">
        <v>148</v>
      </c>
    </row>
    <row r="6" spans="1:19" x14ac:dyDescent="0.2">
      <c r="A6" s="40">
        <v>3</v>
      </c>
      <c r="B6" s="41">
        <f>'REKOD PRESTASI KELAS'!C21</f>
        <v>0</v>
      </c>
      <c r="C6" s="41">
        <f>'REKOD PRESTASI KELAS'!D21</f>
        <v>0</v>
      </c>
      <c r="D6" s="42">
        <f>'REKOD PRESTASI KELAS'!E21</f>
        <v>0</v>
      </c>
      <c r="E6" s="43">
        <f>'REKOD PRESTASI KELAS'!I21</f>
        <v>0</v>
      </c>
      <c r="F6" s="42">
        <f>'REKOD PRESTASI KELAS'!M21</f>
        <v>0</v>
      </c>
      <c r="G6" s="42">
        <f>'REKOD PRESTASI KELAS'!P21</f>
        <v>0</v>
      </c>
      <c r="H6" s="43">
        <f>'REKOD PRESTASI KELAS'!Q21</f>
        <v>0</v>
      </c>
      <c r="I6" s="43">
        <f>'REKOD PRESTASI KELAS'!R21</f>
        <v>0</v>
      </c>
      <c r="J6" s="42">
        <f>'REKOD PRESTASI KELAS'!Z21</f>
        <v>0</v>
      </c>
      <c r="K6" s="42">
        <f>'REKOD PRESTASI KELAS'!AD21</f>
        <v>0</v>
      </c>
      <c r="L6" s="42">
        <f>'REKOD PRESTASI KELAS'!AJ21</f>
        <v>0</v>
      </c>
      <c r="M6" s="43">
        <f>'REKOD PRESTASI KELAS'!AO21</f>
        <v>0</v>
      </c>
      <c r="N6" s="43">
        <f>'REKOD PRESTASI KELAS'!AR21</f>
        <v>0</v>
      </c>
      <c r="O6" s="42">
        <f t="shared" si="0"/>
        <v>0</v>
      </c>
      <c r="R6" s="62" t="s">
        <v>23</v>
      </c>
      <c r="S6" s="61" t="s">
        <v>149</v>
      </c>
    </row>
    <row r="7" spans="1:19" x14ac:dyDescent="0.2">
      <c r="A7" s="40">
        <v>4</v>
      </c>
      <c r="B7" s="41">
        <f>'REKOD PRESTASI KELAS'!C22</f>
        <v>0</v>
      </c>
      <c r="C7" s="41">
        <f>'REKOD PRESTASI KELAS'!D22</f>
        <v>0</v>
      </c>
      <c r="D7" s="42">
        <f>'REKOD PRESTASI KELAS'!E22</f>
        <v>0</v>
      </c>
      <c r="E7" s="43">
        <f>'REKOD PRESTASI KELAS'!I22</f>
        <v>0</v>
      </c>
      <c r="F7" s="42">
        <f>'REKOD PRESTASI KELAS'!M22</f>
        <v>0</v>
      </c>
      <c r="G7" s="42">
        <f>'REKOD PRESTASI KELAS'!P22</f>
        <v>0</v>
      </c>
      <c r="H7" s="43">
        <f>'REKOD PRESTASI KELAS'!Q22</f>
        <v>0</v>
      </c>
      <c r="I7" s="43">
        <f>'REKOD PRESTASI KELAS'!R22</f>
        <v>0</v>
      </c>
      <c r="J7" s="42">
        <f>'REKOD PRESTASI KELAS'!Z22</f>
        <v>0</v>
      </c>
      <c r="K7" s="42">
        <f>'REKOD PRESTASI KELAS'!AD22</f>
        <v>0</v>
      </c>
      <c r="L7" s="42">
        <f>'REKOD PRESTASI KELAS'!AJ22</f>
        <v>0</v>
      </c>
      <c r="M7" s="43">
        <f>'REKOD PRESTASI KELAS'!AO22</f>
        <v>0</v>
      </c>
      <c r="N7" s="43">
        <f>'REKOD PRESTASI KELAS'!AR22</f>
        <v>0</v>
      </c>
      <c r="O7" s="42">
        <f t="shared" si="0"/>
        <v>0</v>
      </c>
    </row>
    <row r="8" spans="1:19" x14ac:dyDescent="0.2">
      <c r="A8" s="40">
        <v>5</v>
      </c>
      <c r="B8" s="41">
        <f>'REKOD PRESTASI KELAS'!C23</f>
        <v>0</v>
      </c>
      <c r="C8" s="41">
        <f>'REKOD PRESTASI KELAS'!D23</f>
        <v>0</v>
      </c>
      <c r="D8" s="42">
        <f>'REKOD PRESTASI KELAS'!E23</f>
        <v>0</v>
      </c>
      <c r="E8" s="43">
        <f>'REKOD PRESTASI KELAS'!I23</f>
        <v>0</v>
      </c>
      <c r="F8" s="42">
        <f>'REKOD PRESTASI KELAS'!M23</f>
        <v>0</v>
      </c>
      <c r="G8" s="42">
        <f>'REKOD PRESTASI KELAS'!P23</f>
        <v>0</v>
      </c>
      <c r="H8" s="43">
        <f>'REKOD PRESTASI KELAS'!Q23</f>
        <v>0</v>
      </c>
      <c r="I8" s="43">
        <f>'REKOD PRESTASI KELAS'!R23</f>
        <v>0</v>
      </c>
      <c r="J8" s="42">
        <f>'REKOD PRESTASI KELAS'!Z23</f>
        <v>0</v>
      </c>
      <c r="K8" s="42">
        <f>'REKOD PRESTASI KELAS'!AD23</f>
        <v>0</v>
      </c>
      <c r="L8" s="42">
        <f>'REKOD PRESTASI KELAS'!AJ23</f>
        <v>0</v>
      </c>
      <c r="M8" s="43">
        <f>'REKOD PRESTASI KELAS'!AO23</f>
        <v>0</v>
      </c>
      <c r="N8" s="43">
        <f>'REKOD PRESTASI KELAS'!AR23</f>
        <v>0</v>
      </c>
      <c r="O8" s="42">
        <f t="shared" si="0"/>
        <v>0</v>
      </c>
    </row>
    <row r="9" spans="1:19" x14ac:dyDescent="0.2">
      <c r="A9" s="40">
        <v>6</v>
      </c>
      <c r="B9" s="41">
        <f>'REKOD PRESTASI KELAS'!C24</f>
        <v>0</v>
      </c>
      <c r="C9" s="41">
        <f>'REKOD PRESTASI KELAS'!D24</f>
        <v>0</v>
      </c>
      <c r="D9" s="42">
        <f>'REKOD PRESTASI KELAS'!E24</f>
        <v>0</v>
      </c>
      <c r="E9" s="43">
        <f>'REKOD PRESTASI KELAS'!I24</f>
        <v>0</v>
      </c>
      <c r="F9" s="42">
        <f>'REKOD PRESTASI KELAS'!M24</f>
        <v>0</v>
      </c>
      <c r="G9" s="42">
        <f>'REKOD PRESTASI KELAS'!P24</f>
        <v>0</v>
      </c>
      <c r="H9" s="43">
        <f>'REKOD PRESTASI KELAS'!Q24</f>
        <v>0</v>
      </c>
      <c r="I9" s="43">
        <f>'REKOD PRESTASI KELAS'!R24</f>
        <v>0</v>
      </c>
      <c r="J9" s="42">
        <f>'REKOD PRESTASI KELAS'!Z24</f>
        <v>0</v>
      </c>
      <c r="K9" s="42">
        <f>'REKOD PRESTASI KELAS'!AD24</f>
        <v>0</v>
      </c>
      <c r="L9" s="42">
        <f>'REKOD PRESTASI KELAS'!AJ24</f>
        <v>0</v>
      </c>
      <c r="M9" s="43">
        <f>'REKOD PRESTASI KELAS'!AO24</f>
        <v>0</v>
      </c>
      <c r="N9" s="43">
        <f>'REKOD PRESTASI KELAS'!AR24</f>
        <v>0</v>
      </c>
      <c r="O9" s="42">
        <f t="shared" si="0"/>
        <v>0</v>
      </c>
    </row>
    <row r="10" spans="1:19" x14ac:dyDescent="0.2">
      <c r="A10" s="40">
        <v>7</v>
      </c>
      <c r="B10" s="41">
        <f>'REKOD PRESTASI KELAS'!C25</f>
        <v>0</v>
      </c>
      <c r="C10" s="41">
        <f>'REKOD PRESTASI KELAS'!D25</f>
        <v>0</v>
      </c>
      <c r="D10" s="42">
        <f>'REKOD PRESTASI KELAS'!E25</f>
        <v>0</v>
      </c>
      <c r="E10" s="43">
        <f>'REKOD PRESTASI KELAS'!I25</f>
        <v>0</v>
      </c>
      <c r="F10" s="42">
        <f>'REKOD PRESTASI KELAS'!M25</f>
        <v>0</v>
      </c>
      <c r="G10" s="42">
        <f>'REKOD PRESTASI KELAS'!P25</f>
        <v>0</v>
      </c>
      <c r="H10" s="43">
        <f>'REKOD PRESTASI KELAS'!Q25</f>
        <v>0</v>
      </c>
      <c r="I10" s="43">
        <f>'REKOD PRESTASI KELAS'!R25</f>
        <v>0</v>
      </c>
      <c r="J10" s="42">
        <f>'REKOD PRESTASI KELAS'!Z25</f>
        <v>0</v>
      </c>
      <c r="K10" s="42">
        <f>'REKOD PRESTASI KELAS'!AD25</f>
        <v>0</v>
      </c>
      <c r="L10" s="42">
        <f>'REKOD PRESTASI KELAS'!AJ25</f>
        <v>0</v>
      </c>
      <c r="M10" s="43">
        <f>'REKOD PRESTASI KELAS'!AO25</f>
        <v>0</v>
      </c>
      <c r="N10" s="43">
        <f>'REKOD PRESTASI KELAS'!AR25</f>
        <v>0</v>
      </c>
      <c r="O10" s="42">
        <f t="shared" si="0"/>
        <v>0</v>
      </c>
    </row>
    <row r="11" spans="1:19" x14ac:dyDescent="0.2">
      <c r="A11" s="40">
        <v>8</v>
      </c>
      <c r="B11" s="41">
        <f>'REKOD PRESTASI KELAS'!C26</f>
        <v>0</v>
      </c>
      <c r="C11" s="41">
        <f>'REKOD PRESTASI KELAS'!D26</f>
        <v>0</v>
      </c>
      <c r="D11" s="42">
        <f>'REKOD PRESTASI KELAS'!E26</f>
        <v>0</v>
      </c>
      <c r="E11" s="43">
        <f>'REKOD PRESTASI KELAS'!I26</f>
        <v>0</v>
      </c>
      <c r="F11" s="42">
        <f>'REKOD PRESTASI KELAS'!M26</f>
        <v>0</v>
      </c>
      <c r="G11" s="42">
        <f>'REKOD PRESTASI KELAS'!P26</f>
        <v>0</v>
      </c>
      <c r="H11" s="43">
        <f>'REKOD PRESTASI KELAS'!Q26</f>
        <v>0</v>
      </c>
      <c r="I11" s="43">
        <f>'REKOD PRESTASI KELAS'!R26</f>
        <v>0</v>
      </c>
      <c r="J11" s="42">
        <f>'REKOD PRESTASI KELAS'!Z26</f>
        <v>0</v>
      </c>
      <c r="K11" s="42">
        <f>'REKOD PRESTASI KELAS'!AD26</f>
        <v>0</v>
      </c>
      <c r="L11" s="42">
        <f>'REKOD PRESTASI KELAS'!AJ26</f>
        <v>0</v>
      </c>
      <c r="M11" s="43">
        <f>'REKOD PRESTASI KELAS'!AO26</f>
        <v>0</v>
      </c>
      <c r="N11" s="43">
        <f>'REKOD PRESTASI KELAS'!AR26</f>
        <v>0</v>
      </c>
      <c r="O11" s="42">
        <f t="shared" si="0"/>
        <v>0</v>
      </c>
    </row>
    <row r="12" spans="1:19" x14ac:dyDescent="0.2">
      <c r="A12" s="40">
        <v>9</v>
      </c>
      <c r="B12" s="41">
        <f>'REKOD PRESTASI KELAS'!C27</f>
        <v>0</v>
      </c>
      <c r="C12" s="41">
        <f>'REKOD PRESTASI KELAS'!D27</f>
        <v>0</v>
      </c>
      <c r="D12" s="42">
        <f>'REKOD PRESTASI KELAS'!E27</f>
        <v>0</v>
      </c>
      <c r="E12" s="43">
        <f>'REKOD PRESTASI KELAS'!I27</f>
        <v>0</v>
      </c>
      <c r="F12" s="42">
        <f>'REKOD PRESTASI KELAS'!M27</f>
        <v>0</v>
      </c>
      <c r="G12" s="42">
        <f>'REKOD PRESTASI KELAS'!P27</f>
        <v>0</v>
      </c>
      <c r="H12" s="43">
        <f>'REKOD PRESTASI KELAS'!Q27</f>
        <v>0</v>
      </c>
      <c r="I12" s="43">
        <f>'REKOD PRESTASI KELAS'!R27</f>
        <v>0</v>
      </c>
      <c r="J12" s="42">
        <f>'REKOD PRESTASI KELAS'!Z27</f>
        <v>0</v>
      </c>
      <c r="K12" s="42">
        <f>'REKOD PRESTASI KELAS'!AD27</f>
        <v>0</v>
      </c>
      <c r="L12" s="42">
        <f>'REKOD PRESTASI KELAS'!AJ27</f>
        <v>0</v>
      </c>
      <c r="M12" s="43">
        <f>'REKOD PRESTASI KELAS'!AO27</f>
        <v>0</v>
      </c>
      <c r="N12" s="43">
        <f>'REKOD PRESTASI KELAS'!AR27</f>
        <v>0</v>
      </c>
      <c r="O12" s="42">
        <f t="shared" si="0"/>
        <v>0</v>
      </c>
    </row>
    <row r="13" spans="1:19" x14ac:dyDescent="0.2">
      <c r="A13" s="40">
        <v>10</v>
      </c>
      <c r="B13" s="41">
        <f>'REKOD PRESTASI KELAS'!C28</f>
        <v>0</v>
      </c>
      <c r="C13" s="41">
        <f>'REKOD PRESTASI KELAS'!D28</f>
        <v>0</v>
      </c>
      <c r="D13" s="42">
        <f>'REKOD PRESTASI KELAS'!E28</f>
        <v>0</v>
      </c>
      <c r="E13" s="43">
        <f>'REKOD PRESTASI KELAS'!I28</f>
        <v>0</v>
      </c>
      <c r="F13" s="42">
        <f>'REKOD PRESTASI KELAS'!M28</f>
        <v>0</v>
      </c>
      <c r="G13" s="42">
        <f>'REKOD PRESTASI KELAS'!P28</f>
        <v>0</v>
      </c>
      <c r="H13" s="43">
        <f>'REKOD PRESTASI KELAS'!Q28</f>
        <v>0</v>
      </c>
      <c r="I13" s="43">
        <f>'REKOD PRESTASI KELAS'!R28</f>
        <v>0</v>
      </c>
      <c r="J13" s="42">
        <f>'REKOD PRESTASI KELAS'!Z28</f>
        <v>0</v>
      </c>
      <c r="K13" s="42">
        <f>'REKOD PRESTASI KELAS'!AD28</f>
        <v>0</v>
      </c>
      <c r="L13" s="42">
        <f>'REKOD PRESTASI KELAS'!AJ28</f>
        <v>0</v>
      </c>
      <c r="M13" s="43">
        <f>'REKOD PRESTASI KELAS'!AO28</f>
        <v>0</v>
      </c>
      <c r="N13" s="43">
        <f>'REKOD PRESTASI KELAS'!AR28</f>
        <v>0</v>
      </c>
      <c r="O13" s="42">
        <f t="shared" si="0"/>
        <v>0</v>
      </c>
    </row>
    <row r="14" spans="1:19" x14ac:dyDescent="0.2">
      <c r="A14" s="40">
        <v>11</v>
      </c>
      <c r="B14" s="41">
        <f>'REKOD PRESTASI KELAS'!C29</f>
        <v>0</v>
      </c>
      <c r="C14" s="41">
        <f>'REKOD PRESTASI KELAS'!D29</f>
        <v>0</v>
      </c>
      <c r="D14" s="42">
        <f>'REKOD PRESTASI KELAS'!E29</f>
        <v>0</v>
      </c>
      <c r="E14" s="43">
        <f>'REKOD PRESTASI KELAS'!I29</f>
        <v>0</v>
      </c>
      <c r="F14" s="42">
        <f>'REKOD PRESTASI KELAS'!M29</f>
        <v>0</v>
      </c>
      <c r="G14" s="42">
        <f>'REKOD PRESTASI KELAS'!P29</f>
        <v>0</v>
      </c>
      <c r="H14" s="43">
        <f>'REKOD PRESTASI KELAS'!Q29</f>
        <v>0</v>
      </c>
      <c r="I14" s="43">
        <f>'REKOD PRESTASI KELAS'!R29</f>
        <v>0</v>
      </c>
      <c r="J14" s="42">
        <f>'REKOD PRESTASI KELAS'!Z29</f>
        <v>0</v>
      </c>
      <c r="K14" s="42">
        <f>'REKOD PRESTASI KELAS'!AD29</f>
        <v>0</v>
      </c>
      <c r="L14" s="42">
        <f>'REKOD PRESTASI KELAS'!AJ29</f>
        <v>0</v>
      </c>
      <c r="M14" s="43">
        <f>'REKOD PRESTASI KELAS'!AO29</f>
        <v>0</v>
      </c>
      <c r="N14" s="43">
        <f>'REKOD PRESTASI KELAS'!AR29</f>
        <v>0</v>
      </c>
      <c r="O14" s="42">
        <f t="shared" si="0"/>
        <v>0</v>
      </c>
    </row>
    <row r="15" spans="1:19" x14ac:dyDescent="0.2">
      <c r="A15" s="40">
        <v>12</v>
      </c>
      <c r="B15" s="41">
        <f>'REKOD PRESTASI KELAS'!C30</f>
        <v>0</v>
      </c>
      <c r="C15" s="41">
        <f>'REKOD PRESTASI KELAS'!D30</f>
        <v>0</v>
      </c>
      <c r="D15" s="42">
        <f>'REKOD PRESTASI KELAS'!E30</f>
        <v>0</v>
      </c>
      <c r="E15" s="43">
        <f>'REKOD PRESTASI KELAS'!I30</f>
        <v>0</v>
      </c>
      <c r="F15" s="42">
        <f>'REKOD PRESTASI KELAS'!M30</f>
        <v>0</v>
      </c>
      <c r="G15" s="42">
        <f>'REKOD PRESTASI KELAS'!P30</f>
        <v>0</v>
      </c>
      <c r="H15" s="43">
        <f>'REKOD PRESTASI KELAS'!Q30</f>
        <v>0</v>
      </c>
      <c r="I15" s="43">
        <f>'REKOD PRESTASI KELAS'!R30</f>
        <v>0</v>
      </c>
      <c r="J15" s="42">
        <f>'REKOD PRESTASI KELAS'!Z30</f>
        <v>0</v>
      </c>
      <c r="K15" s="42">
        <f>'REKOD PRESTASI KELAS'!AD30</f>
        <v>0</v>
      </c>
      <c r="L15" s="42">
        <f>'REKOD PRESTASI KELAS'!AJ30</f>
        <v>0</v>
      </c>
      <c r="M15" s="43">
        <f>'REKOD PRESTASI KELAS'!AO30</f>
        <v>0</v>
      </c>
      <c r="N15" s="43">
        <f>'REKOD PRESTASI KELAS'!AR30</f>
        <v>0</v>
      </c>
      <c r="O15" s="42">
        <f t="shared" si="0"/>
        <v>0</v>
      </c>
    </row>
    <row r="16" spans="1:19" x14ac:dyDescent="0.2">
      <c r="A16" s="40">
        <v>13</v>
      </c>
      <c r="B16" s="41">
        <f>'REKOD PRESTASI KELAS'!C31</f>
        <v>0</v>
      </c>
      <c r="C16" s="41">
        <f>'REKOD PRESTASI KELAS'!D31</f>
        <v>0</v>
      </c>
      <c r="D16" s="42">
        <f>'REKOD PRESTASI KELAS'!E31</f>
        <v>0</v>
      </c>
      <c r="E16" s="43">
        <f>'REKOD PRESTASI KELAS'!I31</f>
        <v>0</v>
      </c>
      <c r="F16" s="42">
        <f>'REKOD PRESTASI KELAS'!M31</f>
        <v>0</v>
      </c>
      <c r="G16" s="42">
        <f>'REKOD PRESTASI KELAS'!P31</f>
        <v>0</v>
      </c>
      <c r="H16" s="43">
        <f>'REKOD PRESTASI KELAS'!Q31</f>
        <v>0</v>
      </c>
      <c r="I16" s="43">
        <f>'REKOD PRESTASI KELAS'!R31</f>
        <v>0</v>
      </c>
      <c r="J16" s="42">
        <f>'REKOD PRESTASI KELAS'!Z31</f>
        <v>0</v>
      </c>
      <c r="K16" s="42">
        <f>'REKOD PRESTASI KELAS'!AD31</f>
        <v>0</v>
      </c>
      <c r="L16" s="42">
        <f>'REKOD PRESTASI KELAS'!AJ31</f>
        <v>0</v>
      </c>
      <c r="M16" s="43">
        <f>'REKOD PRESTASI KELAS'!AO31</f>
        <v>0</v>
      </c>
      <c r="N16" s="43">
        <f>'REKOD PRESTASI KELAS'!AR31</f>
        <v>0</v>
      </c>
      <c r="O16" s="42">
        <f t="shared" si="0"/>
        <v>0</v>
      </c>
    </row>
    <row r="17" spans="1:15" x14ac:dyDescent="0.2">
      <c r="A17" s="40">
        <v>14</v>
      </c>
      <c r="B17" s="41">
        <f>'REKOD PRESTASI KELAS'!C32</f>
        <v>0</v>
      </c>
      <c r="C17" s="41">
        <f>'REKOD PRESTASI KELAS'!D32</f>
        <v>0</v>
      </c>
      <c r="D17" s="42">
        <f>'REKOD PRESTASI KELAS'!E32</f>
        <v>0</v>
      </c>
      <c r="E17" s="43">
        <f>'REKOD PRESTASI KELAS'!I32</f>
        <v>0</v>
      </c>
      <c r="F17" s="42">
        <f>'REKOD PRESTASI KELAS'!M32</f>
        <v>0</v>
      </c>
      <c r="G17" s="42">
        <f>'REKOD PRESTASI KELAS'!P32</f>
        <v>0</v>
      </c>
      <c r="H17" s="43">
        <f>'REKOD PRESTASI KELAS'!Q32</f>
        <v>0</v>
      </c>
      <c r="I17" s="43">
        <f>'REKOD PRESTASI KELAS'!R32</f>
        <v>0</v>
      </c>
      <c r="J17" s="42">
        <f>'REKOD PRESTASI KELAS'!Z32</f>
        <v>0</v>
      </c>
      <c r="K17" s="42">
        <f>'REKOD PRESTASI KELAS'!AD32</f>
        <v>0</v>
      </c>
      <c r="L17" s="42">
        <f>'REKOD PRESTASI KELAS'!AJ32</f>
        <v>0</v>
      </c>
      <c r="M17" s="43">
        <f>'REKOD PRESTASI KELAS'!AO32</f>
        <v>0</v>
      </c>
      <c r="N17" s="43">
        <f>'REKOD PRESTASI KELAS'!AR32</f>
        <v>0</v>
      </c>
      <c r="O17" s="42">
        <f t="shared" si="0"/>
        <v>0</v>
      </c>
    </row>
    <row r="18" spans="1:15" x14ac:dyDescent="0.2">
      <c r="A18" s="40">
        <v>15</v>
      </c>
      <c r="B18" s="41">
        <f>'REKOD PRESTASI KELAS'!C33</f>
        <v>0</v>
      </c>
      <c r="C18" s="41">
        <f>'REKOD PRESTASI KELAS'!D33</f>
        <v>0</v>
      </c>
      <c r="D18" s="42">
        <f>'REKOD PRESTASI KELAS'!E33</f>
        <v>0</v>
      </c>
      <c r="E18" s="43">
        <f>'REKOD PRESTASI KELAS'!I33</f>
        <v>0</v>
      </c>
      <c r="F18" s="42">
        <f>'REKOD PRESTASI KELAS'!M33</f>
        <v>0</v>
      </c>
      <c r="G18" s="42">
        <f>'REKOD PRESTASI KELAS'!P33</f>
        <v>0</v>
      </c>
      <c r="H18" s="43">
        <f>'REKOD PRESTASI KELAS'!Q33</f>
        <v>0</v>
      </c>
      <c r="I18" s="43">
        <f>'REKOD PRESTASI KELAS'!R33</f>
        <v>0</v>
      </c>
      <c r="J18" s="42">
        <f>'REKOD PRESTASI KELAS'!Z33</f>
        <v>0</v>
      </c>
      <c r="K18" s="42">
        <f>'REKOD PRESTASI KELAS'!AD33</f>
        <v>0</v>
      </c>
      <c r="L18" s="42">
        <f>'REKOD PRESTASI KELAS'!AJ33</f>
        <v>0</v>
      </c>
      <c r="M18" s="43">
        <f>'REKOD PRESTASI KELAS'!AO33</f>
        <v>0</v>
      </c>
      <c r="N18" s="43">
        <f>'REKOD PRESTASI KELAS'!AR33</f>
        <v>0</v>
      </c>
      <c r="O18" s="42">
        <f t="shared" si="0"/>
        <v>0</v>
      </c>
    </row>
    <row r="19" spans="1:15" x14ac:dyDescent="0.2">
      <c r="A19" s="40">
        <v>16</v>
      </c>
      <c r="B19" s="41">
        <f>'REKOD PRESTASI KELAS'!C34</f>
        <v>0</v>
      </c>
      <c r="C19" s="41">
        <f>'REKOD PRESTASI KELAS'!D34</f>
        <v>0</v>
      </c>
      <c r="D19" s="42">
        <f>'REKOD PRESTASI KELAS'!E34</f>
        <v>0</v>
      </c>
      <c r="E19" s="43">
        <f>'REKOD PRESTASI KELAS'!I34</f>
        <v>0</v>
      </c>
      <c r="F19" s="42">
        <f>'REKOD PRESTASI KELAS'!M34</f>
        <v>0</v>
      </c>
      <c r="G19" s="42">
        <f>'REKOD PRESTASI KELAS'!P34</f>
        <v>0</v>
      </c>
      <c r="H19" s="43">
        <f>'REKOD PRESTASI KELAS'!Q34</f>
        <v>0</v>
      </c>
      <c r="I19" s="43">
        <f>'REKOD PRESTASI KELAS'!R34</f>
        <v>0</v>
      </c>
      <c r="J19" s="42">
        <f>'REKOD PRESTASI KELAS'!Z34</f>
        <v>0</v>
      </c>
      <c r="K19" s="42">
        <f>'REKOD PRESTASI KELAS'!AD34</f>
        <v>0</v>
      </c>
      <c r="L19" s="42">
        <f>'REKOD PRESTASI KELAS'!AJ34</f>
        <v>0</v>
      </c>
      <c r="M19" s="43">
        <f>'REKOD PRESTASI KELAS'!AO34</f>
        <v>0</v>
      </c>
      <c r="N19" s="43">
        <f>'REKOD PRESTASI KELAS'!AR34</f>
        <v>0</v>
      </c>
      <c r="O19" s="42">
        <f t="shared" si="0"/>
        <v>0</v>
      </c>
    </row>
    <row r="20" spans="1:15" x14ac:dyDescent="0.2">
      <c r="A20" s="40">
        <v>17</v>
      </c>
      <c r="B20" s="41">
        <f>'REKOD PRESTASI KELAS'!C35</f>
        <v>0</v>
      </c>
      <c r="C20" s="41">
        <f>'REKOD PRESTASI KELAS'!D35</f>
        <v>0</v>
      </c>
      <c r="D20" s="42">
        <f>'REKOD PRESTASI KELAS'!E35</f>
        <v>0</v>
      </c>
      <c r="E20" s="43">
        <f>'REKOD PRESTASI KELAS'!I35</f>
        <v>0</v>
      </c>
      <c r="F20" s="42">
        <f>'REKOD PRESTASI KELAS'!M35</f>
        <v>0</v>
      </c>
      <c r="G20" s="42">
        <f>'REKOD PRESTASI KELAS'!P35</f>
        <v>0</v>
      </c>
      <c r="H20" s="43">
        <f>'REKOD PRESTASI KELAS'!Q35</f>
        <v>0</v>
      </c>
      <c r="I20" s="43">
        <f>'REKOD PRESTASI KELAS'!R35</f>
        <v>0</v>
      </c>
      <c r="J20" s="42">
        <f>'REKOD PRESTASI KELAS'!Z35</f>
        <v>0</v>
      </c>
      <c r="K20" s="42">
        <f>'REKOD PRESTASI KELAS'!AD35</f>
        <v>0</v>
      </c>
      <c r="L20" s="42">
        <f>'REKOD PRESTASI KELAS'!AJ35</f>
        <v>0</v>
      </c>
      <c r="M20" s="43">
        <f>'REKOD PRESTASI KELAS'!AO35</f>
        <v>0</v>
      </c>
      <c r="N20" s="43">
        <f>'REKOD PRESTASI KELAS'!AR35</f>
        <v>0</v>
      </c>
      <c r="O20" s="42">
        <f t="shared" si="0"/>
        <v>0</v>
      </c>
    </row>
    <row r="21" spans="1:15" x14ac:dyDescent="0.2">
      <c r="A21" s="40">
        <v>18</v>
      </c>
      <c r="B21" s="41">
        <f>'REKOD PRESTASI KELAS'!C36</f>
        <v>0</v>
      </c>
      <c r="C21" s="41">
        <f>'REKOD PRESTASI KELAS'!D36</f>
        <v>0</v>
      </c>
      <c r="D21" s="42">
        <f>'REKOD PRESTASI KELAS'!E36</f>
        <v>0</v>
      </c>
      <c r="E21" s="43">
        <f>'REKOD PRESTASI KELAS'!I36</f>
        <v>0</v>
      </c>
      <c r="F21" s="42">
        <f>'REKOD PRESTASI KELAS'!M36</f>
        <v>0</v>
      </c>
      <c r="G21" s="42">
        <f>'REKOD PRESTASI KELAS'!P36</f>
        <v>0</v>
      </c>
      <c r="H21" s="43">
        <f>'REKOD PRESTASI KELAS'!Q36</f>
        <v>0</v>
      </c>
      <c r="I21" s="43">
        <f>'REKOD PRESTASI KELAS'!R36</f>
        <v>0</v>
      </c>
      <c r="J21" s="42">
        <f>'REKOD PRESTASI KELAS'!Z36</f>
        <v>0</v>
      </c>
      <c r="K21" s="42">
        <f>'REKOD PRESTASI KELAS'!AD36</f>
        <v>0</v>
      </c>
      <c r="L21" s="42">
        <f>'REKOD PRESTASI KELAS'!AJ36</f>
        <v>0</v>
      </c>
      <c r="M21" s="43">
        <f>'REKOD PRESTASI KELAS'!AO36</f>
        <v>0</v>
      </c>
      <c r="N21" s="43">
        <f>'REKOD PRESTASI KELAS'!AR36</f>
        <v>0</v>
      </c>
      <c r="O21" s="42">
        <f t="shared" si="0"/>
        <v>0</v>
      </c>
    </row>
    <row r="22" spans="1:15" x14ac:dyDescent="0.2">
      <c r="A22" s="40">
        <v>19</v>
      </c>
      <c r="B22" s="41">
        <f>'REKOD PRESTASI KELAS'!C37</f>
        <v>0</v>
      </c>
      <c r="C22" s="41">
        <f>'REKOD PRESTASI KELAS'!D37</f>
        <v>0</v>
      </c>
      <c r="D22" s="42">
        <f>'REKOD PRESTASI KELAS'!E37</f>
        <v>0</v>
      </c>
      <c r="E22" s="43">
        <f>'REKOD PRESTASI KELAS'!I37</f>
        <v>0</v>
      </c>
      <c r="F22" s="42">
        <f>'REKOD PRESTASI KELAS'!M37</f>
        <v>0</v>
      </c>
      <c r="G22" s="42">
        <f>'REKOD PRESTASI KELAS'!P37</f>
        <v>0</v>
      </c>
      <c r="H22" s="43">
        <f>'REKOD PRESTASI KELAS'!Q37</f>
        <v>0</v>
      </c>
      <c r="I22" s="43">
        <f>'REKOD PRESTASI KELAS'!R37</f>
        <v>0</v>
      </c>
      <c r="J22" s="42">
        <f>'REKOD PRESTASI KELAS'!Z37</f>
        <v>0</v>
      </c>
      <c r="K22" s="42">
        <f>'REKOD PRESTASI KELAS'!AD37</f>
        <v>0</v>
      </c>
      <c r="L22" s="42">
        <f>'REKOD PRESTASI KELAS'!AJ37</f>
        <v>0</v>
      </c>
      <c r="M22" s="43">
        <f>'REKOD PRESTASI KELAS'!AO37</f>
        <v>0</v>
      </c>
      <c r="N22" s="43">
        <f>'REKOD PRESTASI KELAS'!AR37</f>
        <v>0</v>
      </c>
      <c r="O22" s="42">
        <f t="shared" si="0"/>
        <v>0</v>
      </c>
    </row>
    <row r="23" spans="1:15" x14ac:dyDescent="0.2">
      <c r="A23" s="40">
        <v>20</v>
      </c>
      <c r="B23" s="41">
        <f>'REKOD PRESTASI KELAS'!C38</f>
        <v>0</v>
      </c>
      <c r="C23" s="41">
        <f>'REKOD PRESTASI KELAS'!D38</f>
        <v>0</v>
      </c>
      <c r="D23" s="42">
        <f>'REKOD PRESTASI KELAS'!E38</f>
        <v>0</v>
      </c>
      <c r="E23" s="43">
        <f>'REKOD PRESTASI KELAS'!I38</f>
        <v>0</v>
      </c>
      <c r="F23" s="42">
        <f>'REKOD PRESTASI KELAS'!M38</f>
        <v>0</v>
      </c>
      <c r="G23" s="42">
        <f>'REKOD PRESTASI KELAS'!P38</f>
        <v>0</v>
      </c>
      <c r="H23" s="43">
        <f>'REKOD PRESTASI KELAS'!Q38</f>
        <v>0</v>
      </c>
      <c r="I23" s="43">
        <f>'REKOD PRESTASI KELAS'!R38</f>
        <v>0</v>
      </c>
      <c r="J23" s="42">
        <f>'REKOD PRESTASI KELAS'!Z38</f>
        <v>0</v>
      </c>
      <c r="K23" s="42">
        <f>'REKOD PRESTASI KELAS'!AD38</f>
        <v>0</v>
      </c>
      <c r="L23" s="42">
        <f>'REKOD PRESTASI KELAS'!AJ38</f>
        <v>0</v>
      </c>
      <c r="M23" s="43">
        <f>'REKOD PRESTASI KELAS'!AO38</f>
        <v>0</v>
      </c>
      <c r="N23" s="43">
        <f>'REKOD PRESTASI KELAS'!AR38</f>
        <v>0</v>
      </c>
      <c r="O23" s="42">
        <f t="shared" si="0"/>
        <v>0</v>
      </c>
    </row>
    <row r="24" spans="1:15" x14ac:dyDescent="0.2">
      <c r="A24" s="40">
        <v>21</v>
      </c>
      <c r="B24" s="41">
        <f>'REKOD PRESTASI KELAS'!C39</f>
        <v>0</v>
      </c>
      <c r="C24" s="41">
        <f>'REKOD PRESTASI KELAS'!D39</f>
        <v>0</v>
      </c>
      <c r="D24" s="42">
        <f>'REKOD PRESTASI KELAS'!E39</f>
        <v>0</v>
      </c>
      <c r="E24" s="43">
        <f>'REKOD PRESTASI KELAS'!I39</f>
        <v>0</v>
      </c>
      <c r="F24" s="42">
        <f>'REKOD PRESTASI KELAS'!M39</f>
        <v>0</v>
      </c>
      <c r="G24" s="42">
        <f>'REKOD PRESTASI KELAS'!P39</f>
        <v>0</v>
      </c>
      <c r="H24" s="43">
        <f>'REKOD PRESTASI KELAS'!Q39</f>
        <v>0</v>
      </c>
      <c r="I24" s="43">
        <f>'REKOD PRESTASI KELAS'!R39</f>
        <v>0</v>
      </c>
      <c r="J24" s="42">
        <f>'REKOD PRESTASI KELAS'!Z39</f>
        <v>0</v>
      </c>
      <c r="K24" s="42">
        <f>'REKOD PRESTASI KELAS'!AD39</f>
        <v>0</v>
      </c>
      <c r="L24" s="42">
        <f>'REKOD PRESTASI KELAS'!AJ39</f>
        <v>0</v>
      </c>
      <c r="M24" s="43">
        <f>'REKOD PRESTASI KELAS'!AO39</f>
        <v>0</v>
      </c>
      <c r="N24" s="43">
        <f>'REKOD PRESTASI KELAS'!AR39</f>
        <v>0</v>
      </c>
      <c r="O24" s="42">
        <f t="shared" si="0"/>
        <v>0</v>
      </c>
    </row>
    <row r="25" spans="1:15" x14ac:dyDescent="0.2">
      <c r="A25" s="40">
        <v>22</v>
      </c>
      <c r="B25" s="41">
        <f>'REKOD PRESTASI KELAS'!C40</f>
        <v>0</v>
      </c>
      <c r="C25" s="41">
        <f>'REKOD PRESTASI KELAS'!D40</f>
        <v>0</v>
      </c>
      <c r="D25" s="42">
        <f>'REKOD PRESTASI KELAS'!E40</f>
        <v>0</v>
      </c>
      <c r="E25" s="43">
        <f>'REKOD PRESTASI KELAS'!I40</f>
        <v>0</v>
      </c>
      <c r="F25" s="42">
        <f>'REKOD PRESTASI KELAS'!M40</f>
        <v>0</v>
      </c>
      <c r="G25" s="42">
        <f>'REKOD PRESTASI KELAS'!P40</f>
        <v>0</v>
      </c>
      <c r="H25" s="43">
        <f>'REKOD PRESTASI KELAS'!Q40</f>
        <v>0</v>
      </c>
      <c r="I25" s="43">
        <f>'REKOD PRESTASI KELAS'!R40</f>
        <v>0</v>
      </c>
      <c r="J25" s="42">
        <f>'REKOD PRESTASI KELAS'!Z40</f>
        <v>0</v>
      </c>
      <c r="K25" s="42">
        <f>'REKOD PRESTASI KELAS'!AD40</f>
        <v>0</v>
      </c>
      <c r="L25" s="42">
        <f>'REKOD PRESTASI KELAS'!AJ40</f>
        <v>0</v>
      </c>
      <c r="M25" s="43">
        <f>'REKOD PRESTASI KELAS'!AO40</f>
        <v>0</v>
      </c>
      <c r="N25" s="43">
        <f>'REKOD PRESTASI KELAS'!AR40</f>
        <v>0</v>
      </c>
      <c r="O25" s="42">
        <f t="shared" si="0"/>
        <v>0</v>
      </c>
    </row>
    <row r="26" spans="1:15" x14ac:dyDescent="0.2">
      <c r="A26" s="40">
        <v>23</v>
      </c>
      <c r="B26" s="41">
        <f>'REKOD PRESTASI KELAS'!C41</f>
        <v>0</v>
      </c>
      <c r="C26" s="41">
        <f>'REKOD PRESTASI KELAS'!D41</f>
        <v>0</v>
      </c>
      <c r="D26" s="42">
        <f>'REKOD PRESTASI KELAS'!E41</f>
        <v>0</v>
      </c>
      <c r="E26" s="43">
        <f>'REKOD PRESTASI KELAS'!I41</f>
        <v>0</v>
      </c>
      <c r="F26" s="42">
        <f>'REKOD PRESTASI KELAS'!M41</f>
        <v>0</v>
      </c>
      <c r="G26" s="42">
        <f>'REKOD PRESTASI KELAS'!P41</f>
        <v>0</v>
      </c>
      <c r="H26" s="43">
        <f>'REKOD PRESTASI KELAS'!Q41</f>
        <v>0</v>
      </c>
      <c r="I26" s="43">
        <f>'REKOD PRESTASI KELAS'!R41</f>
        <v>0</v>
      </c>
      <c r="J26" s="42">
        <f>'REKOD PRESTASI KELAS'!Z41</f>
        <v>0</v>
      </c>
      <c r="K26" s="42">
        <f>'REKOD PRESTASI KELAS'!AD41</f>
        <v>0</v>
      </c>
      <c r="L26" s="42">
        <f>'REKOD PRESTASI KELAS'!AJ41</f>
        <v>0</v>
      </c>
      <c r="M26" s="43">
        <f>'REKOD PRESTASI KELAS'!AO41</f>
        <v>0</v>
      </c>
      <c r="N26" s="43">
        <f>'REKOD PRESTASI KELAS'!AR41</f>
        <v>0</v>
      </c>
      <c r="O26" s="42">
        <f t="shared" si="0"/>
        <v>0</v>
      </c>
    </row>
    <row r="27" spans="1:15" x14ac:dyDescent="0.2">
      <c r="A27" s="40">
        <v>24</v>
      </c>
      <c r="B27" s="41">
        <f>'REKOD PRESTASI KELAS'!C42</f>
        <v>0</v>
      </c>
      <c r="C27" s="41">
        <f>'REKOD PRESTASI KELAS'!D42</f>
        <v>0</v>
      </c>
      <c r="D27" s="42">
        <f>'REKOD PRESTASI KELAS'!E42</f>
        <v>0</v>
      </c>
      <c r="E27" s="43">
        <f>'REKOD PRESTASI KELAS'!I42</f>
        <v>0</v>
      </c>
      <c r="F27" s="42">
        <f>'REKOD PRESTASI KELAS'!M42</f>
        <v>0</v>
      </c>
      <c r="G27" s="42">
        <f>'REKOD PRESTASI KELAS'!P42</f>
        <v>0</v>
      </c>
      <c r="H27" s="43">
        <f>'REKOD PRESTASI KELAS'!Q42</f>
        <v>0</v>
      </c>
      <c r="I27" s="43">
        <f>'REKOD PRESTASI KELAS'!R42</f>
        <v>0</v>
      </c>
      <c r="J27" s="42">
        <f>'REKOD PRESTASI KELAS'!Z42</f>
        <v>0</v>
      </c>
      <c r="K27" s="42">
        <f>'REKOD PRESTASI KELAS'!AD42</f>
        <v>0</v>
      </c>
      <c r="L27" s="42">
        <f>'REKOD PRESTASI KELAS'!AJ42</f>
        <v>0</v>
      </c>
      <c r="M27" s="43">
        <f>'REKOD PRESTASI KELAS'!AO42</f>
        <v>0</v>
      </c>
      <c r="N27" s="43">
        <f>'REKOD PRESTASI KELAS'!AR42</f>
        <v>0</v>
      </c>
      <c r="O27" s="42">
        <f t="shared" si="0"/>
        <v>0</v>
      </c>
    </row>
    <row r="28" spans="1:15" x14ac:dyDescent="0.2">
      <c r="A28" s="40">
        <v>25</v>
      </c>
      <c r="B28" s="41">
        <f>'REKOD PRESTASI KELAS'!C43</f>
        <v>0</v>
      </c>
      <c r="C28" s="41">
        <f>'REKOD PRESTASI KELAS'!D43</f>
        <v>0</v>
      </c>
      <c r="D28" s="42">
        <f>'REKOD PRESTASI KELAS'!E43</f>
        <v>0</v>
      </c>
      <c r="E28" s="43">
        <f>'REKOD PRESTASI KELAS'!I43</f>
        <v>0</v>
      </c>
      <c r="F28" s="42">
        <f>'REKOD PRESTASI KELAS'!M43</f>
        <v>0</v>
      </c>
      <c r="G28" s="42">
        <f>'REKOD PRESTASI KELAS'!P43</f>
        <v>0</v>
      </c>
      <c r="H28" s="43">
        <f>'REKOD PRESTASI KELAS'!Q43</f>
        <v>0</v>
      </c>
      <c r="I28" s="43">
        <f>'REKOD PRESTASI KELAS'!R43</f>
        <v>0</v>
      </c>
      <c r="J28" s="42">
        <f>'REKOD PRESTASI KELAS'!Z43</f>
        <v>0</v>
      </c>
      <c r="K28" s="42">
        <f>'REKOD PRESTASI KELAS'!AD43</f>
        <v>0</v>
      </c>
      <c r="L28" s="42">
        <f>'REKOD PRESTASI KELAS'!AJ43</f>
        <v>0</v>
      </c>
      <c r="M28" s="43">
        <f>'REKOD PRESTASI KELAS'!AO43</f>
        <v>0</v>
      </c>
      <c r="N28" s="43">
        <f>'REKOD PRESTASI KELAS'!AR43</f>
        <v>0</v>
      </c>
      <c r="O28" s="42">
        <f t="shared" si="0"/>
        <v>0</v>
      </c>
    </row>
    <row r="29" spans="1:15" x14ac:dyDescent="0.2">
      <c r="A29" s="40">
        <v>26</v>
      </c>
      <c r="B29" s="41">
        <f>'REKOD PRESTASI KELAS'!C44</f>
        <v>0</v>
      </c>
      <c r="C29" s="41">
        <f>'REKOD PRESTASI KELAS'!D44</f>
        <v>0</v>
      </c>
      <c r="D29" s="42">
        <f>'REKOD PRESTASI KELAS'!E44</f>
        <v>0</v>
      </c>
      <c r="E29" s="43">
        <f>'REKOD PRESTASI KELAS'!I44</f>
        <v>0</v>
      </c>
      <c r="F29" s="42">
        <f>'REKOD PRESTASI KELAS'!M44</f>
        <v>0</v>
      </c>
      <c r="G29" s="42">
        <f>'REKOD PRESTASI KELAS'!P44</f>
        <v>0</v>
      </c>
      <c r="H29" s="43">
        <f>'REKOD PRESTASI KELAS'!Q44</f>
        <v>0</v>
      </c>
      <c r="I29" s="43">
        <f>'REKOD PRESTASI KELAS'!R44</f>
        <v>0</v>
      </c>
      <c r="J29" s="42">
        <f>'REKOD PRESTASI KELAS'!Z44</f>
        <v>0</v>
      </c>
      <c r="K29" s="42">
        <f>'REKOD PRESTASI KELAS'!AD44</f>
        <v>0</v>
      </c>
      <c r="L29" s="42">
        <f>'REKOD PRESTASI KELAS'!AJ44</f>
        <v>0</v>
      </c>
      <c r="M29" s="43">
        <f>'REKOD PRESTASI KELAS'!AO44</f>
        <v>0</v>
      </c>
      <c r="N29" s="43">
        <f>'REKOD PRESTASI KELAS'!AR44</f>
        <v>0</v>
      </c>
      <c r="O29" s="42">
        <f t="shared" si="0"/>
        <v>0</v>
      </c>
    </row>
    <row r="30" spans="1:15" x14ac:dyDescent="0.2">
      <c r="A30" s="40">
        <v>27</v>
      </c>
      <c r="B30" s="41">
        <f>'REKOD PRESTASI KELAS'!C45</f>
        <v>0</v>
      </c>
      <c r="C30" s="41">
        <f>'REKOD PRESTASI KELAS'!D45</f>
        <v>0</v>
      </c>
      <c r="D30" s="42">
        <f>'REKOD PRESTASI KELAS'!E45</f>
        <v>0</v>
      </c>
      <c r="E30" s="43">
        <f>'REKOD PRESTASI KELAS'!I45</f>
        <v>0</v>
      </c>
      <c r="F30" s="42">
        <f>'REKOD PRESTASI KELAS'!M45</f>
        <v>0</v>
      </c>
      <c r="G30" s="42">
        <f>'REKOD PRESTASI KELAS'!P45</f>
        <v>0</v>
      </c>
      <c r="H30" s="43">
        <f>'REKOD PRESTASI KELAS'!Q45</f>
        <v>0</v>
      </c>
      <c r="I30" s="43">
        <f>'REKOD PRESTASI KELAS'!R45</f>
        <v>0</v>
      </c>
      <c r="J30" s="42">
        <f>'REKOD PRESTASI KELAS'!Z45</f>
        <v>0</v>
      </c>
      <c r="K30" s="42">
        <f>'REKOD PRESTASI KELAS'!AD45</f>
        <v>0</v>
      </c>
      <c r="L30" s="42">
        <f>'REKOD PRESTASI KELAS'!AJ45</f>
        <v>0</v>
      </c>
      <c r="M30" s="43">
        <f>'REKOD PRESTASI KELAS'!AO45</f>
        <v>0</v>
      </c>
      <c r="N30" s="43">
        <f>'REKOD PRESTASI KELAS'!AR45</f>
        <v>0</v>
      </c>
      <c r="O30" s="42">
        <f t="shared" si="0"/>
        <v>0</v>
      </c>
    </row>
    <row r="31" spans="1:15" x14ac:dyDescent="0.2">
      <c r="A31" s="40">
        <v>28</v>
      </c>
      <c r="B31" s="41">
        <f>'REKOD PRESTASI KELAS'!C46</f>
        <v>0</v>
      </c>
      <c r="C31" s="41">
        <f>'REKOD PRESTASI KELAS'!D46</f>
        <v>0</v>
      </c>
      <c r="D31" s="42">
        <f>'REKOD PRESTASI KELAS'!E46</f>
        <v>0</v>
      </c>
      <c r="E31" s="43">
        <f>'REKOD PRESTASI KELAS'!I46</f>
        <v>0</v>
      </c>
      <c r="F31" s="42">
        <f>'REKOD PRESTASI KELAS'!M46</f>
        <v>0</v>
      </c>
      <c r="G31" s="42">
        <f>'REKOD PRESTASI KELAS'!P46</f>
        <v>0</v>
      </c>
      <c r="H31" s="43">
        <f>'REKOD PRESTASI KELAS'!Q46</f>
        <v>0</v>
      </c>
      <c r="I31" s="43">
        <f>'REKOD PRESTASI KELAS'!R46</f>
        <v>0</v>
      </c>
      <c r="J31" s="42">
        <f>'REKOD PRESTASI KELAS'!Z46</f>
        <v>0</v>
      </c>
      <c r="K31" s="42">
        <f>'REKOD PRESTASI KELAS'!AD46</f>
        <v>0</v>
      </c>
      <c r="L31" s="42">
        <f>'REKOD PRESTASI KELAS'!AJ46</f>
        <v>0</v>
      </c>
      <c r="M31" s="43">
        <f>'REKOD PRESTASI KELAS'!AO46</f>
        <v>0</v>
      </c>
      <c r="N31" s="43">
        <f>'REKOD PRESTASI KELAS'!AR46</f>
        <v>0</v>
      </c>
      <c r="O31" s="42">
        <f t="shared" si="0"/>
        <v>0</v>
      </c>
    </row>
    <row r="32" spans="1:15" x14ac:dyDescent="0.2">
      <c r="A32" s="40">
        <v>29</v>
      </c>
      <c r="B32" s="41">
        <f>'REKOD PRESTASI KELAS'!C47</f>
        <v>0</v>
      </c>
      <c r="C32" s="41">
        <f>'REKOD PRESTASI KELAS'!D47</f>
        <v>0</v>
      </c>
      <c r="D32" s="42">
        <f>'REKOD PRESTASI KELAS'!E47</f>
        <v>0</v>
      </c>
      <c r="E32" s="43">
        <f>'REKOD PRESTASI KELAS'!I47</f>
        <v>0</v>
      </c>
      <c r="F32" s="42">
        <f>'REKOD PRESTASI KELAS'!M47</f>
        <v>0</v>
      </c>
      <c r="G32" s="42">
        <f>'REKOD PRESTASI KELAS'!P47</f>
        <v>0</v>
      </c>
      <c r="H32" s="43">
        <f>'REKOD PRESTASI KELAS'!Q47</f>
        <v>0</v>
      </c>
      <c r="I32" s="43">
        <f>'REKOD PRESTASI KELAS'!R47</f>
        <v>0</v>
      </c>
      <c r="J32" s="42">
        <f>'REKOD PRESTASI KELAS'!Z47</f>
        <v>0</v>
      </c>
      <c r="K32" s="42">
        <f>'REKOD PRESTASI KELAS'!AD47</f>
        <v>0</v>
      </c>
      <c r="L32" s="42">
        <f>'REKOD PRESTASI KELAS'!AJ47</f>
        <v>0</v>
      </c>
      <c r="M32" s="43">
        <f>'REKOD PRESTASI KELAS'!AO47</f>
        <v>0</v>
      </c>
      <c r="N32" s="43">
        <f>'REKOD PRESTASI KELAS'!AR47</f>
        <v>0</v>
      </c>
      <c r="O32" s="42">
        <f t="shared" si="0"/>
        <v>0</v>
      </c>
    </row>
    <row r="33" spans="1:15" x14ac:dyDescent="0.2">
      <c r="A33" s="40">
        <v>30</v>
      </c>
      <c r="B33" s="41">
        <f>'REKOD PRESTASI KELAS'!C48</f>
        <v>0</v>
      </c>
      <c r="C33" s="41">
        <f>'REKOD PRESTASI KELAS'!D48</f>
        <v>0</v>
      </c>
      <c r="D33" s="42">
        <f>'REKOD PRESTASI KELAS'!E48</f>
        <v>0</v>
      </c>
      <c r="E33" s="43">
        <f>'REKOD PRESTASI KELAS'!I48</f>
        <v>0</v>
      </c>
      <c r="F33" s="42">
        <f>'REKOD PRESTASI KELAS'!M48</f>
        <v>0</v>
      </c>
      <c r="G33" s="42">
        <f>'REKOD PRESTASI KELAS'!P48</f>
        <v>0</v>
      </c>
      <c r="H33" s="43">
        <f>'REKOD PRESTASI KELAS'!Q48</f>
        <v>0</v>
      </c>
      <c r="I33" s="43">
        <f>'REKOD PRESTASI KELAS'!R48</f>
        <v>0</v>
      </c>
      <c r="J33" s="42">
        <f>'REKOD PRESTASI KELAS'!Z48</f>
        <v>0</v>
      </c>
      <c r="K33" s="42">
        <f>'REKOD PRESTASI KELAS'!AD48</f>
        <v>0</v>
      </c>
      <c r="L33" s="42">
        <f>'REKOD PRESTASI KELAS'!AJ48</f>
        <v>0</v>
      </c>
      <c r="M33" s="43">
        <f>'REKOD PRESTASI KELAS'!AO48</f>
        <v>0</v>
      </c>
      <c r="N33" s="43">
        <f>'REKOD PRESTASI KELAS'!AR48</f>
        <v>0</v>
      </c>
      <c r="O33" s="42">
        <f t="shared" si="0"/>
        <v>0</v>
      </c>
    </row>
    <row r="34" spans="1:15" x14ac:dyDescent="0.2">
      <c r="A34" s="40">
        <v>31</v>
      </c>
      <c r="B34" s="41">
        <f>'REKOD PRESTASI KELAS'!C49</f>
        <v>0</v>
      </c>
      <c r="C34" s="41">
        <f>'REKOD PRESTASI KELAS'!D49</f>
        <v>0</v>
      </c>
      <c r="D34" s="42">
        <f>'REKOD PRESTASI KELAS'!E49</f>
        <v>0</v>
      </c>
      <c r="E34" s="43">
        <f>'REKOD PRESTASI KELAS'!I49</f>
        <v>0</v>
      </c>
      <c r="F34" s="42">
        <f>'REKOD PRESTASI KELAS'!M49</f>
        <v>0</v>
      </c>
      <c r="G34" s="42">
        <f>'REKOD PRESTASI KELAS'!P49</f>
        <v>0</v>
      </c>
      <c r="H34" s="43">
        <f>'REKOD PRESTASI KELAS'!Q49</f>
        <v>0</v>
      </c>
      <c r="I34" s="43">
        <f>'REKOD PRESTASI KELAS'!R49</f>
        <v>0</v>
      </c>
      <c r="J34" s="42">
        <f>'REKOD PRESTASI KELAS'!Z49</f>
        <v>0</v>
      </c>
      <c r="K34" s="42">
        <f>'REKOD PRESTASI KELAS'!AD49</f>
        <v>0</v>
      </c>
      <c r="L34" s="42">
        <f>'REKOD PRESTASI KELAS'!AJ49</f>
        <v>0</v>
      </c>
      <c r="M34" s="43">
        <f>'REKOD PRESTASI KELAS'!AO49</f>
        <v>0</v>
      </c>
      <c r="N34" s="43">
        <f>'REKOD PRESTASI KELAS'!AR49</f>
        <v>0</v>
      </c>
      <c r="O34" s="42">
        <f t="shared" si="0"/>
        <v>0</v>
      </c>
    </row>
    <row r="35" spans="1:15" x14ac:dyDescent="0.2">
      <c r="A35" s="40">
        <v>32</v>
      </c>
      <c r="B35" s="41">
        <f>'REKOD PRESTASI KELAS'!C50</f>
        <v>0</v>
      </c>
      <c r="C35" s="41">
        <f>'REKOD PRESTASI KELAS'!D50</f>
        <v>0</v>
      </c>
      <c r="D35" s="42">
        <f>'REKOD PRESTASI KELAS'!E50</f>
        <v>0</v>
      </c>
      <c r="E35" s="43">
        <f>'REKOD PRESTASI KELAS'!I50</f>
        <v>0</v>
      </c>
      <c r="F35" s="42">
        <f>'REKOD PRESTASI KELAS'!M50</f>
        <v>0</v>
      </c>
      <c r="G35" s="42">
        <f>'REKOD PRESTASI KELAS'!P50</f>
        <v>0</v>
      </c>
      <c r="H35" s="43">
        <f>'REKOD PRESTASI KELAS'!Q50</f>
        <v>0</v>
      </c>
      <c r="I35" s="43">
        <f>'REKOD PRESTASI KELAS'!R50</f>
        <v>0</v>
      </c>
      <c r="J35" s="42">
        <f>'REKOD PRESTASI KELAS'!Z50</f>
        <v>0</v>
      </c>
      <c r="K35" s="42">
        <f>'REKOD PRESTASI KELAS'!AD50</f>
        <v>0</v>
      </c>
      <c r="L35" s="42">
        <f>'REKOD PRESTASI KELAS'!AJ50</f>
        <v>0</v>
      </c>
      <c r="M35" s="43">
        <f>'REKOD PRESTASI KELAS'!AO50</f>
        <v>0</v>
      </c>
      <c r="N35" s="43">
        <f>'REKOD PRESTASI KELAS'!AR50</f>
        <v>0</v>
      </c>
      <c r="O35" s="42">
        <f t="shared" si="0"/>
        <v>0</v>
      </c>
    </row>
    <row r="36" spans="1:15" x14ac:dyDescent="0.2">
      <c r="A36" s="40">
        <v>33</v>
      </c>
      <c r="B36" s="41">
        <f>'REKOD PRESTASI KELAS'!C51</f>
        <v>0</v>
      </c>
      <c r="C36" s="41">
        <f>'REKOD PRESTASI KELAS'!D51</f>
        <v>0</v>
      </c>
      <c r="D36" s="42">
        <f>'REKOD PRESTASI KELAS'!E51</f>
        <v>0</v>
      </c>
      <c r="E36" s="43">
        <f>'REKOD PRESTASI KELAS'!I51</f>
        <v>0</v>
      </c>
      <c r="F36" s="42">
        <f>'REKOD PRESTASI KELAS'!M51</f>
        <v>0</v>
      </c>
      <c r="G36" s="42">
        <f>'REKOD PRESTASI KELAS'!P51</f>
        <v>0</v>
      </c>
      <c r="H36" s="43">
        <f>'REKOD PRESTASI KELAS'!Q51</f>
        <v>0</v>
      </c>
      <c r="I36" s="43">
        <f>'REKOD PRESTASI KELAS'!R51</f>
        <v>0</v>
      </c>
      <c r="J36" s="42">
        <f>'REKOD PRESTASI KELAS'!Z51</f>
        <v>0</v>
      </c>
      <c r="K36" s="42">
        <f>'REKOD PRESTASI KELAS'!AD51</f>
        <v>0</v>
      </c>
      <c r="L36" s="42">
        <f>'REKOD PRESTASI KELAS'!AJ51</f>
        <v>0</v>
      </c>
      <c r="M36" s="43">
        <f>'REKOD PRESTASI KELAS'!AO51</f>
        <v>0</v>
      </c>
      <c r="N36" s="43">
        <f>'REKOD PRESTASI KELAS'!AR51</f>
        <v>0</v>
      </c>
      <c r="O36" s="42">
        <f t="shared" si="0"/>
        <v>0</v>
      </c>
    </row>
    <row r="37" spans="1:15" x14ac:dyDescent="0.2">
      <c r="A37" s="40">
        <v>34</v>
      </c>
      <c r="B37" s="41">
        <f>'REKOD PRESTASI KELAS'!C52</f>
        <v>0</v>
      </c>
      <c r="C37" s="41">
        <f>'REKOD PRESTASI KELAS'!D52</f>
        <v>0</v>
      </c>
      <c r="D37" s="42">
        <f>'REKOD PRESTASI KELAS'!E52</f>
        <v>0</v>
      </c>
      <c r="E37" s="43">
        <f>'REKOD PRESTASI KELAS'!I52</f>
        <v>0</v>
      </c>
      <c r="F37" s="42">
        <f>'REKOD PRESTASI KELAS'!M52</f>
        <v>0</v>
      </c>
      <c r="G37" s="42">
        <f>'REKOD PRESTASI KELAS'!P52</f>
        <v>0</v>
      </c>
      <c r="H37" s="43">
        <f>'REKOD PRESTASI KELAS'!Q52</f>
        <v>0</v>
      </c>
      <c r="I37" s="43">
        <f>'REKOD PRESTASI KELAS'!R52</f>
        <v>0</v>
      </c>
      <c r="J37" s="42">
        <f>'REKOD PRESTASI KELAS'!Z52</f>
        <v>0</v>
      </c>
      <c r="K37" s="42">
        <f>'REKOD PRESTASI KELAS'!AD52</f>
        <v>0</v>
      </c>
      <c r="L37" s="42">
        <f>'REKOD PRESTASI KELAS'!AJ52</f>
        <v>0</v>
      </c>
      <c r="M37" s="43">
        <f>'REKOD PRESTASI KELAS'!AO52</f>
        <v>0</v>
      </c>
      <c r="N37" s="43">
        <f>'REKOD PRESTASI KELAS'!AR52</f>
        <v>0</v>
      </c>
      <c r="O37" s="42">
        <f t="shared" si="0"/>
        <v>0</v>
      </c>
    </row>
    <row r="38" spans="1:15" x14ac:dyDescent="0.2">
      <c r="A38" s="40">
        <v>35</v>
      </c>
      <c r="B38" s="41">
        <f>'REKOD PRESTASI KELAS'!C53</f>
        <v>0</v>
      </c>
      <c r="C38" s="41">
        <f>'REKOD PRESTASI KELAS'!D53</f>
        <v>0</v>
      </c>
      <c r="D38" s="42">
        <f>'REKOD PRESTASI KELAS'!E53</f>
        <v>0</v>
      </c>
      <c r="E38" s="43">
        <f>'REKOD PRESTASI KELAS'!I53</f>
        <v>0</v>
      </c>
      <c r="F38" s="42">
        <f>'REKOD PRESTASI KELAS'!M53</f>
        <v>0</v>
      </c>
      <c r="G38" s="42">
        <f>'REKOD PRESTASI KELAS'!P53</f>
        <v>0</v>
      </c>
      <c r="H38" s="43">
        <f>'REKOD PRESTASI KELAS'!Q53</f>
        <v>0</v>
      </c>
      <c r="I38" s="43">
        <f>'REKOD PRESTASI KELAS'!R53</f>
        <v>0</v>
      </c>
      <c r="J38" s="42">
        <f>'REKOD PRESTASI KELAS'!Z53</f>
        <v>0</v>
      </c>
      <c r="K38" s="42">
        <f>'REKOD PRESTASI KELAS'!AD53</f>
        <v>0</v>
      </c>
      <c r="L38" s="42">
        <f>'REKOD PRESTASI KELAS'!AJ53</f>
        <v>0</v>
      </c>
      <c r="M38" s="43">
        <f>'REKOD PRESTASI KELAS'!AO53</f>
        <v>0</v>
      </c>
      <c r="N38" s="43">
        <f>'REKOD PRESTASI KELAS'!AR53</f>
        <v>0</v>
      </c>
      <c r="O38" s="42">
        <f t="shared" si="0"/>
        <v>0</v>
      </c>
    </row>
    <row r="39" spans="1:15" x14ac:dyDescent="0.2">
      <c r="A39" s="40">
        <v>36</v>
      </c>
      <c r="B39" s="41">
        <f>'REKOD PRESTASI KELAS'!C54</f>
        <v>0</v>
      </c>
      <c r="C39" s="41">
        <f>'REKOD PRESTASI KELAS'!D54</f>
        <v>0</v>
      </c>
      <c r="D39" s="42">
        <f>'REKOD PRESTASI KELAS'!E54</f>
        <v>0</v>
      </c>
      <c r="E39" s="43">
        <f>'REKOD PRESTASI KELAS'!I54</f>
        <v>0</v>
      </c>
      <c r="F39" s="42">
        <f>'REKOD PRESTASI KELAS'!M54</f>
        <v>0</v>
      </c>
      <c r="G39" s="42">
        <f>'REKOD PRESTASI KELAS'!P54</f>
        <v>0</v>
      </c>
      <c r="H39" s="43">
        <f>'REKOD PRESTASI KELAS'!Q54</f>
        <v>0</v>
      </c>
      <c r="I39" s="43">
        <f>'REKOD PRESTASI KELAS'!R54</f>
        <v>0</v>
      </c>
      <c r="J39" s="42">
        <f>'REKOD PRESTASI KELAS'!Z54</f>
        <v>0</v>
      </c>
      <c r="K39" s="42">
        <f>'REKOD PRESTASI KELAS'!AD54</f>
        <v>0</v>
      </c>
      <c r="L39" s="42">
        <f>'REKOD PRESTASI KELAS'!AJ54</f>
        <v>0</v>
      </c>
      <c r="M39" s="43">
        <f>'REKOD PRESTASI KELAS'!AO54</f>
        <v>0</v>
      </c>
      <c r="N39" s="43">
        <f>'REKOD PRESTASI KELAS'!AR54</f>
        <v>0</v>
      </c>
      <c r="O39" s="42">
        <f t="shared" si="0"/>
        <v>0</v>
      </c>
    </row>
    <row r="40" spans="1:15" x14ac:dyDescent="0.2">
      <c r="A40" s="40">
        <v>37</v>
      </c>
      <c r="B40" s="41">
        <f>'REKOD PRESTASI KELAS'!C55</f>
        <v>0</v>
      </c>
      <c r="C40" s="41">
        <f>'REKOD PRESTASI KELAS'!D55</f>
        <v>0</v>
      </c>
      <c r="D40" s="42">
        <f>'REKOD PRESTASI KELAS'!E55</f>
        <v>0</v>
      </c>
      <c r="E40" s="43">
        <f>'REKOD PRESTASI KELAS'!I55</f>
        <v>0</v>
      </c>
      <c r="F40" s="42">
        <f>'REKOD PRESTASI KELAS'!M55</f>
        <v>0</v>
      </c>
      <c r="G40" s="42">
        <f>'REKOD PRESTASI KELAS'!P55</f>
        <v>0</v>
      </c>
      <c r="H40" s="43">
        <f>'REKOD PRESTASI KELAS'!Q55</f>
        <v>0</v>
      </c>
      <c r="I40" s="43">
        <f>'REKOD PRESTASI KELAS'!R55</f>
        <v>0</v>
      </c>
      <c r="J40" s="42">
        <f>'REKOD PRESTASI KELAS'!Z55</f>
        <v>0</v>
      </c>
      <c r="K40" s="42">
        <f>'REKOD PRESTASI KELAS'!AD55</f>
        <v>0</v>
      </c>
      <c r="L40" s="42">
        <f>'REKOD PRESTASI KELAS'!AJ55</f>
        <v>0</v>
      </c>
      <c r="M40" s="43">
        <f>'REKOD PRESTASI KELAS'!AO55</f>
        <v>0</v>
      </c>
      <c r="N40" s="43">
        <f>'REKOD PRESTASI KELAS'!AR55</f>
        <v>0</v>
      </c>
      <c r="O40" s="42">
        <f t="shared" si="0"/>
        <v>0</v>
      </c>
    </row>
    <row r="41" spans="1:15" x14ac:dyDescent="0.2">
      <c r="A41" s="40">
        <v>38</v>
      </c>
      <c r="B41" s="41">
        <f>'REKOD PRESTASI KELAS'!C56</f>
        <v>0</v>
      </c>
      <c r="C41" s="41">
        <f>'REKOD PRESTASI KELAS'!D56</f>
        <v>0</v>
      </c>
      <c r="D41" s="42">
        <f>'REKOD PRESTASI KELAS'!E56</f>
        <v>0</v>
      </c>
      <c r="E41" s="43">
        <f>'REKOD PRESTASI KELAS'!I56</f>
        <v>0</v>
      </c>
      <c r="F41" s="42">
        <f>'REKOD PRESTASI KELAS'!M56</f>
        <v>0</v>
      </c>
      <c r="G41" s="42">
        <f>'REKOD PRESTASI KELAS'!P56</f>
        <v>0</v>
      </c>
      <c r="H41" s="43">
        <f>'REKOD PRESTASI KELAS'!Q56</f>
        <v>0</v>
      </c>
      <c r="I41" s="43">
        <f>'REKOD PRESTASI KELAS'!R56</f>
        <v>0</v>
      </c>
      <c r="J41" s="42">
        <f>'REKOD PRESTASI KELAS'!Z56</f>
        <v>0</v>
      </c>
      <c r="K41" s="42">
        <f>'REKOD PRESTASI KELAS'!AD56</f>
        <v>0</v>
      </c>
      <c r="L41" s="42">
        <f>'REKOD PRESTASI KELAS'!AJ56</f>
        <v>0</v>
      </c>
      <c r="M41" s="43">
        <f>'REKOD PRESTASI KELAS'!AO56</f>
        <v>0</v>
      </c>
      <c r="N41" s="43">
        <f>'REKOD PRESTASI KELAS'!AR56</f>
        <v>0</v>
      </c>
      <c r="O41" s="42">
        <f t="shared" si="0"/>
        <v>0</v>
      </c>
    </row>
    <row r="42" spans="1:15" x14ac:dyDescent="0.2">
      <c r="A42" s="40">
        <v>39</v>
      </c>
      <c r="B42" s="41">
        <f>'REKOD PRESTASI KELAS'!C57</f>
        <v>0</v>
      </c>
      <c r="C42" s="41">
        <f>'REKOD PRESTASI KELAS'!D57</f>
        <v>0</v>
      </c>
      <c r="D42" s="42">
        <f>'REKOD PRESTASI KELAS'!E57</f>
        <v>0</v>
      </c>
      <c r="E42" s="43">
        <f>'REKOD PRESTASI KELAS'!I57</f>
        <v>0</v>
      </c>
      <c r="F42" s="42">
        <f>'REKOD PRESTASI KELAS'!M57</f>
        <v>0</v>
      </c>
      <c r="G42" s="42">
        <f>'REKOD PRESTASI KELAS'!P57</f>
        <v>0</v>
      </c>
      <c r="H42" s="43">
        <f>'REKOD PRESTASI KELAS'!Q57</f>
        <v>0</v>
      </c>
      <c r="I42" s="43">
        <f>'REKOD PRESTASI KELAS'!R57</f>
        <v>0</v>
      </c>
      <c r="J42" s="42">
        <f>'REKOD PRESTASI KELAS'!Z57</f>
        <v>0</v>
      </c>
      <c r="K42" s="42">
        <f>'REKOD PRESTASI KELAS'!AD57</f>
        <v>0</v>
      </c>
      <c r="L42" s="42">
        <f>'REKOD PRESTASI KELAS'!AJ57</f>
        <v>0</v>
      </c>
      <c r="M42" s="43">
        <f>'REKOD PRESTASI KELAS'!AO57</f>
        <v>0</v>
      </c>
      <c r="N42" s="43">
        <f>'REKOD PRESTASI KELAS'!AR57</f>
        <v>0</v>
      </c>
      <c r="O42" s="42">
        <f t="shared" si="0"/>
        <v>0</v>
      </c>
    </row>
    <row r="43" spans="1:15" x14ac:dyDescent="0.2">
      <c r="A43" s="40">
        <v>40</v>
      </c>
      <c r="B43" s="41">
        <f>'REKOD PRESTASI KELAS'!C58</f>
        <v>0</v>
      </c>
      <c r="C43" s="41">
        <f>'REKOD PRESTASI KELAS'!D58</f>
        <v>0</v>
      </c>
      <c r="D43" s="42">
        <f>'REKOD PRESTASI KELAS'!E58</f>
        <v>0</v>
      </c>
      <c r="E43" s="43">
        <f>'REKOD PRESTASI KELAS'!I58</f>
        <v>0</v>
      </c>
      <c r="F43" s="42">
        <f>'REKOD PRESTASI KELAS'!M58</f>
        <v>0</v>
      </c>
      <c r="G43" s="42">
        <f>'REKOD PRESTASI KELAS'!P58</f>
        <v>0</v>
      </c>
      <c r="H43" s="43">
        <f>'REKOD PRESTASI KELAS'!Q58</f>
        <v>0</v>
      </c>
      <c r="I43" s="43">
        <f>'REKOD PRESTASI KELAS'!R58</f>
        <v>0</v>
      </c>
      <c r="J43" s="42">
        <f>'REKOD PRESTASI KELAS'!Z58</f>
        <v>0</v>
      </c>
      <c r="K43" s="42">
        <f>'REKOD PRESTASI KELAS'!AD58</f>
        <v>0</v>
      </c>
      <c r="L43" s="42">
        <f>'REKOD PRESTASI KELAS'!AJ58</f>
        <v>0</v>
      </c>
      <c r="M43" s="43">
        <f>'REKOD PRESTASI KELAS'!AO58</f>
        <v>0</v>
      </c>
      <c r="N43" s="43">
        <f>'REKOD PRESTASI KELAS'!AR58</f>
        <v>0</v>
      </c>
      <c r="O43" s="42">
        <f t="shared" si="0"/>
        <v>0</v>
      </c>
    </row>
    <row r="44" spans="1:15" x14ac:dyDescent="0.2">
      <c r="A44" s="40">
        <v>41</v>
      </c>
      <c r="B44" s="41">
        <f>'REKOD PRESTASI KELAS'!C59</f>
        <v>0</v>
      </c>
      <c r="C44" s="41">
        <f>'REKOD PRESTASI KELAS'!D59</f>
        <v>0</v>
      </c>
      <c r="D44" s="42">
        <f>'REKOD PRESTASI KELAS'!E59</f>
        <v>0</v>
      </c>
      <c r="E44" s="43">
        <f>'REKOD PRESTASI KELAS'!I59</f>
        <v>0</v>
      </c>
      <c r="F44" s="42">
        <f>'REKOD PRESTASI KELAS'!M59</f>
        <v>0</v>
      </c>
      <c r="G44" s="42">
        <f>'REKOD PRESTASI KELAS'!P59</f>
        <v>0</v>
      </c>
      <c r="H44" s="43">
        <f>'REKOD PRESTASI KELAS'!Q59</f>
        <v>0</v>
      </c>
      <c r="I44" s="43">
        <f>'REKOD PRESTASI KELAS'!R59</f>
        <v>0</v>
      </c>
      <c r="J44" s="42">
        <f>'REKOD PRESTASI KELAS'!Z59</f>
        <v>0</v>
      </c>
      <c r="K44" s="42">
        <f>'REKOD PRESTASI KELAS'!AD59</f>
        <v>0</v>
      </c>
      <c r="L44" s="42">
        <f>'REKOD PRESTASI KELAS'!AJ59</f>
        <v>0</v>
      </c>
      <c r="M44" s="43">
        <f>'REKOD PRESTASI KELAS'!AO59</f>
        <v>0</v>
      </c>
      <c r="N44" s="43">
        <f>'REKOD PRESTASI KELAS'!AR59</f>
        <v>0</v>
      </c>
      <c r="O44" s="42">
        <f t="shared" si="0"/>
        <v>0</v>
      </c>
    </row>
    <row r="45" spans="1:15" x14ac:dyDescent="0.2">
      <c r="A45" s="40">
        <v>42</v>
      </c>
      <c r="B45" s="41">
        <f>'REKOD PRESTASI KELAS'!C60</f>
        <v>0</v>
      </c>
      <c r="C45" s="41">
        <f>'REKOD PRESTASI KELAS'!D60</f>
        <v>0</v>
      </c>
      <c r="D45" s="42">
        <f>'REKOD PRESTASI KELAS'!E60</f>
        <v>0</v>
      </c>
      <c r="E45" s="43">
        <f>'REKOD PRESTASI KELAS'!I60</f>
        <v>0</v>
      </c>
      <c r="F45" s="42">
        <f>'REKOD PRESTASI KELAS'!M60</f>
        <v>0</v>
      </c>
      <c r="G45" s="42">
        <f>'REKOD PRESTASI KELAS'!P60</f>
        <v>0</v>
      </c>
      <c r="H45" s="43">
        <f>'REKOD PRESTASI KELAS'!Q60</f>
        <v>0</v>
      </c>
      <c r="I45" s="43">
        <f>'REKOD PRESTASI KELAS'!R60</f>
        <v>0</v>
      </c>
      <c r="J45" s="42">
        <f>'REKOD PRESTASI KELAS'!Z60</f>
        <v>0</v>
      </c>
      <c r="K45" s="42">
        <f>'REKOD PRESTASI KELAS'!AD60</f>
        <v>0</v>
      </c>
      <c r="L45" s="42">
        <f>'REKOD PRESTASI KELAS'!AJ60</f>
        <v>0</v>
      </c>
      <c r="M45" s="43">
        <f>'REKOD PRESTASI KELAS'!AO60</f>
        <v>0</v>
      </c>
      <c r="N45" s="43">
        <f>'REKOD PRESTASI KELAS'!AR60</f>
        <v>0</v>
      </c>
      <c r="O45" s="42">
        <f t="shared" si="0"/>
        <v>0</v>
      </c>
    </row>
    <row r="46" spans="1:15" x14ac:dyDescent="0.2">
      <c r="A46" s="40">
        <v>43</v>
      </c>
      <c r="B46" s="41">
        <f>'REKOD PRESTASI KELAS'!C61</f>
        <v>0</v>
      </c>
      <c r="C46" s="41">
        <f>'REKOD PRESTASI KELAS'!D61</f>
        <v>0</v>
      </c>
      <c r="D46" s="42">
        <f>'REKOD PRESTASI KELAS'!E61</f>
        <v>0</v>
      </c>
      <c r="E46" s="43">
        <f>'REKOD PRESTASI KELAS'!I61</f>
        <v>0</v>
      </c>
      <c r="F46" s="42">
        <f>'REKOD PRESTASI KELAS'!M61</f>
        <v>0</v>
      </c>
      <c r="G46" s="42">
        <f>'REKOD PRESTASI KELAS'!P61</f>
        <v>0</v>
      </c>
      <c r="H46" s="43">
        <f>'REKOD PRESTASI KELAS'!Q61</f>
        <v>0</v>
      </c>
      <c r="I46" s="43">
        <f>'REKOD PRESTASI KELAS'!R61</f>
        <v>0</v>
      </c>
      <c r="J46" s="42">
        <f>'REKOD PRESTASI KELAS'!Z61</f>
        <v>0</v>
      </c>
      <c r="K46" s="42">
        <f>'REKOD PRESTASI KELAS'!AD61</f>
        <v>0</v>
      </c>
      <c r="L46" s="42">
        <f>'REKOD PRESTASI KELAS'!AJ61</f>
        <v>0</v>
      </c>
      <c r="M46" s="43">
        <f>'REKOD PRESTASI KELAS'!AO61</f>
        <v>0</v>
      </c>
      <c r="N46" s="43">
        <f>'REKOD PRESTASI KELAS'!AR61</f>
        <v>0</v>
      </c>
      <c r="O46" s="42">
        <f t="shared" si="0"/>
        <v>0</v>
      </c>
    </row>
    <row r="47" spans="1:15" x14ac:dyDescent="0.2">
      <c r="A47" s="40">
        <v>44</v>
      </c>
      <c r="B47" s="41">
        <f>'REKOD PRESTASI KELAS'!C62</f>
        <v>0</v>
      </c>
      <c r="C47" s="41">
        <f>'REKOD PRESTASI KELAS'!D62</f>
        <v>0</v>
      </c>
      <c r="D47" s="42">
        <f>'REKOD PRESTASI KELAS'!E62</f>
        <v>0</v>
      </c>
      <c r="E47" s="43">
        <f>'REKOD PRESTASI KELAS'!I62</f>
        <v>0</v>
      </c>
      <c r="F47" s="42">
        <f>'REKOD PRESTASI KELAS'!M62</f>
        <v>0</v>
      </c>
      <c r="G47" s="42">
        <f>'REKOD PRESTASI KELAS'!P62</f>
        <v>0</v>
      </c>
      <c r="H47" s="43">
        <f>'REKOD PRESTASI KELAS'!Q62</f>
        <v>0</v>
      </c>
      <c r="I47" s="43">
        <f>'REKOD PRESTASI KELAS'!R62</f>
        <v>0</v>
      </c>
      <c r="J47" s="42">
        <f>'REKOD PRESTASI KELAS'!Z62</f>
        <v>0</v>
      </c>
      <c r="K47" s="42">
        <f>'REKOD PRESTASI KELAS'!AD62</f>
        <v>0</v>
      </c>
      <c r="L47" s="42">
        <f>'REKOD PRESTASI KELAS'!AJ62</f>
        <v>0</v>
      </c>
      <c r="M47" s="43">
        <f>'REKOD PRESTASI KELAS'!AO62</f>
        <v>0</v>
      </c>
      <c r="N47" s="43">
        <f>'REKOD PRESTASI KELAS'!AR62</f>
        <v>0</v>
      </c>
      <c r="O47" s="42">
        <f t="shared" si="0"/>
        <v>0</v>
      </c>
    </row>
    <row r="48" spans="1:15" x14ac:dyDescent="0.2">
      <c r="A48" s="40">
        <v>45</v>
      </c>
      <c r="B48" s="41">
        <f>'REKOD PRESTASI KELAS'!C63</f>
        <v>0</v>
      </c>
      <c r="C48" s="41">
        <f>'REKOD PRESTASI KELAS'!D63</f>
        <v>0</v>
      </c>
      <c r="D48" s="42">
        <f>'REKOD PRESTASI KELAS'!E63</f>
        <v>0</v>
      </c>
      <c r="E48" s="43">
        <f>'REKOD PRESTASI KELAS'!I63</f>
        <v>0</v>
      </c>
      <c r="F48" s="42">
        <f>'REKOD PRESTASI KELAS'!M63</f>
        <v>0</v>
      </c>
      <c r="G48" s="42">
        <f>'REKOD PRESTASI KELAS'!P63</f>
        <v>0</v>
      </c>
      <c r="H48" s="43">
        <f>'REKOD PRESTASI KELAS'!Q63</f>
        <v>0</v>
      </c>
      <c r="I48" s="43">
        <f>'REKOD PRESTASI KELAS'!R63</f>
        <v>0</v>
      </c>
      <c r="J48" s="42">
        <f>'REKOD PRESTASI KELAS'!Z63</f>
        <v>0</v>
      </c>
      <c r="K48" s="42">
        <f>'REKOD PRESTASI KELAS'!AD63</f>
        <v>0</v>
      </c>
      <c r="L48" s="42">
        <f>'REKOD PRESTASI KELAS'!AJ63</f>
        <v>0</v>
      </c>
      <c r="M48" s="43">
        <f>'REKOD PRESTASI KELAS'!AO63</f>
        <v>0</v>
      </c>
      <c r="N48" s="43">
        <f>'REKOD PRESTASI KELAS'!AR63</f>
        <v>0</v>
      </c>
      <c r="O48" s="42">
        <f t="shared" si="0"/>
        <v>0</v>
      </c>
    </row>
    <row r="49" spans="1:15" x14ac:dyDescent="0.2">
      <c r="A49" s="40">
        <v>46</v>
      </c>
      <c r="B49" s="41" t="e">
        <f>'REKOD PRESTASI KELAS'!#REF!</f>
        <v>#REF!</v>
      </c>
      <c r="C49" s="41" t="e">
        <f>'REKOD PRESTASI KELAS'!#REF!</f>
        <v>#REF!</v>
      </c>
      <c r="D49" s="42" t="e">
        <f>'REKOD PRESTASI KELAS'!#REF!</f>
        <v>#REF!</v>
      </c>
      <c r="E49" s="43" t="e">
        <f>'REKOD PRESTASI KELAS'!#REF!</f>
        <v>#REF!</v>
      </c>
      <c r="F49" s="42" t="e">
        <f>'REKOD PRESTASI KELAS'!#REF!</f>
        <v>#REF!</v>
      </c>
      <c r="G49" s="42" t="e">
        <f>'REKOD PRESTASI KELAS'!#REF!</f>
        <v>#REF!</v>
      </c>
      <c r="H49" s="43" t="e">
        <f>'REKOD PRESTASI KELAS'!#REF!</f>
        <v>#REF!</v>
      </c>
      <c r="I49" s="43" t="e">
        <f>'REKOD PRESTASI KELAS'!#REF!</f>
        <v>#REF!</v>
      </c>
      <c r="J49" s="42" t="e">
        <f>'REKOD PRESTASI KELAS'!#REF!</f>
        <v>#REF!</v>
      </c>
      <c r="K49" s="42" t="e">
        <f>'REKOD PRESTASI KELAS'!#REF!</f>
        <v>#REF!</v>
      </c>
      <c r="L49" s="42" t="e">
        <f>'REKOD PRESTASI KELAS'!#REF!</f>
        <v>#REF!</v>
      </c>
      <c r="M49" s="43" t="e">
        <f>'REKOD PRESTASI KELAS'!#REF!</f>
        <v>#REF!</v>
      </c>
      <c r="N49" s="43" t="e">
        <f>'REKOD PRESTASI KELAS'!#REF!</f>
        <v>#REF!</v>
      </c>
      <c r="O49" s="42" t="e">
        <f t="shared" si="0"/>
        <v>#REF!</v>
      </c>
    </row>
    <row r="50" spans="1:15" x14ac:dyDescent="0.2">
      <c r="A50" s="40">
        <v>47</v>
      </c>
      <c r="B50" s="41" t="e">
        <f>'REKOD PRESTASI KELAS'!#REF!</f>
        <v>#REF!</v>
      </c>
      <c r="C50" s="41" t="e">
        <f>'REKOD PRESTASI KELAS'!#REF!</f>
        <v>#REF!</v>
      </c>
      <c r="D50" s="42" t="e">
        <f>'REKOD PRESTASI KELAS'!#REF!</f>
        <v>#REF!</v>
      </c>
      <c r="E50" s="43" t="e">
        <f>'REKOD PRESTASI KELAS'!#REF!</f>
        <v>#REF!</v>
      </c>
      <c r="F50" s="42" t="e">
        <f>'REKOD PRESTASI KELAS'!#REF!</f>
        <v>#REF!</v>
      </c>
      <c r="G50" s="42" t="e">
        <f>'REKOD PRESTASI KELAS'!#REF!</f>
        <v>#REF!</v>
      </c>
      <c r="H50" s="43" t="e">
        <f>'REKOD PRESTASI KELAS'!#REF!</f>
        <v>#REF!</v>
      </c>
      <c r="I50" s="43" t="e">
        <f>'REKOD PRESTASI KELAS'!#REF!</f>
        <v>#REF!</v>
      </c>
      <c r="J50" s="42" t="e">
        <f>'REKOD PRESTASI KELAS'!#REF!</f>
        <v>#REF!</v>
      </c>
      <c r="K50" s="42" t="e">
        <f>'REKOD PRESTASI KELAS'!#REF!</f>
        <v>#REF!</v>
      </c>
      <c r="L50" s="42" t="e">
        <f>'REKOD PRESTASI KELAS'!#REF!</f>
        <v>#REF!</v>
      </c>
      <c r="M50" s="43" t="e">
        <f>'REKOD PRESTASI KELAS'!#REF!</f>
        <v>#REF!</v>
      </c>
      <c r="N50" s="43" t="e">
        <f>'REKOD PRESTASI KELAS'!#REF!</f>
        <v>#REF!</v>
      </c>
      <c r="O50" s="42" t="e">
        <f t="shared" si="0"/>
        <v>#REF!</v>
      </c>
    </row>
    <row r="51" spans="1:15" x14ac:dyDescent="0.2">
      <c r="A51" s="40">
        <v>48</v>
      </c>
      <c r="B51" s="41" t="e">
        <f>'REKOD PRESTASI KELAS'!#REF!</f>
        <v>#REF!</v>
      </c>
      <c r="C51" s="41" t="e">
        <f>'REKOD PRESTASI KELAS'!#REF!</f>
        <v>#REF!</v>
      </c>
      <c r="D51" s="42" t="e">
        <f>'REKOD PRESTASI KELAS'!#REF!</f>
        <v>#REF!</v>
      </c>
      <c r="E51" s="43" t="e">
        <f>'REKOD PRESTASI KELAS'!#REF!</f>
        <v>#REF!</v>
      </c>
      <c r="F51" s="42" t="e">
        <f>'REKOD PRESTASI KELAS'!#REF!</f>
        <v>#REF!</v>
      </c>
      <c r="G51" s="42" t="e">
        <f>'REKOD PRESTASI KELAS'!#REF!</f>
        <v>#REF!</v>
      </c>
      <c r="H51" s="43" t="e">
        <f>'REKOD PRESTASI KELAS'!#REF!</f>
        <v>#REF!</v>
      </c>
      <c r="I51" s="43" t="e">
        <f>'REKOD PRESTASI KELAS'!#REF!</f>
        <v>#REF!</v>
      </c>
      <c r="J51" s="42" t="e">
        <f>'REKOD PRESTASI KELAS'!#REF!</f>
        <v>#REF!</v>
      </c>
      <c r="K51" s="42" t="e">
        <f>'REKOD PRESTASI KELAS'!#REF!</f>
        <v>#REF!</v>
      </c>
      <c r="L51" s="42" t="e">
        <f>'REKOD PRESTASI KELAS'!#REF!</f>
        <v>#REF!</v>
      </c>
      <c r="M51" s="43" t="e">
        <f>'REKOD PRESTASI KELAS'!#REF!</f>
        <v>#REF!</v>
      </c>
      <c r="N51" s="43" t="e">
        <f>'REKOD PRESTASI KELAS'!#REF!</f>
        <v>#REF!</v>
      </c>
      <c r="O51" s="42" t="e">
        <f t="shared" si="0"/>
        <v>#REF!</v>
      </c>
    </row>
    <row r="52" spans="1:15" x14ac:dyDescent="0.2">
      <c r="A52" s="40">
        <v>49</v>
      </c>
      <c r="B52" s="41" t="e">
        <f>'REKOD PRESTASI KELAS'!#REF!</f>
        <v>#REF!</v>
      </c>
      <c r="C52" s="41" t="e">
        <f>'REKOD PRESTASI KELAS'!#REF!</f>
        <v>#REF!</v>
      </c>
      <c r="D52" s="42" t="e">
        <f>'REKOD PRESTASI KELAS'!#REF!</f>
        <v>#REF!</v>
      </c>
      <c r="E52" s="43" t="e">
        <f>'REKOD PRESTASI KELAS'!#REF!</f>
        <v>#REF!</v>
      </c>
      <c r="F52" s="42" t="e">
        <f>'REKOD PRESTASI KELAS'!#REF!</f>
        <v>#REF!</v>
      </c>
      <c r="G52" s="42" t="e">
        <f>'REKOD PRESTASI KELAS'!#REF!</f>
        <v>#REF!</v>
      </c>
      <c r="H52" s="43" t="e">
        <f>'REKOD PRESTASI KELAS'!#REF!</f>
        <v>#REF!</v>
      </c>
      <c r="I52" s="43" t="e">
        <f>'REKOD PRESTASI KELAS'!#REF!</f>
        <v>#REF!</v>
      </c>
      <c r="J52" s="42" t="e">
        <f>'REKOD PRESTASI KELAS'!#REF!</f>
        <v>#REF!</v>
      </c>
      <c r="K52" s="42" t="e">
        <f>'REKOD PRESTASI KELAS'!#REF!</f>
        <v>#REF!</v>
      </c>
      <c r="L52" s="42" t="e">
        <f>'REKOD PRESTASI KELAS'!#REF!</f>
        <v>#REF!</v>
      </c>
      <c r="M52" s="43" t="e">
        <f>'REKOD PRESTASI KELAS'!#REF!</f>
        <v>#REF!</v>
      </c>
      <c r="N52" s="43" t="e">
        <f>'REKOD PRESTASI KELAS'!#REF!</f>
        <v>#REF!</v>
      </c>
      <c r="O52" s="42" t="e">
        <f t="shared" si="0"/>
        <v>#REF!</v>
      </c>
    </row>
    <row r="53" spans="1:15" x14ac:dyDescent="0.2">
      <c r="A53" s="40">
        <v>50</v>
      </c>
      <c r="B53" s="41" t="e">
        <f>'REKOD PRESTASI KELAS'!#REF!</f>
        <v>#REF!</v>
      </c>
      <c r="C53" s="41" t="e">
        <f>'REKOD PRESTASI KELAS'!#REF!</f>
        <v>#REF!</v>
      </c>
      <c r="D53" s="42" t="e">
        <f>'REKOD PRESTASI KELAS'!#REF!</f>
        <v>#REF!</v>
      </c>
      <c r="E53" s="43" t="e">
        <f>'REKOD PRESTASI KELAS'!#REF!</f>
        <v>#REF!</v>
      </c>
      <c r="F53" s="42" t="e">
        <f>'REKOD PRESTASI KELAS'!#REF!</f>
        <v>#REF!</v>
      </c>
      <c r="G53" s="42" t="e">
        <f>'REKOD PRESTASI KELAS'!#REF!</f>
        <v>#REF!</v>
      </c>
      <c r="H53" s="43" t="e">
        <f>'REKOD PRESTASI KELAS'!#REF!</f>
        <v>#REF!</v>
      </c>
      <c r="I53" s="43" t="e">
        <f>'REKOD PRESTASI KELAS'!#REF!</f>
        <v>#REF!</v>
      </c>
      <c r="J53" s="42" t="e">
        <f>'REKOD PRESTASI KELAS'!#REF!</f>
        <v>#REF!</v>
      </c>
      <c r="K53" s="42" t="e">
        <f>'REKOD PRESTASI KELAS'!#REF!</f>
        <v>#REF!</v>
      </c>
      <c r="L53" s="42" t="e">
        <f>'REKOD PRESTASI KELAS'!#REF!</f>
        <v>#REF!</v>
      </c>
      <c r="M53" s="43" t="e">
        <f>'REKOD PRESTASI KELAS'!#REF!</f>
        <v>#REF!</v>
      </c>
      <c r="N53" s="43" t="e">
        <f>'REKOD PRESTASI KELAS'!#REF!</f>
        <v>#REF!</v>
      </c>
      <c r="O53" s="42" t="e">
        <f t="shared" si="0"/>
        <v>#REF!</v>
      </c>
    </row>
    <row r="54" spans="1:15" x14ac:dyDescent="0.2">
      <c r="A54" s="40">
        <v>51</v>
      </c>
      <c r="B54" s="41" t="e">
        <f>'REKOD PRESTASI KELAS'!#REF!</f>
        <v>#REF!</v>
      </c>
      <c r="C54" s="41" t="e">
        <f>'REKOD PRESTASI KELAS'!#REF!</f>
        <v>#REF!</v>
      </c>
      <c r="D54" s="42" t="e">
        <f>'REKOD PRESTASI KELAS'!#REF!</f>
        <v>#REF!</v>
      </c>
      <c r="E54" s="43" t="e">
        <f>'REKOD PRESTASI KELAS'!#REF!</f>
        <v>#REF!</v>
      </c>
      <c r="F54" s="42" t="e">
        <f>'REKOD PRESTASI KELAS'!#REF!</f>
        <v>#REF!</v>
      </c>
      <c r="G54" s="42" t="e">
        <f>'REKOD PRESTASI KELAS'!#REF!</f>
        <v>#REF!</v>
      </c>
      <c r="H54" s="43" t="e">
        <f>'REKOD PRESTASI KELAS'!#REF!</f>
        <v>#REF!</v>
      </c>
      <c r="I54" s="43" t="e">
        <f>'REKOD PRESTASI KELAS'!#REF!</f>
        <v>#REF!</v>
      </c>
      <c r="J54" s="42" t="e">
        <f>'REKOD PRESTASI KELAS'!#REF!</f>
        <v>#REF!</v>
      </c>
      <c r="K54" s="42" t="e">
        <f>'REKOD PRESTASI KELAS'!#REF!</f>
        <v>#REF!</v>
      </c>
      <c r="L54" s="42" t="e">
        <f>'REKOD PRESTASI KELAS'!#REF!</f>
        <v>#REF!</v>
      </c>
      <c r="M54" s="43" t="e">
        <f>'REKOD PRESTASI KELAS'!#REF!</f>
        <v>#REF!</v>
      </c>
      <c r="N54" s="43" t="e">
        <f>'REKOD PRESTASI KELAS'!#REF!</f>
        <v>#REF!</v>
      </c>
      <c r="O54" s="42" t="e">
        <f t="shared" si="0"/>
        <v>#REF!</v>
      </c>
    </row>
    <row r="55" spans="1:15" x14ac:dyDescent="0.2">
      <c r="A55" s="40">
        <v>52</v>
      </c>
      <c r="B55" s="41" t="e">
        <f>'REKOD PRESTASI KELAS'!#REF!</f>
        <v>#REF!</v>
      </c>
      <c r="C55" s="41" t="e">
        <f>'REKOD PRESTASI KELAS'!#REF!</f>
        <v>#REF!</v>
      </c>
      <c r="D55" s="42" t="e">
        <f>'REKOD PRESTASI KELAS'!#REF!</f>
        <v>#REF!</v>
      </c>
      <c r="E55" s="43" t="e">
        <f>'REKOD PRESTASI KELAS'!#REF!</f>
        <v>#REF!</v>
      </c>
      <c r="F55" s="42" t="e">
        <f>'REKOD PRESTASI KELAS'!#REF!</f>
        <v>#REF!</v>
      </c>
      <c r="G55" s="42" t="e">
        <f>'REKOD PRESTASI KELAS'!#REF!</f>
        <v>#REF!</v>
      </c>
      <c r="H55" s="43" t="e">
        <f>'REKOD PRESTASI KELAS'!#REF!</f>
        <v>#REF!</v>
      </c>
      <c r="I55" s="43" t="e">
        <f>'REKOD PRESTASI KELAS'!#REF!</f>
        <v>#REF!</v>
      </c>
      <c r="J55" s="42" t="e">
        <f>'REKOD PRESTASI KELAS'!#REF!</f>
        <v>#REF!</v>
      </c>
      <c r="K55" s="42" t="e">
        <f>'REKOD PRESTASI KELAS'!#REF!</f>
        <v>#REF!</v>
      </c>
      <c r="L55" s="42" t="e">
        <f>'REKOD PRESTASI KELAS'!#REF!</f>
        <v>#REF!</v>
      </c>
      <c r="M55" s="43" t="e">
        <f>'REKOD PRESTASI KELAS'!#REF!</f>
        <v>#REF!</v>
      </c>
      <c r="N55" s="43" t="e">
        <f>'REKOD PRESTASI KELAS'!#REF!</f>
        <v>#REF!</v>
      </c>
      <c r="O55" s="42" t="e">
        <f t="shared" si="0"/>
        <v>#REF!</v>
      </c>
    </row>
    <row r="56" spans="1:15" x14ac:dyDescent="0.2">
      <c r="A56" s="40">
        <v>53</v>
      </c>
      <c r="B56" s="41" t="e">
        <f>'REKOD PRESTASI KELAS'!#REF!</f>
        <v>#REF!</v>
      </c>
      <c r="C56" s="41" t="e">
        <f>'REKOD PRESTASI KELAS'!#REF!</f>
        <v>#REF!</v>
      </c>
      <c r="D56" s="42" t="e">
        <f>'REKOD PRESTASI KELAS'!#REF!</f>
        <v>#REF!</v>
      </c>
      <c r="E56" s="43" t="e">
        <f>'REKOD PRESTASI KELAS'!#REF!</f>
        <v>#REF!</v>
      </c>
      <c r="F56" s="42" t="e">
        <f>'REKOD PRESTASI KELAS'!#REF!</f>
        <v>#REF!</v>
      </c>
      <c r="G56" s="42" t="e">
        <f>'REKOD PRESTASI KELAS'!#REF!</f>
        <v>#REF!</v>
      </c>
      <c r="H56" s="43" t="e">
        <f>'REKOD PRESTASI KELAS'!#REF!</f>
        <v>#REF!</v>
      </c>
      <c r="I56" s="43" t="e">
        <f>'REKOD PRESTASI KELAS'!#REF!</f>
        <v>#REF!</v>
      </c>
      <c r="J56" s="42" t="e">
        <f>'REKOD PRESTASI KELAS'!#REF!</f>
        <v>#REF!</v>
      </c>
      <c r="K56" s="42" t="e">
        <f>'REKOD PRESTASI KELAS'!#REF!</f>
        <v>#REF!</v>
      </c>
      <c r="L56" s="42" t="e">
        <f>'REKOD PRESTASI KELAS'!#REF!</f>
        <v>#REF!</v>
      </c>
      <c r="M56" s="43" t="e">
        <f>'REKOD PRESTASI KELAS'!#REF!</f>
        <v>#REF!</v>
      </c>
      <c r="N56" s="43" t="e">
        <f>'REKOD PRESTASI KELAS'!#REF!</f>
        <v>#REF!</v>
      </c>
      <c r="O56" s="42" t="e">
        <f t="shared" si="0"/>
        <v>#REF!</v>
      </c>
    </row>
    <row r="57" spans="1:15" x14ac:dyDescent="0.2">
      <c r="A57" s="40">
        <v>54</v>
      </c>
      <c r="B57" s="41" t="e">
        <f>'REKOD PRESTASI KELAS'!#REF!</f>
        <v>#REF!</v>
      </c>
      <c r="C57" s="41" t="e">
        <f>'REKOD PRESTASI KELAS'!#REF!</f>
        <v>#REF!</v>
      </c>
      <c r="D57" s="42" t="e">
        <f>'REKOD PRESTASI KELAS'!#REF!</f>
        <v>#REF!</v>
      </c>
      <c r="E57" s="43" t="e">
        <f>'REKOD PRESTASI KELAS'!#REF!</f>
        <v>#REF!</v>
      </c>
      <c r="F57" s="42" t="e">
        <f>'REKOD PRESTASI KELAS'!#REF!</f>
        <v>#REF!</v>
      </c>
      <c r="G57" s="42" t="e">
        <f>'REKOD PRESTASI KELAS'!#REF!</f>
        <v>#REF!</v>
      </c>
      <c r="H57" s="43" t="e">
        <f>'REKOD PRESTASI KELAS'!#REF!</f>
        <v>#REF!</v>
      </c>
      <c r="I57" s="43" t="e">
        <f>'REKOD PRESTASI KELAS'!#REF!</f>
        <v>#REF!</v>
      </c>
      <c r="J57" s="42" t="e">
        <f>'REKOD PRESTASI KELAS'!#REF!</f>
        <v>#REF!</v>
      </c>
      <c r="K57" s="42" t="e">
        <f>'REKOD PRESTASI KELAS'!#REF!</f>
        <v>#REF!</v>
      </c>
      <c r="L57" s="42" t="e">
        <f>'REKOD PRESTASI KELAS'!#REF!</f>
        <v>#REF!</v>
      </c>
      <c r="M57" s="43" t="e">
        <f>'REKOD PRESTASI KELAS'!#REF!</f>
        <v>#REF!</v>
      </c>
      <c r="N57" s="43" t="e">
        <f>'REKOD PRESTASI KELAS'!#REF!</f>
        <v>#REF!</v>
      </c>
      <c r="O57" s="42" t="e">
        <f t="shared" si="0"/>
        <v>#REF!</v>
      </c>
    </row>
    <row r="58" spans="1:15" x14ac:dyDescent="0.2">
      <c r="A58" s="40">
        <v>55</v>
      </c>
      <c r="B58" s="41" t="e">
        <f>'REKOD PRESTASI KELAS'!#REF!</f>
        <v>#REF!</v>
      </c>
      <c r="C58" s="41" t="e">
        <f>'REKOD PRESTASI KELAS'!#REF!</f>
        <v>#REF!</v>
      </c>
      <c r="D58" s="42" t="e">
        <f>'REKOD PRESTASI KELAS'!#REF!</f>
        <v>#REF!</v>
      </c>
      <c r="E58" s="43" t="e">
        <f>'REKOD PRESTASI KELAS'!#REF!</f>
        <v>#REF!</v>
      </c>
      <c r="F58" s="42" t="e">
        <f>'REKOD PRESTASI KELAS'!#REF!</f>
        <v>#REF!</v>
      </c>
      <c r="G58" s="42" t="e">
        <f>'REKOD PRESTASI KELAS'!#REF!</f>
        <v>#REF!</v>
      </c>
      <c r="H58" s="43" t="e">
        <f>'REKOD PRESTASI KELAS'!#REF!</f>
        <v>#REF!</v>
      </c>
      <c r="I58" s="43" t="e">
        <f>'REKOD PRESTASI KELAS'!#REF!</f>
        <v>#REF!</v>
      </c>
      <c r="J58" s="42" t="e">
        <f>'REKOD PRESTASI KELAS'!#REF!</f>
        <v>#REF!</v>
      </c>
      <c r="K58" s="42" t="e">
        <f>'REKOD PRESTASI KELAS'!#REF!</f>
        <v>#REF!</v>
      </c>
      <c r="L58" s="42" t="e">
        <f>'REKOD PRESTASI KELAS'!#REF!</f>
        <v>#REF!</v>
      </c>
      <c r="M58" s="43" t="e">
        <f>'REKOD PRESTASI KELAS'!#REF!</f>
        <v>#REF!</v>
      </c>
      <c r="N58" s="43" t="e">
        <f>'REKOD PRESTASI KELAS'!#REF!</f>
        <v>#REF!</v>
      </c>
      <c r="O58" s="42" t="e">
        <f t="shared" si="0"/>
        <v>#REF!</v>
      </c>
    </row>
  </sheetData>
  <sheetProtection password="DCD3" sheet="1" objects="1" scenarios="1"/>
  <mergeCells count="15">
    <mergeCell ref="F2:F3"/>
    <mergeCell ref="A2:A3"/>
    <mergeCell ref="B2:B3"/>
    <mergeCell ref="C2:C3"/>
    <mergeCell ref="D2:D3"/>
    <mergeCell ref="E2:E3"/>
    <mergeCell ref="M2:M3"/>
    <mergeCell ref="N2:N3"/>
    <mergeCell ref="O2:O3"/>
    <mergeCell ref="G2:G3"/>
    <mergeCell ref="H2:H3"/>
    <mergeCell ref="I2:I3"/>
    <mergeCell ref="J2:J3"/>
    <mergeCell ref="K2:K3"/>
    <mergeCell ref="L2: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
  <sheetViews>
    <sheetView showGridLines="0" topLeftCell="A16" zoomScale="89" zoomScaleNormal="89" zoomScalePageLayoutView="89" workbookViewId="0">
      <selection activeCell="Y10" sqref="Y10"/>
    </sheetView>
  </sheetViews>
  <sheetFormatPr baseColWidth="10" defaultColWidth="8.83203125" defaultRowHeight="15" x14ac:dyDescent="0.2"/>
  <sheetData/>
  <sheetProtection password="DCD3" sheet="1" objects="1" scenarios="1" selectLockedCells="1"/>
  <pageMargins left="0.7" right="0.7" top="0.75" bottom="0.75" header="0.3" footer="0.3"/>
  <pageSetup paperSize="119"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REKOD PRESTASI KELAS</vt:lpstr>
      <vt:lpstr>DATA PERNYATAAN TAHAP</vt:lpstr>
      <vt:lpstr>LAPORAN INDIVIDU</vt:lpstr>
      <vt:lpstr>Data Skor</vt:lpstr>
      <vt:lpstr>Carta Graf</vt:lpstr>
    </vt:vector>
  </TitlesOfParts>
  <Company>Acer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Microsoft Office User</cp:lastModifiedBy>
  <cp:lastPrinted>2015-03-30T06:18:32Z</cp:lastPrinted>
  <dcterms:created xsi:type="dcterms:W3CDTF">2013-07-10T02:44:08Z</dcterms:created>
  <dcterms:modified xsi:type="dcterms:W3CDTF">2015-12-26T15:28:36Z</dcterms:modified>
</cp:coreProperties>
</file>